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skills-gap-analysis-2026-10-21\final\"/>
    </mc:Choice>
  </mc:AlternateContent>
  <xr:revisionPtr revIDLastSave="0" documentId="13_ncr:1_{B4B382B8-2D7E-4528-B897-910A0E25801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w to use" sheetId="1" r:id="rId1"/>
    <sheet name="Gap analysis" sheetId="2" r:id="rId2"/>
    <sheet name="Sample care team" sheetId="3" r:id="rId3"/>
    <sheet name="Sample field sales" sheetId="4" r:id="rId4"/>
    <sheet name="Sample maintenance" sheetId="5" r:id="rId5"/>
  </sheets>
  <definedNames>
    <definedName name="_xlnm.Print_Area" localSheetId="1">'Gap analysis'!$A$1:$W$28</definedName>
  </definedNames>
  <calcPr calcId="181029"/>
</workbook>
</file>

<file path=xl/calcChain.xml><?xml version="1.0" encoding="utf-8"?>
<calcChain xmlns="http://schemas.openxmlformats.org/spreadsheetml/2006/main">
  <c r="X28" i="2" l="1"/>
  <c r="O28" i="2"/>
  <c r="M28" i="2"/>
  <c r="H28" i="2"/>
  <c r="G28" i="2"/>
  <c r="I28" i="2" s="1"/>
  <c r="J28" i="2" s="1"/>
  <c r="R28" i="2" s="1"/>
  <c r="K28" i="2" s="1"/>
  <c r="X27" i="2"/>
  <c r="O27" i="2"/>
  <c r="M27" i="2"/>
  <c r="H27" i="2"/>
  <c r="G27" i="2"/>
  <c r="I27" i="2" s="1"/>
  <c r="J27" i="2" s="1"/>
  <c r="R27" i="2" s="1"/>
  <c r="K27" i="2" s="1"/>
  <c r="X26" i="2"/>
  <c r="O26" i="2"/>
  <c r="M26" i="2"/>
  <c r="H26" i="2"/>
  <c r="G26" i="2"/>
  <c r="I26" i="2" s="1"/>
  <c r="J26" i="2" s="1"/>
  <c r="R26" i="2" s="1"/>
  <c r="K26" i="2" s="1"/>
  <c r="X25" i="2"/>
  <c r="O25" i="2"/>
  <c r="M25" i="2"/>
  <c r="H25" i="2"/>
  <c r="G25" i="2"/>
  <c r="I25" i="2" s="1"/>
  <c r="J25" i="2" s="1"/>
  <c r="R25" i="2" s="1"/>
  <c r="K25" i="2" s="1"/>
  <c r="X24" i="2"/>
  <c r="O24" i="2"/>
  <c r="M24" i="2"/>
  <c r="H24" i="2"/>
  <c r="G24" i="2"/>
  <c r="I24" i="2" s="1"/>
  <c r="J24" i="2" s="1"/>
  <c r="R24" i="2" s="1"/>
  <c r="K24" i="2" s="1"/>
  <c r="X23" i="2"/>
  <c r="O23" i="2"/>
  <c r="M23" i="2"/>
  <c r="H23" i="2"/>
  <c r="G23" i="2"/>
  <c r="I23" i="2" s="1"/>
  <c r="J23" i="2" s="1"/>
  <c r="R23" i="2" s="1"/>
  <c r="K23" i="2" s="1"/>
  <c r="X22" i="2"/>
  <c r="O22" i="2"/>
  <c r="M22" i="2"/>
  <c r="H22" i="2"/>
  <c r="G22" i="2"/>
  <c r="I22" i="2" s="1"/>
  <c r="J22" i="2" s="1"/>
  <c r="R22" i="2" s="1"/>
  <c r="K22" i="2" s="1"/>
  <c r="X21" i="2"/>
  <c r="M21" i="2"/>
  <c r="H21" i="2"/>
  <c r="G21" i="2"/>
  <c r="I21" i="2" s="1"/>
  <c r="J21" i="2" s="1"/>
  <c r="R21" i="2" s="1"/>
  <c r="K21" i="2" s="1"/>
  <c r="X20" i="2"/>
  <c r="M20" i="2"/>
  <c r="H20" i="2"/>
  <c r="G20" i="2"/>
  <c r="I20" i="2" s="1"/>
  <c r="X19" i="2"/>
  <c r="M19" i="2"/>
  <c r="H19" i="2"/>
  <c r="G19" i="2"/>
  <c r="I19" i="2" s="1"/>
  <c r="X18" i="2"/>
  <c r="M18" i="2"/>
  <c r="H18" i="2"/>
  <c r="G18" i="2"/>
  <c r="I18" i="2" s="1"/>
  <c r="X17" i="2"/>
  <c r="O17" i="2" s="1"/>
  <c r="M17" i="2"/>
  <c r="H17" i="2"/>
  <c r="G17" i="2"/>
  <c r="I17" i="2" s="1"/>
  <c r="X16" i="2"/>
  <c r="M16" i="2"/>
  <c r="H16" i="2"/>
  <c r="G16" i="2"/>
  <c r="I16" i="2" s="1"/>
  <c r="X15" i="2"/>
  <c r="M15" i="2"/>
  <c r="H15" i="2"/>
  <c r="G15" i="2"/>
  <c r="I15" i="2" s="1"/>
  <c r="X14" i="2"/>
  <c r="M14" i="2"/>
  <c r="H14" i="2"/>
  <c r="G14" i="2"/>
  <c r="I14" i="2" s="1"/>
  <c r="O8" i="2"/>
  <c r="O7" i="2"/>
  <c r="O3" i="2"/>
  <c r="J20" i="2" l="1"/>
  <c r="R20" i="2" s="1"/>
  <c r="J16" i="2"/>
  <c r="R16" i="2" s="1"/>
  <c r="J19" i="2"/>
  <c r="R19" i="2" s="1"/>
  <c r="J17" i="2"/>
  <c r="R17" i="2" s="1"/>
  <c r="J15" i="2"/>
  <c r="R15" i="2" s="1"/>
  <c r="J18" i="2"/>
  <c r="R18" i="2" s="1"/>
  <c r="O21" i="2"/>
  <c r="O4" i="2"/>
  <c r="J14" i="2"/>
  <c r="R14" i="2" s="1"/>
  <c r="O20" i="2"/>
  <c r="O19" i="2"/>
  <c r="O16" i="2"/>
  <c r="O18" i="2"/>
  <c r="O14" i="2"/>
  <c r="O15" i="2"/>
  <c r="K15" i="2" l="1"/>
  <c r="K17" i="2"/>
  <c r="K18" i="2"/>
  <c r="K20" i="2"/>
  <c r="K16" i="2"/>
  <c r="K19" i="2"/>
  <c r="K14" i="2"/>
  <c r="O6" i="2"/>
  <c r="O5" i="2"/>
  <c r="O11" i="2" l="1"/>
  <c r="O9" i="2"/>
  <c r="O10" i="2"/>
</calcChain>
</file>

<file path=xl/sharedStrings.xml><?xml version="1.0" encoding="utf-8"?>
<sst xmlns="http://schemas.openxmlformats.org/spreadsheetml/2006/main" count="193" uniqueCount="141">
  <si>
    <t>Skills gap analysis template (v1.1)</t>
  </si>
  <si>
    <t>Yellow cells are yours to fill in. Grey cells work themselves out.</t>
  </si>
  <si>
    <t>Part</t>
  </si>
  <si>
    <t>What to do</t>
  </si>
  <si>
    <t>Skills</t>
  </si>
  <si>
    <t>Up to 15 skills for one role or team. Describe tasks and standards. Use separate records for individual decisions; a team judgement does not describe every person.</t>
  </si>
  <si>
    <t>Importance and how often</t>
  </si>
  <si>
    <t>Importance: 1 low, 2 medium, 3 high impact. Frequency: 1 rarely, 2 weekly, 3 every shift/day. Enter Yes in Critical requirement? for a gap that must be addressed ahead of routine scores, such as a safety requirement.</t>
  </si>
  <si>
    <t>Levels</t>
  </si>
  <si>
    <t>Ratings 0 to 4: 0 cannot yet perform the task even with step-by-step help; 1 step-by-step help; 2 works with support; 3 independently meets the agreed standard; 4 can coach others on that task. Describe evidence for each task. Level 4 is not assessor authorisation.</t>
  </si>
  <si>
    <t>Two ratings</t>
  </si>
  <si>
    <t>Leave the reviewed rating blank when evidence is missing. Self and manager ratings are discussion inputs. Record evidence in S and the agreed, evidence-reviewed rating in T. The sheet calculates only from T. Differences of two or more levels are flagged; neither rater automatically wins.</t>
  </si>
  <si>
    <t>Priority</t>
  </si>
  <si>
    <t>Gap = MAX(0, required minus reviewed rating). Score = gap x importance x frequency. This is an unvalidated planning convention using ordered categories, not a precise measure. Critical gaps sort first, then score; ties follow row order. The first three are a discussion shortlist, not a limit on action.</t>
  </si>
  <si>
    <t>Cause</t>
  </si>
  <si>
    <t>Choose a likely cause after investigation. Knowledge or skill / Practice suggests learning support; process, tools, staffing, expectations or motivation suggests workplace change; Mixed causes suggests combined action. Blank, unknown or Not yet established means Investigate. The sheet does not diagnose causes.</t>
  </si>
  <si>
    <t>People</t>
  </si>
  <si>
    <t>Optional People at level must be a whole number from zero to team size. Record an action and owner in P/Q, a due or review date (YYYY-MM-DD) in V, and follow-up evidence or a success standard in W. Reassess after the action.</t>
  </si>
  <si>
    <t>Limits</t>
  </si>
  <si>
    <t>Planning aid, not a validated assessment, competence certificate or compliance check. All examples and dates are fictional assumptions. Check local procedures and authorised assessment requirements. Excel for Windows tested; other spreadsheet platforms untested.</t>
  </si>
  <si>
    <t>Skills gap analysis (v1.1)</t>
  </si>
  <si>
    <t>Use task evidence to agree a current rating. Critical gaps take precedence over the planning score. Scroll right for evidence, dates and follow-up.</t>
  </si>
  <si>
    <t>Team or role</t>
  </si>
  <si>
    <t>Front-of-house hosts, two restaurants</t>
  </si>
  <si>
    <t>Skills rated</t>
  </si>
  <si>
    <t>Why now</t>
  </si>
  <si>
    <t>Fictional assumption: complaints doubled after a booking-system change.</t>
  </si>
  <si>
    <t>Gaps</t>
  </si>
  <si>
    <t>Who rated</t>
  </si>
  <si>
    <t>Illustrative joint review of self-ratings and two weeks of manager observations; no averaging of individual scores.</t>
  </si>
  <si>
    <t>Learning support</t>
  </si>
  <si>
    <t>Date</t>
  </si>
  <si>
    <t>Workplace change</t>
  </si>
  <si>
    <t>Team size</t>
  </si>
  <si>
    <t>Ratings to discuss</t>
  </si>
  <si>
    <t>Awaiting reviewed rating</t>
  </si>
  <si>
    <t>First gap to discuss</t>
  </si>
  <si>
    <t>Second gap to discuss</t>
  </si>
  <si>
    <t>Third gap to discuss</t>
  </si>
  <si>
    <t>Skill</t>
  </si>
  <si>
    <t>Importance (1 to 3)</t>
  </si>
  <si>
    <t>How often (1 to 3)</t>
  </si>
  <si>
    <t>Level needed (0 to 4)</t>
  </si>
  <si>
    <t>Self rating</t>
  </si>
  <si>
    <t>Manager rating</t>
  </si>
  <si>
    <t>Reviewed rating used</t>
  </si>
  <si>
    <t>Rating discussion</t>
  </si>
  <si>
    <t>Gap</t>
  </si>
  <si>
    <t>Priority score</t>
  </si>
  <si>
    <t>Rank</t>
  </si>
  <si>
    <t>People at level</t>
  </si>
  <si>
    <t>Meet it</t>
  </si>
  <si>
    <t>Likely cause</t>
  </si>
  <si>
    <t>Suggested response</t>
  </si>
  <si>
    <t>Action</t>
  </si>
  <si>
    <t>Owner</t>
  </si>
  <si>
    <t>Sort helper: critical first</t>
  </si>
  <si>
    <t>Evidence / source</t>
  </si>
  <si>
    <t>Reviewed rating (0-4)</t>
  </si>
  <si>
    <t>Critical requirement? Yes/No</t>
  </si>
  <si>
    <t>Due / review date (YYYY-MM-DD)</t>
  </si>
  <si>
    <t>Follow-up evidence / success standard</t>
  </si>
  <si>
    <t>Input status</t>
  </si>
  <si>
    <t>Greet and seat guests within two minutes</t>
  </si>
  <si>
    <t>Observation of greeting and seating on two shifts.</t>
  </si>
  <si>
    <t>No</t>
  </si>
  <si>
    <t>Manage the waitlist in the booking system</t>
  </si>
  <si>
    <t>Process or system</t>
  </si>
  <si>
    <t>Merge the two waitlists into the booking system</t>
  </si>
  <si>
    <t>Operations manager</t>
  </si>
  <si>
    <t>Walkthrough shows bookings split between two waitlists.</t>
  </si>
  <si>
    <t>2026-11-04</t>
  </si>
  <si>
    <t>One waitlist used consistently across both venues.</t>
  </si>
  <si>
    <t>Handle a complaint at the door</t>
  </si>
  <si>
    <t>Knowledge or skill</t>
  </si>
  <si>
    <t>Short learning session and two observed practice complaints; review the agreed criteria with each host.</t>
  </si>
  <si>
    <t>Venue managers</t>
  </si>
  <si>
    <t>Three observed complaints required manager help; self-rating used a different meaning of independent.</t>
  </si>
  <si>
    <t>Each host handles two practice complaints against agreed criteria, then observed work is reviewed.</t>
  </si>
  <si>
    <t>Answer dietary and allergy questions</t>
  </si>
  <si>
    <t>Tools or equipment</t>
  </si>
  <si>
    <t>Make approved allergen information available now and confirm the chef-referral procedure; check understanding.</t>
  </si>
  <si>
    <t>Head chef</t>
  </si>
  <si>
    <t>Guide unavailable at the stand; hosts know when to refer to the chef.</t>
  </si>
  <si>
    <t>Yes</t>
  </si>
  <si>
    <t>2026-10-21</t>
  </si>
  <si>
    <t>Approved information available; each host demonstrates referral without guessing.</t>
  </si>
  <si>
    <t>Promote events and functions</t>
  </si>
  <si>
    <t>Five-minute briefing at the monthly meeting</t>
  </si>
  <si>
    <t>Events lead</t>
  </si>
  <si>
    <t>Hosts cannot describe the new event offer in a short demonstration.</t>
  </si>
  <si>
    <t>Each host accurately explains the offer and knows when to refer.</t>
  </si>
  <si>
    <t>Take phone bookings during service</t>
  </si>
  <si>
    <t>Staffing or time</t>
  </si>
  <si>
    <t>Second host on Friday and Saturday nights</t>
  </si>
  <si>
    <t>Observation shows phone demand exceeds one host during peak periods.</t>
  </si>
  <si>
    <t>Calls and guest arrivals can be handled without leaving the stand uncovered.</t>
  </si>
  <si>
    <t>Plan the seating to keep tables turning</t>
  </si>
  <si>
    <t>Practice</t>
  </si>
  <si>
    <t>Shadow a senior host for three busy shifts</t>
  </si>
  <si>
    <t>Senior host</t>
  </si>
  <si>
    <t>Observed seating decisions need help during busy service.</t>
  </si>
  <si>
    <t>Observe seating decisions on a busy shift against the agreed seating rules.</t>
  </si>
  <si>
    <t>Complete the closing checklist</t>
  </si>
  <si>
    <t>Completed closing checks reviewed over two weeks.</t>
  </si>
  <si>
    <t>Sample: care team</t>
  </si>
  <si>
    <t>Fictional possibilities, not diagnosed causes or a complete training programme. Confirm evidence and local requirements before acting.</t>
  </si>
  <si>
    <t>Importance</t>
  </si>
  <si>
    <t>Level needed</t>
  </si>
  <si>
    <t>Possible cause</t>
  </si>
  <si>
    <t>Possible response type</t>
  </si>
  <si>
    <t>Likely action</t>
  </si>
  <si>
    <t>Give medication under the new procedure</t>
  </si>
  <si>
    <t>Approved procedure training plus practical assessment by an authorised assessor before independent work.</t>
  </si>
  <si>
    <t>Record care notes on the tablet</t>
  </si>
  <si>
    <t>Fix the tablets that won't sync</t>
  </si>
  <si>
    <t>Hoist transfers</t>
  </si>
  <si>
    <t>Supervised practice and assessment under local safe-handling procedures.</t>
  </si>
  <si>
    <t>Handover at shift change</t>
  </si>
  <si>
    <t>A written handover template</t>
  </si>
  <si>
    <t>Support residents with dementia</t>
  </si>
  <si>
    <t>Role-appropriate dementia care learning; level 2 means support is still required.</t>
  </si>
  <si>
    <t>Sample: field sales</t>
  </si>
  <si>
    <t>Explain the new range</t>
  </si>
  <si>
    <t>Product module with a short quiz</t>
  </si>
  <si>
    <t>Log visits in the CRM</t>
  </si>
  <si>
    <t>Check which fields are required, observe the form in use, and simplify where appropriate.</t>
  </si>
  <si>
    <t>Negotiate shelf space</t>
  </si>
  <si>
    <t>Role plays with the area manager</t>
  </si>
  <si>
    <t>Cover every account each month</t>
  </si>
  <si>
    <t>Rebalance territories</t>
  </si>
  <si>
    <t>Sample: maintenance</t>
  </si>
  <si>
    <t>Isolate the new line safely</t>
  </si>
  <si>
    <t>Approved isolation training and assessment by an authorised person before independent work.</t>
  </si>
  <si>
    <t>Fault-find the new controls</t>
  </si>
  <si>
    <t>Pair with the supplier's technician</t>
  </si>
  <si>
    <t>Order spare parts</t>
  </si>
  <si>
    <t>Add the parts to the stores system</t>
  </si>
  <si>
    <t>Plan preventive maintenance</t>
  </si>
  <si>
    <t>Expectations unclear</t>
  </si>
  <si>
    <t>Agree who owns the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</si>
</sst>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7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b/>
      <sz val="10"/>
      <color rgb="FFFFFFFF"/>
      <name val="Arial"/>
    </font>
    <font>
      <b/>
      <sz val="10"/>
      <color rgb="FF1A1A1A"/>
      <name val="Arial"/>
    </font>
    <font>
      <sz val="10"/>
      <color rgb="FF1A1A1A"/>
      <name val="Arial"/>
    </font>
    <font>
      <b/>
      <sz val="11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5"/>
      </patternFill>
    </fill>
    <fill>
      <patternFill patternType="solid">
        <fgColor rgb="FFEEF0F4"/>
      </patternFill>
    </fill>
    <fill>
      <patternFill patternType="solid">
        <fgColor rgb="FF202C47"/>
      </patternFill>
    </fill>
    <fill>
      <patternFill patternType="solid">
        <fgColor rgb="FFFFF4CD"/>
      </patternFill>
    </fill>
    <fill>
      <patternFill patternType="solid">
        <fgColor rgb="FFEEF0F4"/>
      </patternFill>
    </fill>
  </fills>
  <borders count="4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/>
      <top style="thin">
        <color rgb="FFC9CED8"/>
      </top>
      <bottom style="thin">
        <color rgb="FFC9CED8"/>
      </bottom>
      <diagonal/>
    </border>
    <border>
      <left/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6" fillId="5" borderId="0" xfId="0" applyFon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 wrapText="1"/>
    </xf>
    <xf numFmtId="0" fontId="0" fillId="0" borderId="3" xfId="0" applyBorder="1"/>
    <xf numFmtId="0" fontId="4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2" xfId="0" applyBorder="1"/>
    <xf numFmtId="165" fontId="5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7">
    <dxf>
      <fill>
        <patternFill>
          <bgColor rgb="FFF4B6B0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FCE1C4"/>
        </patternFill>
      </fill>
    </dxf>
    <dxf>
      <fill>
        <patternFill>
          <bgColor rgb="FFF4B6B0"/>
        </patternFill>
      </fill>
    </dxf>
    <dxf>
      <fill>
        <patternFill>
          <bgColor rgb="FFFCE1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RowHeight="14.5" x14ac:dyDescent="0.35"/>
  <cols>
    <col min="1" max="1" width="22" customWidth="1"/>
    <col min="2" max="2" width="110" customWidth="1"/>
  </cols>
  <sheetData>
    <row r="1" spans="1:2" ht="19" x14ac:dyDescent="0.4">
      <c r="A1" s="1" t="s">
        <v>0</v>
      </c>
    </row>
    <row r="2" spans="1:2" x14ac:dyDescent="0.35">
      <c r="A2" s="2" t="s">
        <v>1</v>
      </c>
    </row>
    <row r="4" spans="1:2" x14ac:dyDescent="0.35">
      <c r="A4" s="3" t="s">
        <v>2</v>
      </c>
      <c r="B4" s="3" t="s">
        <v>3</v>
      </c>
    </row>
    <row r="5" spans="1:2" ht="73.400000000000006" customHeight="1" x14ac:dyDescent="0.35">
      <c r="A5" s="4" t="s">
        <v>4</v>
      </c>
      <c r="B5" s="5" t="s">
        <v>5</v>
      </c>
    </row>
    <row r="6" spans="1:2" ht="73.400000000000006" customHeight="1" x14ac:dyDescent="0.35">
      <c r="A6" s="4" t="s">
        <v>6</v>
      </c>
      <c r="B6" s="5" t="s">
        <v>7</v>
      </c>
    </row>
    <row r="7" spans="1:2" ht="73.400000000000006" customHeight="1" x14ac:dyDescent="0.35">
      <c r="A7" s="4" t="s">
        <v>8</v>
      </c>
      <c r="B7" s="5" t="s">
        <v>9</v>
      </c>
    </row>
    <row r="8" spans="1:2" ht="73.400000000000006" customHeight="1" x14ac:dyDescent="0.35">
      <c r="A8" s="4" t="s">
        <v>10</v>
      </c>
      <c r="B8" s="5" t="s">
        <v>11</v>
      </c>
    </row>
    <row r="9" spans="1:2" ht="73.400000000000006" customHeight="1" x14ac:dyDescent="0.35">
      <c r="A9" s="4" t="s">
        <v>12</v>
      </c>
      <c r="B9" s="5" t="s">
        <v>13</v>
      </c>
    </row>
    <row r="10" spans="1:2" ht="73.400000000000006" customHeight="1" x14ac:dyDescent="0.35">
      <c r="A10" s="4" t="s">
        <v>14</v>
      </c>
      <c r="B10" s="5" t="s">
        <v>15</v>
      </c>
    </row>
    <row r="11" spans="1:2" ht="73.400000000000006" customHeight="1" x14ac:dyDescent="0.35">
      <c r="A11" s="4" t="s">
        <v>16</v>
      </c>
      <c r="B11" s="5" t="s">
        <v>17</v>
      </c>
    </row>
    <row r="12" spans="1:2" ht="73.400000000000006" customHeight="1" x14ac:dyDescent="0.35">
      <c r="A12" s="4" t="s">
        <v>18</v>
      </c>
      <c r="B12" s="5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8"/>
  <sheetViews>
    <sheetView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defaultRowHeight="14.5" x14ac:dyDescent="0.35"/>
  <cols>
    <col min="1" max="1" width="34" customWidth="1"/>
    <col min="2" max="2" width="12" customWidth="1"/>
    <col min="3" max="3" width="10" customWidth="1"/>
    <col min="4" max="4" width="9" customWidth="1"/>
    <col min="5" max="5" width="8" customWidth="1"/>
    <col min="6" max="6" width="10" customWidth="1"/>
    <col min="7" max="8" width="8" customWidth="1"/>
    <col min="9" max="9" width="6" customWidth="1"/>
    <col min="10" max="10" width="8" customWidth="1"/>
    <col min="11" max="11" width="6" customWidth="1"/>
    <col min="12" max="12" width="10" customWidth="1"/>
    <col min="13" max="13" width="9" customWidth="1"/>
    <col min="14" max="14" width="18" customWidth="1"/>
    <col min="15" max="15" width="14" customWidth="1"/>
    <col min="16" max="16" width="54" customWidth="1"/>
    <col min="17" max="17" width="23" customWidth="1"/>
    <col min="18" max="18" width="13" hidden="1" customWidth="1"/>
    <col min="19" max="19" width="50" customWidth="1"/>
    <col min="20" max="20" width="17" customWidth="1"/>
    <col min="21" max="21" width="22" customWidth="1"/>
    <col min="22" max="22" width="23" customWidth="1"/>
    <col min="23" max="23" width="55" customWidth="1"/>
    <col min="24" max="24" width="29" customWidth="1"/>
  </cols>
  <sheetData>
    <row r="1" spans="1:24" ht="19" x14ac:dyDescent="0.4">
      <c r="A1" s="1" t="s">
        <v>20</v>
      </c>
    </row>
    <row r="2" spans="1:24" x14ac:dyDescent="0.35">
      <c r="A2" s="2" t="s">
        <v>21</v>
      </c>
    </row>
    <row r="3" spans="1:24" ht="43" customHeight="1" x14ac:dyDescent="0.35">
      <c r="A3" s="6" t="s">
        <v>22</v>
      </c>
      <c r="B3" s="25" t="s">
        <v>23</v>
      </c>
      <c r="C3" s="26"/>
      <c r="D3" s="26"/>
      <c r="E3" s="26"/>
      <c r="F3" s="26"/>
      <c r="G3" s="26"/>
      <c r="H3" s="23"/>
      <c r="N3" s="21" t="s">
        <v>24</v>
      </c>
      <c r="O3" s="22">
        <f>COUNT(G14:G28)</f>
        <v>8</v>
      </c>
      <c r="P3" s="23"/>
    </row>
    <row r="4" spans="1:24" ht="43" customHeight="1" x14ac:dyDescent="0.35">
      <c r="A4" s="6" t="s">
        <v>25</v>
      </c>
      <c r="B4" s="25" t="s">
        <v>26</v>
      </c>
      <c r="C4" s="26"/>
      <c r="D4" s="26"/>
      <c r="E4" s="26"/>
      <c r="F4" s="26"/>
      <c r="G4" s="26"/>
      <c r="H4" s="23"/>
      <c r="N4" s="21" t="s">
        <v>27</v>
      </c>
      <c r="O4" s="22">
        <f>COUNTIF(I14:I28,"&gt;0")</f>
        <v>6</v>
      </c>
      <c r="P4" s="23"/>
    </row>
    <row r="5" spans="1:24" ht="43" customHeight="1" x14ac:dyDescent="0.35">
      <c r="A5" s="6" t="s">
        <v>28</v>
      </c>
      <c r="B5" s="25" t="s">
        <v>29</v>
      </c>
      <c r="C5" s="26"/>
      <c r="D5" s="26"/>
      <c r="E5" s="26"/>
      <c r="F5" s="26"/>
      <c r="G5" s="26"/>
      <c r="H5" s="23"/>
      <c r="N5" s="21" t="s">
        <v>30</v>
      </c>
      <c r="O5" s="22">
        <f>COUNTIF(O14:O28,"Learning support")</f>
        <v>3</v>
      </c>
      <c r="P5" s="23"/>
    </row>
    <row r="6" spans="1:24" ht="43" customHeight="1" x14ac:dyDescent="0.35">
      <c r="A6" s="6" t="s">
        <v>31</v>
      </c>
      <c r="B6" s="27">
        <v>46315</v>
      </c>
      <c r="C6" s="26"/>
      <c r="D6" s="26"/>
      <c r="E6" s="26"/>
      <c r="F6" s="26"/>
      <c r="G6" s="26"/>
      <c r="H6" s="23"/>
      <c r="N6" s="21" t="s">
        <v>32</v>
      </c>
      <c r="O6" s="22">
        <f>COUNTIF(O14:O28,"Workplace change")</f>
        <v>3</v>
      </c>
      <c r="P6" s="23"/>
    </row>
    <row r="7" spans="1:24" ht="43" customHeight="1" x14ac:dyDescent="0.35">
      <c r="A7" s="6" t="s">
        <v>33</v>
      </c>
      <c r="B7" s="7">
        <v>8</v>
      </c>
      <c r="N7" s="21" t="s">
        <v>34</v>
      </c>
      <c r="O7" s="22">
        <f>COUNTIF(H14:H28,"Discuss")</f>
        <v>0</v>
      </c>
      <c r="P7" s="23"/>
    </row>
    <row r="8" spans="1:24" ht="43" customHeight="1" x14ac:dyDescent="0.35">
      <c r="N8" s="21" t="s">
        <v>35</v>
      </c>
      <c r="O8" s="22">
        <f>COUNTIFS(A14:A28,"&lt;&gt;",T14:T28,"")</f>
        <v>0</v>
      </c>
      <c r="P8" s="23"/>
    </row>
    <row r="9" spans="1:24" ht="43" customHeight="1" x14ac:dyDescent="0.35">
      <c r="N9" s="21" t="s">
        <v>36</v>
      </c>
      <c r="O9" s="24" t="str">
        <f>IFERROR(INDEX($A$14:$A$28,MATCH(1,$K$14:$K$28,0)),"")</f>
        <v>Answer dietary and allergy questions</v>
      </c>
      <c r="P9" s="23"/>
    </row>
    <row r="10" spans="1:24" ht="43" customHeight="1" x14ac:dyDescent="0.35">
      <c r="N10" s="21" t="s">
        <v>37</v>
      </c>
      <c r="O10" s="24" t="str">
        <f>IFERROR(INDEX($A$14:$A$28,MATCH(2,$K$14:$K$28,0)),"")</f>
        <v>Handle a complaint at the door</v>
      </c>
      <c r="P10" s="23"/>
    </row>
    <row r="11" spans="1:24" ht="43" customHeight="1" x14ac:dyDescent="0.35">
      <c r="N11" s="21" t="s">
        <v>38</v>
      </c>
      <c r="O11" s="24" t="str">
        <f>IFERROR(INDEX($A$14:$A$28,MATCH(3,$K$14:$K$28,0)),"")</f>
        <v>Manage the waitlist in the booking system</v>
      </c>
      <c r="P11" s="23"/>
    </row>
    <row r="13" spans="1:24" ht="60" customHeight="1" x14ac:dyDescent="0.3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3" t="s">
        <v>47</v>
      </c>
      <c r="J13" s="3" t="s">
        <v>48</v>
      </c>
      <c r="K13" s="3" t="s">
        <v>49</v>
      </c>
      <c r="L13" s="3" t="s">
        <v>50</v>
      </c>
      <c r="M13" s="3" t="s">
        <v>51</v>
      </c>
      <c r="N13" s="3" t="s">
        <v>52</v>
      </c>
      <c r="O13" s="3" t="s">
        <v>53</v>
      </c>
      <c r="P13" s="3" t="s">
        <v>54</v>
      </c>
      <c r="Q13" s="3" t="s">
        <v>55</v>
      </c>
      <c r="R13" s="17" t="s">
        <v>56</v>
      </c>
      <c r="S13" s="18" t="s">
        <v>57</v>
      </c>
      <c r="T13" s="18" t="s">
        <v>58</v>
      </c>
      <c r="U13" s="18" t="s">
        <v>59</v>
      </c>
      <c r="V13" s="18" t="s">
        <v>60</v>
      </c>
      <c r="W13" s="18" t="s">
        <v>61</v>
      </c>
      <c r="X13" s="18" t="s">
        <v>62</v>
      </c>
    </row>
    <row r="14" spans="1:24" ht="95" customHeight="1" x14ac:dyDescent="0.35">
      <c r="A14" s="8" t="s">
        <v>63</v>
      </c>
      <c r="B14" s="14">
        <v>3</v>
      </c>
      <c r="C14" s="14">
        <v>3</v>
      </c>
      <c r="D14" s="14">
        <v>3</v>
      </c>
      <c r="E14" s="14">
        <v>3</v>
      </c>
      <c r="F14" s="14">
        <v>3</v>
      </c>
      <c r="G14" s="15">
        <f t="shared" ref="G14:G28" si="0">IF(AND(A14&lt;&gt;"",AND(ISNUMBER(T14),T14&gt;=0,T14&lt;=4,MOD(IF(ISNUMBER(T14),T14,0),1)=0)),T14,"")</f>
        <v>3</v>
      </c>
      <c r="H14" s="15" t="str">
        <f t="shared" ref="H14:H28" si="1">IF(A14="","",IF(AND(ISNUMBER(E14),ISNUMBER(F14),ABS(E14-F14)&gt;=2),IF(ISNUMBER(T14),"Reviewed","Discuss"),""))</f>
        <v/>
      </c>
      <c r="I14" s="16">
        <f t="shared" ref="I14:I28" si="2">IF(OR(A14="",G14="",NOT(AND(ISNUMBER(D14),D14&gt;=0,D14&lt;=4,MOD(IF(ISNUMBER(D14),D14,0),1)=0))),"",MAX(0,D14-G14))</f>
        <v>0</v>
      </c>
      <c r="J14" s="15">
        <f t="shared" ref="J14:J28" si="3">IF(OR(I14="",X14&lt;&gt;"OK"),"",I14*B14*C14)</f>
        <v>0</v>
      </c>
      <c r="K14" s="16" t="str">
        <f>IF(R14="","",COUNTIF($R$14:$R$28,"&gt;"&amp;R14)+COUNTIF($R$14:R14,R14))</f>
        <v/>
      </c>
      <c r="L14" s="14">
        <v>7</v>
      </c>
      <c r="M14" s="15" t="str">
        <f t="shared" ref="M14:M28" si="4">IF(L14="","",IF(OR(NOT(AND(ISNUMBER(L14),L14&gt;=0,L14&lt;=1000000,MOD(IF(ISNUMBER(L14),L14,0),1)=0)),NOT(AND(ISNUMBER($B$7),$B$7&gt;=1,$B$7&lt;=1000000,MOD(IF(ISNUMBER($B$7),$B$7,0),1)=0)),L14&gt;$B$7),"Check people count",L14&amp;" of "&amp;$B$7))</f>
        <v>7 of 8</v>
      </c>
      <c r="N14" s="9"/>
      <c r="O14" s="10" t="str">
        <f t="shared" ref="O14:O28" si="5">IF(A14="","",IF(X14&lt;&gt;"OK","Check inputs",IF(S14="","Add evidence",IF(I14=0,"No recorded gap",IF(OR(N14="Knowledge or skill",N14="Practice"),"Learning support",IF(N14="Mixed causes","Combined action",IF(OR(N14="Process or system",N14="Tools or equipment",N14="Staffing or time",N14="Expectations unclear",N14="Motivation"),"Workplace change","Investigate")))))))</f>
        <v>No recorded gap</v>
      </c>
      <c r="P14" s="9"/>
      <c r="Q14" s="9"/>
      <c r="R14" s="5" t="str">
        <f t="shared" ref="R14:R28" si="6">IF(OR(J14="",I14=0),"",J14+IF(U14="Yes",1000,0))</f>
        <v/>
      </c>
      <c r="S14" s="19" t="s">
        <v>64</v>
      </c>
      <c r="T14" s="19">
        <v>3</v>
      </c>
      <c r="U14" s="19" t="s">
        <v>65</v>
      </c>
      <c r="V14" s="19"/>
      <c r="W14" s="19"/>
      <c r="X14" s="20" t="str">
        <f t="shared" ref="X14:X28" si="7">IF(A14="","",IF(OR(NOT(AND(ISNUMBER(B14),B14&gt;=1,B14&lt;=3,MOD(IF(ISNUMBER(B14),B14,0),1)=0)),NOT(AND(ISNUMBER(C14),C14&gt;=1,C14&lt;=3,MOD(IF(ISNUMBER(C14),C14,0),1)=0)),NOT(AND(ISNUMBER(D14),D14&gt;=0,D14&lt;=4,MOD(IF(ISNUMBER(D14),D14,0),1)=0)),NOT(AND(ISNUMBER(T14),T14&gt;=0,T14&lt;=4,MOD(IF(ISNUMBER(T14),T14,0),1)=0)),AND(E14&lt;&gt;"",NOT(AND(ISNUMBER(E14),E14&gt;=0,E14&lt;=4,MOD(IF(ISNUMBER(E14),E14,0),1)=0))),AND(F14&lt;&gt;"",NOT(AND(ISNUMBER(F14),F14&gt;=0,F14&lt;=4,MOD(IF(ISNUMBER(F14),F14,0),1)=0)))),"Check ratings / scores",IF(AND(U14&lt;&gt;"Yes",U14&lt;&gt;"No"),"Choose Yes or No",IF(AND(L14&lt;&gt;"",OR(NOT(AND(ISNUMBER(L14),L14&gt;=0,L14&lt;=1000000,MOD(IF(ISNUMBER(L14),L14,0),1)=0)),NOT(AND(ISNUMBER($B$7),$B$7&gt;=1,$B$7&lt;=1000000,MOD(IF(ISNUMBER($B$7),$B$7,0),1)=0)),L14&gt;$B$7)),"Check people count","OK"))))</f>
        <v>OK</v>
      </c>
    </row>
    <row r="15" spans="1:24" ht="95" customHeight="1" x14ac:dyDescent="0.35">
      <c r="A15" s="8" t="s">
        <v>66</v>
      </c>
      <c r="B15" s="14">
        <v>3</v>
      </c>
      <c r="C15" s="14">
        <v>3</v>
      </c>
      <c r="D15" s="14">
        <v>3</v>
      </c>
      <c r="E15" s="14">
        <v>3</v>
      </c>
      <c r="F15" s="14">
        <v>2</v>
      </c>
      <c r="G15" s="15">
        <f t="shared" si="0"/>
        <v>2</v>
      </c>
      <c r="H15" s="15" t="str">
        <f t="shared" si="1"/>
        <v/>
      </c>
      <c r="I15" s="16">
        <f t="shared" si="2"/>
        <v>1</v>
      </c>
      <c r="J15" s="15">
        <f t="shared" si="3"/>
        <v>9</v>
      </c>
      <c r="K15" s="16">
        <f>IF(R15="","",COUNTIF($R$14:$R$28,"&gt;"&amp;R15)+COUNTIF($R$14:R15,R15))</f>
        <v>3</v>
      </c>
      <c r="L15" s="14">
        <v>3</v>
      </c>
      <c r="M15" s="15" t="str">
        <f t="shared" si="4"/>
        <v>3 of 8</v>
      </c>
      <c r="N15" s="9" t="s">
        <v>67</v>
      </c>
      <c r="O15" s="10" t="str">
        <f t="shared" si="5"/>
        <v>Workplace change</v>
      </c>
      <c r="P15" s="9" t="s">
        <v>68</v>
      </c>
      <c r="Q15" s="9" t="s">
        <v>69</v>
      </c>
      <c r="R15" s="5">
        <f t="shared" si="6"/>
        <v>9</v>
      </c>
      <c r="S15" s="19" t="s">
        <v>70</v>
      </c>
      <c r="T15" s="19">
        <v>2</v>
      </c>
      <c r="U15" s="19" t="s">
        <v>65</v>
      </c>
      <c r="V15" s="19" t="s">
        <v>71</v>
      </c>
      <c r="W15" s="19" t="s">
        <v>72</v>
      </c>
      <c r="X15" s="20" t="str">
        <f t="shared" si="7"/>
        <v>OK</v>
      </c>
    </row>
    <row r="16" spans="1:24" ht="95" customHeight="1" x14ac:dyDescent="0.35">
      <c r="A16" s="8" t="s">
        <v>73</v>
      </c>
      <c r="B16" s="14">
        <v>3</v>
      </c>
      <c r="C16" s="14">
        <v>2</v>
      </c>
      <c r="D16" s="14">
        <v>3</v>
      </c>
      <c r="E16" s="14">
        <v>3</v>
      </c>
      <c r="F16" s="14">
        <v>1</v>
      </c>
      <c r="G16" s="15">
        <f t="shared" si="0"/>
        <v>1</v>
      </c>
      <c r="H16" s="15" t="str">
        <f t="shared" si="1"/>
        <v>Reviewed</v>
      </c>
      <c r="I16" s="16">
        <f t="shared" si="2"/>
        <v>2</v>
      </c>
      <c r="J16" s="15">
        <f t="shared" si="3"/>
        <v>12</v>
      </c>
      <c r="K16" s="16">
        <f>IF(R16="","",COUNTIF($R$14:$R$28,"&gt;"&amp;R16)+COUNTIF($R$14:R16,R16))</f>
        <v>2</v>
      </c>
      <c r="L16" s="14">
        <v>2</v>
      </c>
      <c r="M16" s="15" t="str">
        <f t="shared" si="4"/>
        <v>2 of 8</v>
      </c>
      <c r="N16" s="9" t="s">
        <v>74</v>
      </c>
      <c r="O16" s="10" t="str">
        <f t="shared" si="5"/>
        <v>Learning support</v>
      </c>
      <c r="P16" s="9" t="s">
        <v>75</v>
      </c>
      <c r="Q16" s="9" t="s">
        <v>76</v>
      </c>
      <c r="R16" s="5">
        <f t="shared" si="6"/>
        <v>12</v>
      </c>
      <c r="S16" s="19" t="s">
        <v>77</v>
      </c>
      <c r="T16" s="19">
        <v>1</v>
      </c>
      <c r="U16" s="19" t="s">
        <v>65</v>
      </c>
      <c r="V16" s="19" t="s">
        <v>71</v>
      </c>
      <c r="W16" s="19" t="s">
        <v>78</v>
      </c>
      <c r="X16" s="20" t="str">
        <f t="shared" si="7"/>
        <v>OK</v>
      </c>
    </row>
    <row r="17" spans="1:24" ht="95" customHeight="1" x14ac:dyDescent="0.35">
      <c r="A17" s="8" t="s">
        <v>79</v>
      </c>
      <c r="B17" s="14">
        <v>3</v>
      </c>
      <c r="C17" s="14">
        <v>2</v>
      </c>
      <c r="D17" s="14">
        <v>3</v>
      </c>
      <c r="E17" s="14">
        <v>2</v>
      </c>
      <c r="F17" s="14">
        <v>2</v>
      </c>
      <c r="G17" s="15">
        <f t="shared" si="0"/>
        <v>2</v>
      </c>
      <c r="H17" s="15" t="str">
        <f t="shared" si="1"/>
        <v/>
      </c>
      <c r="I17" s="16">
        <f t="shared" si="2"/>
        <v>1</v>
      </c>
      <c r="J17" s="15">
        <f t="shared" si="3"/>
        <v>6</v>
      </c>
      <c r="K17" s="16">
        <f>IF(R17="","",COUNTIF($R$14:$R$28,"&gt;"&amp;R17)+COUNTIF($R$14:R17,R17))</f>
        <v>1</v>
      </c>
      <c r="L17" s="14">
        <v>4</v>
      </c>
      <c r="M17" s="15" t="str">
        <f t="shared" si="4"/>
        <v>4 of 8</v>
      </c>
      <c r="N17" s="9" t="s">
        <v>80</v>
      </c>
      <c r="O17" s="10" t="str">
        <f t="shared" si="5"/>
        <v>Workplace change</v>
      </c>
      <c r="P17" s="9" t="s">
        <v>81</v>
      </c>
      <c r="Q17" s="9" t="s">
        <v>82</v>
      </c>
      <c r="R17" s="5">
        <f t="shared" si="6"/>
        <v>1006</v>
      </c>
      <c r="S17" s="19" t="s">
        <v>83</v>
      </c>
      <c r="T17" s="19">
        <v>2</v>
      </c>
      <c r="U17" s="19" t="s">
        <v>84</v>
      </c>
      <c r="V17" s="19" t="s">
        <v>85</v>
      </c>
      <c r="W17" s="19" t="s">
        <v>86</v>
      </c>
      <c r="X17" s="20" t="str">
        <f t="shared" si="7"/>
        <v>OK</v>
      </c>
    </row>
    <row r="18" spans="1:24" ht="95" customHeight="1" x14ac:dyDescent="0.35">
      <c r="A18" s="8" t="s">
        <v>87</v>
      </c>
      <c r="B18" s="14">
        <v>1</v>
      </c>
      <c r="C18" s="14">
        <v>1</v>
      </c>
      <c r="D18" s="14">
        <v>2</v>
      </c>
      <c r="E18" s="14">
        <v>2</v>
      </c>
      <c r="F18" s="14">
        <v>1</v>
      </c>
      <c r="G18" s="15">
        <f t="shared" si="0"/>
        <v>1</v>
      </c>
      <c r="H18" s="15" t="str">
        <f t="shared" si="1"/>
        <v/>
      </c>
      <c r="I18" s="16">
        <f t="shared" si="2"/>
        <v>1</v>
      </c>
      <c r="J18" s="15">
        <f t="shared" si="3"/>
        <v>1</v>
      </c>
      <c r="K18" s="16">
        <f>IF(R18="","",COUNTIF($R$14:$R$28,"&gt;"&amp;R18)+COUNTIF($R$14:R18,R18))</f>
        <v>6</v>
      </c>
      <c r="L18" s="14">
        <v>3</v>
      </c>
      <c r="M18" s="15" t="str">
        <f t="shared" si="4"/>
        <v>3 of 8</v>
      </c>
      <c r="N18" s="9" t="s">
        <v>74</v>
      </c>
      <c r="O18" s="10" t="str">
        <f t="shared" si="5"/>
        <v>Learning support</v>
      </c>
      <c r="P18" s="9" t="s">
        <v>88</v>
      </c>
      <c r="Q18" s="9" t="s">
        <v>89</v>
      </c>
      <c r="R18" s="5">
        <f t="shared" si="6"/>
        <v>1</v>
      </c>
      <c r="S18" s="19" t="s">
        <v>90</v>
      </c>
      <c r="T18" s="19">
        <v>1</v>
      </c>
      <c r="U18" s="19" t="s">
        <v>65</v>
      </c>
      <c r="V18" s="19" t="s">
        <v>71</v>
      </c>
      <c r="W18" s="19" t="s">
        <v>91</v>
      </c>
      <c r="X18" s="20" t="str">
        <f t="shared" si="7"/>
        <v>OK</v>
      </c>
    </row>
    <row r="19" spans="1:24" ht="95" customHeight="1" x14ac:dyDescent="0.35">
      <c r="A19" s="8" t="s">
        <v>92</v>
      </c>
      <c r="B19" s="14">
        <v>2</v>
      </c>
      <c r="C19" s="14">
        <v>3</v>
      </c>
      <c r="D19" s="14">
        <v>3</v>
      </c>
      <c r="E19" s="14">
        <v>3</v>
      </c>
      <c r="F19" s="14">
        <v>2</v>
      </c>
      <c r="G19" s="15">
        <f t="shared" si="0"/>
        <v>2</v>
      </c>
      <c r="H19" s="15" t="str">
        <f t="shared" si="1"/>
        <v/>
      </c>
      <c r="I19" s="16">
        <f t="shared" si="2"/>
        <v>1</v>
      </c>
      <c r="J19" s="15">
        <f t="shared" si="3"/>
        <v>6</v>
      </c>
      <c r="K19" s="16">
        <f>IF(R19="","",COUNTIF($R$14:$R$28,"&gt;"&amp;R19)+COUNTIF($R$14:R19,R19))</f>
        <v>4</v>
      </c>
      <c r="L19" s="14">
        <v>5</v>
      </c>
      <c r="M19" s="15" t="str">
        <f t="shared" si="4"/>
        <v>5 of 8</v>
      </c>
      <c r="N19" s="9" t="s">
        <v>93</v>
      </c>
      <c r="O19" s="10" t="str">
        <f t="shared" si="5"/>
        <v>Workplace change</v>
      </c>
      <c r="P19" s="9" t="s">
        <v>94</v>
      </c>
      <c r="Q19" s="9" t="s">
        <v>76</v>
      </c>
      <c r="R19" s="5">
        <f t="shared" si="6"/>
        <v>6</v>
      </c>
      <c r="S19" s="19" t="s">
        <v>95</v>
      </c>
      <c r="T19" s="19">
        <v>2</v>
      </c>
      <c r="U19" s="19" t="s">
        <v>65</v>
      </c>
      <c r="V19" s="19" t="s">
        <v>71</v>
      </c>
      <c r="W19" s="19" t="s">
        <v>96</v>
      </c>
      <c r="X19" s="20" t="str">
        <f t="shared" si="7"/>
        <v>OK</v>
      </c>
    </row>
    <row r="20" spans="1:24" ht="95" customHeight="1" x14ac:dyDescent="0.35">
      <c r="A20" s="8" t="s">
        <v>97</v>
      </c>
      <c r="B20" s="14">
        <v>2</v>
      </c>
      <c r="C20" s="14">
        <v>3</v>
      </c>
      <c r="D20" s="14">
        <v>3</v>
      </c>
      <c r="E20" s="14">
        <v>2</v>
      </c>
      <c r="F20" s="14">
        <v>2</v>
      </c>
      <c r="G20" s="15">
        <f t="shared" si="0"/>
        <v>2</v>
      </c>
      <c r="H20" s="15" t="str">
        <f t="shared" si="1"/>
        <v/>
      </c>
      <c r="I20" s="16">
        <f t="shared" si="2"/>
        <v>1</v>
      </c>
      <c r="J20" s="15">
        <f t="shared" si="3"/>
        <v>6</v>
      </c>
      <c r="K20" s="16">
        <f>IF(R20="","",COUNTIF($R$14:$R$28,"&gt;"&amp;R20)+COUNTIF($R$14:R20,R20))</f>
        <v>5</v>
      </c>
      <c r="L20" s="14">
        <v>4</v>
      </c>
      <c r="M20" s="15" t="str">
        <f t="shared" si="4"/>
        <v>4 of 8</v>
      </c>
      <c r="N20" s="9" t="s">
        <v>98</v>
      </c>
      <c r="O20" s="10" t="str">
        <f t="shared" si="5"/>
        <v>Learning support</v>
      </c>
      <c r="P20" s="9" t="s">
        <v>99</v>
      </c>
      <c r="Q20" s="9" t="s">
        <v>100</v>
      </c>
      <c r="R20" s="5">
        <f t="shared" si="6"/>
        <v>6</v>
      </c>
      <c r="S20" s="19" t="s">
        <v>101</v>
      </c>
      <c r="T20" s="19">
        <v>2</v>
      </c>
      <c r="U20" s="19" t="s">
        <v>65</v>
      </c>
      <c r="V20" s="19" t="s">
        <v>71</v>
      </c>
      <c r="W20" s="19" t="s">
        <v>102</v>
      </c>
      <c r="X20" s="20" t="str">
        <f t="shared" si="7"/>
        <v>OK</v>
      </c>
    </row>
    <row r="21" spans="1:24" ht="95" customHeight="1" x14ac:dyDescent="0.35">
      <c r="A21" s="8" t="s">
        <v>103</v>
      </c>
      <c r="B21" s="14">
        <v>1</v>
      </c>
      <c r="C21" s="14">
        <v>3</v>
      </c>
      <c r="D21" s="14">
        <v>3</v>
      </c>
      <c r="E21" s="14">
        <v>3</v>
      </c>
      <c r="F21" s="14">
        <v>3</v>
      </c>
      <c r="G21" s="15">
        <f t="shared" si="0"/>
        <v>3</v>
      </c>
      <c r="H21" s="15" t="str">
        <f t="shared" si="1"/>
        <v/>
      </c>
      <c r="I21" s="16">
        <f t="shared" si="2"/>
        <v>0</v>
      </c>
      <c r="J21" s="15">
        <f t="shared" si="3"/>
        <v>0</v>
      </c>
      <c r="K21" s="16" t="str">
        <f>IF(R21="","",COUNTIF($R$14:$R$28,"&gt;"&amp;R21)+COUNTIF($R$14:R21,R21))</f>
        <v/>
      </c>
      <c r="L21" s="14">
        <v>8</v>
      </c>
      <c r="M21" s="15" t="str">
        <f t="shared" si="4"/>
        <v>8 of 8</v>
      </c>
      <c r="N21" s="9"/>
      <c r="O21" s="10" t="str">
        <f t="shared" si="5"/>
        <v>No recorded gap</v>
      </c>
      <c r="P21" s="9"/>
      <c r="Q21" s="9"/>
      <c r="R21" s="5" t="str">
        <f t="shared" si="6"/>
        <v/>
      </c>
      <c r="S21" s="19" t="s">
        <v>104</v>
      </c>
      <c r="T21" s="19">
        <v>3</v>
      </c>
      <c r="U21" s="19" t="s">
        <v>65</v>
      </c>
      <c r="V21" s="19"/>
      <c r="W21" s="19"/>
      <c r="X21" s="20" t="str">
        <f t="shared" si="7"/>
        <v>OK</v>
      </c>
    </row>
    <row r="22" spans="1:24" ht="95" customHeight="1" x14ac:dyDescent="0.35">
      <c r="A22" s="8"/>
      <c r="B22" s="14"/>
      <c r="C22" s="14"/>
      <c r="D22" s="14"/>
      <c r="E22" s="14"/>
      <c r="F22" s="14"/>
      <c r="G22" s="15" t="str">
        <f t="shared" si="0"/>
        <v/>
      </c>
      <c r="H22" s="15" t="str">
        <f t="shared" si="1"/>
        <v/>
      </c>
      <c r="I22" s="16" t="str">
        <f t="shared" si="2"/>
        <v/>
      </c>
      <c r="J22" s="15" t="str">
        <f t="shared" si="3"/>
        <v/>
      </c>
      <c r="K22" s="16" t="str">
        <f>IF(R22="","",COUNTIF($R$14:$R$28,"&gt;"&amp;R22)+COUNTIF($R$14:R22,R22))</f>
        <v/>
      </c>
      <c r="L22" s="14"/>
      <c r="M22" s="15" t="str">
        <f t="shared" si="4"/>
        <v/>
      </c>
      <c r="N22" s="9"/>
      <c r="O22" s="10" t="str">
        <f t="shared" si="5"/>
        <v/>
      </c>
      <c r="P22" s="9"/>
      <c r="Q22" s="9"/>
      <c r="R22" s="5" t="str">
        <f t="shared" si="6"/>
        <v/>
      </c>
      <c r="S22" s="19"/>
      <c r="T22" s="19"/>
      <c r="U22" s="19"/>
      <c r="V22" s="19"/>
      <c r="W22" s="19"/>
      <c r="X22" s="20" t="str">
        <f t="shared" si="7"/>
        <v/>
      </c>
    </row>
    <row r="23" spans="1:24" ht="95" customHeight="1" x14ac:dyDescent="0.35">
      <c r="A23" s="8"/>
      <c r="B23" s="14"/>
      <c r="C23" s="14"/>
      <c r="D23" s="14"/>
      <c r="E23" s="14"/>
      <c r="F23" s="14"/>
      <c r="G23" s="15" t="str">
        <f t="shared" si="0"/>
        <v/>
      </c>
      <c r="H23" s="15" t="str">
        <f t="shared" si="1"/>
        <v/>
      </c>
      <c r="I23" s="16" t="str">
        <f t="shared" si="2"/>
        <v/>
      </c>
      <c r="J23" s="15" t="str">
        <f t="shared" si="3"/>
        <v/>
      </c>
      <c r="K23" s="16" t="str">
        <f>IF(R23="","",COUNTIF($R$14:$R$28,"&gt;"&amp;R23)+COUNTIF($R$14:R23,R23))</f>
        <v/>
      </c>
      <c r="L23" s="14"/>
      <c r="M23" s="15" t="str">
        <f t="shared" si="4"/>
        <v/>
      </c>
      <c r="N23" s="9"/>
      <c r="O23" s="10" t="str">
        <f t="shared" si="5"/>
        <v/>
      </c>
      <c r="P23" s="9"/>
      <c r="Q23" s="9"/>
      <c r="R23" s="5" t="str">
        <f t="shared" si="6"/>
        <v/>
      </c>
      <c r="S23" s="19"/>
      <c r="T23" s="19"/>
      <c r="U23" s="19"/>
      <c r="V23" s="19"/>
      <c r="W23" s="19"/>
      <c r="X23" s="20" t="str">
        <f t="shared" si="7"/>
        <v/>
      </c>
    </row>
    <row r="24" spans="1:24" ht="95" customHeight="1" x14ac:dyDescent="0.35">
      <c r="A24" s="8"/>
      <c r="B24" s="14"/>
      <c r="C24" s="14"/>
      <c r="D24" s="14"/>
      <c r="E24" s="14"/>
      <c r="F24" s="14"/>
      <c r="G24" s="15" t="str">
        <f t="shared" si="0"/>
        <v/>
      </c>
      <c r="H24" s="15" t="str">
        <f t="shared" si="1"/>
        <v/>
      </c>
      <c r="I24" s="16" t="str">
        <f t="shared" si="2"/>
        <v/>
      </c>
      <c r="J24" s="15" t="str">
        <f t="shared" si="3"/>
        <v/>
      </c>
      <c r="K24" s="16" t="str">
        <f>IF(R24="","",COUNTIF($R$14:$R$28,"&gt;"&amp;R24)+COUNTIF($R$14:R24,R24))</f>
        <v/>
      </c>
      <c r="L24" s="14"/>
      <c r="M24" s="15" t="str">
        <f t="shared" si="4"/>
        <v/>
      </c>
      <c r="N24" s="9"/>
      <c r="O24" s="10" t="str">
        <f t="shared" si="5"/>
        <v/>
      </c>
      <c r="P24" s="9"/>
      <c r="Q24" s="9"/>
      <c r="R24" s="5" t="str">
        <f t="shared" si="6"/>
        <v/>
      </c>
      <c r="S24" s="19"/>
      <c r="T24" s="19"/>
      <c r="U24" s="19"/>
      <c r="V24" s="19"/>
      <c r="W24" s="19"/>
      <c r="X24" s="20" t="str">
        <f t="shared" si="7"/>
        <v/>
      </c>
    </row>
    <row r="25" spans="1:24" ht="95" customHeight="1" x14ac:dyDescent="0.35">
      <c r="A25" s="8"/>
      <c r="B25" s="14"/>
      <c r="C25" s="14"/>
      <c r="D25" s="14"/>
      <c r="E25" s="14"/>
      <c r="F25" s="14"/>
      <c r="G25" s="15" t="str">
        <f t="shared" si="0"/>
        <v/>
      </c>
      <c r="H25" s="15" t="str">
        <f t="shared" si="1"/>
        <v/>
      </c>
      <c r="I25" s="16" t="str">
        <f t="shared" si="2"/>
        <v/>
      </c>
      <c r="J25" s="15" t="str">
        <f t="shared" si="3"/>
        <v/>
      </c>
      <c r="K25" s="16" t="str">
        <f>IF(R25="","",COUNTIF($R$14:$R$28,"&gt;"&amp;R25)+COUNTIF($R$14:R25,R25))</f>
        <v/>
      </c>
      <c r="L25" s="14"/>
      <c r="M25" s="15" t="str">
        <f t="shared" si="4"/>
        <v/>
      </c>
      <c r="N25" s="9"/>
      <c r="O25" s="10" t="str">
        <f t="shared" si="5"/>
        <v/>
      </c>
      <c r="P25" s="9"/>
      <c r="Q25" s="9"/>
      <c r="R25" s="5" t="str">
        <f t="shared" si="6"/>
        <v/>
      </c>
      <c r="S25" s="19"/>
      <c r="T25" s="19"/>
      <c r="U25" s="19"/>
      <c r="V25" s="19"/>
      <c r="W25" s="19"/>
      <c r="X25" s="20" t="str">
        <f t="shared" si="7"/>
        <v/>
      </c>
    </row>
    <row r="26" spans="1:24" ht="95" customHeight="1" x14ac:dyDescent="0.35">
      <c r="A26" s="8"/>
      <c r="B26" s="14"/>
      <c r="C26" s="14"/>
      <c r="D26" s="14"/>
      <c r="E26" s="14"/>
      <c r="F26" s="14"/>
      <c r="G26" s="15" t="str">
        <f t="shared" si="0"/>
        <v/>
      </c>
      <c r="H26" s="15" t="str">
        <f t="shared" si="1"/>
        <v/>
      </c>
      <c r="I26" s="16" t="str">
        <f t="shared" si="2"/>
        <v/>
      </c>
      <c r="J26" s="15" t="str">
        <f t="shared" si="3"/>
        <v/>
      </c>
      <c r="K26" s="16" t="str">
        <f>IF(R26="","",COUNTIF($R$14:$R$28,"&gt;"&amp;R26)+COUNTIF($R$14:R26,R26))</f>
        <v/>
      </c>
      <c r="L26" s="14"/>
      <c r="M26" s="15" t="str">
        <f t="shared" si="4"/>
        <v/>
      </c>
      <c r="N26" s="9"/>
      <c r="O26" s="10" t="str">
        <f t="shared" si="5"/>
        <v/>
      </c>
      <c r="P26" s="9"/>
      <c r="Q26" s="9"/>
      <c r="R26" s="5" t="str">
        <f t="shared" si="6"/>
        <v/>
      </c>
      <c r="S26" s="19"/>
      <c r="T26" s="19"/>
      <c r="U26" s="19"/>
      <c r="V26" s="19"/>
      <c r="W26" s="19"/>
      <c r="X26" s="20" t="str">
        <f t="shared" si="7"/>
        <v/>
      </c>
    </row>
    <row r="27" spans="1:24" ht="95" customHeight="1" x14ac:dyDescent="0.35">
      <c r="A27" s="8"/>
      <c r="B27" s="14"/>
      <c r="C27" s="14"/>
      <c r="D27" s="14"/>
      <c r="E27" s="14"/>
      <c r="F27" s="14"/>
      <c r="G27" s="15" t="str">
        <f t="shared" si="0"/>
        <v/>
      </c>
      <c r="H27" s="15" t="str">
        <f t="shared" si="1"/>
        <v/>
      </c>
      <c r="I27" s="16" t="str">
        <f t="shared" si="2"/>
        <v/>
      </c>
      <c r="J27" s="15" t="str">
        <f t="shared" si="3"/>
        <v/>
      </c>
      <c r="K27" s="16" t="str">
        <f>IF(R27="","",COUNTIF($R$14:$R$28,"&gt;"&amp;R27)+COUNTIF($R$14:R27,R27))</f>
        <v/>
      </c>
      <c r="L27" s="14"/>
      <c r="M27" s="15" t="str">
        <f t="shared" si="4"/>
        <v/>
      </c>
      <c r="N27" s="9"/>
      <c r="O27" s="10" t="str">
        <f t="shared" si="5"/>
        <v/>
      </c>
      <c r="P27" s="9"/>
      <c r="Q27" s="9"/>
      <c r="R27" s="5" t="str">
        <f t="shared" si="6"/>
        <v/>
      </c>
      <c r="S27" s="19"/>
      <c r="T27" s="19"/>
      <c r="U27" s="19"/>
      <c r="V27" s="19"/>
      <c r="W27" s="19"/>
      <c r="X27" s="20" t="str">
        <f t="shared" si="7"/>
        <v/>
      </c>
    </row>
    <row r="28" spans="1:24" ht="95" customHeight="1" x14ac:dyDescent="0.35">
      <c r="A28" s="8"/>
      <c r="B28" s="14"/>
      <c r="C28" s="14"/>
      <c r="D28" s="14"/>
      <c r="E28" s="14"/>
      <c r="F28" s="14"/>
      <c r="G28" s="15" t="str">
        <f t="shared" si="0"/>
        <v/>
      </c>
      <c r="H28" s="15" t="str">
        <f t="shared" si="1"/>
        <v/>
      </c>
      <c r="I28" s="16" t="str">
        <f t="shared" si="2"/>
        <v/>
      </c>
      <c r="J28" s="15" t="str">
        <f t="shared" si="3"/>
        <v/>
      </c>
      <c r="K28" s="16" t="str">
        <f>IF(R28="","",COUNTIF($R$14:$R$28,"&gt;"&amp;R28)+COUNTIF($R$14:R28,R28))</f>
        <v/>
      </c>
      <c r="L28" s="14"/>
      <c r="M28" s="15" t="str">
        <f t="shared" si="4"/>
        <v/>
      </c>
      <c r="N28" s="9"/>
      <c r="O28" s="10" t="str">
        <f t="shared" si="5"/>
        <v/>
      </c>
      <c r="P28" s="9"/>
      <c r="Q28" s="9"/>
      <c r="R28" s="5" t="str">
        <f t="shared" si="6"/>
        <v/>
      </c>
      <c r="S28" s="19"/>
      <c r="T28" s="19"/>
      <c r="U28" s="19"/>
      <c r="V28" s="19"/>
      <c r="W28" s="19"/>
      <c r="X28" s="20" t="str">
        <f t="shared" si="7"/>
        <v/>
      </c>
    </row>
  </sheetData>
  <mergeCells count="13">
    <mergeCell ref="O7:P7"/>
    <mergeCell ref="O3:P3"/>
    <mergeCell ref="O11:P11"/>
    <mergeCell ref="O5:P5"/>
    <mergeCell ref="B4:H4"/>
    <mergeCell ref="O4:P4"/>
    <mergeCell ref="O10:P10"/>
    <mergeCell ref="O6:P6"/>
    <mergeCell ref="B6:H6"/>
    <mergeCell ref="O9:P9"/>
    <mergeCell ref="B3:H3"/>
    <mergeCell ref="B5:H5"/>
    <mergeCell ref="O8:P8"/>
  </mergeCells>
  <conditionalFormatting sqref="H14:H28">
    <cfRule type="expression" dxfId="6" priority="1">
      <formula>H14="Check"</formula>
    </cfRule>
  </conditionalFormatting>
  <conditionalFormatting sqref="I14:I28">
    <cfRule type="expression" dxfId="5" priority="2">
      <formula>AND(ISNUMBER(I14),I14&gt;=2)</formula>
    </cfRule>
    <cfRule type="expression" dxfId="4" priority="3">
      <formula>AND(ISNUMBER(I14),I14=1)</formula>
    </cfRule>
  </conditionalFormatting>
  <conditionalFormatting sqref="K14:K28">
    <cfRule type="expression" dxfId="3" priority="4">
      <formula>AND(ISNUMBER(K14),K14&lt;=3)</formula>
    </cfRule>
  </conditionalFormatting>
  <conditionalFormatting sqref="O14:O28">
    <cfRule type="expression" dxfId="2" priority="5">
      <formula>O14="Training"</formula>
    </cfRule>
    <cfRule type="expression" dxfId="1" priority="6">
      <formula>O14="Not a training problem"</formula>
    </cfRule>
    <cfRule type="expression" dxfId="0" priority="7">
      <formula>O14="Pick a cause"</formula>
    </cfRule>
  </conditionalFormatting>
  <dataValidations count="5">
    <dataValidation type="list" allowBlank="1" sqref="B14:C28" xr:uid="{00000000-0002-0000-0100-000000000000}">
      <formula1>"1,2,3"</formula1>
    </dataValidation>
    <dataValidation type="list" allowBlank="1" sqref="D14:F28" xr:uid="{00000000-0002-0000-0100-000001000000}">
      <formula1>"0,1,2,3,4"</formula1>
    </dataValidation>
    <dataValidation type="list" allowBlank="1" sqref="N14:N28" xr:uid="{00000000-0002-0000-0100-000002000000}">
      <formula1>"Knowledge or skill,Practice,Process or system,Tools or equipment,Staffing or time,Expectations unclear,Motivation,Mixed causes,Not yet established"</formula1>
    </dataValidation>
    <dataValidation type="list" sqref="T14:T28" xr:uid="{00000000-0002-0000-0100-000003000000}">
      <formula1>"0,1,2,3,4"</formula1>
    </dataValidation>
    <dataValidation type="list" sqref="U14:U28" xr:uid="{00000000-0002-0000-0100-000004000000}">
      <formula1>"Yes,No"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/>
  </sheetViews>
  <sheetFormatPr defaultRowHeight="14.5" x14ac:dyDescent="0.35"/>
  <cols>
    <col min="1" max="1" width="34" customWidth="1"/>
    <col min="2" max="3" width="11" customWidth="1"/>
    <col min="4" max="4" width="20" customWidth="1"/>
    <col min="5" max="5" width="22" customWidth="1"/>
    <col min="6" max="6" width="44" customWidth="1"/>
  </cols>
  <sheetData>
    <row r="1" spans="1:6" ht="19" x14ac:dyDescent="0.4">
      <c r="A1" s="1" t="s">
        <v>105</v>
      </c>
    </row>
    <row r="2" spans="1:6" ht="50" customHeight="1" x14ac:dyDescent="0.35">
      <c r="A2" s="12" t="s">
        <v>106</v>
      </c>
      <c r="B2" s="13"/>
      <c r="C2" s="13"/>
      <c r="D2" s="13"/>
      <c r="E2" s="13"/>
      <c r="F2" s="13"/>
    </row>
    <row r="4" spans="1:6" ht="26" x14ac:dyDescent="0.35">
      <c r="A4" s="3" t="s">
        <v>39</v>
      </c>
      <c r="B4" s="3" t="s">
        <v>107</v>
      </c>
      <c r="C4" s="3" t="s">
        <v>108</v>
      </c>
      <c r="D4" s="3" t="s">
        <v>109</v>
      </c>
      <c r="E4" s="3" t="s">
        <v>110</v>
      </c>
      <c r="F4" s="3" t="s">
        <v>111</v>
      </c>
    </row>
    <row r="5" spans="1:6" ht="50" customHeight="1" x14ac:dyDescent="0.35">
      <c r="A5" s="4" t="s">
        <v>112</v>
      </c>
      <c r="B5" s="11">
        <v>3</v>
      </c>
      <c r="C5" s="11">
        <v>3</v>
      </c>
      <c r="D5" s="5" t="s">
        <v>74</v>
      </c>
      <c r="E5" s="5" t="s">
        <v>30</v>
      </c>
      <c r="F5" s="5" t="s">
        <v>113</v>
      </c>
    </row>
    <row r="6" spans="1:6" ht="50" customHeight="1" x14ac:dyDescent="0.35">
      <c r="A6" s="4" t="s">
        <v>114</v>
      </c>
      <c r="B6" s="11">
        <v>2</v>
      </c>
      <c r="C6" s="11">
        <v>3</v>
      </c>
      <c r="D6" s="5" t="s">
        <v>80</v>
      </c>
      <c r="E6" s="5" t="s">
        <v>32</v>
      </c>
      <c r="F6" s="5" t="s">
        <v>115</v>
      </c>
    </row>
    <row r="7" spans="1:6" ht="50" customHeight="1" x14ac:dyDescent="0.35">
      <c r="A7" s="4" t="s">
        <v>116</v>
      </c>
      <c r="B7" s="11">
        <v>3</v>
      </c>
      <c r="C7" s="11">
        <v>3</v>
      </c>
      <c r="D7" s="5" t="s">
        <v>98</v>
      </c>
      <c r="E7" s="5" t="s">
        <v>30</v>
      </c>
      <c r="F7" s="5" t="s">
        <v>117</v>
      </c>
    </row>
    <row r="8" spans="1:6" ht="50" customHeight="1" x14ac:dyDescent="0.35">
      <c r="A8" s="4" t="s">
        <v>118</v>
      </c>
      <c r="B8" s="11">
        <v>2</v>
      </c>
      <c r="C8" s="11">
        <v>3</v>
      </c>
      <c r="D8" s="5" t="s">
        <v>67</v>
      </c>
      <c r="E8" s="5" t="s">
        <v>32</v>
      </c>
      <c r="F8" s="5" t="s">
        <v>119</v>
      </c>
    </row>
    <row r="9" spans="1:6" ht="50" customHeight="1" x14ac:dyDescent="0.35">
      <c r="A9" s="4" t="s">
        <v>120</v>
      </c>
      <c r="B9" s="11">
        <v>3</v>
      </c>
      <c r="C9" s="11">
        <v>2</v>
      </c>
      <c r="D9" s="5" t="s">
        <v>74</v>
      </c>
      <c r="E9" s="5" t="s">
        <v>30</v>
      </c>
      <c r="F9" s="5" t="s">
        <v>121</v>
      </c>
    </row>
    <row r="10" spans="1:6" ht="50" customHeight="1" x14ac:dyDescent="0.35">
      <c r="A10" s="13"/>
      <c r="B10" s="13"/>
      <c r="C10" s="13"/>
      <c r="D10" s="13"/>
      <c r="E10" s="13"/>
      <c r="F10" s="13"/>
    </row>
    <row r="11" spans="1:6" ht="50" customHeight="1" x14ac:dyDescent="0.35">
      <c r="A11" s="13"/>
      <c r="B11" s="13"/>
      <c r="C11" s="13"/>
      <c r="D11" s="13"/>
      <c r="E11" s="13"/>
      <c r="F11" s="13"/>
    </row>
    <row r="12" spans="1:6" ht="50" customHeight="1" x14ac:dyDescent="0.35">
      <c r="A12" s="13"/>
      <c r="B12" s="13"/>
      <c r="C12" s="13"/>
      <c r="D12" s="13"/>
      <c r="E12" s="13"/>
      <c r="F12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/>
  </sheetViews>
  <sheetFormatPr defaultRowHeight="14.5" x14ac:dyDescent="0.35"/>
  <cols>
    <col min="1" max="1" width="34" customWidth="1"/>
    <col min="2" max="3" width="11" customWidth="1"/>
    <col min="4" max="4" width="20" customWidth="1"/>
    <col min="5" max="5" width="22" customWidth="1"/>
    <col min="6" max="6" width="44" customWidth="1"/>
  </cols>
  <sheetData>
    <row r="1" spans="1:6" ht="19" x14ac:dyDescent="0.4">
      <c r="A1" s="1" t="s">
        <v>122</v>
      </c>
    </row>
    <row r="2" spans="1:6" ht="50" customHeight="1" x14ac:dyDescent="0.35">
      <c r="A2" s="12" t="s">
        <v>106</v>
      </c>
      <c r="B2" s="13"/>
      <c r="C2" s="13"/>
      <c r="D2" s="13"/>
      <c r="E2" s="13"/>
      <c r="F2" s="13"/>
    </row>
    <row r="4" spans="1:6" ht="26" x14ac:dyDescent="0.35">
      <c r="A4" s="3" t="s">
        <v>39</v>
      </c>
      <c r="B4" s="3" t="s">
        <v>107</v>
      </c>
      <c r="C4" s="3" t="s">
        <v>108</v>
      </c>
      <c r="D4" s="3" t="s">
        <v>109</v>
      </c>
      <c r="E4" s="3" t="s">
        <v>110</v>
      </c>
      <c r="F4" s="3" t="s">
        <v>111</v>
      </c>
    </row>
    <row r="5" spans="1:6" ht="50" customHeight="1" x14ac:dyDescent="0.35">
      <c r="A5" s="4" t="s">
        <v>123</v>
      </c>
      <c r="B5" s="11">
        <v>3</v>
      </c>
      <c r="C5" s="11">
        <v>3</v>
      </c>
      <c r="D5" s="5" t="s">
        <v>74</v>
      </c>
      <c r="E5" s="5" t="s">
        <v>30</v>
      </c>
      <c r="F5" s="5" t="s">
        <v>124</v>
      </c>
    </row>
    <row r="6" spans="1:6" ht="50" customHeight="1" x14ac:dyDescent="0.35">
      <c r="A6" s="4" t="s">
        <v>125</v>
      </c>
      <c r="B6" s="11">
        <v>2</v>
      </c>
      <c r="C6" s="11">
        <v>3</v>
      </c>
      <c r="D6" s="5" t="s">
        <v>67</v>
      </c>
      <c r="E6" s="5" t="s">
        <v>32</v>
      </c>
      <c r="F6" s="5" t="s">
        <v>126</v>
      </c>
    </row>
    <row r="7" spans="1:6" ht="50" customHeight="1" x14ac:dyDescent="0.35">
      <c r="A7" s="4" t="s">
        <v>127</v>
      </c>
      <c r="B7" s="11">
        <v>3</v>
      </c>
      <c r="C7" s="11">
        <v>3</v>
      </c>
      <c r="D7" s="5" t="s">
        <v>98</v>
      </c>
      <c r="E7" s="5" t="s">
        <v>30</v>
      </c>
      <c r="F7" s="5" t="s">
        <v>128</v>
      </c>
    </row>
    <row r="8" spans="1:6" ht="50" customHeight="1" x14ac:dyDescent="0.35">
      <c r="A8" s="4" t="s">
        <v>129</v>
      </c>
      <c r="B8" s="11">
        <v>2</v>
      </c>
      <c r="C8" s="11">
        <v>3</v>
      </c>
      <c r="D8" s="5" t="s">
        <v>93</v>
      </c>
      <c r="E8" s="5" t="s">
        <v>32</v>
      </c>
      <c r="F8" s="5" t="s">
        <v>130</v>
      </c>
    </row>
    <row r="9" spans="1:6" ht="50" customHeight="1" x14ac:dyDescent="0.35">
      <c r="A9" s="13"/>
      <c r="B9" s="13"/>
      <c r="C9" s="13"/>
      <c r="D9" s="13"/>
      <c r="E9" s="13"/>
      <c r="F9" s="13"/>
    </row>
    <row r="10" spans="1:6" ht="50" customHeight="1" x14ac:dyDescent="0.35">
      <c r="A10" s="13"/>
      <c r="B10" s="13"/>
      <c r="C10" s="13"/>
      <c r="D10" s="13"/>
      <c r="E10" s="13"/>
      <c r="F10" s="13"/>
    </row>
    <row r="11" spans="1:6" ht="50" customHeight="1" x14ac:dyDescent="0.35">
      <c r="A11" s="13"/>
      <c r="B11" s="13"/>
      <c r="C11" s="13"/>
      <c r="D11" s="13"/>
      <c r="E11" s="13"/>
      <c r="F11" s="13"/>
    </row>
    <row r="12" spans="1:6" ht="50" customHeight="1" x14ac:dyDescent="0.35">
      <c r="A12" s="13"/>
      <c r="B12" s="13"/>
      <c r="C12" s="13"/>
      <c r="D12" s="13"/>
      <c r="E12" s="13"/>
      <c r="F12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/>
  </sheetViews>
  <sheetFormatPr defaultRowHeight="14.5" x14ac:dyDescent="0.35"/>
  <cols>
    <col min="1" max="1" width="34" customWidth="1"/>
    <col min="2" max="3" width="11" customWidth="1"/>
    <col min="4" max="4" width="20" customWidth="1"/>
    <col min="5" max="5" width="22" customWidth="1"/>
    <col min="6" max="6" width="44" customWidth="1"/>
  </cols>
  <sheetData>
    <row r="1" spans="1:6" ht="19" x14ac:dyDescent="0.4">
      <c r="A1" s="1" t="s">
        <v>131</v>
      </c>
    </row>
    <row r="2" spans="1:6" ht="50" customHeight="1" x14ac:dyDescent="0.35">
      <c r="A2" s="12" t="s">
        <v>106</v>
      </c>
      <c r="B2" s="13"/>
      <c r="C2" s="13"/>
      <c r="D2" s="13"/>
      <c r="E2" s="13"/>
      <c r="F2" s="13"/>
    </row>
    <row r="4" spans="1:6" ht="26" x14ac:dyDescent="0.35">
      <c r="A4" s="3" t="s">
        <v>39</v>
      </c>
      <c r="B4" s="3" t="s">
        <v>107</v>
      </c>
      <c r="C4" s="3" t="s">
        <v>108</v>
      </c>
      <c r="D4" s="3" t="s">
        <v>109</v>
      </c>
      <c r="E4" s="3" t="s">
        <v>110</v>
      </c>
      <c r="F4" s="3" t="s">
        <v>111</v>
      </c>
    </row>
    <row r="5" spans="1:6" ht="50" customHeight="1" x14ac:dyDescent="0.35">
      <c r="A5" s="4" t="s">
        <v>132</v>
      </c>
      <c r="B5" s="11">
        <v>3</v>
      </c>
      <c r="C5" s="11">
        <v>3</v>
      </c>
      <c r="D5" s="5" t="s">
        <v>74</v>
      </c>
      <c r="E5" s="5" t="s">
        <v>30</v>
      </c>
      <c r="F5" s="5" t="s">
        <v>133</v>
      </c>
    </row>
    <row r="6" spans="1:6" ht="50" customHeight="1" x14ac:dyDescent="0.35">
      <c r="A6" s="4" t="s">
        <v>134</v>
      </c>
      <c r="B6" s="11">
        <v>3</v>
      </c>
      <c r="C6" s="11">
        <v>3</v>
      </c>
      <c r="D6" s="5" t="s">
        <v>98</v>
      </c>
      <c r="E6" s="5" t="s">
        <v>30</v>
      </c>
      <c r="F6" s="5" t="s">
        <v>135</v>
      </c>
    </row>
    <row r="7" spans="1:6" ht="50" customHeight="1" x14ac:dyDescent="0.35">
      <c r="A7" s="4" t="s">
        <v>136</v>
      </c>
      <c r="B7" s="11">
        <v>2</v>
      </c>
      <c r="C7" s="11">
        <v>3</v>
      </c>
      <c r="D7" s="5" t="s">
        <v>67</v>
      </c>
      <c r="E7" s="5" t="s">
        <v>32</v>
      </c>
      <c r="F7" s="5" t="s">
        <v>137</v>
      </c>
    </row>
    <row r="8" spans="1:6" ht="50" customHeight="1" x14ac:dyDescent="0.35">
      <c r="A8" s="4" t="s">
        <v>138</v>
      </c>
      <c r="B8" s="11">
        <v>2</v>
      </c>
      <c r="C8" s="11">
        <v>3</v>
      </c>
      <c r="D8" s="5" t="s">
        <v>139</v>
      </c>
      <c r="E8" s="5" t="s">
        <v>32</v>
      </c>
      <c r="F8" s="5" t="s">
        <v>140</v>
      </c>
    </row>
    <row r="9" spans="1:6" ht="50" customHeight="1" x14ac:dyDescent="0.35">
      <c r="A9" s="13"/>
      <c r="B9" s="13"/>
      <c r="C9" s="13"/>
      <c r="D9" s="13"/>
      <c r="E9" s="13"/>
      <c r="F9" s="13"/>
    </row>
    <row r="10" spans="1:6" ht="50" customHeight="1" x14ac:dyDescent="0.35">
      <c r="A10" s="13"/>
      <c r="B10" s="13"/>
      <c r="C10" s="13"/>
      <c r="D10" s="13"/>
      <c r="E10" s="13"/>
      <c r="F10" s="13"/>
    </row>
    <row r="11" spans="1:6" ht="50" customHeight="1" x14ac:dyDescent="0.35">
      <c r="A11" s="13"/>
      <c r="B11" s="13"/>
      <c r="C11" s="13"/>
      <c r="D11" s="13"/>
      <c r="E11" s="13"/>
      <c r="F11" s="13"/>
    </row>
    <row r="12" spans="1:6" ht="50" customHeight="1" x14ac:dyDescent="0.35">
      <c r="A12" s="13"/>
      <c r="B12" s="13"/>
      <c r="C12" s="13"/>
      <c r="D12" s="13"/>
      <c r="E12" s="13"/>
      <c r="F1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How to use</vt:lpstr>
      <vt:lpstr>Gap analysis</vt:lpstr>
      <vt:lpstr>Sample care team</vt:lpstr>
      <vt:lpstr>Sample field sales</vt:lpstr>
      <vt:lpstr>Sample maintenance</vt:lpstr>
      <vt:lpstr>'Gap analysis'!Print_Area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2026-10-21T00:42:17Z</dcterms:modified>
</cp:coreProperties>
</file>