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uter1.sharepoint.com/sites/TransporttjenesterFollo2025/Shared Documents/Konkurransegrunnlag/Publisert/Vedlegg 3/"/>
    </mc:Choice>
  </mc:AlternateContent>
  <xr:revisionPtr revIDLastSave="97" documentId="13_ncr:1_{33158B56-BFDC-4AB5-8F83-DAA03BC05A4E}" xr6:coauthVersionLast="47" xr6:coauthVersionMax="47" xr10:uidLastSave="{4415E5AA-4E12-451A-AD3A-53CD6B788BD7}"/>
  <bookViews>
    <workbookView xWindow="38280" yWindow="-120" windowWidth="38640" windowHeight="21120" tabRatio="856" activeTab="2" xr2:uid="{00000000-000D-0000-FFFF-FFFF00000000}"/>
  </bookViews>
  <sheets>
    <sheet name="Kalender 2026" sheetId="40" r:id="rId1"/>
    <sheet name="TusenFryd-kalender" sheetId="42" r:id="rId2"/>
    <sheet name="Ro 1 Ski" sheetId="23" r:id="rId3"/>
    <sheet name="Ro 1 Ski (TusenFryd)" sheetId="41" r:id="rId4"/>
    <sheet name="Ro 2 Nesodden" sheetId="34" r:id="rId5"/>
    <sheet name="Ro 3 Drøbak" sheetId="36" r:id="rId6"/>
    <sheet name="Ro 2 Drøbak (TusenFryd)" sheetId="44" r:id="rId7"/>
    <sheet name="Ro 4 Vestby" sheetId="38" r:id="rId8"/>
  </sheets>
  <definedNames>
    <definedName name="_xlnm._FilterDatabase" localSheetId="0" hidden="1">'Kalender 2026'!$A$1:$F$367</definedName>
    <definedName name="_xlnm.Print_Area" localSheetId="2">'Ro 1 Ski'!$A$1:$G$148</definedName>
    <definedName name="_xlnm.Print_Area" localSheetId="3">'Ro 1 Ski (TusenFryd)'!$A$1:$G$22</definedName>
    <definedName name="_xlnm.Print_Area" localSheetId="6">'Ro 2 Drøbak (TusenFryd)'!$A$1:$G$21</definedName>
    <definedName name="_xlnm.Print_Area" localSheetId="4">'Ro 2 Nesodden'!$A$1:$G$170</definedName>
    <definedName name="_xlnm.Print_Area" localSheetId="5">'Ro 3 Drøbak'!$A$1:$G$127</definedName>
    <definedName name="_xlnm.Print_Area" localSheetId="7">'Ro 4 Vestby'!$A$1:$G$192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3" l="1"/>
  <c r="G238" i="38" l="1"/>
  <c r="D238" i="38"/>
  <c r="G281" i="23"/>
  <c r="D281" i="23"/>
  <c r="L2" i="34"/>
  <c r="G229" i="38" l="1"/>
  <c r="D229" i="38"/>
  <c r="G228" i="38"/>
  <c r="D228" i="38"/>
  <c r="G227" i="38"/>
  <c r="D227" i="38"/>
  <c r="G226" i="38"/>
  <c r="D226" i="38"/>
  <c r="G225" i="38"/>
  <c r="D225" i="38"/>
  <c r="G224" i="38"/>
  <c r="D224" i="38"/>
  <c r="G223" i="38"/>
  <c r="D223" i="38"/>
  <c r="G222" i="38"/>
  <c r="G230" i="38" s="1"/>
  <c r="D222" i="38"/>
  <c r="D230" i="38" s="1"/>
  <c r="G221" i="38"/>
  <c r="D221" i="38"/>
  <c r="G220" i="38"/>
  <c r="D220" i="38"/>
  <c r="G219" i="38"/>
  <c r="D219" i="38"/>
  <c r="G207" i="38"/>
  <c r="D207" i="38"/>
  <c r="G206" i="38"/>
  <c r="D206" i="38"/>
  <c r="G205" i="38"/>
  <c r="D205" i="38"/>
  <c r="G204" i="38"/>
  <c r="D204" i="38"/>
  <c r="G203" i="38"/>
  <c r="D203" i="38"/>
  <c r="G202" i="38"/>
  <c r="D202" i="38"/>
  <c r="G201" i="38"/>
  <c r="D201" i="38"/>
  <c r="G200" i="38"/>
  <c r="G208" i="38" s="1"/>
  <c r="D200" i="38"/>
  <c r="D208" i="38" s="1"/>
  <c r="G199" i="38"/>
  <c r="D199" i="38"/>
  <c r="G198" i="38"/>
  <c r="D198" i="38"/>
  <c r="G197" i="38"/>
  <c r="D197" i="38"/>
  <c r="G163" i="36"/>
  <c r="D163" i="36"/>
  <c r="G162" i="36"/>
  <c r="D162" i="36"/>
  <c r="G161" i="36"/>
  <c r="D161" i="36"/>
  <c r="G160" i="36"/>
  <c r="D160" i="36"/>
  <c r="G159" i="36"/>
  <c r="D159" i="36"/>
  <c r="G158" i="36"/>
  <c r="D158" i="36"/>
  <c r="G157" i="36"/>
  <c r="D157" i="36"/>
  <c r="G156" i="36"/>
  <c r="D156" i="36"/>
  <c r="G155" i="36"/>
  <c r="D155" i="36"/>
  <c r="G154" i="36"/>
  <c r="D154" i="36"/>
  <c r="G153" i="36"/>
  <c r="G164" i="36" s="1"/>
  <c r="D153" i="36"/>
  <c r="D164" i="36" s="1"/>
  <c r="G141" i="36"/>
  <c r="D141" i="36"/>
  <c r="G140" i="36"/>
  <c r="D140" i="36"/>
  <c r="G139" i="36"/>
  <c r="D139" i="36"/>
  <c r="G138" i="36"/>
  <c r="D138" i="36"/>
  <c r="G137" i="36"/>
  <c r="D137" i="36"/>
  <c r="G136" i="36"/>
  <c r="D136" i="36"/>
  <c r="G135" i="36"/>
  <c r="D135" i="36"/>
  <c r="G134" i="36"/>
  <c r="D134" i="36"/>
  <c r="G133" i="36"/>
  <c r="D133" i="36"/>
  <c r="G132" i="36"/>
  <c r="D132" i="36"/>
  <c r="G131" i="36"/>
  <c r="G142" i="36" s="1"/>
  <c r="D131" i="36"/>
  <c r="D142" i="36" s="1"/>
  <c r="G274" i="34"/>
  <c r="G273" i="34"/>
  <c r="D273" i="34"/>
  <c r="G272" i="34"/>
  <c r="D272" i="34"/>
  <c r="G271" i="34"/>
  <c r="D271" i="34"/>
  <c r="G270" i="34"/>
  <c r="D270" i="34"/>
  <c r="G269" i="34"/>
  <c r="D269" i="34"/>
  <c r="G268" i="34"/>
  <c r="D268" i="34"/>
  <c r="G267" i="34"/>
  <c r="D267" i="34"/>
  <c r="G266" i="34"/>
  <c r="D266" i="34"/>
  <c r="G265" i="34"/>
  <c r="D265" i="34"/>
  <c r="G264" i="34"/>
  <c r="D264" i="34"/>
  <c r="G263" i="34"/>
  <c r="D263" i="34"/>
  <c r="D274" i="34" s="1"/>
  <c r="G252" i="34"/>
  <c r="G251" i="34"/>
  <c r="D251" i="34"/>
  <c r="G250" i="34"/>
  <c r="D250" i="34"/>
  <c r="G249" i="34"/>
  <c r="D249" i="34"/>
  <c r="G248" i="34"/>
  <c r="D248" i="34"/>
  <c r="G247" i="34"/>
  <c r="D247" i="34"/>
  <c r="G246" i="34"/>
  <c r="D246" i="34"/>
  <c r="G245" i="34"/>
  <c r="D245" i="34"/>
  <c r="G244" i="34"/>
  <c r="D244" i="34"/>
  <c r="G243" i="34"/>
  <c r="D243" i="34"/>
  <c r="G242" i="34"/>
  <c r="D242" i="34"/>
  <c r="G241" i="34"/>
  <c r="D241" i="34"/>
  <c r="D252" i="34" s="1"/>
  <c r="G229" i="34"/>
  <c r="D229" i="34"/>
  <c r="G228" i="34"/>
  <c r="D228" i="34"/>
  <c r="G227" i="34"/>
  <c r="D227" i="34"/>
  <c r="G226" i="34"/>
  <c r="D226" i="34"/>
  <c r="G225" i="34"/>
  <c r="D225" i="34"/>
  <c r="G224" i="34"/>
  <c r="D224" i="34"/>
  <c r="G223" i="34"/>
  <c r="D223" i="34"/>
  <c r="G222" i="34"/>
  <c r="G230" i="34" s="1"/>
  <c r="D222" i="34"/>
  <c r="G221" i="34"/>
  <c r="D221" i="34"/>
  <c r="G220" i="34"/>
  <c r="D220" i="34"/>
  <c r="G219" i="34"/>
  <c r="D219" i="34"/>
  <c r="D230" i="34" s="1"/>
  <c r="G207" i="34"/>
  <c r="D207" i="34"/>
  <c r="G206" i="34"/>
  <c r="D206" i="34"/>
  <c r="G205" i="34"/>
  <c r="D205" i="34"/>
  <c r="G204" i="34"/>
  <c r="D204" i="34"/>
  <c r="G203" i="34"/>
  <c r="D203" i="34"/>
  <c r="G202" i="34"/>
  <c r="D202" i="34"/>
  <c r="G201" i="34"/>
  <c r="D201" i="34"/>
  <c r="G200" i="34"/>
  <c r="G208" i="34" s="1"/>
  <c r="D200" i="34"/>
  <c r="G199" i="34"/>
  <c r="D199" i="34"/>
  <c r="G198" i="34"/>
  <c r="D198" i="34"/>
  <c r="G197" i="34"/>
  <c r="D197" i="34"/>
  <c r="D208" i="34" s="1"/>
  <c r="G273" i="23"/>
  <c r="D273" i="23"/>
  <c r="G272" i="23"/>
  <c r="D272" i="23"/>
  <c r="G271" i="23"/>
  <c r="D271" i="23"/>
  <c r="G270" i="23"/>
  <c r="D270" i="23"/>
  <c r="G269" i="23"/>
  <c r="D269" i="23"/>
  <c r="G268" i="23"/>
  <c r="D268" i="23"/>
  <c r="G267" i="23"/>
  <c r="D267" i="23"/>
  <c r="G266" i="23"/>
  <c r="D266" i="23"/>
  <c r="G265" i="23"/>
  <c r="D265" i="23"/>
  <c r="G264" i="23"/>
  <c r="D264" i="23"/>
  <c r="D274" i="23" s="1"/>
  <c r="G263" i="23"/>
  <c r="G274" i="23" s="1"/>
  <c r="D263" i="23"/>
  <c r="G251" i="23"/>
  <c r="D251" i="23"/>
  <c r="G250" i="23"/>
  <c r="D250" i="23"/>
  <c r="G249" i="23"/>
  <c r="D249" i="23"/>
  <c r="G248" i="23"/>
  <c r="D248" i="23"/>
  <c r="G247" i="23"/>
  <c r="D247" i="23"/>
  <c r="G246" i="23"/>
  <c r="D246" i="23"/>
  <c r="G245" i="23"/>
  <c r="D245" i="23"/>
  <c r="G244" i="23"/>
  <c r="D244" i="23"/>
  <c r="G243" i="23"/>
  <c r="D243" i="23"/>
  <c r="G242" i="23"/>
  <c r="G252" i="23" s="1"/>
  <c r="D242" i="23"/>
  <c r="D252" i="23" s="1"/>
  <c r="G241" i="23"/>
  <c r="D241" i="23"/>
  <c r="G229" i="23"/>
  <c r="D229" i="23"/>
  <c r="G228" i="23"/>
  <c r="D228" i="23"/>
  <c r="G227" i="23"/>
  <c r="D227" i="23"/>
  <c r="G226" i="23"/>
  <c r="D226" i="23"/>
  <c r="G225" i="23"/>
  <c r="D225" i="23"/>
  <c r="G224" i="23"/>
  <c r="D224" i="23"/>
  <c r="G223" i="23"/>
  <c r="D223" i="23"/>
  <c r="G222" i="23"/>
  <c r="D222" i="23"/>
  <c r="G221" i="23"/>
  <c r="D221" i="23"/>
  <c r="G220" i="23"/>
  <c r="G230" i="23" s="1"/>
  <c r="D220" i="23"/>
  <c r="D230" i="23" s="1"/>
  <c r="G219" i="23"/>
  <c r="D219" i="23"/>
  <c r="G207" i="23"/>
  <c r="D207" i="23"/>
  <c r="G206" i="23"/>
  <c r="D206" i="23"/>
  <c r="G205" i="23"/>
  <c r="D205" i="23"/>
  <c r="G204" i="23"/>
  <c r="D204" i="23"/>
  <c r="G203" i="23"/>
  <c r="D203" i="23"/>
  <c r="G202" i="23"/>
  <c r="D202" i="23"/>
  <c r="G201" i="23"/>
  <c r="D201" i="23"/>
  <c r="G200" i="23"/>
  <c r="D200" i="23"/>
  <c r="G199" i="23"/>
  <c r="D199" i="23"/>
  <c r="G198" i="23"/>
  <c r="G208" i="23" s="1"/>
  <c r="D198" i="23"/>
  <c r="D208" i="23" s="1"/>
  <c r="G197" i="23"/>
  <c r="D197" i="23"/>
  <c r="G185" i="23"/>
  <c r="D185" i="23"/>
  <c r="G184" i="23"/>
  <c r="D184" i="23"/>
  <c r="G183" i="23"/>
  <c r="D183" i="23"/>
  <c r="G182" i="23"/>
  <c r="D182" i="23"/>
  <c r="G181" i="23"/>
  <c r="D181" i="23"/>
  <c r="G180" i="23"/>
  <c r="D180" i="23"/>
  <c r="G179" i="23"/>
  <c r="D179" i="23"/>
  <c r="G178" i="23"/>
  <c r="D178" i="23"/>
  <c r="G177" i="23"/>
  <c r="D177" i="23"/>
  <c r="G176" i="23"/>
  <c r="G186" i="23" s="1"/>
  <c r="D176" i="23"/>
  <c r="D186" i="23" s="1"/>
  <c r="G175" i="23"/>
  <c r="D175" i="23"/>
  <c r="G163" i="23"/>
  <c r="D163" i="23"/>
  <c r="G162" i="23"/>
  <c r="D162" i="23"/>
  <c r="G161" i="23"/>
  <c r="D161" i="23"/>
  <c r="G160" i="23"/>
  <c r="D160" i="23"/>
  <c r="G159" i="23"/>
  <c r="D159" i="23"/>
  <c r="G158" i="23"/>
  <c r="D158" i="23"/>
  <c r="G157" i="23"/>
  <c r="D157" i="23"/>
  <c r="G156" i="23"/>
  <c r="D156" i="23"/>
  <c r="G155" i="23"/>
  <c r="D155" i="23"/>
  <c r="G154" i="23"/>
  <c r="G164" i="23" s="1"/>
  <c r="D154" i="23"/>
  <c r="D164" i="23" s="1"/>
  <c r="G153" i="23"/>
  <c r="D153" i="23"/>
  <c r="G16" i="41"/>
  <c r="D16" i="41"/>
  <c r="L4" i="41"/>
  <c r="J4" i="41"/>
  <c r="C7" i="41"/>
  <c r="V36" i="42"/>
  <c r="L4" i="44"/>
  <c r="J4" i="44"/>
  <c r="G14" i="44"/>
  <c r="D14" i="44"/>
  <c r="G15" i="41"/>
  <c r="G14" i="41"/>
  <c r="D15" i="41"/>
  <c r="D14" i="41"/>
  <c r="G15" i="44"/>
  <c r="G13" i="44"/>
  <c r="D15" i="44"/>
  <c r="D13" i="44"/>
  <c r="J2" i="41"/>
  <c r="C7" i="44"/>
  <c r="L3" i="44"/>
  <c r="J3" i="44"/>
  <c r="L2" i="44"/>
  <c r="J2" i="44"/>
  <c r="G16" i="44" l="1"/>
  <c r="D16" i="44"/>
  <c r="L3" i="41"/>
  <c r="J3" i="41"/>
  <c r="L2" i="41"/>
  <c r="D17" i="41" l="1"/>
  <c r="G17" i="41"/>
  <c r="A366" i="40"/>
  <c r="A365" i="40"/>
  <c r="A364" i="40"/>
  <c r="A363" i="40"/>
  <c r="A362" i="40"/>
  <c r="A361" i="40"/>
  <c r="A360" i="40"/>
  <c r="A359" i="40"/>
  <c r="A358" i="40"/>
  <c r="A357" i="40"/>
  <c r="A356" i="40"/>
  <c r="A355" i="40"/>
  <c r="A354" i="40"/>
  <c r="A353" i="40"/>
  <c r="A352" i="40"/>
  <c r="A351" i="40"/>
  <c r="A350" i="40"/>
  <c r="A349" i="40"/>
  <c r="A348" i="40"/>
  <c r="A347" i="40"/>
  <c r="A346" i="40"/>
  <c r="A345" i="40"/>
  <c r="A344" i="40"/>
  <c r="A343" i="40"/>
  <c r="A342" i="40"/>
  <c r="A341" i="40"/>
  <c r="A340" i="40"/>
  <c r="A339" i="40"/>
  <c r="A338" i="40"/>
  <c r="A337" i="40"/>
  <c r="A336" i="40"/>
  <c r="A335" i="40"/>
  <c r="A334" i="40"/>
  <c r="A333" i="40"/>
  <c r="A332" i="40"/>
  <c r="A331" i="40"/>
  <c r="A330" i="40"/>
  <c r="A329" i="40"/>
  <c r="A328" i="40"/>
  <c r="A327" i="40"/>
  <c r="A326" i="40"/>
  <c r="A325" i="40"/>
  <c r="A324" i="40"/>
  <c r="A323" i="40"/>
  <c r="A322" i="40"/>
  <c r="A321" i="40"/>
  <c r="A320" i="40"/>
  <c r="A319" i="40"/>
  <c r="A318" i="40"/>
  <c r="A317" i="40"/>
  <c r="A316" i="40"/>
  <c r="A315" i="40"/>
  <c r="A314" i="40"/>
  <c r="A313" i="40"/>
  <c r="A312" i="40"/>
  <c r="A311" i="40"/>
  <c r="A310" i="40"/>
  <c r="A309" i="40"/>
  <c r="A308" i="40"/>
  <c r="A307" i="40"/>
  <c r="A306" i="40"/>
  <c r="A305" i="40"/>
  <c r="A304" i="40"/>
  <c r="A303" i="40"/>
  <c r="A302" i="40"/>
  <c r="A301" i="40"/>
  <c r="A300" i="40"/>
  <c r="A299" i="40"/>
  <c r="A298" i="40"/>
  <c r="A297" i="40"/>
  <c r="A296" i="40"/>
  <c r="A295" i="40"/>
  <c r="A294" i="40"/>
  <c r="A293" i="40"/>
  <c r="A292" i="40"/>
  <c r="A291" i="40"/>
  <c r="A290" i="40"/>
  <c r="A289" i="40"/>
  <c r="A288" i="40"/>
  <c r="A287" i="40"/>
  <c r="A286" i="40"/>
  <c r="A285" i="40"/>
  <c r="A284" i="40"/>
  <c r="A283" i="40"/>
  <c r="A282" i="40"/>
  <c r="A281" i="40"/>
  <c r="A280" i="40"/>
  <c r="A279" i="40"/>
  <c r="A278" i="40"/>
  <c r="A277" i="40"/>
  <c r="A276" i="40"/>
  <c r="A275" i="40"/>
  <c r="A274" i="40"/>
  <c r="A273" i="40"/>
  <c r="A272" i="40"/>
  <c r="A271" i="40"/>
  <c r="A270" i="40"/>
  <c r="A269" i="40"/>
  <c r="A268" i="40"/>
  <c r="A267" i="40"/>
  <c r="A266" i="40"/>
  <c r="A265" i="40"/>
  <c r="A264" i="40"/>
  <c r="A263" i="40"/>
  <c r="A262" i="40"/>
  <c r="A261" i="40"/>
  <c r="A260" i="40"/>
  <c r="A259" i="40"/>
  <c r="A258" i="40"/>
  <c r="A257" i="40"/>
  <c r="A256" i="40"/>
  <c r="A255" i="40"/>
  <c r="A254" i="40"/>
  <c r="A253" i="40"/>
  <c r="A252" i="40"/>
  <c r="A251" i="40"/>
  <c r="A250" i="40"/>
  <c r="A249" i="40"/>
  <c r="A248" i="40"/>
  <c r="A247" i="40"/>
  <c r="A246" i="40"/>
  <c r="A245" i="40"/>
  <c r="A244" i="40"/>
  <c r="A243" i="40"/>
  <c r="A242" i="40"/>
  <c r="A241" i="40"/>
  <c r="A240" i="40"/>
  <c r="A239" i="40"/>
  <c r="A238" i="40"/>
  <c r="A237" i="40"/>
  <c r="A236" i="40"/>
  <c r="A235" i="40"/>
  <c r="A234" i="40"/>
  <c r="A233" i="40"/>
  <c r="A232" i="40"/>
  <c r="A231" i="40"/>
  <c r="A230" i="40"/>
  <c r="A229" i="40"/>
  <c r="A228" i="40"/>
  <c r="A227" i="40"/>
  <c r="A226" i="40"/>
  <c r="A225" i="40"/>
  <c r="A224" i="40"/>
  <c r="A223" i="40"/>
  <c r="A222" i="40"/>
  <c r="A221" i="40"/>
  <c r="A220" i="40"/>
  <c r="A219" i="40"/>
  <c r="A218" i="40"/>
  <c r="A217" i="40"/>
  <c r="A216" i="40"/>
  <c r="A215" i="40"/>
  <c r="A214" i="40"/>
  <c r="A213" i="40"/>
  <c r="A212" i="40"/>
  <c r="A211" i="40"/>
  <c r="A210" i="40"/>
  <c r="A209" i="40"/>
  <c r="A208" i="40"/>
  <c r="A207" i="40"/>
  <c r="A206" i="40"/>
  <c r="A205" i="40"/>
  <c r="A204" i="40"/>
  <c r="A203" i="40"/>
  <c r="A202" i="40"/>
  <c r="A201" i="40"/>
  <c r="A200" i="40"/>
  <c r="A199" i="40"/>
  <c r="A198" i="40"/>
  <c r="A197" i="40"/>
  <c r="A196" i="40"/>
  <c r="A195" i="40"/>
  <c r="A194" i="40"/>
  <c r="A193" i="40"/>
  <c r="A192" i="40"/>
  <c r="A191" i="40"/>
  <c r="A190" i="40"/>
  <c r="A189" i="40"/>
  <c r="A188" i="40"/>
  <c r="A187" i="40"/>
  <c r="A186" i="40"/>
  <c r="A185" i="40"/>
  <c r="A184" i="40"/>
  <c r="A183" i="40"/>
  <c r="A182" i="40"/>
  <c r="A181" i="40"/>
  <c r="A180" i="40"/>
  <c r="A179" i="40"/>
  <c r="A178" i="40"/>
  <c r="A177" i="40"/>
  <c r="A176" i="40"/>
  <c r="A175" i="40"/>
  <c r="A174" i="40"/>
  <c r="A173" i="40"/>
  <c r="A172" i="40"/>
  <c r="A171" i="40"/>
  <c r="A170" i="40"/>
  <c r="A169" i="40"/>
  <c r="A168" i="40"/>
  <c r="A167" i="40"/>
  <c r="A166" i="40"/>
  <c r="A165" i="40"/>
  <c r="A164" i="40"/>
  <c r="A163" i="40"/>
  <c r="A162" i="40"/>
  <c r="A161" i="40"/>
  <c r="A160" i="40"/>
  <c r="A159" i="40"/>
  <c r="A158" i="40"/>
  <c r="A157" i="40"/>
  <c r="A156" i="40"/>
  <c r="A155" i="40"/>
  <c r="A154" i="40"/>
  <c r="A153" i="40"/>
  <c r="A152" i="40"/>
  <c r="A151" i="40"/>
  <c r="A150" i="40"/>
  <c r="A149" i="40"/>
  <c r="A148" i="40"/>
  <c r="A147" i="40"/>
  <c r="A146" i="40"/>
  <c r="A145" i="40"/>
  <c r="A144" i="40"/>
  <c r="A143" i="40"/>
  <c r="A142" i="40"/>
  <c r="A141" i="40"/>
  <c r="A140" i="40"/>
  <c r="A139" i="40"/>
  <c r="A138" i="40"/>
  <c r="A137" i="40"/>
  <c r="A136" i="40"/>
  <c r="A135" i="40"/>
  <c r="A134" i="40"/>
  <c r="A133" i="40"/>
  <c r="A132" i="40"/>
  <c r="A131" i="40"/>
  <c r="A130" i="40"/>
  <c r="A129" i="40"/>
  <c r="A128" i="40"/>
  <c r="A127" i="40"/>
  <c r="A126" i="40"/>
  <c r="A125" i="40"/>
  <c r="A124" i="40"/>
  <c r="A123" i="40"/>
  <c r="A122" i="40"/>
  <c r="A121" i="40"/>
  <c r="A120" i="40"/>
  <c r="A119" i="40"/>
  <c r="A118" i="40"/>
  <c r="A117" i="40"/>
  <c r="A116" i="40"/>
  <c r="A115" i="40"/>
  <c r="A114" i="40"/>
  <c r="A113" i="40"/>
  <c r="A112" i="40"/>
  <c r="A111" i="40"/>
  <c r="A110" i="40"/>
  <c r="A109" i="40"/>
  <c r="A108" i="40"/>
  <c r="A107" i="40"/>
  <c r="A106" i="40"/>
  <c r="A105" i="40"/>
  <c r="A104" i="40"/>
  <c r="A103" i="40"/>
  <c r="A102" i="40"/>
  <c r="A101" i="40"/>
  <c r="A100" i="40"/>
  <c r="A99" i="40"/>
  <c r="A98" i="40"/>
  <c r="A97" i="40"/>
  <c r="A96" i="40"/>
  <c r="A95" i="40"/>
  <c r="A94" i="40"/>
  <c r="A93" i="40"/>
  <c r="A92" i="40"/>
  <c r="A91" i="40"/>
  <c r="A90" i="40"/>
  <c r="A89" i="40"/>
  <c r="A88" i="40"/>
  <c r="A87" i="40"/>
  <c r="A86" i="40"/>
  <c r="A85" i="40"/>
  <c r="A84" i="40"/>
  <c r="A83" i="40"/>
  <c r="A82" i="40"/>
  <c r="A81" i="40"/>
  <c r="A80" i="40"/>
  <c r="A79" i="40"/>
  <c r="A78" i="40"/>
  <c r="A77" i="40"/>
  <c r="A76" i="40"/>
  <c r="A75" i="40"/>
  <c r="A74" i="40"/>
  <c r="A73" i="40"/>
  <c r="A72" i="40"/>
  <c r="A71" i="40"/>
  <c r="A70" i="40"/>
  <c r="A69" i="40"/>
  <c r="A68" i="40"/>
  <c r="A67" i="40"/>
  <c r="A66" i="40"/>
  <c r="A65" i="40"/>
  <c r="A64" i="40"/>
  <c r="A63" i="40"/>
  <c r="A62" i="40"/>
  <c r="A61" i="40"/>
  <c r="A60" i="40"/>
  <c r="A59" i="40"/>
  <c r="A58" i="40"/>
  <c r="A57" i="40"/>
  <c r="A56" i="40"/>
  <c r="A55" i="40"/>
  <c r="A54" i="40"/>
  <c r="A53" i="40"/>
  <c r="A52" i="40"/>
  <c r="A51" i="40"/>
  <c r="A50" i="40"/>
  <c r="A49" i="40"/>
  <c r="A48" i="40"/>
  <c r="A47" i="40"/>
  <c r="A46" i="40"/>
  <c r="A45" i="40"/>
  <c r="A44" i="40"/>
  <c r="A43" i="40"/>
  <c r="A42" i="40"/>
  <c r="A41" i="40"/>
  <c r="A40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J24" i="40"/>
  <c r="A24" i="40"/>
  <c r="J23" i="40"/>
  <c r="A23" i="40"/>
  <c r="J22" i="40"/>
  <c r="K22" i="40" s="1"/>
  <c r="A22" i="40"/>
  <c r="J21" i="40"/>
  <c r="A21" i="40"/>
  <c r="J20" i="40"/>
  <c r="A20" i="40"/>
  <c r="J19" i="40"/>
  <c r="A19" i="40"/>
  <c r="J18" i="40"/>
  <c r="A18" i="40"/>
  <c r="A17" i="40"/>
  <c r="J16" i="40"/>
  <c r="A16" i="40"/>
  <c r="J15" i="40"/>
  <c r="A15" i="40"/>
  <c r="J14" i="40"/>
  <c r="K14" i="40" s="1"/>
  <c r="A14" i="40"/>
  <c r="J13" i="40"/>
  <c r="A13" i="40"/>
  <c r="J12" i="40"/>
  <c r="A12" i="40"/>
  <c r="J11" i="40"/>
  <c r="A11" i="40"/>
  <c r="J10" i="40"/>
  <c r="A10" i="40"/>
  <c r="A9" i="40"/>
  <c r="J8" i="40"/>
  <c r="K8" i="40" s="1"/>
  <c r="A8" i="40"/>
  <c r="J7" i="40"/>
  <c r="K7" i="40" s="1"/>
  <c r="A7" i="40"/>
  <c r="J6" i="40"/>
  <c r="A6" i="40"/>
  <c r="J5" i="40"/>
  <c r="A5" i="40"/>
  <c r="J4" i="40"/>
  <c r="A4" i="40"/>
  <c r="J3" i="40"/>
  <c r="A3" i="40"/>
  <c r="J2" i="40"/>
  <c r="A2" i="40"/>
  <c r="L3" i="38"/>
  <c r="L4" i="38"/>
  <c r="L5" i="38"/>
  <c r="L6" i="38"/>
  <c r="L7" i="38"/>
  <c r="L8" i="38"/>
  <c r="L9" i="38"/>
  <c r="L10" i="38"/>
  <c r="L11" i="38"/>
  <c r="L12" i="38"/>
  <c r="L2" i="38"/>
  <c r="J3" i="38"/>
  <c r="J4" i="38"/>
  <c r="J5" i="38"/>
  <c r="J6" i="38"/>
  <c r="J7" i="38"/>
  <c r="J8" i="38"/>
  <c r="J9" i="38"/>
  <c r="J10" i="38"/>
  <c r="J11" i="38"/>
  <c r="J12" i="38"/>
  <c r="J2" i="38"/>
  <c r="L3" i="36"/>
  <c r="L4" i="36"/>
  <c r="L5" i="36"/>
  <c r="L6" i="36"/>
  <c r="L7" i="36"/>
  <c r="L8" i="36"/>
  <c r="L9" i="36"/>
  <c r="L10" i="36"/>
  <c r="L11" i="36"/>
  <c r="L12" i="36"/>
  <c r="L2" i="36"/>
  <c r="J3" i="36"/>
  <c r="J4" i="36"/>
  <c r="J5" i="36"/>
  <c r="J6" i="36"/>
  <c r="J7" i="36"/>
  <c r="J8" i="36"/>
  <c r="J9" i="36"/>
  <c r="J10" i="36"/>
  <c r="J11" i="36"/>
  <c r="J12" i="36"/>
  <c r="J2" i="36"/>
  <c r="L3" i="34"/>
  <c r="L4" i="34"/>
  <c r="L5" i="34"/>
  <c r="L6" i="34"/>
  <c r="L7" i="34"/>
  <c r="L8" i="34"/>
  <c r="L9" i="34"/>
  <c r="L10" i="34"/>
  <c r="L11" i="34"/>
  <c r="L12" i="34"/>
  <c r="J3" i="34"/>
  <c r="J4" i="34"/>
  <c r="J5" i="34"/>
  <c r="J6" i="34"/>
  <c r="J7" i="34"/>
  <c r="J8" i="34"/>
  <c r="J9" i="34"/>
  <c r="J10" i="34"/>
  <c r="J11" i="34"/>
  <c r="J12" i="34"/>
  <c r="J2" i="34"/>
  <c r="L3" i="23"/>
  <c r="L4" i="23"/>
  <c r="L5" i="23"/>
  <c r="L6" i="23"/>
  <c r="L7" i="23"/>
  <c r="L8" i="23"/>
  <c r="L9" i="23"/>
  <c r="L10" i="23"/>
  <c r="L11" i="23"/>
  <c r="L12" i="23"/>
  <c r="L2" i="23"/>
  <c r="J3" i="23"/>
  <c r="J4" i="23"/>
  <c r="J5" i="23"/>
  <c r="J6" i="23"/>
  <c r="J7" i="23"/>
  <c r="J8" i="23"/>
  <c r="J9" i="23"/>
  <c r="J10" i="23"/>
  <c r="J11" i="23"/>
  <c r="J12" i="23"/>
  <c r="J17" i="40" l="1"/>
  <c r="C5" i="23"/>
  <c r="G22" i="23" s="1"/>
  <c r="C5" i="38"/>
  <c r="C5" i="34"/>
  <c r="C5" i="36"/>
  <c r="C13" i="23"/>
  <c r="G30" i="23" s="1"/>
  <c r="C13" i="36"/>
  <c r="D74" i="36" s="1"/>
  <c r="C13" i="34"/>
  <c r="C13" i="38"/>
  <c r="C6" i="23"/>
  <c r="D23" i="23" s="1"/>
  <c r="C6" i="38"/>
  <c r="C6" i="36"/>
  <c r="C6" i="34"/>
  <c r="C14" i="23"/>
  <c r="D31" i="23" s="1"/>
  <c r="C14" i="38"/>
  <c r="C14" i="36"/>
  <c r="C14" i="34"/>
  <c r="C7" i="23"/>
  <c r="G24" i="23" s="1"/>
  <c r="C7" i="34"/>
  <c r="C7" i="38"/>
  <c r="C7" i="36"/>
  <c r="C12" i="23"/>
  <c r="C12" i="34"/>
  <c r="C12" i="36"/>
  <c r="C12" i="38"/>
  <c r="C10" i="23"/>
  <c r="C10" i="34"/>
  <c r="C10" i="38"/>
  <c r="C10" i="36"/>
  <c r="C8" i="23"/>
  <c r="G25" i="23" s="1"/>
  <c r="C8" i="38"/>
  <c r="C8" i="36"/>
  <c r="C8" i="34"/>
  <c r="C4" i="23"/>
  <c r="G21" i="23" s="1"/>
  <c r="C4" i="38"/>
  <c r="C4" i="36"/>
  <c r="C4" i="34"/>
  <c r="K21" i="40"/>
  <c r="K13" i="40"/>
  <c r="J9" i="40"/>
  <c r="J25" i="40"/>
  <c r="K25" i="40" s="1"/>
  <c r="K17" i="40"/>
  <c r="K6" i="40"/>
  <c r="D30" i="23" l="1"/>
  <c r="D22" i="23"/>
  <c r="D21" i="23"/>
  <c r="G23" i="23"/>
  <c r="D183" i="34"/>
  <c r="G117" i="34"/>
  <c r="G161" i="34"/>
  <c r="G73" i="34"/>
  <c r="D161" i="34"/>
  <c r="G139" i="34"/>
  <c r="D117" i="34"/>
  <c r="G95" i="34"/>
  <c r="G29" i="34"/>
  <c r="D139" i="34"/>
  <c r="D95" i="34"/>
  <c r="D73" i="34"/>
  <c r="G51" i="34"/>
  <c r="D29" i="34"/>
  <c r="D51" i="34"/>
  <c r="G183" i="34"/>
  <c r="G133" i="38"/>
  <c r="D133" i="38"/>
  <c r="G89" i="38"/>
  <c r="D111" i="38"/>
  <c r="D89" i="38"/>
  <c r="G111" i="38"/>
  <c r="D67" i="38"/>
  <c r="G67" i="38"/>
  <c r="G155" i="38"/>
  <c r="G23" i="38"/>
  <c r="D155" i="38"/>
  <c r="D23" i="38"/>
  <c r="G177" i="38"/>
  <c r="D177" i="38"/>
  <c r="G45" i="38"/>
  <c r="D45" i="38"/>
  <c r="G96" i="36"/>
  <c r="G52" i="36"/>
  <c r="G118" i="36"/>
  <c r="D118" i="36"/>
  <c r="D96" i="36"/>
  <c r="G74" i="36"/>
  <c r="D52" i="36"/>
  <c r="G30" i="36"/>
  <c r="D30" i="36"/>
  <c r="K26" i="40"/>
  <c r="D29" i="23"/>
  <c r="G29" i="23"/>
  <c r="C9" i="23"/>
  <c r="G92" i="23" s="1"/>
  <c r="C9" i="38"/>
  <c r="C9" i="36"/>
  <c r="C9" i="34"/>
  <c r="G31" i="23"/>
  <c r="D175" i="34"/>
  <c r="G109" i="34"/>
  <c r="G153" i="34"/>
  <c r="G65" i="34"/>
  <c r="D43" i="34"/>
  <c r="G175" i="34"/>
  <c r="G43" i="34"/>
  <c r="D153" i="34"/>
  <c r="G131" i="34"/>
  <c r="D131" i="34"/>
  <c r="D109" i="34"/>
  <c r="G87" i="34"/>
  <c r="G21" i="34"/>
  <c r="D87" i="34"/>
  <c r="D65" i="34"/>
  <c r="D21" i="34"/>
  <c r="G115" i="36"/>
  <c r="G27" i="36"/>
  <c r="G71" i="36"/>
  <c r="D115" i="36"/>
  <c r="G93" i="36"/>
  <c r="D93" i="36"/>
  <c r="D71" i="36"/>
  <c r="G49" i="36"/>
  <c r="D49" i="36"/>
  <c r="D27" i="36"/>
  <c r="G46" i="36"/>
  <c r="G90" i="36"/>
  <c r="D24" i="36"/>
  <c r="D68" i="36"/>
  <c r="D46" i="36"/>
  <c r="G112" i="36"/>
  <c r="D112" i="36"/>
  <c r="D90" i="36"/>
  <c r="G68" i="36"/>
  <c r="G24" i="36"/>
  <c r="G163" i="34"/>
  <c r="G75" i="34"/>
  <c r="D185" i="34"/>
  <c r="G119" i="34"/>
  <c r="D53" i="34"/>
  <c r="G185" i="34"/>
  <c r="D163" i="34"/>
  <c r="G141" i="34"/>
  <c r="D141" i="34"/>
  <c r="D119" i="34"/>
  <c r="G97" i="34"/>
  <c r="G31" i="34"/>
  <c r="D31" i="34"/>
  <c r="D97" i="34"/>
  <c r="D75" i="34"/>
  <c r="G53" i="34"/>
  <c r="G88" i="36"/>
  <c r="G44" i="36"/>
  <c r="G110" i="36"/>
  <c r="D110" i="36"/>
  <c r="D88" i="36"/>
  <c r="G66" i="36"/>
  <c r="D66" i="36"/>
  <c r="D44" i="36"/>
  <c r="G22" i="36"/>
  <c r="D22" i="36"/>
  <c r="C11" i="23"/>
  <c r="D28" i="23" s="1"/>
  <c r="C11" i="38"/>
  <c r="C11" i="36"/>
  <c r="C11" i="34"/>
  <c r="G65" i="36"/>
  <c r="G109" i="36"/>
  <c r="G21" i="36"/>
  <c r="D109" i="36"/>
  <c r="G87" i="36"/>
  <c r="D87" i="36"/>
  <c r="D65" i="36"/>
  <c r="G43" i="36"/>
  <c r="D43" i="36"/>
  <c r="D21" i="36"/>
  <c r="G137" i="38"/>
  <c r="D137" i="38"/>
  <c r="G93" i="38"/>
  <c r="D115" i="38"/>
  <c r="G115" i="38"/>
  <c r="D93" i="38"/>
  <c r="G71" i="38"/>
  <c r="D71" i="38"/>
  <c r="G159" i="38"/>
  <c r="G27" i="38"/>
  <c r="D159" i="38"/>
  <c r="D27" i="38"/>
  <c r="D49" i="38"/>
  <c r="G181" i="38"/>
  <c r="D181" i="38"/>
  <c r="G49" i="38"/>
  <c r="D134" i="38"/>
  <c r="G134" i="38"/>
  <c r="G90" i="38"/>
  <c r="D112" i="38"/>
  <c r="G112" i="38"/>
  <c r="D90" i="38"/>
  <c r="G68" i="38"/>
  <c r="D68" i="38"/>
  <c r="G178" i="38"/>
  <c r="G46" i="38"/>
  <c r="D178" i="38"/>
  <c r="D46" i="38"/>
  <c r="D156" i="38"/>
  <c r="G24" i="38"/>
  <c r="G156" i="38"/>
  <c r="D24" i="38"/>
  <c r="G119" i="36"/>
  <c r="G31" i="36"/>
  <c r="G75" i="36"/>
  <c r="D119" i="36"/>
  <c r="G97" i="36"/>
  <c r="D97" i="36"/>
  <c r="D75" i="36"/>
  <c r="G53" i="36"/>
  <c r="D53" i="36"/>
  <c r="D31" i="36"/>
  <c r="D179" i="34"/>
  <c r="G113" i="34"/>
  <c r="G157" i="34"/>
  <c r="G69" i="34"/>
  <c r="D91" i="34"/>
  <c r="D69" i="34"/>
  <c r="G47" i="34"/>
  <c r="D25" i="34"/>
  <c r="D47" i="34"/>
  <c r="G179" i="34"/>
  <c r="D157" i="34"/>
  <c r="G135" i="34"/>
  <c r="D113" i="34"/>
  <c r="G25" i="34"/>
  <c r="G91" i="34"/>
  <c r="D135" i="34"/>
  <c r="G159" i="34"/>
  <c r="G71" i="34"/>
  <c r="D181" i="34"/>
  <c r="G115" i="34"/>
  <c r="G181" i="34"/>
  <c r="D159" i="34"/>
  <c r="G137" i="34"/>
  <c r="D137" i="34"/>
  <c r="D115" i="34"/>
  <c r="G93" i="34"/>
  <c r="G27" i="34"/>
  <c r="D93" i="34"/>
  <c r="D71" i="34"/>
  <c r="G49" i="34"/>
  <c r="D27" i="34"/>
  <c r="D49" i="34"/>
  <c r="G141" i="38"/>
  <c r="D141" i="38"/>
  <c r="G119" i="38"/>
  <c r="G97" i="38"/>
  <c r="D119" i="38"/>
  <c r="D75" i="38"/>
  <c r="D97" i="38"/>
  <c r="G75" i="38"/>
  <c r="G163" i="38"/>
  <c r="G31" i="38"/>
  <c r="D163" i="38"/>
  <c r="D31" i="38"/>
  <c r="G185" i="38"/>
  <c r="D185" i="38"/>
  <c r="G53" i="38"/>
  <c r="D53" i="38"/>
  <c r="G132" i="34"/>
  <c r="G44" i="34"/>
  <c r="G88" i="34"/>
  <c r="G22" i="34"/>
  <c r="G176" i="34"/>
  <c r="G154" i="34"/>
  <c r="D132" i="34"/>
  <c r="G110" i="34"/>
  <c r="D154" i="34"/>
  <c r="D110" i="34"/>
  <c r="D88" i="34"/>
  <c r="G66" i="34"/>
  <c r="D22" i="34"/>
  <c r="D66" i="34"/>
  <c r="D44" i="34"/>
  <c r="D176" i="34"/>
  <c r="G69" i="36"/>
  <c r="G113" i="36"/>
  <c r="G25" i="36"/>
  <c r="D113" i="36"/>
  <c r="G91" i="36"/>
  <c r="D91" i="36"/>
  <c r="D69" i="36"/>
  <c r="G47" i="36"/>
  <c r="D47" i="36"/>
  <c r="D25" i="36"/>
  <c r="G27" i="23"/>
  <c r="D27" i="23"/>
  <c r="G132" i="38"/>
  <c r="D132" i="38"/>
  <c r="D88" i="38"/>
  <c r="G66" i="38"/>
  <c r="G154" i="38"/>
  <c r="D154" i="38"/>
  <c r="D110" i="38"/>
  <c r="G110" i="38"/>
  <c r="G88" i="38"/>
  <c r="D66" i="38"/>
  <c r="G176" i="38"/>
  <c r="G44" i="38"/>
  <c r="G22" i="38"/>
  <c r="D22" i="38"/>
  <c r="D176" i="38"/>
  <c r="D44" i="38"/>
  <c r="D24" i="23"/>
  <c r="D135" i="38"/>
  <c r="G135" i="38"/>
  <c r="G69" i="38"/>
  <c r="D69" i="38"/>
  <c r="G113" i="38"/>
  <c r="D91" i="38"/>
  <c r="G91" i="38"/>
  <c r="D113" i="38"/>
  <c r="G157" i="38"/>
  <c r="G25" i="38"/>
  <c r="G179" i="38"/>
  <c r="D25" i="38"/>
  <c r="D179" i="38"/>
  <c r="G47" i="38"/>
  <c r="D47" i="38"/>
  <c r="D157" i="38"/>
  <c r="D139" i="38"/>
  <c r="G139" i="38"/>
  <c r="G73" i="38"/>
  <c r="D73" i="38"/>
  <c r="D117" i="38"/>
  <c r="G117" i="38"/>
  <c r="D95" i="38"/>
  <c r="G95" i="38"/>
  <c r="G161" i="38"/>
  <c r="G29" i="38"/>
  <c r="D161" i="38"/>
  <c r="D29" i="38"/>
  <c r="G183" i="38"/>
  <c r="D183" i="38"/>
  <c r="G51" i="38"/>
  <c r="D51" i="38"/>
  <c r="G90" i="34"/>
  <c r="G24" i="34"/>
  <c r="G134" i="34"/>
  <c r="G46" i="34"/>
  <c r="D156" i="34"/>
  <c r="D134" i="34"/>
  <c r="G112" i="34"/>
  <c r="D112" i="34"/>
  <c r="D90" i="34"/>
  <c r="G68" i="34"/>
  <c r="D24" i="34"/>
  <c r="D68" i="34"/>
  <c r="D46" i="34"/>
  <c r="G178" i="34"/>
  <c r="D178" i="34"/>
  <c r="G156" i="34"/>
  <c r="G155" i="34"/>
  <c r="G67" i="34"/>
  <c r="D177" i="34"/>
  <c r="G111" i="34"/>
  <c r="D155" i="34"/>
  <c r="G133" i="34"/>
  <c r="D133" i="34"/>
  <c r="D111" i="34"/>
  <c r="G89" i="34"/>
  <c r="G23" i="34"/>
  <c r="D23" i="34"/>
  <c r="D89" i="34"/>
  <c r="D67" i="34"/>
  <c r="G45" i="34"/>
  <c r="D45" i="34"/>
  <c r="G177" i="34"/>
  <c r="G140" i="38"/>
  <c r="D140" i="38"/>
  <c r="D118" i="38"/>
  <c r="G118" i="38"/>
  <c r="D74" i="38"/>
  <c r="G96" i="38"/>
  <c r="D96" i="38"/>
  <c r="G74" i="38"/>
  <c r="G184" i="38"/>
  <c r="G52" i="38"/>
  <c r="D162" i="38"/>
  <c r="G30" i="38"/>
  <c r="G162" i="38"/>
  <c r="D30" i="38"/>
  <c r="D184" i="38"/>
  <c r="D52" i="38"/>
  <c r="D25" i="23"/>
  <c r="G73" i="36"/>
  <c r="G117" i="36"/>
  <c r="G29" i="36"/>
  <c r="D51" i="36"/>
  <c r="D29" i="36"/>
  <c r="D95" i="36"/>
  <c r="D73" i="36"/>
  <c r="G51" i="36"/>
  <c r="D117" i="36"/>
  <c r="G95" i="36"/>
  <c r="G111" i="36"/>
  <c r="G23" i="36"/>
  <c r="G67" i="36"/>
  <c r="D89" i="36"/>
  <c r="D67" i="36"/>
  <c r="G45" i="36"/>
  <c r="D45" i="36"/>
  <c r="D111" i="36"/>
  <c r="G89" i="36"/>
  <c r="D23" i="36"/>
  <c r="G140" i="34"/>
  <c r="G52" i="34"/>
  <c r="G96" i="34"/>
  <c r="G30" i="34"/>
  <c r="G184" i="34"/>
  <c r="D118" i="34"/>
  <c r="D96" i="34"/>
  <c r="G74" i="34"/>
  <c r="D30" i="34"/>
  <c r="D74" i="34"/>
  <c r="D52" i="34"/>
  <c r="D184" i="34"/>
  <c r="G162" i="34"/>
  <c r="G118" i="34"/>
  <c r="D162" i="34"/>
  <c r="D140" i="34"/>
  <c r="D131" i="38"/>
  <c r="G131" i="38"/>
  <c r="D109" i="38"/>
  <c r="G65" i="38"/>
  <c r="D87" i="38"/>
  <c r="G109" i="38"/>
  <c r="D65" i="38"/>
  <c r="D153" i="38"/>
  <c r="G153" i="38"/>
  <c r="G87" i="38"/>
  <c r="G21" i="38"/>
  <c r="D43" i="38"/>
  <c r="D21" i="38"/>
  <c r="G175" i="38"/>
  <c r="D175" i="38"/>
  <c r="G43" i="38"/>
  <c r="G141" i="23"/>
  <c r="D141" i="23"/>
  <c r="G140" i="23"/>
  <c r="D140" i="23"/>
  <c r="G139" i="23"/>
  <c r="D139" i="23"/>
  <c r="G137" i="23"/>
  <c r="D137" i="23"/>
  <c r="D136" i="23"/>
  <c r="G135" i="23"/>
  <c r="D135" i="23"/>
  <c r="G134" i="23"/>
  <c r="D134" i="23"/>
  <c r="G133" i="23"/>
  <c r="D133" i="23"/>
  <c r="G132" i="23"/>
  <c r="D132" i="23"/>
  <c r="G131" i="23"/>
  <c r="D131" i="23"/>
  <c r="G119" i="23"/>
  <c r="D119" i="23"/>
  <c r="G118" i="23"/>
  <c r="D118" i="23"/>
  <c r="G117" i="23"/>
  <c r="D117" i="23"/>
  <c r="G115" i="23"/>
  <c r="D115" i="23"/>
  <c r="G113" i="23"/>
  <c r="D113" i="23"/>
  <c r="G112" i="23"/>
  <c r="D112" i="23"/>
  <c r="G111" i="23"/>
  <c r="D111" i="23"/>
  <c r="G110" i="23"/>
  <c r="D110" i="23"/>
  <c r="G109" i="23"/>
  <c r="D109" i="23"/>
  <c r="G97" i="23"/>
  <c r="D97" i="23"/>
  <c r="G96" i="23"/>
  <c r="D96" i="23"/>
  <c r="G95" i="23"/>
  <c r="D95" i="23"/>
  <c r="G93" i="23"/>
  <c r="D93" i="23"/>
  <c r="G91" i="23"/>
  <c r="D91" i="23"/>
  <c r="G90" i="23"/>
  <c r="D90" i="23"/>
  <c r="G89" i="23"/>
  <c r="D89" i="23"/>
  <c r="G88" i="23"/>
  <c r="D88" i="23"/>
  <c r="G87" i="23"/>
  <c r="D87" i="23"/>
  <c r="G75" i="23"/>
  <c r="D75" i="23"/>
  <c r="G74" i="23"/>
  <c r="D74" i="23"/>
  <c r="G73" i="23"/>
  <c r="D73" i="23"/>
  <c r="G71" i="23"/>
  <c r="D71" i="23"/>
  <c r="D70" i="23"/>
  <c r="G69" i="23"/>
  <c r="D69" i="23"/>
  <c r="G68" i="23"/>
  <c r="D68" i="23"/>
  <c r="G67" i="23"/>
  <c r="D67" i="23"/>
  <c r="G66" i="23"/>
  <c r="D66" i="23"/>
  <c r="G65" i="23"/>
  <c r="D65" i="23"/>
  <c r="G53" i="23"/>
  <c r="D53" i="23"/>
  <c r="G52" i="23"/>
  <c r="D52" i="23"/>
  <c r="G51" i="23"/>
  <c r="D51" i="23"/>
  <c r="G49" i="23"/>
  <c r="D49" i="23"/>
  <c r="G47" i="23"/>
  <c r="D47" i="23"/>
  <c r="G46" i="23"/>
  <c r="D46" i="23"/>
  <c r="G45" i="23"/>
  <c r="D45" i="23"/>
  <c r="G44" i="23"/>
  <c r="D44" i="23"/>
  <c r="G43" i="23"/>
  <c r="D43" i="23"/>
  <c r="G72" i="23" l="1"/>
  <c r="D116" i="23"/>
  <c r="D72" i="23"/>
  <c r="D76" i="23" s="1"/>
  <c r="G116" i="23"/>
  <c r="G28" i="23"/>
  <c r="G50" i="23"/>
  <c r="D94" i="23"/>
  <c r="G138" i="23"/>
  <c r="D50" i="23"/>
  <c r="G94" i="23"/>
  <c r="G98" i="23" s="1"/>
  <c r="D138" i="23"/>
  <c r="D142" i="23" s="1"/>
  <c r="C15" i="38"/>
  <c r="D48" i="23"/>
  <c r="G70" i="23"/>
  <c r="G48" i="23"/>
  <c r="D26" i="23"/>
  <c r="D32" i="23" s="1"/>
  <c r="C15" i="36"/>
  <c r="G26" i="23"/>
  <c r="G136" i="23"/>
  <c r="D114" i="23"/>
  <c r="G114" i="23"/>
  <c r="C15" i="34"/>
  <c r="D92" i="23"/>
  <c r="G94" i="34"/>
  <c r="G28" i="34"/>
  <c r="G138" i="34"/>
  <c r="G50" i="34"/>
  <c r="D138" i="34"/>
  <c r="D94" i="34"/>
  <c r="D182" i="34"/>
  <c r="G160" i="34"/>
  <c r="D160" i="34"/>
  <c r="G116" i="34"/>
  <c r="D116" i="34"/>
  <c r="G72" i="34"/>
  <c r="D28" i="34"/>
  <c r="D72" i="34"/>
  <c r="D50" i="34"/>
  <c r="G182" i="34"/>
  <c r="G136" i="34"/>
  <c r="G48" i="34"/>
  <c r="G92" i="34"/>
  <c r="G26" i="34"/>
  <c r="G180" i="34"/>
  <c r="D180" i="34"/>
  <c r="G158" i="34"/>
  <c r="D158" i="34"/>
  <c r="G114" i="34"/>
  <c r="D114" i="34"/>
  <c r="D92" i="34"/>
  <c r="G70" i="34"/>
  <c r="D26" i="34"/>
  <c r="D32" i="34" s="1"/>
  <c r="D136" i="34"/>
  <c r="D48" i="34"/>
  <c r="D54" i="34" s="1"/>
  <c r="D70" i="34"/>
  <c r="G50" i="36"/>
  <c r="G94" i="36"/>
  <c r="D116" i="36"/>
  <c r="D94" i="36"/>
  <c r="G72" i="36"/>
  <c r="G116" i="36"/>
  <c r="D72" i="36"/>
  <c r="D50" i="36"/>
  <c r="G28" i="36"/>
  <c r="D28" i="36"/>
  <c r="G92" i="36"/>
  <c r="G48" i="36"/>
  <c r="G114" i="36"/>
  <c r="D114" i="36"/>
  <c r="D92" i="36"/>
  <c r="G70" i="36"/>
  <c r="D70" i="36"/>
  <c r="D48" i="36"/>
  <c r="G26" i="36"/>
  <c r="D26" i="36"/>
  <c r="D138" i="38"/>
  <c r="G138" i="38"/>
  <c r="G94" i="38"/>
  <c r="D94" i="38"/>
  <c r="G72" i="38"/>
  <c r="D116" i="38"/>
  <c r="G116" i="38"/>
  <c r="D72" i="38"/>
  <c r="G182" i="38"/>
  <c r="G50" i="38"/>
  <c r="D182" i="38"/>
  <c r="D50" i="38"/>
  <c r="G160" i="38"/>
  <c r="D160" i="38"/>
  <c r="G28" i="38"/>
  <c r="D28" i="38"/>
  <c r="G136" i="38"/>
  <c r="D136" i="38"/>
  <c r="D114" i="38"/>
  <c r="G114" i="38"/>
  <c r="D92" i="38"/>
  <c r="D98" i="38" s="1"/>
  <c r="G70" i="38"/>
  <c r="G92" i="38"/>
  <c r="D70" i="38"/>
  <c r="G180" i="38"/>
  <c r="G48" i="38"/>
  <c r="D48" i="38"/>
  <c r="D180" i="38"/>
  <c r="G158" i="38"/>
  <c r="D158" i="38"/>
  <c r="G26" i="38"/>
  <c r="D26" i="38"/>
  <c r="G186" i="38" l="1"/>
  <c r="G164" i="38"/>
  <c r="D98" i="23"/>
  <c r="G142" i="23"/>
  <c r="G76" i="23"/>
  <c r="D186" i="34"/>
  <c r="G32" i="23"/>
  <c r="G54" i="23"/>
  <c r="G120" i="23"/>
  <c r="D120" i="23"/>
  <c r="D186" i="38"/>
  <c r="D54" i="23"/>
  <c r="D142" i="38"/>
  <c r="D98" i="34"/>
  <c r="D164" i="34"/>
  <c r="D281" i="34" s="1"/>
  <c r="G120" i="34"/>
  <c r="D120" i="38"/>
  <c r="G32" i="36"/>
  <c r="G164" i="34"/>
  <c r="G281" i="34" s="1"/>
  <c r="G142" i="34"/>
  <c r="G32" i="34"/>
  <c r="G186" i="34"/>
  <c r="D54" i="38"/>
  <c r="G76" i="34"/>
  <c r="G142" i="38"/>
  <c r="D76" i="34"/>
  <c r="D76" i="36"/>
  <c r="D32" i="36"/>
  <c r="D32" i="38"/>
  <c r="D76" i="38"/>
  <c r="G98" i="34"/>
  <c r="D164" i="38"/>
  <c r="G76" i="38"/>
  <c r="G32" i="38"/>
  <c r="G98" i="38"/>
  <c r="D98" i="36"/>
  <c r="D171" i="36" s="1"/>
  <c r="G54" i="36"/>
  <c r="D142" i="34"/>
  <c r="G120" i="36"/>
  <c r="D120" i="36"/>
  <c r="G120" i="38"/>
  <c r="G98" i="36"/>
  <c r="G171" i="36" s="1"/>
  <c r="G76" i="36"/>
  <c r="G54" i="34"/>
  <c r="D120" i="34"/>
  <c r="G54" i="38"/>
  <c r="D54" i="36"/>
  <c r="C15" i="23"/>
</calcChain>
</file>

<file path=xl/sharedStrings.xml><?xml version="1.0" encoding="utf-8"?>
<sst xmlns="http://schemas.openxmlformats.org/spreadsheetml/2006/main" count="2467" uniqueCount="219">
  <si>
    <t>Uke</t>
  </si>
  <si>
    <t xml:space="preserve">Dato </t>
  </si>
  <si>
    <t>Planperiode</t>
  </si>
  <si>
    <t xml:space="preserve">Kjøres som </t>
  </si>
  <si>
    <t>Beskrivelse</t>
  </si>
  <si>
    <t>Spesial</t>
  </si>
  <si>
    <t>Periode</t>
  </si>
  <si>
    <t>Dag</t>
  </si>
  <si>
    <t>Antall</t>
  </si>
  <si>
    <t>Sum planperiode</t>
  </si>
  <si>
    <t>Planperioder</t>
  </si>
  <si>
    <t>SKD</t>
  </si>
  <si>
    <t>Søndag</t>
  </si>
  <si>
    <t>1. nyttårsdag</t>
  </si>
  <si>
    <t>mandag</t>
  </si>
  <si>
    <t>Skoledagsplan</t>
  </si>
  <si>
    <t>SKF</t>
  </si>
  <si>
    <t>Fredag</t>
  </si>
  <si>
    <t>tirsdag</t>
  </si>
  <si>
    <t>Skolefriplan</t>
  </si>
  <si>
    <t>Lørdag</t>
  </si>
  <si>
    <t>onsdag</t>
  </si>
  <si>
    <t>SOM</t>
  </si>
  <si>
    <t>Ferieplan</t>
  </si>
  <si>
    <t>torsdag</t>
  </si>
  <si>
    <t>Mandag</t>
  </si>
  <si>
    <t>fredag</t>
  </si>
  <si>
    <t>Tirsdag</t>
  </si>
  <si>
    <t>lørdag</t>
  </si>
  <si>
    <t>Onsdag</t>
  </si>
  <si>
    <t>søndag</t>
  </si>
  <si>
    <t>Torsdag</t>
  </si>
  <si>
    <t xml:space="preserve"> </t>
  </si>
  <si>
    <t>Vinterferie</t>
  </si>
  <si>
    <t>Skjærtorsdag</t>
  </si>
  <si>
    <t>Langfredag</t>
  </si>
  <si>
    <t>Påskeaften</t>
  </si>
  <si>
    <t>1. Påskedag</t>
  </si>
  <si>
    <t>2. Påskedag</t>
  </si>
  <si>
    <t>Arbeidernes dag</t>
  </si>
  <si>
    <t>Kristi himmelfartsdag</t>
  </si>
  <si>
    <t>Grunnlovsdag</t>
  </si>
  <si>
    <t>1. pinsedag</t>
  </si>
  <si>
    <t>2. pinsedag</t>
  </si>
  <si>
    <t>Høstferie</t>
  </si>
  <si>
    <t>Julaften</t>
  </si>
  <si>
    <t>1. juledag</t>
  </si>
  <si>
    <t>2. juledag</t>
  </si>
  <si>
    <t>Nyttårsaften</t>
  </si>
  <si>
    <t>Kalender for TusenFryd-kjøringen på linjene 505 og 521</t>
  </si>
  <si>
    <t>April</t>
  </si>
  <si>
    <t>Mai</t>
  </si>
  <si>
    <t>Juni</t>
  </si>
  <si>
    <t>Juli</t>
  </si>
  <si>
    <t>August</t>
  </si>
  <si>
    <t>September</t>
  </si>
  <si>
    <t>Oktober</t>
  </si>
  <si>
    <t>Ruteområde 1.1 - Ski</t>
  </si>
  <si>
    <t>Bilag 1</t>
  </si>
  <si>
    <t>ant km pr dag</t>
  </si>
  <si>
    <t>ant timer pr dag</t>
  </si>
  <si>
    <t>mandag med skole</t>
  </si>
  <si>
    <t>Dagtyper per år (i 2026)</t>
  </si>
  <si>
    <t>tirsdag med skole</t>
  </si>
  <si>
    <t>onsdag med skole</t>
  </si>
  <si>
    <t>torsdag med skole</t>
  </si>
  <si>
    <t>fredag med skole</t>
  </si>
  <si>
    <t>mandag-torsdag skolefri</t>
  </si>
  <si>
    <t>fredag skolefri</t>
  </si>
  <si>
    <t>mandag - torsdag skolefri</t>
  </si>
  <si>
    <t>mandag-torsdag sommer</t>
  </si>
  <si>
    <t>fredag sommer</t>
  </si>
  <si>
    <t>mandag - torsdag sommer</t>
  </si>
  <si>
    <t>sum</t>
  </si>
  <si>
    <t>Linje:</t>
  </si>
  <si>
    <t>Langhus - Ski - Ås - Drøbak</t>
  </si>
  <si>
    <t>Drøbak - Ås - Ski -  Langhus</t>
  </si>
  <si>
    <t>Rutekilometer</t>
  </si>
  <si>
    <t>Rutetimer</t>
  </si>
  <si>
    <t>ant km pr år</t>
  </si>
  <si>
    <t>ant timer pr år</t>
  </si>
  <si>
    <t>sum per år</t>
  </si>
  <si>
    <t>Busstype:</t>
  </si>
  <si>
    <t>Korrespondanser:</t>
  </si>
  <si>
    <t>Spiserom/toalett:</t>
  </si>
  <si>
    <t>Regulerings- og oppstillingstid:</t>
  </si>
  <si>
    <t>Spesielle forhold:</t>
  </si>
  <si>
    <t>Det tillates avløsning i rute på Ski stasjon i retning mot Bøleråsen, unntatt mandag – fredag klokken 0730 – 0900 og 1430 – 1700. På endeholdeplassen Bøleråsen er det kun plass til én buss om gangen, og det er ikke muligheter for forbikjøring.</t>
  </si>
  <si>
    <t>Hauketo - Siggerud - Ski - Ytre Enebakk</t>
  </si>
  <si>
    <t>Ytre Enebakk - Ski - Siggerud - Hauketo</t>
  </si>
  <si>
    <t>Linjen gir mulighet for omstigning fra/til tog og L2 ved Hauketo stasjon og buss 550 på Tangen bru</t>
  </si>
  <si>
    <t>Det tillates avløsning i rute på Ski stasjon i retning mot Tangen bru, unntatt mandag – fredag klokken 0730 – 0900 og 1430 – 1700</t>
  </si>
  <si>
    <t>Siggerud - Fugleåsen - Regnbuen - Vevelstad stasjon</t>
  </si>
  <si>
    <t>Vevelstad stasjon - Regnbuen - Fugleåsen - Siggerud</t>
  </si>
  <si>
    <t>Linjen gir mulighet for omstigning fra/til tog og L2 ved Vevelstad stasjon</t>
  </si>
  <si>
    <t>Vinterbro - Ski stasjon ( - Ski næringspark)</t>
  </si>
  <si>
    <t>(Ski næringspark - ) Ski stasjon - Vinterbro</t>
  </si>
  <si>
    <t>Linjen gir mulighet for omstigning fra/til buss 505 ved Sjøskogen og tog og øvrige busslinjer i Ski ved Ski stasjon</t>
  </si>
  <si>
    <t>TusenFryd - Ski stasjon ( - Ski næringspark)</t>
  </si>
  <si>
    <t>(Ski næringspark - ) Ski stasjon - TusenFryd</t>
  </si>
  <si>
    <t>Linjen gir mulighet for omstigning fra/til buss 505 ved TusenFryd og tog og øvrige busslinjer i Ski ved Ski stasjon</t>
  </si>
  <si>
    <t>Kråkstad - Ski stasjon - Hebekk - Finstad - Ski stasjon - Kråkstad</t>
  </si>
  <si>
    <t>Det tillates avløsning i rute på Ski stasjon i retning mot Kråkstad, unntatt mandag – fredag klokken 0730 – 0900 og 1430 – 1700</t>
  </si>
  <si>
    <t>Siggerud - Bru - Fjell - Sværsvann - Siggerud</t>
  </si>
  <si>
    <t>Oppstillingstid ved Siggerud skole: 5 min.</t>
  </si>
  <si>
    <t>Linjen betjener skoleelever ved Siggerud skole.</t>
  </si>
  <si>
    <t>Skotbu - Bjastad - Kråkstad skole</t>
  </si>
  <si>
    <t>Oppstillingstid Kråkstad skole: 5 min.</t>
  </si>
  <si>
    <t xml:space="preserve">Linjen betjener elever ved Kråkstad skole </t>
  </si>
  <si>
    <t>Kjærnes - Nordby skole/Nordbytun ungdomsskole</t>
  </si>
  <si>
    <t>Oppstillingstid Nordby skole: 5 min.</t>
  </si>
  <si>
    <t>Linjen betjener skoleelever ved Nordby skole og Nordbytun ungdomsskole.</t>
  </si>
  <si>
    <t>Ås - Egge - Nordby skole/Nordbytun ungdomsskole</t>
  </si>
  <si>
    <t>Ski - Vinterbro - Frogn videregående skole</t>
  </si>
  <si>
    <t>Oppstillingstid Frogn videregående skole: 5 min.</t>
  </si>
  <si>
    <t>Linjen betjener elever ved Frogn videregående skole.</t>
  </si>
  <si>
    <t>Ski - Frogn videregående skole</t>
  </si>
  <si>
    <t>Ruteområde 1.3 - Ski (ekstra avganger TusenFryd)</t>
  </si>
  <si>
    <t>Mandag - fredag</t>
  </si>
  <si>
    <t>521 (ekstra avganger)</t>
  </si>
  <si>
    <t>Ski stasjon  - TusenFryd</t>
  </si>
  <si>
    <t>TusenFryd - Ski stasjon</t>
  </si>
  <si>
    <t xml:space="preserve">                                                       </t>
  </si>
  <si>
    <t>Ruteområde 2.1 - Nesodden</t>
  </si>
  <si>
    <t>Blylaget - Nesoddtangen</t>
  </si>
  <si>
    <t>Nesoddtangen - Blylaget</t>
  </si>
  <si>
    <t xml:space="preserve">Båt B10 og B11 på Nesoddtangen. </t>
  </si>
  <si>
    <t>Eventuell tomkjøring etter ankomst Nesoddtangen bør ikke beregnes påbegynt før fem minutter etter ankomst</t>
  </si>
  <si>
    <t>560N</t>
  </si>
  <si>
    <t>Blylaget - Hellvik - Nesoddtangen</t>
  </si>
  <si>
    <t>Natt - og morgenbuss</t>
  </si>
  <si>
    <t>Oppstillingstid Nesoddtangen er 5 minutter</t>
  </si>
  <si>
    <t>Drøbak - Nesoddtangen</t>
  </si>
  <si>
    <t>Nesoddtangen - Drøbak</t>
  </si>
  <si>
    <t>Myklerud - Hellvik - Nesoddtangen</t>
  </si>
  <si>
    <t>Nesoddtangen - Hellvik - Myklerud</t>
  </si>
  <si>
    <t>565E</t>
  </si>
  <si>
    <t>Hellvik - Nesoddtangen (rush)</t>
  </si>
  <si>
    <t>Nesoddtangen - Hellvik (rush)</t>
  </si>
  <si>
    <t>Vinterbro - Fjellstrand - Nesoddtangen</t>
  </si>
  <si>
    <t>Nesoddtangen - Fjellstrand - Vinterbru</t>
  </si>
  <si>
    <t>Fagerstrand - Fjellstrand - Nesoddtangen</t>
  </si>
  <si>
    <t>Nesoddtangen - Fjellstrand - Fagerstrand</t>
  </si>
  <si>
    <t>Båt B10 og B11 på Nesoddtangen. Linjen gir også mulighet for omstigning fra/til buss 505 og 520 ved Sjøskogen.</t>
  </si>
  <si>
    <t>Fagerstrand - Drøbak</t>
  </si>
  <si>
    <t>Drøbak - Fagerstrand</t>
  </si>
  <si>
    <t>Gir mulighet for omstigning fra/til buss 500/505E ved Frogn videregående skole</t>
  </si>
  <si>
    <t>Hellvik - Alværn ungdomsskole</t>
  </si>
  <si>
    <t>Oppstillingstid Alværn ungdomsskole: 5 min.</t>
  </si>
  <si>
    <t>Linjen betjener elever ved Alværn ungdomsskole.</t>
  </si>
  <si>
    <t>Blylaget - Alværn ungdomsskole</t>
  </si>
  <si>
    <t>Fjellstrand - Nesodden videregående skole</t>
  </si>
  <si>
    <t>Linjen betjener elever ved Nesodden videregående skole.</t>
  </si>
  <si>
    <t>Fagerstrand - Fjellstrand - Nesodden videregående skole</t>
  </si>
  <si>
    <t>Oppstillingstid Nesodden videregående skole: 5 min.</t>
  </si>
  <si>
    <t>Ruteområde 3.1 - Drøbak</t>
  </si>
  <si>
    <t>Drøbak - Oslo</t>
  </si>
  <si>
    <t>Oslo - Drøbak</t>
  </si>
  <si>
    <t>Linjen gir mulighet for omstigning fra/til buss 510 vd Seiersten/Dyrløkke, og 576 ved Frogn vgs.</t>
  </si>
  <si>
    <t>Oppstillingstid Oslo bussterminal B3 er 5 minutter</t>
  </si>
  <si>
    <t>På grunn av trange gater i Drøbak sentrum skal det her planlegges med så lite tomkjøring som overhodet mulig. På endeholdeplassen Drøbak brygge er det plass til kun én buss om gangen.</t>
  </si>
  <si>
    <t>500N</t>
  </si>
  <si>
    <t>Drøbak - Nesset - Oslo</t>
  </si>
  <si>
    <t>Natt- og morgenbuss</t>
  </si>
  <si>
    <t>På grunn av trange gater i Drøbak sentrum skal det her planlegges med så lite tomkjøring som overhodet mulig.</t>
  </si>
  <si>
    <t>Oslo - Nesset - Drøbak</t>
  </si>
  <si>
    <t>Linjen gir mulighet for omstigning fra/til buss 521 ved TusenFryd, 505 og 570 ved Sjøskogen.</t>
  </si>
  <si>
    <t>Oppstillingstid Oslo bussterminal B3 (B4 i rush) er 5 minutter</t>
  </si>
  <si>
    <t>505E</t>
  </si>
  <si>
    <t>Skorkeberg - Oslo (rush)</t>
  </si>
  <si>
    <t>Oslo - Skorkeberg (rush)</t>
  </si>
  <si>
    <t>Dyrlokke - Haver - Sogsti - Drøbak - Skorkeberg - Frogn videregående skole</t>
  </si>
  <si>
    <t>Frogn videregående skole - Skorkeberg - Drøbak - Sogsti - Haver - Dyrlokke</t>
  </si>
  <si>
    <t>TusenFryd - Nordby skole/Nordbytun ungdomsskole</t>
  </si>
  <si>
    <t>Tomter  - Heer</t>
  </si>
  <si>
    <t>Linjen betjener elever ved Heer skole.</t>
  </si>
  <si>
    <t>Ruteområde 3.3 - Drøbak (ekstra avganger TusenFryd)</t>
  </si>
  <si>
    <t>505 (ekstra avganger)</t>
  </si>
  <si>
    <t>Oppstillingstid Oslo bussterminal er 5 minutter</t>
  </si>
  <si>
    <t>Ruteområde 4.1 - Vestby</t>
  </si>
  <si>
    <t>Pepperstad skog - Vestby stasjon</t>
  </si>
  <si>
    <t>Vesby stasjon - Pepperstad skog</t>
  </si>
  <si>
    <t>Tog R21 og øvrige busslinjer i Vestby ved Vestby stasjon</t>
  </si>
  <si>
    <t>Randem - Vestby stasjon</t>
  </si>
  <si>
    <t>Vestby stasjon - Randem</t>
  </si>
  <si>
    <t>Kroer - Ås stasjon</t>
  </si>
  <si>
    <t>Ås stasjon  - Kroer</t>
  </si>
  <si>
    <t>Tog R21 ved Ås stasjon. Linjen gir mulighet for omstigning fra/til buss 510 ved Sentralholtet.</t>
  </si>
  <si>
    <t>Dyster/Eldor - Ås stasjon</t>
  </si>
  <si>
    <t>Ås stasjon - Dyster/Eldor</t>
  </si>
  <si>
    <t>Tog R21 ved Ås stasjon</t>
  </si>
  <si>
    <t>Moss - Son - Vestby stasjon</t>
  </si>
  <si>
    <t>Vestby stasjon - Son - Moss</t>
  </si>
  <si>
    <t>Tog R21 og øvrige busslinjer i Vestby ved Vestby stasjon. Linjen gir mulighet for omstigning fra/til tog R21 ved Kambo stasjon.</t>
  </si>
  <si>
    <t>540N</t>
  </si>
  <si>
    <t>Oslo - Ski - Ås  - Vestby</t>
  </si>
  <si>
    <t>Nattbuss</t>
  </si>
  <si>
    <t>Oppstillingstid Oslo bussterminal B7 er 5 minutter</t>
  </si>
  <si>
    <t>545A</t>
  </si>
  <si>
    <t>Sonsveien stasjon - Store Brevik - Son - Deør - Sonsveien stasjon</t>
  </si>
  <si>
    <t>Tog R21 ved Sonsveien stasjon</t>
  </si>
  <si>
    <t>545B</t>
  </si>
  <si>
    <t xml:space="preserve">Sonsveien stasjon - Deør - Son - Store Brevik - Sonsveien stasjon </t>
  </si>
  <si>
    <t>Hølen - Garder - Vestby stasjon</t>
  </si>
  <si>
    <t>Linjen betjener elever ved Vestby skole og Vestby ungdomsskole.</t>
  </si>
  <si>
    <t>Vestbygda - Brønnerud skole / Ås ungdomsskole</t>
  </si>
  <si>
    <t>Oppstillingstid Brønnerud skole og Ås ungdomsskole: 5 min.</t>
  </si>
  <si>
    <t>Linjen betjener elever ved Brønnerud skole og Ås ungdomsskole.</t>
  </si>
  <si>
    <t>Operatør skal benytte buss av type NE i klasse I.</t>
  </si>
  <si>
    <t>Operatør skal benytte buss av type  BE i klasse I.</t>
  </si>
  <si>
    <t xml:space="preserve">Operatør skal benytte buss av type  NN. </t>
  </si>
  <si>
    <t>Linjen gir mulighet for omstigning fra/til tog L2 ved Vevelstad st., R21 ved Ås st., buss 500 ved Dyrløkke/Seiersten samt øvrige tog- og busslinjer ved Ski stasjon</t>
  </si>
  <si>
    <t>Operatør skal benytte buss av type NN</t>
  </si>
  <si>
    <t>Operatør skal benytte buss av type BE i klasse I</t>
  </si>
  <si>
    <t>Operatør skal benytte buss av type  NE i klasse II</t>
  </si>
  <si>
    <t>Operatør skal benytte buss av type BE i klasse I. Det tillates bruk av busser av type NE i klasse I på stilletid som er definer på hverdager før kl.0700 og etter kl.1900, lørdager før kl.1000 og etter kl.1900 og hele driftsdøgnet på søndager.</t>
  </si>
  <si>
    <t>Henvises til vedlegg 4a punkt 7.1 Tilbudte fasiliteter</t>
  </si>
  <si>
    <t>Sum for hele ruteområdet for beregningsåret (2026):</t>
  </si>
  <si>
    <t>Sum for hele ruteområdet for beregningsåret inklusiv TusenFryd (2026):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</si>
</sst>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[hh]:mm"/>
    <numFmt numFmtId="167" formatCode="#,##0.000"/>
    <numFmt numFmtId="168" formatCode="[$-414]dddd\ d\.\ mmmm\ yyyy"/>
    <numFmt numFmtId="169" formatCode="d/m/;@"/>
    <numFmt numFmtId="170" formatCode="0.000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  <xf numFmtId="0" fontId="3" fillId="0" borderId="0"/>
    <xf numFmtId="0" fontId="4" fillId="0" borderId="0"/>
    <xf numFmtId="0" fontId="2" fillId="0" borderId="0"/>
    <xf numFmtId="0" fontId="18" fillId="0" borderId="0" applyNumberFormat="0" applyFill="0" applyBorder="0" applyAlignment="0" applyProtection="0"/>
  </cellStyleXfs>
  <cellXfs count="10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2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0" fontId="6" fillId="0" borderId="5" xfId="0" applyFont="1" applyBorder="1"/>
    <xf numFmtId="0" fontId="8" fillId="3" borderId="0" xfId="0" applyFont="1" applyFill="1" applyAlignment="1">
      <alignment horizontal="right"/>
    </xf>
    <xf numFmtId="0" fontId="6" fillId="3" borderId="0" xfId="0" applyFont="1" applyFill="1"/>
    <xf numFmtId="0" fontId="11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5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167" fontId="6" fillId="2" borderId="4" xfId="0" applyNumberFormat="1" applyFont="1" applyFill="1" applyBorder="1" applyAlignment="1">
      <alignment horizontal="right"/>
    </xf>
    <xf numFmtId="167" fontId="6" fillId="0" borderId="4" xfId="0" applyNumberFormat="1" applyFont="1" applyBorder="1" applyAlignment="1">
      <alignment horizontal="right"/>
    </xf>
    <xf numFmtId="2" fontId="6" fillId="2" borderId="4" xfId="0" applyNumberFormat="1" applyFont="1" applyFill="1" applyBorder="1" applyAlignment="1">
      <alignment horizontal="right"/>
    </xf>
    <xf numFmtId="3" fontId="8" fillId="5" borderId="9" xfId="0" applyNumberFormat="1" applyFont="1" applyFill="1" applyBorder="1" applyAlignment="1">
      <alignment horizontal="right"/>
    </xf>
    <xf numFmtId="167" fontId="8" fillId="0" borderId="9" xfId="0" applyNumberFormat="1" applyFont="1" applyBorder="1" applyAlignment="1">
      <alignment horizontal="right"/>
    </xf>
    <xf numFmtId="166" fontId="8" fillId="5" borderId="9" xfId="0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right"/>
    </xf>
    <xf numFmtId="14" fontId="8" fillId="0" borderId="0" xfId="0" quotePrefix="1" applyNumberFormat="1" applyFont="1" applyAlignment="1">
      <alignment horizontal="left"/>
    </xf>
    <xf numFmtId="0" fontId="8" fillId="4" borderId="5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6" fillId="7" borderId="0" xfId="0" applyFont="1" applyFill="1"/>
    <xf numFmtId="166" fontId="6" fillId="7" borderId="0" xfId="0" applyNumberFormat="1" applyFont="1" applyFill="1"/>
    <xf numFmtId="166" fontId="6" fillId="0" borderId="0" xfId="0" applyNumberFormat="1" applyFont="1"/>
    <xf numFmtId="0" fontId="2" fillId="0" borderId="0" xfId="6"/>
    <xf numFmtId="168" fontId="2" fillId="0" borderId="0" xfId="6" applyNumberFormat="1" applyAlignment="1">
      <alignment horizontal="center"/>
    </xf>
    <xf numFmtId="0" fontId="12" fillId="0" borderId="4" xfId="6" applyFont="1" applyBorder="1"/>
    <xf numFmtId="0" fontId="2" fillId="8" borderId="0" xfId="6" applyFill="1"/>
    <xf numFmtId="0" fontId="2" fillId="0" borderId="4" xfId="6" applyBorder="1"/>
    <xf numFmtId="0" fontId="13" fillId="9" borderId="0" xfId="6" applyFont="1" applyFill="1"/>
    <xf numFmtId="0" fontId="2" fillId="0" borderId="0" xfId="6" applyAlignment="1">
      <alignment horizontal="left"/>
    </xf>
    <xf numFmtId="0" fontId="2" fillId="0" borderId="17" xfId="6" applyBorder="1" applyAlignment="1">
      <alignment horizontal="left"/>
    </xf>
    <xf numFmtId="16" fontId="2" fillId="0" borderId="0" xfId="6" applyNumberFormat="1"/>
    <xf numFmtId="0" fontId="14" fillId="0" borderId="0" xfId="4" applyFont="1"/>
    <xf numFmtId="0" fontId="15" fillId="0" borderId="0" xfId="4" applyFont="1"/>
    <xf numFmtId="0" fontId="3" fillId="0" borderId="0" xfId="4"/>
    <xf numFmtId="20" fontId="3" fillId="0" borderId="0" xfId="4" applyNumberFormat="1"/>
    <xf numFmtId="169" fontId="3" fillId="0" borderId="0" xfId="4" applyNumberFormat="1"/>
    <xf numFmtId="0" fontId="6" fillId="0" borderId="6" xfId="0" applyFont="1" applyBorder="1"/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18" fillId="0" borderId="0" xfId="7" applyFill="1"/>
    <xf numFmtId="0" fontId="1" fillId="0" borderId="0" xfId="6" applyFont="1"/>
    <xf numFmtId="0" fontId="3" fillId="0" borderId="4" xfId="4" applyBorder="1"/>
    <xf numFmtId="169" fontId="3" fillId="0" borderId="4" xfId="4" applyNumberFormat="1" applyBorder="1"/>
    <xf numFmtId="0" fontId="3" fillId="10" borderId="4" xfId="4" applyFill="1" applyBorder="1"/>
    <xf numFmtId="169" fontId="3" fillId="10" borderId="4" xfId="4" applyNumberFormat="1" applyFill="1" applyBorder="1"/>
    <xf numFmtId="167" fontId="6" fillId="0" borderId="0" xfId="0" applyNumberFormat="1" applyFont="1"/>
    <xf numFmtId="170" fontId="6" fillId="7" borderId="0" xfId="0" applyNumberFormat="1" applyFont="1" applyFill="1"/>
    <xf numFmtId="166" fontId="6" fillId="0" borderId="0" xfId="0" applyNumberFormat="1" applyFont="1" applyFill="1"/>
    <xf numFmtId="0" fontId="9" fillId="3" borderId="7" xfId="0" applyFont="1" applyFill="1" applyBorder="1" applyAlignment="1">
      <alignment horizontal="left"/>
    </xf>
    <xf numFmtId="167" fontId="6" fillId="0" borderId="18" xfId="0" applyNumberFormat="1" applyFont="1" applyBorder="1"/>
    <xf numFmtId="4" fontId="6" fillId="0" borderId="18" xfId="0" applyNumberFormat="1" applyFont="1" applyBorder="1"/>
    <xf numFmtId="0" fontId="16" fillId="0" borderId="7" xfId="4" applyFont="1" applyBorder="1" applyAlignment="1">
      <alignment horizontal="center"/>
    </xf>
    <xf numFmtId="0" fontId="16" fillId="0" borderId="8" xfId="4" applyFon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0" fontId="6" fillId="6" borderId="5" xfId="0" applyFont="1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19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3" fillId="6" borderId="5" xfId="0" applyFont="1" applyFill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</cellXfs>
  <cellStyles count="8">
    <cellStyle name="Comma [0]" xfId="1" xr:uid="{00000000-0005-0000-0000-000000000000}"/>
    <cellStyle name="Currency [0]" xfId="2" xr:uid="{00000000-0005-0000-0000-000001000000}"/>
    <cellStyle name="Hyperkobling" xfId="7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6" xr:uid="{A2E1661A-00BC-4205-A01F-0C2F382C2805}"/>
    <cellStyle name="Standard_Køreplanliste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457200</xdr:colOff>
      <xdr:row>1</xdr:row>
      <xdr:rowOff>76200</xdr:rowOff>
    </xdr:from>
    <xdr:to>
      <xdr:col>26</xdr:col>
      <xdr:colOff>10632</xdr:colOff>
      <xdr:row>55</xdr:row>
      <xdr:rowOff>39530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E49F793-3990-427A-9DDC-9E35321B6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0" y="266700"/>
          <a:ext cx="7935432" cy="10250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881C-49DD-4A6A-AF17-32661B716728}">
  <dimension ref="A1:O367"/>
  <sheetViews>
    <sheetView zoomScaleNormal="100" workbookViewId="0">
      <selection activeCell="K26" sqref="K26"/>
    </sheetView>
  </sheetViews>
  <sheetFormatPr baseColWidth="10" defaultColWidth="11.42578125" defaultRowHeight="15"/>
  <cols>
    <col min="1" max="1" width="11.42578125" style="48"/>
    <col min="2" max="2" width="25.85546875" style="49" bestFit="1" customWidth="1"/>
    <col min="3" max="4" width="11.42578125" style="48"/>
    <col min="5" max="5" width="20.140625" style="48" bestFit="1" customWidth="1"/>
    <col min="6" max="10" width="11.42578125" style="48"/>
    <col min="11" max="11" width="16.28515625" style="48" bestFit="1" customWidth="1"/>
    <col min="12" max="14" width="11.42578125" style="48"/>
    <col min="15" max="15" width="13.7109375" style="48" bestFit="1" customWidth="1"/>
    <col min="16" max="16384" width="11.42578125" style="48"/>
  </cols>
  <sheetData>
    <row r="1" spans="1:15">
      <c r="A1" s="48" t="s">
        <v>0</v>
      </c>
      <c r="B1" s="49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H1" s="50" t="s">
        <v>6</v>
      </c>
      <c r="I1" s="50" t="s">
        <v>7</v>
      </c>
      <c r="J1" s="50" t="s">
        <v>8</v>
      </c>
      <c r="K1" s="50" t="s">
        <v>9</v>
      </c>
      <c r="N1" s="50" t="s">
        <v>10</v>
      </c>
      <c r="O1" s="50" t="s">
        <v>4</v>
      </c>
    </row>
    <row r="2" spans="1:15">
      <c r="A2" s="48">
        <f>WEEKNUM(B2,21)</f>
        <v>1</v>
      </c>
      <c r="B2" s="49">
        <v>46023</v>
      </c>
      <c r="C2" s="48" t="s">
        <v>11</v>
      </c>
      <c r="D2" s="51" t="s">
        <v>12</v>
      </c>
      <c r="E2" s="48" t="s">
        <v>13</v>
      </c>
      <c r="H2" s="52" t="s">
        <v>11</v>
      </c>
      <c r="I2" s="52" t="s">
        <v>14</v>
      </c>
      <c r="J2" s="52">
        <f>COUNTIFS(C:C,H2,D:D,I2)</f>
        <v>37</v>
      </c>
      <c r="K2" s="52"/>
      <c r="N2" s="50" t="s">
        <v>11</v>
      </c>
      <c r="O2" s="67" t="s">
        <v>15</v>
      </c>
    </row>
    <row r="3" spans="1:15">
      <c r="A3" s="48">
        <f t="shared" ref="A3:A66" si="0">WEEKNUM(B3,21)</f>
        <v>1</v>
      </c>
      <c r="B3" s="49">
        <v>46024</v>
      </c>
      <c r="C3" s="67" t="s">
        <v>16</v>
      </c>
      <c r="D3" s="48" t="s">
        <v>17</v>
      </c>
      <c r="H3" s="52" t="s">
        <v>11</v>
      </c>
      <c r="I3" s="52" t="s">
        <v>18</v>
      </c>
      <c r="J3" s="52">
        <f t="shared" ref="J3:J24" si="1">COUNTIFS(C:C,H3,D:D,I3)</f>
        <v>39</v>
      </c>
      <c r="K3" s="52"/>
      <c r="N3" s="50" t="s">
        <v>16</v>
      </c>
      <c r="O3" s="67" t="s">
        <v>19</v>
      </c>
    </row>
    <row r="4" spans="1:15">
      <c r="A4" s="48">
        <f t="shared" si="0"/>
        <v>1</v>
      </c>
      <c r="B4" s="49">
        <v>46025</v>
      </c>
      <c r="C4" s="48" t="s">
        <v>11</v>
      </c>
      <c r="D4" s="53" t="s">
        <v>20</v>
      </c>
      <c r="H4" s="52" t="s">
        <v>11</v>
      </c>
      <c r="I4" s="52" t="s">
        <v>21</v>
      </c>
      <c r="J4" s="52">
        <f t="shared" si="1"/>
        <v>39</v>
      </c>
      <c r="K4" s="52"/>
      <c r="N4" s="50" t="s">
        <v>22</v>
      </c>
      <c r="O4" s="67" t="s">
        <v>23</v>
      </c>
    </row>
    <row r="5" spans="1:15">
      <c r="A5" s="48">
        <f t="shared" si="0"/>
        <v>1</v>
      </c>
      <c r="B5" s="49">
        <v>46026</v>
      </c>
      <c r="C5" s="48" t="s">
        <v>11</v>
      </c>
      <c r="D5" s="51" t="s">
        <v>12</v>
      </c>
      <c r="H5" s="52" t="s">
        <v>11</v>
      </c>
      <c r="I5" s="52" t="s">
        <v>24</v>
      </c>
      <c r="J5" s="52">
        <f t="shared" si="1"/>
        <v>38</v>
      </c>
      <c r="K5" s="52"/>
    </row>
    <row r="6" spans="1:15">
      <c r="A6" s="48">
        <f t="shared" si="0"/>
        <v>2</v>
      </c>
      <c r="B6" s="49">
        <v>46027</v>
      </c>
      <c r="C6" s="48" t="s">
        <v>11</v>
      </c>
      <c r="D6" s="48" t="s">
        <v>25</v>
      </c>
      <c r="H6" s="52" t="s">
        <v>11</v>
      </c>
      <c r="I6" s="52" t="s">
        <v>26</v>
      </c>
      <c r="J6" s="52">
        <f t="shared" si="1"/>
        <v>38</v>
      </c>
      <c r="K6" s="52">
        <f>SUM(J2:J6)</f>
        <v>191</v>
      </c>
    </row>
    <row r="7" spans="1:15">
      <c r="A7" s="48">
        <f t="shared" si="0"/>
        <v>2</v>
      </c>
      <c r="B7" s="49">
        <v>46028</v>
      </c>
      <c r="C7" s="48" t="s">
        <v>11</v>
      </c>
      <c r="D7" s="48" t="s">
        <v>27</v>
      </c>
      <c r="H7" s="52" t="s">
        <v>11</v>
      </c>
      <c r="I7" s="52" t="s">
        <v>28</v>
      </c>
      <c r="J7" s="52">
        <f t="shared" si="1"/>
        <v>54</v>
      </c>
      <c r="K7" s="52">
        <f>SUM(J7)</f>
        <v>54</v>
      </c>
    </row>
    <row r="8" spans="1:15">
      <c r="A8" s="48">
        <f t="shared" si="0"/>
        <v>2</v>
      </c>
      <c r="B8" s="49">
        <v>46029</v>
      </c>
      <c r="C8" s="48" t="s">
        <v>11</v>
      </c>
      <c r="D8" s="48" t="s">
        <v>29</v>
      </c>
      <c r="H8" s="52" t="s">
        <v>11</v>
      </c>
      <c r="I8" s="52" t="s">
        <v>30</v>
      </c>
      <c r="J8" s="52">
        <f t="shared" si="1"/>
        <v>60</v>
      </c>
      <c r="K8" s="52">
        <f>SUM(J8)</f>
        <v>60</v>
      </c>
    </row>
    <row r="9" spans="1:15">
      <c r="A9" s="48">
        <f t="shared" si="0"/>
        <v>2</v>
      </c>
      <c r="B9" s="49">
        <v>46030</v>
      </c>
      <c r="C9" s="48" t="s">
        <v>11</v>
      </c>
      <c r="D9" s="48" t="s">
        <v>31</v>
      </c>
      <c r="H9" s="52"/>
      <c r="I9" s="52"/>
      <c r="J9" s="50">
        <f>SUM(J2:J8)</f>
        <v>305</v>
      </c>
      <c r="K9" s="52"/>
    </row>
    <row r="10" spans="1:15">
      <c r="A10" s="48">
        <f t="shared" si="0"/>
        <v>2</v>
      </c>
      <c r="B10" s="49">
        <v>46031</v>
      </c>
      <c r="C10" s="48" t="s">
        <v>11</v>
      </c>
      <c r="D10" s="48" t="s">
        <v>17</v>
      </c>
      <c r="H10" s="52" t="s">
        <v>16</v>
      </c>
      <c r="I10" s="52" t="s">
        <v>14</v>
      </c>
      <c r="J10" s="52">
        <f t="shared" si="1"/>
        <v>6</v>
      </c>
      <c r="K10" s="52"/>
    </row>
    <row r="11" spans="1:15">
      <c r="A11" s="48">
        <f t="shared" si="0"/>
        <v>2</v>
      </c>
      <c r="B11" s="49">
        <v>46032</v>
      </c>
      <c r="C11" s="48" t="s">
        <v>11</v>
      </c>
      <c r="D11" s="53" t="s">
        <v>20</v>
      </c>
      <c r="H11" s="52" t="s">
        <v>16</v>
      </c>
      <c r="I11" s="52" t="s">
        <v>18</v>
      </c>
      <c r="J11" s="52">
        <f t="shared" si="1"/>
        <v>6</v>
      </c>
      <c r="K11" s="52"/>
    </row>
    <row r="12" spans="1:15">
      <c r="A12" s="48">
        <f t="shared" si="0"/>
        <v>2</v>
      </c>
      <c r="B12" s="49">
        <v>46033</v>
      </c>
      <c r="C12" s="48" t="s">
        <v>11</v>
      </c>
      <c r="D12" s="51" t="s">
        <v>12</v>
      </c>
      <c r="H12" s="52" t="s">
        <v>16</v>
      </c>
      <c r="I12" s="52" t="s">
        <v>21</v>
      </c>
      <c r="J12" s="52">
        <f t="shared" si="1"/>
        <v>6</v>
      </c>
      <c r="K12" s="52"/>
    </row>
    <row r="13" spans="1:15">
      <c r="A13" s="48">
        <f t="shared" si="0"/>
        <v>3</v>
      </c>
      <c r="B13" s="49">
        <v>46034</v>
      </c>
      <c r="C13" s="48" t="s">
        <v>11</v>
      </c>
      <c r="D13" s="48" t="s">
        <v>25</v>
      </c>
      <c r="H13" s="52" t="s">
        <v>16</v>
      </c>
      <c r="I13" s="52" t="s">
        <v>24</v>
      </c>
      <c r="J13" s="52">
        <f t="shared" si="1"/>
        <v>5</v>
      </c>
      <c r="K13" s="52">
        <f>SUM(J10:J13)</f>
        <v>23</v>
      </c>
    </row>
    <row r="14" spans="1:15">
      <c r="A14" s="48">
        <f t="shared" si="0"/>
        <v>3</v>
      </c>
      <c r="B14" s="49">
        <v>46035</v>
      </c>
      <c r="C14" s="48" t="s">
        <v>11</v>
      </c>
      <c r="D14" s="48" t="s">
        <v>27</v>
      </c>
      <c r="H14" s="52" t="s">
        <v>16</v>
      </c>
      <c r="I14" s="52" t="s">
        <v>26</v>
      </c>
      <c r="J14" s="52">
        <f t="shared" si="1"/>
        <v>6</v>
      </c>
      <c r="K14" s="52">
        <f>J14</f>
        <v>6</v>
      </c>
    </row>
    <row r="15" spans="1:15">
      <c r="A15" s="48">
        <f t="shared" si="0"/>
        <v>3</v>
      </c>
      <c r="B15" s="49">
        <v>46036</v>
      </c>
      <c r="C15" s="48" t="s">
        <v>11</v>
      </c>
      <c r="D15" s="48" t="s">
        <v>29</v>
      </c>
      <c r="H15" s="52" t="s">
        <v>16</v>
      </c>
      <c r="I15" s="52" t="s">
        <v>28</v>
      </c>
      <c r="J15" s="52">
        <f t="shared" si="1"/>
        <v>0</v>
      </c>
      <c r="K15" s="52"/>
    </row>
    <row r="16" spans="1:15">
      <c r="A16" s="48">
        <f t="shared" si="0"/>
        <v>3</v>
      </c>
      <c r="B16" s="49">
        <v>46037</v>
      </c>
      <c r="C16" s="48" t="s">
        <v>11</v>
      </c>
      <c r="D16" s="48" t="s">
        <v>31</v>
      </c>
      <c r="H16" s="52" t="s">
        <v>16</v>
      </c>
      <c r="I16" s="52" t="s">
        <v>30</v>
      </c>
      <c r="J16" s="52">
        <f t="shared" si="1"/>
        <v>0</v>
      </c>
      <c r="K16" s="52"/>
    </row>
    <row r="17" spans="1:11">
      <c r="A17" s="48">
        <f t="shared" si="0"/>
        <v>3</v>
      </c>
      <c r="B17" s="49">
        <v>46038</v>
      </c>
      <c r="C17" s="48" t="s">
        <v>11</v>
      </c>
      <c r="D17" s="48" t="s">
        <v>17</v>
      </c>
      <c r="H17" s="52"/>
      <c r="I17" s="52"/>
      <c r="J17" s="50">
        <f>SUM(J10:J16)</f>
        <v>29</v>
      </c>
      <c r="K17" s="52">
        <f>SUM(J10:J16)</f>
        <v>29</v>
      </c>
    </row>
    <row r="18" spans="1:11">
      <c r="A18" s="48">
        <f t="shared" si="0"/>
        <v>3</v>
      </c>
      <c r="B18" s="49">
        <v>46039</v>
      </c>
      <c r="C18" s="48" t="s">
        <v>11</v>
      </c>
      <c r="D18" s="53" t="s">
        <v>20</v>
      </c>
      <c r="H18" s="52" t="s">
        <v>22</v>
      </c>
      <c r="I18" s="52" t="s">
        <v>14</v>
      </c>
      <c r="J18" s="52">
        <f t="shared" si="1"/>
        <v>7</v>
      </c>
      <c r="K18" s="52"/>
    </row>
    <row r="19" spans="1:11">
      <c r="A19" s="48">
        <f t="shared" si="0"/>
        <v>3</v>
      </c>
      <c r="B19" s="49">
        <v>46040</v>
      </c>
      <c r="C19" s="48" t="s">
        <v>11</v>
      </c>
      <c r="D19" s="51" t="s">
        <v>12</v>
      </c>
      <c r="H19" s="52" t="s">
        <v>22</v>
      </c>
      <c r="I19" s="52" t="s">
        <v>18</v>
      </c>
      <c r="J19" s="52">
        <f t="shared" si="1"/>
        <v>7</v>
      </c>
      <c r="K19" s="52"/>
    </row>
    <row r="20" spans="1:11">
      <c r="A20" s="48">
        <f t="shared" si="0"/>
        <v>4</v>
      </c>
      <c r="B20" s="49">
        <v>46041</v>
      </c>
      <c r="C20" s="48" t="s">
        <v>11</v>
      </c>
      <c r="D20" s="48" t="s">
        <v>25</v>
      </c>
      <c r="H20" s="52" t="s">
        <v>22</v>
      </c>
      <c r="I20" s="52" t="s">
        <v>21</v>
      </c>
      <c r="J20" s="52">
        <f t="shared" si="1"/>
        <v>7</v>
      </c>
      <c r="K20" s="52"/>
    </row>
    <row r="21" spans="1:11">
      <c r="A21" s="48">
        <f t="shared" si="0"/>
        <v>4</v>
      </c>
      <c r="B21" s="49">
        <v>46042</v>
      </c>
      <c r="C21" s="48" t="s">
        <v>11</v>
      </c>
      <c r="D21" s="48" t="s">
        <v>27</v>
      </c>
      <c r="H21" s="52" t="s">
        <v>22</v>
      </c>
      <c r="I21" s="52" t="s">
        <v>24</v>
      </c>
      <c r="J21" s="52">
        <f t="shared" si="1"/>
        <v>5</v>
      </c>
      <c r="K21" s="52">
        <f>SUM(J18:J21)</f>
        <v>26</v>
      </c>
    </row>
    <row r="22" spans="1:11">
      <c r="A22" s="48">
        <f t="shared" si="0"/>
        <v>4</v>
      </c>
      <c r="B22" s="49">
        <v>46043</v>
      </c>
      <c r="C22" s="48" t="s">
        <v>11</v>
      </c>
      <c r="D22" s="48" t="s">
        <v>29</v>
      </c>
      <c r="H22" s="52" t="s">
        <v>22</v>
      </c>
      <c r="I22" s="52" t="s">
        <v>26</v>
      </c>
      <c r="J22" s="52">
        <f t="shared" si="1"/>
        <v>5</v>
      </c>
      <c r="K22" s="52">
        <f>J22</f>
        <v>5</v>
      </c>
    </row>
    <row r="23" spans="1:11">
      <c r="A23" s="48">
        <f t="shared" si="0"/>
        <v>4</v>
      </c>
      <c r="B23" s="49">
        <v>46044</v>
      </c>
      <c r="C23" s="48" t="s">
        <v>11</v>
      </c>
      <c r="D23" s="48" t="s">
        <v>31</v>
      </c>
      <c r="H23" s="52" t="s">
        <v>22</v>
      </c>
      <c r="I23" s="52" t="s">
        <v>28</v>
      </c>
      <c r="J23" s="52">
        <f t="shared" si="1"/>
        <v>0</v>
      </c>
      <c r="K23" s="52"/>
    </row>
    <row r="24" spans="1:11">
      <c r="A24" s="48">
        <f t="shared" si="0"/>
        <v>4</v>
      </c>
      <c r="B24" s="49">
        <v>46045</v>
      </c>
      <c r="C24" s="48" t="s">
        <v>11</v>
      </c>
      <c r="D24" s="48" t="s">
        <v>17</v>
      </c>
      <c r="E24" s="48" t="s">
        <v>32</v>
      </c>
      <c r="H24" s="52" t="s">
        <v>22</v>
      </c>
      <c r="I24" s="52" t="s">
        <v>30</v>
      </c>
      <c r="J24" s="52">
        <f t="shared" si="1"/>
        <v>0</v>
      </c>
      <c r="K24" s="52"/>
    </row>
    <row r="25" spans="1:11">
      <c r="A25" s="48">
        <f t="shared" si="0"/>
        <v>4</v>
      </c>
      <c r="B25" s="49">
        <v>46046</v>
      </c>
      <c r="C25" s="48" t="s">
        <v>11</v>
      </c>
      <c r="D25" s="53" t="s">
        <v>20</v>
      </c>
      <c r="J25" s="50">
        <f>SUM(J18:J24)</f>
        <v>31</v>
      </c>
      <c r="K25" s="52">
        <f>SUM(J25)</f>
        <v>31</v>
      </c>
    </row>
    <row r="26" spans="1:11">
      <c r="A26" s="48">
        <f t="shared" si="0"/>
        <v>4</v>
      </c>
      <c r="B26" s="49">
        <v>46047</v>
      </c>
      <c r="C26" s="48" t="s">
        <v>11</v>
      </c>
      <c r="D26" s="51" t="s">
        <v>12</v>
      </c>
      <c r="K26" s="50">
        <f>SUM(K6:K8,K17,K25)</f>
        <v>365</v>
      </c>
    </row>
    <row r="27" spans="1:11">
      <c r="A27" s="48">
        <f t="shared" si="0"/>
        <v>5</v>
      </c>
      <c r="B27" s="49">
        <v>46048</v>
      </c>
      <c r="C27" s="48" t="s">
        <v>11</v>
      </c>
      <c r="D27" s="48" t="s">
        <v>25</v>
      </c>
    </row>
    <row r="28" spans="1:11">
      <c r="A28" s="48">
        <f t="shared" si="0"/>
        <v>5</v>
      </c>
      <c r="B28" s="49">
        <v>46049</v>
      </c>
      <c r="C28" s="48" t="s">
        <v>11</v>
      </c>
      <c r="D28" s="48" t="s">
        <v>27</v>
      </c>
    </row>
    <row r="29" spans="1:11">
      <c r="A29" s="48">
        <f t="shared" si="0"/>
        <v>5</v>
      </c>
      <c r="B29" s="49">
        <v>46050</v>
      </c>
      <c r="C29" s="48" t="s">
        <v>11</v>
      </c>
      <c r="D29" s="48" t="s">
        <v>29</v>
      </c>
    </row>
    <row r="30" spans="1:11">
      <c r="A30" s="48">
        <f t="shared" si="0"/>
        <v>5</v>
      </c>
      <c r="B30" s="49">
        <v>46051</v>
      </c>
      <c r="C30" s="48" t="s">
        <v>11</v>
      </c>
      <c r="D30" s="48" t="s">
        <v>31</v>
      </c>
    </row>
    <row r="31" spans="1:11">
      <c r="A31" s="48">
        <f t="shared" si="0"/>
        <v>5</v>
      </c>
      <c r="B31" s="49">
        <v>46052</v>
      </c>
      <c r="C31" s="48" t="s">
        <v>11</v>
      </c>
      <c r="D31" s="48" t="s">
        <v>17</v>
      </c>
    </row>
    <row r="32" spans="1:11">
      <c r="A32" s="48">
        <f t="shared" si="0"/>
        <v>5</v>
      </c>
      <c r="B32" s="49">
        <v>46053</v>
      </c>
      <c r="C32" s="48" t="s">
        <v>11</v>
      </c>
      <c r="D32" s="53" t="s">
        <v>20</v>
      </c>
    </row>
    <row r="33" spans="1:7">
      <c r="A33" s="48">
        <f t="shared" si="0"/>
        <v>5</v>
      </c>
      <c r="B33" s="49">
        <v>46054</v>
      </c>
      <c r="C33" s="48" t="s">
        <v>11</v>
      </c>
      <c r="D33" s="51" t="s">
        <v>12</v>
      </c>
      <c r="G33" s="66"/>
    </row>
    <row r="34" spans="1:7">
      <c r="A34" s="48">
        <f t="shared" si="0"/>
        <v>6</v>
      </c>
      <c r="B34" s="49">
        <v>46055</v>
      </c>
      <c r="C34" s="48" t="s">
        <v>11</v>
      </c>
      <c r="D34" s="48" t="s">
        <v>25</v>
      </c>
    </row>
    <row r="35" spans="1:7">
      <c r="A35" s="48">
        <f t="shared" si="0"/>
        <v>6</v>
      </c>
      <c r="B35" s="49">
        <v>46056</v>
      </c>
      <c r="C35" s="48" t="s">
        <v>11</v>
      </c>
      <c r="D35" s="48" t="s">
        <v>27</v>
      </c>
    </row>
    <row r="36" spans="1:7">
      <c r="A36" s="48">
        <f t="shared" si="0"/>
        <v>6</v>
      </c>
      <c r="B36" s="49">
        <v>46057</v>
      </c>
      <c r="C36" s="48" t="s">
        <v>11</v>
      </c>
      <c r="D36" s="48" t="s">
        <v>29</v>
      </c>
    </row>
    <row r="37" spans="1:7">
      <c r="A37" s="48">
        <f t="shared" si="0"/>
        <v>6</v>
      </c>
      <c r="B37" s="49">
        <v>46058</v>
      </c>
      <c r="C37" s="48" t="s">
        <v>11</v>
      </c>
      <c r="D37" s="48" t="s">
        <v>31</v>
      </c>
    </row>
    <row r="38" spans="1:7">
      <c r="A38" s="48">
        <f t="shared" si="0"/>
        <v>6</v>
      </c>
      <c r="B38" s="49">
        <v>46059</v>
      </c>
      <c r="C38" s="48" t="s">
        <v>11</v>
      </c>
      <c r="D38" s="48" t="s">
        <v>17</v>
      </c>
    </row>
    <row r="39" spans="1:7">
      <c r="A39" s="48">
        <f t="shared" si="0"/>
        <v>6</v>
      </c>
      <c r="B39" s="49">
        <v>46060</v>
      </c>
      <c r="C39" s="48" t="s">
        <v>11</v>
      </c>
      <c r="D39" s="53" t="s">
        <v>20</v>
      </c>
    </row>
    <row r="40" spans="1:7">
      <c r="A40" s="48">
        <f t="shared" si="0"/>
        <v>6</v>
      </c>
      <c r="B40" s="49">
        <v>46061</v>
      </c>
      <c r="C40" s="48" t="s">
        <v>11</v>
      </c>
      <c r="D40" s="51" t="s">
        <v>12</v>
      </c>
    </row>
    <row r="41" spans="1:7">
      <c r="A41" s="48">
        <f t="shared" si="0"/>
        <v>7</v>
      </c>
      <c r="B41" s="49">
        <v>46062</v>
      </c>
      <c r="C41" s="48" t="s">
        <v>11</v>
      </c>
      <c r="D41" s="48" t="s">
        <v>25</v>
      </c>
    </row>
    <row r="42" spans="1:7">
      <c r="A42" s="48">
        <f t="shared" si="0"/>
        <v>7</v>
      </c>
      <c r="B42" s="49">
        <v>46063</v>
      </c>
      <c r="C42" s="48" t="s">
        <v>11</v>
      </c>
      <c r="D42" s="48" t="s">
        <v>27</v>
      </c>
    </row>
    <row r="43" spans="1:7">
      <c r="A43" s="48">
        <f t="shared" si="0"/>
        <v>7</v>
      </c>
      <c r="B43" s="49">
        <v>46064</v>
      </c>
      <c r="C43" s="48" t="s">
        <v>11</v>
      </c>
      <c r="D43" s="48" t="s">
        <v>29</v>
      </c>
    </row>
    <row r="44" spans="1:7">
      <c r="A44" s="48">
        <f t="shared" si="0"/>
        <v>7</v>
      </c>
      <c r="B44" s="49">
        <v>46065</v>
      </c>
      <c r="C44" s="48" t="s">
        <v>11</v>
      </c>
      <c r="D44" s="48" t="s">
        <v>31</v>
      </c>
    </row>
    <row r="45" spans="1:7">
      <c r="A45" s="48">
        <f t="shared" si="0"/>
        <v>7</v>
      </c>
      <c r="B45" s="49">
        <v>46066</v>
      </c>
      <c r="C45" s="48" t="s">
        <v>11</v>
      </c>
      <c r="D45" s="48" t="s">
        <v>17</v>
      </c>
    </row>
    <row r="46" spans="1:7">
      <c r="A46" s="48">
        <f t="shared" si="0"/>
        <v>7</v>
      </c>
      <c r="B46" s="49">
        <v>46067</v>
      </c>
      <c r="C46" s="48" t="s">
        <v>11</v>
      </c>
      <c r="D46" s="53" t="s">
        <v>20</v>
      </c>
    </row>
    <row r="47" spans="1:7">
      <c r="A47" s="48">
        <f t="shared" si="0"/>
        <v>7</v>
      </c>
      <c r="B47" s="49">
        <v>46068</v>
      </c>
      <c r="C47" s="48" t="s">
        <v>11</v>
      </c>
      <c r="D47" s="51" t="s">
        <v>12</v>
      </c>
    </row>
    <row r="48" spans="1:7">
      <c r="A48" s="48">
        <f t="shared" si="0"/>
        <v>8</v>
      </c>
      <c r="B48" s="49">
        <v>46069</v>
      </c>
      <c r="C48" s="48" t="s">
        <v>16</v>
      </c>
      <c r="D48" s="48" t="s">
        <v>25</v>
      </c>
      <c r="E48" s="48" t="s">
        <v>33</v>
      </c>
    </row>
    <row r="49" spans="1:5">
      <c r="A49" s="48">
        <f t="shared" si="0"/>
        <v>8</v>
      </c>
      <c r="B49" s="49">
        <v>46070</v>
      </c>
      <c r="C49" s="48" t="s">
        <v>16</v>
      </c>
      <c r="D49" s="48" t="s">
        <v>27</v>
      </c>
      <c r="E49" s="48" t="s">
        <v>33</v>
      </c>
    </row>
    <row r="50" spans="1:5">
      <c r="A50" s="48">
        <f t="shared" si="0"/>
        <v>8</v>
      </c>
      <c r="B50" s="49">
        <v>46071</v>
      </c>
      <c r="C50" s="48" t="s">
        <v>16</v>
      </c>
      <c r="D50" s="48" t="s">
        <v>29</v>
      </c>
      <c r="E50" s="48" t="s">
        <v>33</v>
      </c>
    </row>
    <row r="51" spans="1:5">
      <c r="A51" s="48">
        <f t="shared" si="0"/>
        <v>8</v>
      </c>
      <c r="B51" s="49">
        <v>46072</v>
      </c>
      <c r="C51" s="48" t="s">
        <v>16</v>
      </c>
      <c r="D51" s="48" t="s">
        <v>31</v>
      </c>
      <c r="E51" s="48" t="s">
        <v>33</v>
      </c>
    </row>
    <row r="52" spans="1:5">
      <c r="A52" s="48">
        <f t="shared" si="0"/>
        <v>8</v>
      </c>
      <c r="B52" s="49">
        <v>46073</v>
      </c>
      <c r="C52" s="48" t="s">
        <v>16</v>
      </c>
      <c r="D52" s="48" t="s">
        <v>17</v>
      </c>
      <c r="E52" s="48" t="s">
        <v>33</v>
      </c>
    </row>
    <row r="53" spans="1:5">
      <c r="A53" s="48">
        <f t="shared" si="0"/>
        <v>8</v>
      </c>
      <c r="B53" s="49">
        <v>46074</v>
      </c>
      <c r="C53" s="48" t="s">
        <v>11</v>
      </c>
      <c r="D53" s="53" t="s">
        <v>20</v>
      </c>
    </row>
    <row r="54" spans="1:5">
      <c r="A54" s="48">
        <f t="shared" si="0"/>
        <v>8</v>
      </c>
      <c r="B54" s="49">
        <v>46075</v>
      </c>
      <c r="C54" s="48" t="s">
        <v>11</v>
      </c>
      <c r="D54" s="51" t="s">
        <v>12</v>
      </c>
    </row>
    <row r="55" spans="1:5">
      <c r="A55" s="48">
        <f t="shared" si="0"/>
        <v>9</v>
      </c>
      <c r="B55" s="49">
        <v>46076</v>
      </c>
      <c r="C55" s="48" t="s">
        <v>11</v>
      </c>
      <c r="D55" s="48" t="s">
        <v>25</v>
      </c>
    </row>
    <row r="56" spans="1:5">
      <c r="A56" s="48">
        <f t="shared" si="0"/>
        <v>9</v>
      </c>
      <c r="B56" s="49">
        <v>46077</v>
      </c>
      <c r="C56" s="48" t="s">
        <v>11</v>
      </c>
      <c r="D56" s="48" t="s">
        <v>27</v>
      </c>
    </row>
    <row r="57" spans="1:5">
      <c r="A57" s="48">
        <f t="shared" si="0"/>
        <v>9</v>
      </c>
      <c r="B57" s="49">
        <v>46078</v>
      </c>
      <c r="C57" s="48" t="s">
        <v>11</v>
      </c>
      <c r="D57" s="48" t="s">
        <v>29</v>
      </c>
    </row>
    <row r="58" spans="1:5">
      <c r="A58" s="48">
        <f t="shared" si="0"/>
        <v>9</v>
      </c>
      <c r="B58" s="49">
        <v>46079</v>
      </c>
      <c r="C58" s="48" t="s">
        <v>11</v>
      </c>
      <c r="D58" s="48" t="s">
        <v>31</v>
      </c>
    </row>
    <row r="59" spans="1:5">
      <c r="A59" s="48">
        <f t="shared" si="0"/>
        <v>9</v>
      </c>
      <c r="B59" s="49">
        <v>46080</v>
      </c>
      <c r="C59" s="48" t="s">
        <v>11</v>
      </c>
      <c r="D59" s="48" t="s">
        <v>17</v>
      </c>
    </row>
    <row r="60" spans="1:5">
      <c r="A60" s="48">
        <f t="shared" si="0"/>
        <v>9</v>
      </c>
      <c r="B60" s="49">
        <v>46081</v>
      </c>
      <c r="C60" s="48" t="s">
        <v>11</v>
      </c>
      <c r="D60" s="53" t="s">
        <v>20</v>
      </c>
    </row>
    <row r="61" spans="1:5">
      <c r="A61" s="48">
        <f t="shared" si="0"/>
        <v>9</v>
      </c>
      <c r="B61" s="49">
        <v>46082</v>
      </c>
      <c r="C61" s="48" t="s">
        <v>11</v>
      </c>
      <c r="D61" s="51" t="s">
        <v>12</v>
      </c>
    </row>
    <row r="62" spans="1:5">
      <c r="A62" s="48">
        <f t="shared" si="0"/>
        <v>10</v>
      </c>
      <c r="B62" s="49">
        <v>46083</v>
      </c>
      <c r="C62" s="48" t="s">
        <v>11</v>
      </c>
      <c r="D62" s="48" t="s">
        <v>25</v>
      </c>
    </row>
    <row r="63" spans="1:5">
      <c r="A63" s="48">
        <f t="shared" si="0"/>
        <v>10</v>
      </c>
      <c r="B63" s="49">
        <v>46084</v>
      </c>
      <c r="C63" s="48" t="s">
        <v>11</v>
      </c>
      <c r="D63" s="48" t="s">
        <v>27</v>
      </c>
    </row>
    <row r="64" spans="1:5">
      <c r="A64" s="48">
        <f t="shared" si="0"/>
        <v>10</v>
      </c>
      <c r="B64" s="49">
        <v>46085</v>
      </c>
      <c r="C64" s="48" t="s">
        <v>11</v>
      </c>
      <c r="D64" s="48" t="s">
        <v>29</v>
      </c>
    </row>
    <row r="65" spans="1:4">
      <c r="A65" s="48">
        <f t="shared" si="0"/>
        <v>10</v>
      </c>
      <c r="B65" s="49">
        <v>46086</v>
      </c>
      <c r="C65" s="48" t="s">
        <v>11</v>
      </c>
      <c r="D65" s="48" t="s">
        <v>31</v>
      </c>
    </row>
    <row r="66" spans="1:4">
      <c r="A66" s="48">
        <f t="shared" si="0"/>
        <v>10</v>
      </c>
      <c r="B66" s="49">
        <v>46087</v>
      </c>
      <c r="C66" s="48" t="s">
        <v>11</v>
      </c>
      <c r="D66" s="48" t="s">
        <v>17</v>
      </c>
    </row>
    <row r="67" spans="1:4">
      <c r="A67" s="48">
        <f t="shared" ref="A67:A130" si="2">WEEKNUM(B67,21)</f>
        <v>10</v>
      </c>
      <c r="B67" s="49">
        <v>46088</v>
      </c>
      <c r="C67" s="48" t="s">
        <v>11</v>
      </c>
      <c r="D67" s="53" t="s">
        <v>20</v>
      </c>
    </row>
    <row r="68" spans="1:4">
      <c r="A68" s="48">
        <f t="shared" si="2"/>
        <v>10</v>
      </c>
      <c r="B68" s="49">
        <v>46089</v>
      </c>
      <c r="C68" s="48" t="s">
        <v>11</v>
      </c>
      <c r="D68" s="51" t="s">
        <v>12</v>
      </c>
    </row>
    <row r="69" spans="1:4">
      <c r="A69" s="48">
        <f t="shared" si="2"/>
        <v>11</v>
      </c>
      <c r="B69" s="49">
        <v>46090</v>
      </c>
      <c r="C69" s="48" t="s">
        <v>11</v>
      </c>
      <c r="D69" s="48" t="s">
        <v>25</v>
      </c>
    </row>
    <row r="70" spans="1:4">
      <c r="A70" s="48">
        <f t="shared" si="2"/>
        <v>11</v>
      </c>
      <c r="B70" s="49">
        <v>46091</v>
      </c>
      <c r="C70" s="48" t="s">
        <v>11</v>
      </c>
      <c r="D70" s="48" t="s">
        <v>27</v>
      </c>
    </row>
    <row r="71" spans="1:4">
      <c r="A71" s="48">
        <f t="shared" si="2"/>
        <v>11</v>
      </c>
      <c r="B71" s="49">
        <v>46092</v>
      </c>
      <c r="C71" s="48" t="s">
        <v>11</v>
      </c>
      <c r="D71" s="48" t="s">
        <v>29</v>
      </c>
    </row>
    <row r="72" spans="1:4">
      <c r="A72" s="48">
        <f t="shared" si="2"/>
        <v>11</v>
      </c>
      <c r="B72" s="49">
        <v>46093</v>
      </c>
      <c r="C72" s="48" t="s">
        <v>11</v>
      </c>
      <c r="D72" s="48" t="s">
        <v>31</v>
      </c>
    </row>
    <row r="73" spans="1:4">
      <c r="A73" s="48">
        <f t="shared" si="2"/>
        <v>11</v>
      </c>
      <c r="B73" s="49">
        <v>46094</v>
      </c>
      <c r="C73" s="48" t="s">
        <v>11</v>
      </c>
      <c r="D73" s="48" t="s">
        <v>17</v>
      </c>
    </row>
    <row r="74" spans="1:4">
      <c r="A74" s="48">
        <f t="shared" si="2"/>
        <v>11</v>
      </c>
      <c r="B74" s="49">
        <v>46095</v>
      </c>
      <c r="C74" s="48" t="s">
        <v>11</v>
      </c>
      <c r="D74" s="53" t="s">
        <v>20</v>
      </c>
    </row>
    <row r="75" spans="1:4">
      <c r="A75" s="48">
        <f t="shared" si="2"/>
        <v>11</v>
      </c>
      <c r="B75" s="49">
        <v>46096</v>
      </c>
      <c r="C75" s="48" t="s">
        <v>11</v>
      </c>
      <c r="D75" s="51" t="s">
        <v>12</v>
      </c>
    </row>
    <row r="76" spans="1:4">
      <c r="A76" s="48">
        <f t="shared" si="2"/>
        <v>12</v>
      </c>
      <c r="B76" s="49">
        <v>46097</v>
      </c>
      <c r="C76" s="48" t="s">
        <v>11</v>
      </c>
      <c r="D76" s="48" t="s">
        <v>25</v>
      </c>
    </row>
    <row r="77" spans="1:4">
      <c r="A77" s="48">
        <f t="shared" si="2"/>
        <v>12</v>
      </c>
      <c r="B77" s="49">
        <v>46098</v>
      </c>
      <c r="C77" s="48" t="s">
        <v>11</v>
      </c>
      <c r="D77" s="48" t="s">
        <v>27</v>
      </c>
    </row>
    <row r="78" spans="1:4">
      <c r="A78" s="48">
        <f t="shared" si="2"/>
        <v>12</v>
      </c>
      <c r="B78" s="49">
        <v>46099</v>
      </c>
      <c r="C78" s="48" t="s">
        <v>11</v>
      </c>
      <c r="D78" s="48" t="s">
        <v>29</v>
      </c>
    </row>
    <row r="79" spans="1:4">
      <c r="A79" s="48">
        <f t="shared" si="2"/>
        <v>12</v>
      </c>
      <c r="B79" s="49">
        <v>46100</v>
      </c>
      <c r="C79" s="48" t="s">
        <v>11</v>
      </c>
      <c r="D79" s="48" t="s">
        <v>31</v>
      </c>
    </row>
    <row r="80" spans="1:4">
      <c r="A80" s="48">
        <f t="shared" si="2"/>
        <v>12</v>
      </c>
      <c r="B80" s="49">
        <v>46101</v>
      </c>
      <c r="C80" s="48" t="s">
        <v>11</v>
      </c>
      <c r="D80" s="48" t="s">
        <v>17</v>
      </c>
    </row>
    <row r="81" spans="1:5">
      <c r="A81" s="48">
        <f t="shared" si="2"/>
        <v>12</v>
      </c>
      <c r="B81" s="49">
        <v>46102</v>
      </c>
      <c r="C81" s="48" t="s">
        <v>11</v>
      </c>
      <c r="D81" s="53" t="s">
        <v>20</v>
      </c>
    </row>
    <row r="82" spans="1:5">
      <c r="A82" s="48">
        <f t="shared" si="2"/>
        <v>12</v>
      </c>
      <c r="B82" s="49">
        <v>46103</v>
      </c>
      <c r="C82" s="48" t="s">
        <v>11</v>
      </c>
      <c r="D82" s="51" t="s">
        <v>12</v>
      </c>
    </row>
    <row r="83" spans="1:5">
      <c r="A83" s="48">
        <f t="shared" si="2"/>
        <v>13</v>
      </c>
      <c r="B83" s="49">
        <v>46104</v>
      </c>
      <c r="C83" s="48" t="s">
        <v>11</v>
      </c>
      <c r="D83" s="48" t="s">
        <v>25</v>
      </c>
    </row>
    <row r="84" spans="1:5">
      <c r="A84" s="48">
        <f t="shared" si="2"/>
        <v>13</v>
      </c>
      <c r="B84" s="49">
        <v>46105</v>
      </c>
      <c r="C84" s="48" t="s">
        <v>11</v>
      </c>
      <c r="D84" s="48" t="s">
        <v>27</v>
      </c>
    </row>
    <row r="85" spans="1:5">
      <c r="A85" s="48">
        <f t="shared" si="2"/>
        <v>13</v>
      </c>
      <c r="B85" s="49">
        <v>46106</v>
      </c>
      <c r="C85" s="48" t="s">
        <v>11</v>
      </c>
      <c r="D85" s="48" t="s">
        <v>29</v>
      </c>
    </row>
    <row r="86" spans="1:5">
      <c r="A86" s="48">
        <f t="shared" si="2"/>
        <v>13</v>
      </c>
      <c r="B86" s="49">
        <v>46107</v>
      </c>
      <c r="C86" s="48" t="s">
        <v>11</v>
      </c>
      <c r="D86" s="48" t="s">
        <v>31</v>
      </c>
    </row>
    <row r="87" spans="1:5">
      <c r="A87" s="48">
        <f t="shared" si="2"/>
        <v>13</v>
      </c>
      <c r="B87" s="49">
        <v>46108</v>
      </c>
      <c r="C87" s="48" t="s">
        <v>11</v>
      </c>
      <c r="D87" s="48" t="s">
        <v>17</v>
      </c>
    </row>
    <row r="88" spans="1:5">
      <c r="A88" s="48">
        <f t="shared" si="2"/>
        <v>13</v>
      </c>
      <c r="B88" s="49">
        <v>46109</v>
      </c>
      <c r="C88" s="48" t="s">
        <v>11</v>
      </c>
      <c r="D88" s="53" t="s">
        <v>20</v>
      </c>
    </row>
    <row r="89" spans="1:5">
      <c r="A89" s="48">
        <f t="shared" si="2"/>
        <v>13</v>
      </c>
      <c r="B89" s="49">
        <v>46110</v>
      </c>
      <c r="C89" s="48" t="s">
        <v>11</v>
      </c>
      <c r="D89" s="51" t="s">
        <v>12</v>
      </c>
    </row>
    <row r="90" spans="1:5">
      <c r="A90" s="48">
        <f t="shared" si="2"/>
        <v>14</v>
      </c>
      <c r="B90" s="49">
        <v>46111</v>
      </c>
      <c r="C90" s="48" t="s">
        <v>22</v>
      </c>
      <c r="D90" s="48" t="s">
        <v>25</v>
      </c>
    </row>
    <row r="91" spans="1:5">
      <c r="A91" s="48">
        <f t="shared" si="2"/>
        <v>14</v>
      </c>
      <c r="B91" s="49">
        <v>46112</v>
      </c>
      <c r="C91" s="48" t="s">
        <v>22</v>
      </c>
      <c r="D91" s="48" t="s">
        <v>27</v>
      </c>
    </row>
    <row r="92" spans="1:5">
      <c r="A92" s="48">
        <f t="shared" si="2"/>
        <v>14</v>
      </c>
      <c r="B92" s="49">
        <v>46113</v>
      </c>
      <c r="C92" s="48" t="s">
        <v>22</v>
      </c>
      <c r="D92" s="48" t="s">
        <v>29</v>
      </c>
    </row>
    <row r="93" spans="1:5">
      <c r="A93" s="48">
        <f t="shared" si="2"/>
        <v>14</v>
      </c>
      <c r="B93" s="49">
        <v>46114</v>
      </c>
      <c r="C93" s="48" t="s">
        <v>11</v>
      </c>
      <c r="D93" s="51" t="s">
        <v>12</v>
      </c>
      <c r="E93" s="54" t="s">
        <v>34</v>
      </c>
    </row>
    <row r="94" spans="1:5">
      <c r="A94" s="48">
        <f t="shared" si="2"/>
        <v>14</v>
      </c>
      <c r="B94" s="49">
        <v>46115</v>
      </c>
      <c r="C94" s="48" t="s">
        <v>11</v>
      </c>
      <c r="D94" s="51" t="s">
        <v>12</v>
      </c>
      <c r="E94" s="55" t="s">
        <v>35</v>
      </c>
    </row>
    <row r="95" spans="1:5">
      <c r="A95" s="48">
        <f t="shared" si="2"/>
        <v>14</v>
      </c>
      <c r="B95" s="49">
        <v>46116</v>
      </c>
      <c r="C95" s="48" t="s">
        <v>11</v>
      </c>
      <c r="D95" s="53" t="s">
        <v>20</v>
      </c>
      <c r="E95" s="55" t="s">
        <v>36</v>
      </c>
    </row>
    <row r="96" spans="1:5">
      <c r="A96" s="48">
        <f t="shared" si="2"/>
        <v>14</v>
      </c>
      <c r="B96" s="49">
        <v>46117</v>
      </c>
      <c r="C96" s="48" t="s">
        <v>11</v>
      </c>
      <c r="D96" s="51" t="s">
        <v>12</v>
      </c>
      <c r="E96" s="55" t="s">
        <v>37</v>
      </c>
    </row>
    <row r="97" spans="1:5">
      <c r="A97" s="48">
        <f t="shared" si="2"/>
        <v>15</v>
      </c>
      <c r="B97" s="49">
        <v>46118</v>
      </c>
      <c r="C97" s="48" t="s">
        <v>11</v>
      </c>
      <c r="D97" s="51" t="s">
        <v>12</v>
      </c>
      <c r="E97" s="55" t="s">
        <v>38</v>
      </c>
    </row>
    <row r="98" spans="1:5">
      <c r="A98" s="48">
        <f t="shared" si="2"/>
        <v>15</v>
      </c>
      <c r="B98" s="49">
        <v>46119</v>
      </c>
      <c r="C98" s="48" t="s">
        <v>11</v>
      </c>
      <c r="D98" s="48" t="s">
        <v>27</v>
      </c>
    </row>
    <row r="99" spans="1:5">
      <c r="A99" s="48">
        <f t="shared" si="2"/>
        <v>15</v>
      </c>
      <c r="B99" s="49">
        <v>46120</v>
      </c>
      <c r="C99" s="48" t="s">
        <v>11</v>
      </c>
      <c r="D99" s="48" t="s">
        <v>29</v>
      </c>
    </row>
    <row r="100" spans="1:5">
      <c r="A100" s="48">
        <f t="shared" si="2"/>
        <v>15</v>
      </c>
      <c r="B100" s="49">
        <v>46121</v>
      </c>
      <c r="C100" s="48" t="s">
        <v>11</v>
      </c>
      <c r="D100" s="48" t="s">
        <v>31</v>
      </c>
    </row>
    <row r="101" spans="1:5">
      <c r="A101" s="48">
        <f t="shared" si="2"/>
        <v>15</v>
      </c>
      <c r="B101" s="49">
        <v>46122</v>
      </c>
      <c r="C101" s="48" t="s">
        <v>11</v>
      </c>
      <c r="D101" s="48" t="s">
        <v>17</v>
      </c>
    </row>
    <row r="102" spans="1:5">
      <c r="A102" s="48">
        <f t="shared" si="2"/>
        <v>15</v>
      </c>
      <c r="B102" s="49">
        <v>46123</v>
      </c>
      <c r="C102" s="48" t="s">
        <v>11</v>
      </c>
      <c r="D102" s="53" t="s">
        <v>20</v>
      </c>
    </row>
    <row r="103" spans="1:5">
      <c r="A103" s="48">
        <f t="shared" si="2"/>
        <v>15</v>
      </c>
      <c r="B103" s="49">
        <v>46124</v>
      </c>
      <c r="C103" s="48" t="s">
        <v>11</v>
      </c>
      <c r="D103" s="51" t="s">
        <v>12</v>
      </c>
    </row>
    <row r="104" spans="1:5">
      <c r="A104" s="48">
        <f t="shared" si="2"/>
        <v>16</v>
      </c>
      <c r="B104" s="49">
        <v>46125</v>
      </c>
      <c r="C104" s="48" t="s">
        <v>11</v>
      </c>
      <c r="D104" s="48" t="s">
        <v>25</v>
      </c>
    </row>
    <row r="105" spans="1:5">
      <c r="A105" s="48">
        <f t="shared" si="2"/>
        <v>16</v>
      </c>
      <c r="B105" s="49">
        <v>46126</v>
      </c>
      <c r="C105" s="48" t="s">
        <v>11</v>
      </c>
      <c r="D105" s="48" t="s">
        <v>27</v>
      </c>
    </row>
    <row r="106" spans="1:5">
      <c r="A106" s="48">
        <f t="shared" si="2"/>
        <v>16</v>
      </c>
      <c r="B106" s="49">
        <v>46127</v>
      </c>
      <c r="C106" s="48" t="s">
        <v>11</v>
      </c>
      <c r="D106" s="48" t="s">
        <v>29</v>
      </c>
    </row>
    <row r="107" spans="1:5">
      <c r="A107" s="48">
        <f t="shared" si="2"/>
        <v>16</v>
      </c>
      <c r="B107" s="49">
        <v>46128</v>
      </c>
      <c r="C107" s="48" t="s">
        <v>11</v>
      </c>
      <c r="D107" s="48" t="s">
        <v>31</v>
      </c>
    </row>
    <row r="108" spans="1:5">
      <c r="A108" s="48">
        <f t="shared" si="2"/>
        <v>16</v>
      </c>
      <c r="B108" s="49">
        <v>46129</v>
      </c>
      <c r="C108" s="48" t="s">
        <v>11</v>
      </c>
      <c r="D108" s="48" t="s">
        <v>17</v>
      </c>
    </row>
    <row r="109" spans="1:5">
      <c r="A109" s="48">
        <f t="shared" si="2"/>
        <v>16</v>
      </c>
      <c r="B109" s="49">
        <v>46130</v>
      </c>
      <c r="C109" s="48" t="s">
        <v>11</v>
      </c>
      <c r="D109" s="53" t="s">
        <v>20</v>
      </c>
    </row>
    <row r="110" spans="1:5">
      <c r="A110" s="48">
        <f t="shared" si="2"/>
        <v>16</v>
      </c>
      <c r="B110" s="49">
        <v>46131</v>
      </c>
      <c r="C110" s="48" t="s">
        <v>11</v>
      </c>
      <c r="D110" s="51" t="s">
        <v>12</v>
      </c>
    </row>
    <row r="111" spans="1:5">
      <c r="A111" s="48">
        <f t="shared" si="2"/>
        <v>17</v>
      </c>
      <c r="B111" s="49">
        <v>46132</v>
      </c>
      <c r="C111" s="48" t="s">
        <v>11</v>
      </c>
      <c r="D111" s="48" t="s">
        <v>25</v>
      </c>
    </row>
    <row r="112" spans="1:5">
      <c r="A112" s="48">
        <f t="shared" si="2"/>
        <v>17</v>
      </c>
      <c r="B112" s="49">
        <v>46133</v>
      </c>
      <c r="C112" s="48" t="s">
        <v>11</v>
      </c>
      <c r="D112" s="48" t="s">
        <v>27</v>
      </c>
    </row>
    <row r="113" spans="1:5">
      <c r="A113" s="48">
        <f t="shared" si="2"/>
        <v>17</v>
      </c>
      <c r="B113" s="49">
        <v>46134</v>
      </c>
      <c r="C113" s="48" t="s">
        <v>11</v>
      </c>
      <c r="D113" s="48" t="s">
        <v>29</v>
      </c>
    </row>
    <row r="114" spans="1:5">
      <c r="A114" s="48">
        <f t="shared" si="2"/>
        <v>17</v>
      </c>
      <c r="B114" s="49">
        <v>46135</v>
      </c>
      <c r="C114" s="48" t="s">
        <v>11</v>
      </c>
      <c r="D114" s="48" t="s">
        <v>31</v>
      </c>
    </row>
    <row r="115" spans="1:5">
      <c r="A115" s="48">
        <f t="shared" si="2"/>
        <v>17</v>
      </c>
      <c r="B115" s="49">
        <v>46136</v>
      </c>
      <c r="C115" s="48" t="s">
        <v>11</v>
      </c>
      <c r="D115" s="48" t="s">
        <v>17</v>
      </c>
    </row>
    <row r="116" spans="1:5">
      <c r="A116" s="48">
        <f t="shared" si="2"/>
        <v>17</v>
      </c>
      <c r="B116" s="49">
        <v>46137</v>
      </c>
      <c r="C116" s="48" t="s">
        <v>11</v>
      </c>
      <c r="D116" s="53" t="s">
        <v>20</v>
      </c>
    </row>
    <row r="117" spans="1:5">
      <c r="A117" s="48">
        <f t="shared" si="2"/>
        <v>17</v>
      </c>
      <c r="B117" s="49">
        <v>46138</v>
      </c>
      <c r="C117" s="48" t="s">
        <v>11</v>
      </c>
      <c r="D117" s="51" t="s">
        <v>12</v>
      </c>
    </row>
    <row r="118" spans="1:5">
      <c r="A118" s="48">
        <f t="shared" si="2"/>
        <v>18</v>
      </c>
      <c r="B118" s="49">
        <v>46139</v>
      </c>
      <c r="C118" s="48" t="s">
        <v>11</v>
      </c>
      <c r="D118" s="48" t="s">
        <v>25</v>
      </c>
    </row>
    <row r="119" spans="1:5">
      <c r="A119" s="48">
        <f t="shared" si="2"/>
        <v>18</v>
      </c>
      <c r="B119" s="49">
        <v>46140</v>
      </c>
      <c r="C119" s="48" t="s">
        <v>11</v>
      </c>
      <c r="D119" s="48" t="s">
        <v>27</v>
      </c>
    </row>
    <row r="120" spans="1:5">
      <c r="A120" s="48">
        <f t="shared" si="2"/>
        <v>18</v>
      </c>
      <c r="B120" s="49">
        <v>46141</v>
      </c>
      <c r="C120" s="48" t="s">
        <v>11</v>
      </c>
      <c r="D120" s="48" t="s">
        <v>29</v>
      </c>
    </row>
    <row r="121" spans="1:5">
      <c r="A121" s="48">
        <f t="shared" si="2"/>
        <v>18</v>
      </c>
      <c r="B121" s="49">
        <v>46142</v>
      </c>
      <c r="C121" s="48" t="s">
        <v>11</v>
      </c>
      <c r="D121" s="48" t="s">
        <v>31</v>
      </c>
    </row>
    <row r="122" spans="1:5">
      <c r="A122" s="48">
        <f t="shared" si="2"/>
        <v>18</v>
      </c>
      <c r="B122" s="49">
        <v>46143</v>
      </c>
      <c r="C122" s="48" t="s">
        <v>11</v>
      </c>
      <c r="D122" s="51" t="s">
        <v>12</v>
      </c>
      <c r="E122" s="56" t="s">
        <v>39</v>
      </c>
    </row>
    <row r="123" spans="1:5">
      <c r="A123" s="48">
        <f t="shared" si="2"/>
        <v>18</v>
      </c>
      <c r="B123" s="49">
        <v>46144</v>
      </c>
      <c r="C123" s="48" t="s">
        <v>11</v>
      </c>
      <c r="D123" s="53" t="s">
        <v>20</v>
      </c>
    </row>
    <row r="124" spans="1:5">
      <c r="A124" s="48">
        <f t="shared" si="2"/>
        <v>18</v>
      </c>
      <c r="B124" s="49">
        <v>46145</v>
      </c>
      <c r="C124" s="48" t="s">
        <v>11</v>
      </c>
      <c r="D124" s="51" t="s">
        <v>12</v>
      </c>
    </row>
    <row r="125" spans="1:5">
      <c r="A125" s="48">
        <f t="shared" si="2"/>
        <v>19</v>
      </c>
      <c r="B125" s="49">
        <v>46146</v>
      </c>
      <c r="C125" s="48" t="s">
        <v>11</v>
      </c>
      <c r="D125" s="48" t="s">
        <v>25</v>
      </c>
    </row>
    <row r="126" spans="1:5">
      <c r="A126" s="48">
        <f t="shared" si="2"/>
        <v>19</v>
      </c>
      <c r="B126" s="49">
        <v>46147</v>
      </c>
      <c r="C126" s="48" t="s">
        <v>11</v>
      </c>
      <c r="D126" s="48" t="s">
        <v>27</v>
      </c>
    </row>
    <row r="127" spans="1:5">
      <c r="A127" s="48">
        <f t="shared" si="2"/>
        <v>19</v>
      </c>
      <c r="B127" s="49">
        <v>46148</v>
      </c>
      <c r="C127" s="48" t="s">
        <v>11</v>
      </c>
      <c r="D127" s="48" t="s">
        <v>29</v>
      </c>
    </row>
    <row r="128" spans="1:5">
      <c r="A128" s="48">
        <f t="shared" si="2"/>
        <v>19</v>
      </c>
      <c r="B128" s="49">
        <v>46149</v>
      </c>
      <c r="C128" s="48" t="s">
        <v>11</v>
      </c>
      <c r="D128" s="48" t="s">
        <v>31</v>
      </c>
    </row>
    <row r="129" spans="1:5">
      <c r="A129" s="48">
        <f t="shared" si="2"/>
        <v>19</v>
      </c>
      <c r="B129" s="49">
        <v>46150</v>
      </c>
      <c r="C129" s="48" t="s">
        <v>11</v>
      </c>
      <c r="D129" s="48" t="s">
        <v>17</v>
      </c>
    </row>
    <row r="130" spans="1:5">
      <c r="A130" s="48">
        <f t="shared" si="2"/>
        <v>19</v>
      </c>
      <c r="B130" s="49">
        <v>46151</v>
      </c>
      <c r="C130" s="48" t="s">
        <v>11</v>
      </c>
      <c r="D130" s="53" t="s">
        <v>20</v>
      </c>
    </row>
    <row r="131" spans="1:5">
      <c r="A131" s="48">
        <f t="shared" ref="A131:A194" si="3">WEEKNUM(B131,21)</f>
        <v>19</v>
      </c>
      <c r="B131" s="49">
        <v>46152</v>
      </c>
      <c r="C131" s="48" t="s">
        <v>11</v>
      </c>
      <c r="D131" s="51" t="s">
        <v>12</v>
      </c>
    </row>
    <row r="132" spans="1:5">
      <c r="A132" s="48">
        <f t="shared" si="3"/>
        <v>20</v>
      </c>
      <c r="B132" s="49">
        <v>46153</v>
      </c>
      <c r="C132" s="48" t="s">
        <v>11</v>
      </c>
      <c r="D132" s="48" t="s">
        <v>25</v>
      </c>
    </row>
    <row r="133" spans="1:5">
      <c r="A133" s="48">
        <f t="shared" si="3"/>
        <v>20</v>
      </c>
      <c r="B133" s="49">
        <v>46154</v>
      </c>
      <c r="C133" s="48" t="s">
        <v>11</v>
      </c>
      <c r="D133" s="48" t="s">
        <v>27</v>
      </c>
    </row>
    <row r="134" spans="1:5">
      <c r="A134" s="48">
        <f t="shared" si="3"/>
        <v>20</v>
      </c>
      <c r="B134" s="49">
        <v>46155</v>
      </c>
      <c r="C134" s="48" t="s">
        <v>11</v>
      </c>
      <c r="D134" s="48" t="s">
        <v>29</v>
      </c>
    </row>
    <row r="135" spans="1:5">
      <c r="A135" s="48">
        <f t="shared" si="3"/>
        <v>20</v>
      </c>
      <c r="B135" s="49">
        <v>46156</v>
      </c>
      <c r="C135" s="48" t="s">
        <v>11</v>
      </c>
      <c r="D135" s="51" t="s">
        <v>12</v>
      </c>
      <c r="E135" s="48" t="s">
        <v>40</v>
      </c>
    </row>
    <row r="136" spans="1:5">
      <c r="A136" s="48">
        <f t="shared" si="3"/>
        <v>20</v>
      </c>
      <c r="B136" s="49">
        <v>46157</v>
      </c>
      <c r="C136" s="48" t="s">
        <v>11</v>
      </c>
      <c r="D136" s="48" t="s">
        <v>17</v>
      </c>
    </row>
    <row r="137" spans="1:5">
      <c r="A137" s="48">
        <f t="shared" si="3"/>
        <v>20</v>
      </c>
      <c r="B137" s="49">
        <v>46158</v>
      </c>
      <c r="C137" s="48" t="s">
        <v>11</v>
      </c>
      <c r="D137" s="53" t="s">
        <v>20</v>
      </c>
    </row>
    <row r="138" spans="1:5">
      <c r="A138" s="48">
        <f t="shared" si="3"/>
        <v>20</v>
      </c>
      <c r="B138" s="49">
        <v>46159</v>
      </c>
      <c r="C138" s="48" t="s">
        <v>11</v>
      </c>
      <c r="D138" s="51" t="s">
        <v>12</v>
      </c>
      <c r="E138" s="56" t="s">
        <v>41</v>
      </c>
    </row>
    <row r="139" spans="1:5">
      <c r="A139" s="48">
        <f t="shared" si="3"/>
        <v>21</v>
      </c>
      <c r="B139" s="49">
        <v>46160</v>
      </c>
      <c r="C139" s="48" t="s">
        <v>11</v>
      </c>
      <c r="D139" s="48" t="s">
        <v>25</v>
      </c>
    </row>
    <row r="140" spans="1:5">
      <c r="A140" s="48">
        <f t="shared" si="3"/>
        <v>21</v>
      </c>
      <c r="B140" s="49">
        <v>46161</v>
      </c>
      <c r="C140" s="48" t="s">
        <v>11</v>
      </c>
      <c r="D140" s="48" t="s">
        <v>27</v>
      </c>
    </row>
    <row r="141" spans="1:5">
      <c r="A141" s="48">
        <f t="shared" si="3"/>
        <v>21</v>
      </c>
      <c r="B141" s="49">
        <v>46162</v>
      </c>
      <c r="C141" s="48" t="s">
        <v>11</v>
      </c>
      <c r="D141" s="48" t="s">
        <v>29</v>
      </c>
    </row>
    <row r="142" spans="1:5">
      <c r="A142" s="48">
        <f t="shared" si="3"/>
        <v>21</v>
      </c>
      <c r="B142" s="49">
        <v>46163</v>
      </c>
      <c r="C142" s="48" t="s">
        <v>11</v>
      </c>
      <c r="D142" s="48" t="s">
        <v>31</v>
      </c>
    </row>
    <row r="143" spans="1:5">
      <c r="A143" s="48">
        <f t="shared" si="3"/>
        <v>21</v>
      </c>
      <c r="B143" s="49">
        <v>46164</v>
      </c>
      <c r="C143" s="48" t="s">
        <v>11</v>
      </c>
      <c r="D143" s="48" t="s">
        <v>17</v>
      </c>
    </row>
    <row r="144" spans="1:5">
      <c r="A144" s="48">
        <f t="shared" si="3"/>
        <v>21</v>
      </c>
      <c r="B144" s="49">
        <v>46165</v>
      </c>
      <c r="C144" s="48" t="s">
        <v>11</v>
      </c>
      <c r="D144" s="53" t="s">
        <v>20</v>
      </c>
    </row>
    <row r="145" spans="1:5">
      <c r="A145" s="48">
        <f t="shared" si="3"/>
        <v>21</v>
      </c>
      <c r="B145" s="49">
        <v>46166</v>
      </c>
      <c r="C145" s="48" t="s">
        <v>11</v>
      </c>
      <c r="D145" s="51" t="s">
        <v>12</v>
      </c>
      <c r="E145" s="48" t="s">
        <v>42</v>
      </c>
    </row>
    <row r="146" spans="1:5">
      <c r="A146" s="48">
        <f t="shared" si="3"/>
        <v>22</v>
      </c>
      <c r="B146" s="49">
        <v>46167</v>
      </c>
      <c r="C146" s="48" t="s">
        <v>11</v>
      </c>
      <c r="D146" s="51" t="s">
        <v>12</v>
      </c>
      <c r="E146" s="48" t="s">
        <v>43</v>
      </c>
    </row>
    <row r="147" spans="1:5">
      <c r="A147" s="48">
        <f t="shared" si="3"/>
        <v>22</v>
      </c>
      <c r="B147" s="49">
        <v>46168</v>
      </c>
      <c r="C147" s="48" t="s">
        <v>11</v>
      </c>
      <c r="D147" s="48" t="s">
        <v>27</v>
      </c>
    </row>
    <row r="148" spans="1:5">
      <c r="A148" s="48">
        <f t="shared" si="3"/>
        <v>22</v>
      </c>
      <c r="B148" s="49">
        <v>46169</v>
      </c>
      <c r="C148" s="48" t="s">
        <v>11</v>
      </c>
      <c r="D148" s="48" t="s">
        <v>29</v>
      </c>
    </row>
    <row r="149" spans="1:5">
      <c r="A149" s="48">
        <f t="shared" si="3"/>
        <v>22</v>
      </c>
      <c r="B149" s="49">
        <v>46170</v>
      </c>
      <c r="C149" s="48" t="s">
        <v>11</v>
      </c>
      <c r="D149" s="48" t="s">
        <v>31</v>
      </c>
    </row>
    <row r="150" spans="1:5">
      <c r="A150" s="48">
        <f t="shared" si="3"/>
        <v>22</v>
      </c>
      <c r="B150" s="49">
        <v>46171</v>
      </c>
      <c r="C150" s="48" t="s">
        <v>11</v>
      </c>
      <c r="D150" s="48" t="s">
        <v>17</v>
      </c>
    </row>
    <row r="151" spans="1:5">
      <c r="A151" s="48">
        <f t="shared" si="3"/>
        <v>22</v>
      </c>
      <c r="B151" s="49">
        <v>46172</v>
      </c>
      <c r="C151" s="48" t="s">
        <v>11</v>
      </c>
      <c r="D151" s="53" t="s">
        <v>20</v>
      </c>
    </row>
    <row r="152" spans="1:5">
      <c r="A152" s="48">
        <f t="shared" si="3"/>
        <v>22</v>
      </c>
      <c r="B152" s="49">
        <v>46173</v>
      </c>
      <c r="C152" s="48" t="s">
        <v>11</v>
      </c>
      <c r="D152" s="51" t="s">
        <v>12</v>
      </c>
    </row>
    <row r="153" spans="1:5">
      <c r="A153" s="48">
        <f t="shared" si="3"/>
        <v>23</v>
      </c>
      <c r="B153" s="49">
        <v>46174</v>
      </c>
      <c r="C153" s="48" t="s">
        <v>11</v>
      </c>
      <c r="D153" s="48" t="s">
        <v>25</v>
      </c>
    </row>
    <row r="154" spans="1:5">
      <c r="A154" s="48">
        <f t="shared" si="3"/>
        <v>23</v>
      </c>
      <c r="B154" s="49">
        <v>46175</v>
      </c>
      <c r="C154" s="48" t="s">
        <v>11</v>
      </c>
      <c r="D154" s="48" t="s">
        <v>27</v>
      </c>
    </row>
    <row r="155" spans="1:5">
      <c r="A155" s="48">
        <f t="shared" si="3"/>
        <v>23</v>
      </c>
      <c r="B155" s="49">
        <v>46176</v>
      </c>
      <c r="C155" s="48" t="s">
        <v>11</v>
      </c>
      <c r="D155" s="48" t="s">
        <v>29</v>
      </c>
    </row>
    <row r="156" spans="1:5">
      <c r="A156" s="48">
        <f t="shared" si="3"/>
        <v>23</v>
      </c>
      <c r="B156" s="49">
        <v>46177</v>
      </c>
      <c r="C156" s="48" t="s">
        <v>11</v>
      </c>
      <c r="D156" s="48" t="s">
        <v>31</v>
      </c>
    </row>
    <row r="157" spans="1:5">
      <c r="A157" s="48">
        <f t="shared" si="3"/>
        <v>23</v>
      </c>
      <c r="B157" s="49">
        <v>46178</v>
      </c>
      <c r="C157" s="48" t="s">
        <v>11</v>
      </c>
      <c r="D157" s="48" t="s">
        <v>17</v>
      </c>
    </row>
    <row r="158" spans="1:5">
      <c r="A158" s="48">
        <f t="shared" si="3"/>
        <v>23</v>
      </c>
      <c r="B158" s="49">
        <v>46179</v>
      </c>
      <c r="C158" s="48" t="s">
        <v>11</v>
      </c>
      <c r="D158" s="53" t="s">
        <v>20</v>
      </c>
    </row>
    <row r="159" spans="1:5">
      <c r="A159" s="48">
        <f t="shared" si="3"/>
        <v>23</v>
      </c>
      <c r="B159" s="49">
        <v>46180</v>
      </c>
      <c r="C159" s="48" t="s">
        <v>11</v>
      </c>
      <c r="D159" s="51" t="s">
        <v>12</v>
      </c>
    </row>
    <row r="160" spans="1:5">
      <c r="A160" s="48">
        <f t="shared" si="3"/>
        <v>24</v>
      </c>
      <c r="B160" s="49">
        <v>46181</v>
      </c>
      <c r="C160" s="48" t="s">
        <v>11</v>
      </c>
      <c r="D160" s="48" t="s">
        <v>25</v>
      </c>
    </row>
    <row r="161" spans="1:4">
      <c r="A161" s="48">
        <f t="shared" si="3"/>
        <v>24</v>
      </c>
      <c r="B161" s="49">
        <v>46182</v>
      </c>
      <c r="C161" s="48" t="s">
        <v>11</v>
      </c>
      <c r="D161" s="48" t="s">
        <v>27</v>
      </c>
    </row>
    <row r="162" spans="1:4">
      <c r="A162" s="48">
        <f t="shared" si="3"/>
        <v>24</v>
      </c>
      <c r="B162" s="49">
        <v>46183</v>
      </c>
      <c r="C162" s="48" t="s">
        <v>11</v>
      </c>
      <c r="D162" s="48" t="s">
        <v>29</v>
      </c>
    </row>
    <row r="163" spans="1:4">
      <c r="A163" s="48">
        <f t="shared" si="3"/>
        <v>24</v>
      </c>
      <c r="B163" s="49">
        <v>46184</v>
      </c>
      <c r="C163" s="48" t="s">
        <v>11</v>
      </c>
      <c r="D163" s="48" t="s">
        <v>31</v>
      </c>
    </row>
    <row r="164" spans="1:4">
      <c r="A164" s="48">
        <f t="shared" si="3"/>
        <v>24</v>
      </c>
      <c r="B164" s="49">
        <v>46185</v>
      </c>
      <c r="C164" s="48" t="s">
        <v>11</v>
      </c>
      <c r="D164" s="48" t="s">
        <v>17</v>
      </c>
    </row>
    <row r="165" spans="1:4">
      <c r="A165" s="48">
        <f t="shared" si="3"/>
        <v>24</v>
      </c>
      <c r="B165" s="49">
        <v>46186</v>
      </c>
      <c r="C165" s="48" t="s">
        <v>11</v>
      </c>
      <c r="D165" s="53" t="s">
        <v>20</v>
      </c>
    </row>
    <row r="166" spans="1:4">
      <c r="A166" s="48">
        <f t="shared" si="3"/>
        <v>24</v>
      </c>
      <c r="B166" s="49">
        <v>46187</v>
      </c>
      <c r="C166" s="48" t="s">
        <v>11</v>
      </c>
      <c r="D166" s="51" t="s">
        <v>12</v>
      </c>
    </row>
    <row r="167" spans="1:4">
      <c r="A167" s="48">
        <f t="shared" si="3"/>
        <v>25</v>
      </c>
      <c r="B167" s="49">
        <v>46188</v>
      </c>
      <c r="C167" s="48" t="s">
        <v>11</v>
      </c>
      <c r="D167" s="48" t="s">
        <v>25</v>
      </c>
    </row>
    <row r="168" spans="1:4">
      <c r="A168" s="48">
        <f t="shared" si="3"/>
        <v>25</v>
      </c>
      <c r="B168" s="49">
        <v>46189</v>
      </c>
      <c r="C168" s="48" t="s">
        <v>11</v>
      </c>
      <c r="D168" s="48" t="s">
        <v>27</v>
      </c>
    </row>
    <row r="169" spans="1:4">
      <c r="A169" s="48">
        <f t="shared" si="3"/>
        <v>25</v>
      </c>
      <c r="B169" s="49">
        <v>46190</v>
      </c>
      <c r="C169" s="48" t="s">
        <v>11</v>
      </c>
      <c r="D169" s="48" t="s">
        <v>29</v>
      </c>
    </row>
    <row r="170" spans="1:4">
      <c r="A170" s="48">
        <f t="shared" si="3"/>
        <v>25</v>
      </c>
      <c r="B170" s="49">
        <v>46191</v>
      </c>
      <c r="C170" s="48" t="s">
        <v>11</v>
      </c>
      <c r="D170" s="48" t="s">
        <v>31</v>
      </c>
    </row>
    <row r="171" spans="1:4">
      <c r="A171" s="48">
        <f t="shared" si="3"/>
        <v>25</v>
      </c>
      <c r="B171" s="49">
        <v>46192</v>
      </c>
      <c r="C171" s="48" t="s">
        <v>11</v>
      </c>
      <c r="D171" s="48" t="s">
        <v>17</v>
      </c>
    </row>
    <row r="172" spans="1:4">
      <c r="A172" s="48">
        <f t="shared" si="3"/>
        <v>25</v>
      </c>
      <c r="B172" s="49">
        <v>46193</v>
      </c>
      <c r="C172" s="48" t="s">
        <v>11</v>
      </c>
      <c r="D172" s="53" t="s">
        <v>20</v>
      </c>
    </row>
    <row r="173" spans="1:4">
      <c r="A173" s="48">
        <f t="shared" si="3"/>
        <v>25</v>
      </c>
      <c r="B173" s="49">
        <v>46194</v>
      </c>
      <c r="C173" s="48" t="s">
        <v>11</v>
      </c>
      <c r="D173" s="51" t="s">
        <v>12</v>
      </c>
    </row>
    <row r="174" spans="1:4">
      <c r="A174" s="48">
        <f t="shared" si="3"/>
        <v>26</v>
      </c>
      <c r="B174" s="49">
        <v>46195</v>
      </c>
      <c r="C174" s="67" t="s">
        <v>16</v>
      </c>
      <c r="D174" s="48" t="s">
        <v>25</v>
      </c>
    </row>
    <row r="175" spans="1:4">
      <c r="A175" s="48">
        <f t="shared" si="3"/>
        <v>26</v>
      </c>
      <c r="B175" s="49">
        <v>46196</v>
      </c>
      <c r="C175" s="67" t="s">
        <v>16</v>
      </c>
      <c r="D175" s="48" t="s">
        <v>27</v>
      </c>
    </row>
    <row r="176" spans="1:4">
      <c r="A176" s="48">
        <f t="shared" si="3"/>
        <v>26</v>
      </c>
      <c r="B176" s="49">
        <v>46197</v>
      </c>
      <c r="C176" s="67" t="s">
        <v>16</v>
      </c>
      <c r="D176" s="48" t="s">
        <v>29</v>
      </c>
    </row>
    <row r="177" spans="1:4">
      <c r="A177" s="48">
        <f t="shared" si="3"/>
        <v>26</v>
      </c>
      <c r="B177" s="49">
        <v>46198</v>
      </c>
      <c r="C177" s="67" t="s">
        <v>16</v>
      </c>
      <c r="D177" s="48" t="s">
        <v>31</v>
      </c>
    </row>
    <row r="178" spans="1:4">
      <c r="A178" s="48">
        <f t="shared" si="3"/>
        <v>26</v>
      </c>
      <c r="B178" s="49">
        <v>46199</v>
      </c>
      <c r="C178" s="67" t="s">
        <v>16</v>
      </c>
      <c r="D178" s="48" t="s">
        <v>17</v>
      </c>
    </row>
    <row r="179" spans="1:4">
      <c r="A179" s="48">
        <f t="shared" si="3"/>
        <v>26</v>
      </c>
      <c r="B179" s="49">
        <v>46200</v>
      </c>
      <c r="C179" s="67" t="s">
        <v>11</v>
      </c>
      <c r="D179" s="53" t="s">
        <v>20</v>
      </c>
    </row>
    <row r="180" spans="1:4">
      <c r="A180" s="48">
        <f t="shared" si="3"/>
        <v>26</v>
      </c>
      <c r="B180" s="49">
        <v>46201</v>
      </c>
      <c r="C180" s="67" t="s">
        <v>11</v>
      </c>
      <c r="D180" s="51" t="s">
        <v>12</v>
      </c>
    </row>
    <row r="181" spans="1:4">
      <c r="A181" s="48">
        <f t="shared" si="3"/>
        <v>27</v>
      </c>
      <c r="B181" s="49">
        <v>46202</v>
      </c>
      <c r="C181" s="48" t="s">
        <v>16</v>
      </c>
      <c r="D181" s="48" t="s">
        <v>25</v>
      </c>
    </row>
    <row r="182" spans="1:4">
      <c r="A182" s="48">
        <f t="shared" si="3"/>
        <v>27</v>
      </c>
      <c r="B182" s="49">
        <v>46203</v>
      </c>
      <c r="C182" s="48" t="s">
        <v>16</v>
      </c>
      <c r="D182" s="48" t="s">
        <v>27</v>
      </c>
    </row>
    <row r="183" spans="1:4">
      <c r="A183" s="48">
        <f t="shared" si="3"/>
        <v>27</v>
      </c>
      <c r="B183" s="49">
        <v>46204</v>
      </c>
      <c r="C183" s="48" t="s">
        <v>16</v>
      </c>
      <c r="D183" s="48" t="s">
        <v>29</v>
      </c>
    </row>
    <row r="184" spans="1:4">
      <c r="A184" s="48">
        <f t="shared" si="3"/>
        <v>27</v>
      </c>
      <c r="B184" s="49">
        <v>46205</v>
      </c>
      <c r="C184" s="48" t="s">
        <v>16</v>
      </c>
      <c r="D184" s="48" t="s">
        <v>31</v>
      </c>
    </row>
    <row r="185" spans="1:4">
      <c r="A185" s="48">
        <f t="shared" si="3"/>
        <v>27</v>
      </c>
      <c r="B185" s="49">
        <v>46206</v>
      </c>
      <c r="C185" s="48" t="s">
        <v>16</v>
      </c>
      <c r="D185" s="48" t="s">
        <v>17</v>
      </c>
    </row>
    <row r="186" spans="1:4">
      <c r="A186" s="48">
        <f t="shared" si="3"/>
        <v>27</v>
      </c>
      <c r="B186" s="49">
        <v>46207</v>
      </c>
      <c r="C186" s="67" t="s">
        <v>11</v>
      </c>
      <c r="D186" s="53" t="s">
        <v>20</v>
      </c>
    </row>
    <row r="187" spans="1:4">
      <c r="A187" s="48">
        <f t="shared" si="3"/>
        <v>27</v>
      </c>
      <c r="B187" s="49">
        <v>46208</v>
      </c>
      <c r="C187" s="67" t="s">
        <v>11</v>
      </c>
      <c r="D187" s="51" t="s">
        <v>12</v>
      </c>
    </row>
    <row r="188" spans="1:4">
      <c r="A188" s="48">
        <f t="shared" si="3"/>
        <v>28</v>
      </c>
      <c r="B188" s="49">
        <v>46209</v>
      </c>
      <c r="C188" s="48" t="s">
        <v>22</v>
      </c>
      <c r="D188" s="48" t="s">
        <v>25</v>
      </c>
    </row>
    <row r="189" spans="1:4">
      <c r="A189" s="48">
        <f t="shared" si="3"/>
        <v>28</v>
      </c>
      <c r="B189" s="49">
        <v>46210</v>
      </c>
      <c r="C189" s="48" t="s">
        <v>22</v>
      </c>
      <c r="D189" s="48" t="s">
        <v>27</v>
      </c>
    </row>
    <row r="190" spans="1:4">
      <c r="A190" s="48">
        <f t="shared" si="3"/>
        <v>28</v>
      </c>
      <c r="B190" s="49">
        <v>46211</v>
      </c>
      <c r="C190" s="48" t="s">
        <v>22</v>
      </c>
      <c r="D190" s="48" t="s">
        <v>29</v>
      </c>
    </row>
    <row r="191" spans="1:4">
      <c r="A191" s="48">
        <f t="shared" si="3"/>
        <v>28</v>
      </c>
      <c r="B191" s="49">
        <v>46212</v>
      </c>
      <c r="C191" s="48" t="s">
        <v>22</v>
      </c>
      <c r="D191" s="48" t="s">
        <v>31</v>
      </c>
    </row>
    <row r="192" spans="1:4">
      <c r="A192" s="48">
        <f t="shared" si="3"/>
        <v>28</v>
      </c>
      <c r="B192" s="49">
        <v>46213</v>
      </c>
      <c r="C192" s="48" t="s">
        <v>22</v>
      </c>
      <c r="D192" s="48" t="s">
        <v>17</v>
      </c>
    </row>
    <row r="193" spans="1:4">
      <c r="A193" s="48">
        <f t="shared" si="3"/>
        <v>28</v>
      </c>
      <c r="B193" s="49">
        <v>46214</v>
      </c>
      <c r="C193" s="67" t="s">
        <v>11</v>
      </c>
      <c r="D193" s="53" t="s">
        <v>20</v>
      </c>
    </row>
    <row r="194" spans="1:4">
      <c r="A194" s="48">
        <f t="shared" si="3"/>
        <v>28</v>
      </c>
      <c r="B194" s="49">
        <v>46215</v>
      </c>
      <c r="C194" s="67" t="s">
        <v>11</v>
      </c>
      <c r="D194" s="51" t="s">
        <v>12</v>
      </c>
    </row>
    <row r="195" spans="1:4">
      <c r="A195" s="48">
        <f t="shared" ref="A195:A258" si="4">WEEKNUM(B195,21)</f>
        <v>29</v>
      </c>
      <c r="B195" s="49">
        <v>46216</v>
      </c>
      <c r="C195" s="48" t="s">
        <v>22</v>
      </c>
      <c r="D195" s="48" t="s">
        <v>25</v>
      </c>
    </row>
    <row r="196" spans="1:4">
      <c r="A196" s="48">
        <f t="shared" si="4"/>
        <v>29</v>
      </c>
      <c r="B196" s="49">
        <v>46217</v>
      </c>
      <c r="C196" s="48" t="s">
        <v>22</v>
      </c>
      <c r="D196" s="48" t="s">
        <v>27</v>
      </c>
    </row>
    <row r="197" spans="1:4">
      <c r="A197" s="48">
        <f t="shared" si="4"/>
        <v>29</v>
      </c>
      <c r="B197" s="49">
        <v>46218</v>
      </c>
      <c r="C197" s="48" t="s">
        <v>22</v>
      </c>
      <c r="D197" s="48" t="s">
        <v>29</v>
      </c>
    </row>
    <row r="198" spans="1:4">
      <c r="A198" s="48">
        <f t="shared" si="4"/>
        <v>29</v>
      </c>
      <c r="B198" s="49">
        <v>46219</v>
      </c>
      <c r="C198" s="48" t="s">
        <v>22</v>
      </c>
      <c r="D198" s="48" t="s">
        <v>31</v>
      </c>
    </row>
    <row r="199" spans="1:4">
      <c r="A199" s="48">
        <f t="shared" si="4"/>
        <v>29</v>
      </c>
      <c r="B199" s="49">
        <v>46220</v>
      </c>
      <c r="C199" s="48" t="s">
        <v>22</v>
      </c>
      <c r="D199" s="48" t="s">
        <v>17</v>
      </c>
    </row>
    <row r="200" spans="1:4">
      <c r="A200" s="48">
        <f t="shared" si="4"/>
        <v>29</v>
      </c>
      <c r="B200" s="49">
        <v>46221</v>
      </c>
      <c r="C200" s="67" t="s">
        <v>11</v>
      </c>
      <c r="D200" s="53" t="s">
        <v>20</v>
      </c>
    </row>
    <row r="201" spans="1:4">
      <c r="A201" s="48">
        <f t="shared" si="4"/>
        <v>29</v>
      </c>
      <c r="B201" s="49">
        <v>46222</v>
      </c>
      <c r="C201" s="67" t="s">
        <v>11</v>
      </c>
      <c r="D201" s="51" t="s">
        <v>12</v>
      </c>
    </row>
    <row r="202" spans="1:4">
      <c r="A202" s="48">
        <f t="shared" si="4"/>
        <v>30</v>
      </c>
      <c r="B202" s="49">
        <v>46223</v>
      </c>
      <c r="C202" s="48" t="s">
        <v>22</v>
      </c>
      <c r="D202" s="48" t="s">
        <v>25</v>
      </c>
    </row>
    <row r="203" spans="1:4">
      <c r="A203" s="48">
        <f t="shared" si="4"/>
        <v>30</v>
      </c>
      <c r="B203" s="49">
        <v>46224</v>
      </c>
      <c r="C203" s="48" t="s">
        <v>22</v>
      </c>
      <c r="D203" s="48" t="s">
        <v>27</v>
      </c>
    </row>
    <row r="204" spans="1:4">
      <c r="A204" s="48">
        <f t="shared" si="4"/>
        <v>30</v>
      </c>
      <c r="B204" s="49">
        <v>46225</v>
      </c>
      <c r="C204" s="48" t="s">
        <v>22</v>
      </c>
      <c r="D204" s="48" t="s">
        <v>29</v>
      </c>
    </row>
    <row r="205" spans="1:4">
      <c r="A205" s="48">
        <f t="shared" si="4"/>
        <v>30</v>
      </c>
      <c r="B205" s="49">
        <v>46226</v>
      </c>
      <c r="C205" s="48" t="s">
        <v>22</v>
      </c>
      <c r="D205" s="48" t="s">
        <v>31</v>
      </c>
    </row>
    <row r="206" spans="1:4">
      <c r="A206" s="48">
        <f t="shared" si="4"/>
        <v>30</v>
      </c>
      <c r="B206" s="49">
        <v>46227</v>
      </c>
      <c r="C206" s="48" t="s">
        <v>22</v>
      </c>
      <c r="D206" s="48" t="s">
        <v>17</v>
      </c>
    </row>
    <row r="207" spans="1:4">
      <c r="A207" s="48">
        <f t="shared" si="4"/>
        <v>30</v>
      </c>
      <c r="B207" s="49">
        <v>46228</v>
      </c>
      <c r="C207" s="67" t="s">
        <v>11</v>
      </c>
      <c r="D207" s="53" t="s">
        <v>20</v>
      </c>
    </row>
    <row r="208" spans="1:4">
      <c r="A208" s="48">
        <f t="shared" si="4"/>
        <v>30</v>
      </c>
      <c r="B208" s="49">
        <v>46229</v>
      </c>
      <c r="C208" s="67" t="s">
        <v>11</v>
      </c>
      <c r="D208" s="51" t="s">
        <v>12</v>
      </c>
    </row>
    <row r="209" spans="1:4">
      <c r="A209" s="48">
        <f t="shared" si="4"/>
        <v>31</v>
      </c>
      <c r="B209" s="49">
        <v>46230</v>
      </c>
      <c r="C209" s="48" t="s">
        <v>22</v>
      </c>
      <c r="D209" s="48" t="s">
        <v>25</v>
      </c>
    </row>
    <row r="210" spans="1:4">
      <c r="A210" s="48">
        <f t="shared" si="4"/>
        <v>31</v>
      </c>
      <c r="B210" s="49">
        <v>46231</v>
      </c>
      <c r="C210" s="48" t="s">
        <v>22</v>
      </c>
      <c r="D210" s="48" t="s">
        <v>27</v>
      </c>
    </row>
    <row r="211" spans="1:4">
      <c r="A211" s="48">
        <f t="shared" si="4"/>
        <v>31</v>
      </c>
      <c r="B211" s="49">
        <v>46232</v>
      </c>
      <c r="C211" s="48" t="s">
        <v>22</v>
      </c>
      <c r="D211" s="48" t="s">
        <v>29</v>
      </c>
    </row>
    <row r="212" spans="1:4">
      <c r="A212" s="48">
        <f t="shared" si="4"/>
        <v>31</v>
      </c>
      <c r="B212" s="49">
        <v>46233</v>
      </c>
      <c r="C212" s="48" t="s">
        <v>22</v>
      </c>
      <c r="D212" s="48" t="s">
        <v>31</v>
      </c>
    </row>
    <row r="213" spans="1:4">
      <c r="A213" s="48">
        <f t="shared" si="4"/>
        <v>31</v>
      </c>
      <c r="B213" s="49">
        <v>46234</v>
      </c>
      <c r="C213" s="48" t="s">
        <v>22</v>
      </c>
      <c r="D213" s="48" t="s">
        <v>17</v>
      </c>
    </row>
    <row r="214" spans="1:4">
      <c r="A214" s="48">
        <f t="shared" si="4"/>
        <v>31</v>
      </c>
      <c r="B214" s="49">
        <v>46235</v>
      </c>
      <c r="C214" s="67" t="s">
        <v>11</v>
      </c>
      <c r="D214" s="53" t="s">
        <v>20</v>
      </c>
    </row>
    <row r="215" spans="1:4">
      <c r="A215" s="48">
        <f t="shared" si="4"/>
        <v>31</v>
      </c>
      <c r="B215" s="49">
        <v>46236</v>
      </c>
      <c r="C215" s="67" t="s">
        <v>11</v>
      </c>
      <c r="D215" s="51" t="s">
        <v>12</v>
      </c>
    </row>
    <row r="216" spans="1:4">
      <c r="A216" s="48">
        <f t="shared" si="4"/>
        <v>32</v>
      </c>
      <c r="B216" s="49">
        <v>46237</v>
      </c>
      <c r="C216" s="48" t="s">
        <v>22</v>
      </c>
      <c r="D216" s="48" t="s">
        <v>25</v>
      </c>
    </row>
    <row r="217" spans="1:4">
      <c r="A217" s="48">
        <f t="shared" si="4"/>
        <v>32</v>
      </c>
      <c r="B217" s="49">
        <v>46238</v>
      </c>
      <c r="C217" s="48" t="s">
        <v>22</v>
      </c>
      <c r="D217" s="48" t="s">
        <v>27</v>
      </c>
    </row>
    <row r="218" spans="1:4">
      <c r="A218" s="48">
        <f t="shared" si="4"/>
        <v>32</v>
      </c>
      <c r="B218" s="49">
        <v>46239</v>
      </c>
      <c r="C218" s="48" t="s">
        <v>22</v>
      </c>
      <c r="D218" s="48" t="s">
        <v>29</v>
      </c>
    </row>
    <row r="219" spans="1:4">
      <c r="A219" s="48">
        <f t="shared" si="4"/>
        <v>32</v>
      </c>
      <c r="B219" s="49">
        <v>46240</v>
      </c>
      <c r="C219" s="48" t="s">
        <v>22</v>
      </c>
      <c r="D219" s="48" t="s">
        <v>31</v>
      </c>
    </row>
    <row r="220" spans="1:4">
      <c r="A220" s="48">
        <f t="shared" si="4"/>
        <v>32</v>
      </c>
      <c r="B220" s="49">
        <v>46241</v>
      </c>
      <c r="C220" s="48" t="s">
        <v>22</v>
      </c>
      <c r="D220" s="48" t="s">
        <v>17</v>
      </c>
    </row>
    <row r="221" spans="1:4">
      <c r="A221" s="48">
        <f t="shared" si="4"/>
        <v>32</v>
      </c>
      <c r="B221" s="49">
        <v>46242</v>
      </c>
      <c r="C221" s="67" t="s">
        <v>11</v>
      </c>
      <c r="D221" s="53" t="s">
        <v>20</v>
      </c>
    </row>
    <row r="222" spans="1:4">
      <c r="A222" s="48">
        <f t="shared" si="4"/>
        <v>32</v>
      </c>
      <c r="B222" s="49">
        <v>46243</v>
      </c>
      <c r="C222" s="67" t="s">
        <v>11</v>
      </c>
      <c r="D222" s="51" t="s">
        <v>12</v>
      </c>
    </row>
    <row r="223" spans="1:4">
      <c r="A223" s="48">
        <f t="shared" si="4"/>
        <v>33</v>
      </c>
      <c r="B223" s="49">
        <v>46244</v>
      </c>
      <c r="C223" s="48" t="s">
        <v>16</v>
      </c>
      <c r="D223" s="48" t="s">
        <v>25</v>
      </c>
    </row>
    <row r="224" spans="1:4">
      <c r="A224" s="48">
        <f t="shared" si="4"/>
        <v>33</v>
      </c>
      <c r="B224" s="49">
        <v>46245</v>
      </c>
      <c r="C224" s="48" t="s">
        <v>16</v>
      </c>
      <c r="D224" s="48" t="s">
        <v>27</v>
      </c>
    </row>
    <row r="225" spans="1:4">
      <c r="A225" s="48">
        <f t="shared" si="4"/>
        <v>33</v>
      </c>
      <c r="B225" s="49">
        <v>46246</v>
      </c>
      <c r="C225" s="48" t="s">
        <v>16</v>
      </c>
      <c r="D225" s="48" t="s">
        <v>29</v>
      </c>
    </row>
    <row r="226" spans="1:4">
      <c r="A226" s="48">
        <f t="shared" si="4"/>
        <v>33</v>
      </c>
      <c r="B226" s="49">
        <v>46247</v>
      </c>
      <c r="C226" s="48" t="s">
        <v>16</v>
      </c>
      <c r="D226" s="48" t="s">
        <v>31</v>
      </c>
    </row>
    <row r="227" spans="1:4">
      <c r="A227" s="48">
        <f t="shared" si="4"/>
        <v>33</v>
      </c>
      <c r="B227" s="49">
        <v>46248</v>
      </c>
      <c r="C227" s="48" t="s">
        <v>16</v>
      </c>
      <c r="D227" s="48" t="s">
        <v>17</v>
      </c>
    </row>
    <row r="228" spans="1:4">
      <c r="A228" s="48">
        <f t="shared" si="4"/>
        <v>33</v>
      </c>
      <c r="B228" s="49">
        <v>46249</v>
      </c>
      <c r="C228" s="48" t="s">
        <v>11</v>
      </c>
      <c r="D228" s="53" t="s">
        <v>20</v>
      </c>
    </row>
    <row r="229" spans="1:4">
      <c r="A229" s="48">
        <f t="shared" si="4"/>
        <v>33</v>
      </c>
      <c r="B229" s="49">
        <v>46250</v>
      </c>
      <c r="C229" s="48" t="s">
        <v>11</v>
      </c>
      <c r="D229" s="51" t="s">
        <v>12</v>
      </c>
    </row>
    <row r="230" spans="1:4">
      <c r="A230" s="48">
        <f t="shared" si="4"/>
        <v>34</v>
      </c>
      <c r="B230" s="49">
        <v>46251</v>
      </c>
      <c r="C230" s="48" t="s">
        <v>11</v>
      </c>
      <c r="D230" s="48" t="s">
        <v>25</v>
      </c>
    </row>
    <row r="231" spans="1:4">
      <c r="A231" s="48">
        <f t="shared" si="4"/>
        <v>34</v>
      </c>
      <c r="B231" s="49">
        <v>46252</v>
      </c>
      <c r="C231" s="48" t="s">
        <v>11</v>
      </c>
      <c r="D231" s="48" t="s">
        <v>27</v>
      </c>
    </row>
    <row r="232" spans="1:4">
      <c r="A232" s="48">
        <f t="shared" si="4"/>
        <v>34</v>
      </c>
      <c r="B232" s="49">
        <v>46253</v>
      </c>
      <c r="C232" s="48" t="s">
        <v>11</v>
      </c>
      <c r="D232" s="48" t="s">
        <v>29</v>
      </c>
    </row>
    <row r="233" spans="1:4">
      <c r="A233" s="48">
        <f t="shared" si="4"/>
        <v>34</v>
      </c>
      <c r="B233" s="49">
        <v>46254</v>
      </c>
      <c r="C233" s="48" t="s">
        <v>11</v>
      </c>
      <c r="D233" s="48" t="s">
        <v>31</v>
      </c>
    </row>
    <row r="234" spans="1:4">
      <c r="A234" s="48">
        <f t="shared" si="4"/>
        <v>34</v>
      </c>
      <c r="B234" s="49">
        <v>46255</v>
      </c>
      <c r="C234" s="48" t="s">
        <v>11</v>
      </c>
      <c r="D234" s="48" t="s">
        <v>17</v>
      </c>
    </row>
    <row r="235" spans="1:4">
      <c r="A235" s="48">
        <f t="shared" si="4"/>
        <v>34</v>
      </c>
      <c r="B235" s="49">
        <v>46256</v>
      </c>
      <c r="C235" s="48" t="s">
        <v>11</v>
      </c>
      <c r="D235" s="53" t="s">
        <v>20</v>
      </c>
    </row>
    <row r="236" spans="1:4">
      <c r="A236" s="48">
        <f t="shared" si="4"/>
        <v>34</v>
      </c>
      <c r="B236" s="49">
        <v>46257</v>
      </c>
      <c r="C236" s="48" t="s">
        <v>11</v>
      </c>
      <c r="D236" s="51" t="s">
        <v>12</v>
      </c>
    </row>
    <row r="237" spans="1:4">
      <c r="A237" s="48">
        <f t="shared" si="4"/>
        <v>35</v>
      </c>
      <c r="B237" s="49">
        <v>46258</v>
      </c>
      <c r="C237" s="48" t="s">
        <v>11</v>
      </c>
      <c r="D237" s="48" t="s">
        <v>25</v>
      </c>
    </row>
    <row r="238" spans="1:4">
      <c r="A238" s="48">
        <f t="shared" si="4"/>
        <v>35</v>
      </c>
      <c r="B238" s="49">
        <v>46259</v>
      </c>
      <c r="C238" s="48" t="s">
        <v>11</v>
      </c>
      <c r="D238" s="48" t="s">
        <v>27</v>
      </c>
    </row>
    <row r="239" spans="1:4">
      <c r="A239" s="48">
        <f t="shared" si="4"/>
        <v>35</v>
      </c>
      <c r="B239" s="49">
        <v>46260</v>
      </c>
      <c r="C239" s="48" t="s">
        <v>11</v>
      </c>
      <c r="D239" s="48" t="s">
        <v>29</v>
      </c>
    </row>
    <row r="240" spans="1:4">
      <c r="A240" s="48">
        <f t="shared" si="4"/>
        <v>35</v>
      </c>
      <c r="B240" s="49">
        <v>46261</v>
      </c>
      <c r="C240" s="48" t="s">
        <v>11</v>
      </c>
      <c r="D240" s="48" t="s">
        <v>31</v>
      </c>
    </row>
    <row r="241" spans="1:4">
      <c r="A241" s="48">
        <f t="shared" si="4"/>
        <v>35</v>
      </c>
      <c r="B241" s="49">
        <v>46262</v>
      </c>
      <c r="C241" s="48" t="s">
        <v>11</v>
      </c>
      <c r="D241" s="48" t="s">
        <v>17</v>
      </c>
    </row>
    <row r="242" spans="1:4">
      <c r="A242" s="48">
        <f t="shared" si="4"/>
        <v>35</v>
      </c>
      <c r="B242" s="49">
        <v>46263</v>
      </c>
      <c r="C242" s="48" t="s">
        <v>11</v>
      </c>
      <c r="D242" s="53" t="s">
        <v>20</v>
      </c>
    </row>
    <row r="243" spans="1:4">
      <c r="A243" s="48">
        <f t="shared" si="4"/>
        <v>35</v>
      </c>
      <c r="B243" s="49">
        <v>46264</v>
      </c>
      <c r="C243" s="48" t="s">
        <v>11</v>
      </c>
      <c r="D243" s="51" t="s">
        <v>12</v>
      </c>
    </row>
    <row r="244" spans="1:4">
      <c r="A244" s="48">
        <f t="shared" si="4"/>
        <v>36</v>
      </c>
      <c r="B244" s="49">
        <v>46265</v>
      </c>
      <c r="C244" s="48" t="s">
        <v>11</v>
      </c>
      <c r="D244" s="48" t="s">
        <v>25</v>
      </c>
    </row>
    <row r="245" spans="1:4">
      <c r="A245" s="48">
        <f t="shared" si="4"/>
        <v>36</v>
      </c>
      <c r="B245" s="49">
        <v>46266</v>
      </c>
      <c r="C245" s="48" t="s">
        <v>11</v>
      </c>
      <c r="D245" s="48" t="s">
        <v>27</v>
      </c>
    </row>
    <row r="246" spans="1:4">
      <c r="A246" s="48">
        <f t="shared" si="4"/>
        <v>36</v>
      </c>
      <c r="B246" s="49">
        <v>46267</v>
      </c>
      <c r="C246" s="48" t="s">
        <v>11</v>
      </c>
      <c r="D246" s="48" t="s">
        <v>29</v>
      </c>
    </row>
    <row r="247" spans="1:4">
      <c r="A247" s="48">
        <f t="shared" si="4"/>
        <v>36</v>
      </c>
      <c r="B247" s="49">
        <v>46268</v>
      </c>
      <c r="C247" s="48" t="s">
        <v>11</v>
      </c>
      <c r="D247" s="48" t="s">
        <v>31</v>
      </c>
    </row>
    <row r="248" spans="1:4">
      <c r="A248" s="48">
        <f t="shared" si="4"/>
        <v>36</v>
      </c>
      <c r="B248" s="49">
        <v>46269</v>
      </c>
      <c r="C248" s="48" t="s">
        <v>11</v>
      </c>
      <c r="D248" s="48" t="s">
        <v>17</v>
      </c>
    </row>
    <row r="249" spans="1:4">
      <c r="A249" s="48">
        <f t="shared" si="4"/>
        <v>36</v>
      </c>
      <c r="B249" s="49">
        <v>46270</v>
      </c>
      <c r="C249" s="48" t="s">
        <v>11</v>
      </c>
      <c r="D249" s="53" t="s">
        <v>20</v>
      </c>
    </row>
    <row r="250" spans="1:4">
      <c r="A250" s="48">
        <f t="shared" si="4"/>
        <v>36</v>
      </c>
      <c r="B250" s="49">
        <v>46271</v>
      </c>
      <c r="C250" s="48" t="s">
        <v>11</v>
      </c>
      <c r="D250" s="51" t="s">
        <v>12</v>
      </c>
    </row>
    <row r="251" spans="1:4">
      <c r="A251" s="48">
        <f t="shared" si="4"/>
        <v>37</v>
      </c>
      <c r="B251" s="49">
        <v>46272</v>
      </c>
      <c r="C251" s="48" t="s">
        <v>11</v>
      </c>
      <c r="D251" s="48" t="s">
        <v>25</v>
      </c>
    </row>
    <row r="252" spans="1:4">
      <c r="A252" s="48">
        <f t="shared" si="4"/>
        <v>37</v>
      </c>
      <c r="B252" s="49">
        <v>46273</v>
      </c>
      <c r="C252" s="48" t="s">
        <v>11</v>
      </c>
      <c r="D252" s="48" t="s">
        <v>27</v>
      </c>
    </row>
    <row r="253" spans="1:4">
      <c r="A253" s="48">
        <f t="shared" si="4"/>
        <v>37</v>
      </c>
      <c r="B253" s="49">
        <v>46274</v>
      </c>
      <c r="C253" s="48" t="s">
        <v>11</v>
      </c>
      <c r="D253" s="48" t="s">
        <v>29</v>
      </c>
    </row>
    <row r="254" spans="1:4">
      <c r="A254" s="48">
        <f t="shared" si="4"/>
        <v>37</v>
      </c>
      <c r="B254" s="49">
        <v>46275</v>
      </c>
      <c r="C254" s="48" t="s">
        <v>11</v>
      </c>
      <c r="D254" s="48" t="s">
        <v>31</v>
      </c>
    </row>
    <row r="255" spans="1:4">
      <c r="A255" s="48">
        <f t="shared" si="4"/>
        <v>37</v>
      </c>
      <c r="B255" s="49">
        <v>46276</v>
      </c>
      <c r="C255" s="48" t="s">
        <v>11</v>
      </c>
      <c r="D255" s="48" t="s">
        <v>17</v>
      </c>
    </row>
    <row r="256" spans="1:4">
      <c r="A256" s="48">
        <f t="shared" si="4"/>
        <v>37</v>
      </c>
      <c r="B256" s="49">
        <v>46277</v>
      </c>
      <c r="C256" s="48" t="s">
        <v>11</v>
      </c>
      <c r="D256" s="53" t="s">
        <v>20</v>
      </c>
    </row>
    <row r="257" spans="1:5">
      <c r="A257" s="48">
        <f t="shared" si="4"/>
        <v>37</v>
      </c>
      <c r="B257" s="49">
        <v>46278</v>
      </c>
      <c r="C257" s="48" t="s">
        <v>11</v>
      </c>
      <c r="D257" s="51" t="s">
        <v>12</v>
      </c>
    </row>
    <row r="258" spans="1:5">
      <c r="A258" s="48">
        <f t="shared" si="4"/>
        <v>38</v>
      </c>
      <c r="B258" s="49">
        <v>46279</v>
      </c>
      <c r="C258" s="48" t="s">
        <v>11</v>
      </c>
      <c r="D258" s="48" t="s">
        <v>25</v>
      </c>
    </row>
    <row r="259" spans="1:5">
      <c r="A259" s="48">
        <f t="shared" ref="A259:A322" si="5">WEEKNUM(B259,21)</f>
        <v>38</v>
      </c>
      <c r="B259" s="49">
        <v>46280</v>
      </c>
      <c r="C259" s="48" t="s">
        <v>11</v>
      </c>
      <c r="D259" s="48" t="s">
        <v>27</v>
      </c>
    </row>
    <row r="260" spans="1:5">
      <c r="A260" s="48">
        <f t="shared" si="5"/>
        <v>38</v>
      </c>
      <c r="B260" s="49">
        <v>46281</v>
      </c>
      <c r="C260" s="48" t="s">
        <v>11</v>
      </c>
      <c r="D260" s="48" t="s">
        <v>29</v>
      </c>
    </row>
    <row r="261" spans="1:5">
      <c r="A261" s="48">
        <f t="shared" si="5"/>
        <v>38</v>
      </c>
      <c r="B261" s="49">
        <v>46282</v>
      </c>
      <c r="C261" s="48" t="s">
        <v>11</v>
      </c>
      <c r="D261" s="48" t="s">
        <v>31</v>
      </c>
    </row>
    <row r="262" spans="1:5">
      <c r="A262" s="48">
        <f t="shared" si="5"/>
        <v>38</v>
      </c>
      <c r="B262" s="49">
        <v>46283</v>
      </c>
      <c r="C262" s="48" t="s">
        <v>11</v>
      </c>
      <c r="D262" s="48" t="s">
        <v>17</v>
      </c>
    </row>
    <row r="263" spans="1:5">
      <c r="A263" s="48">
        <f t="shared" si="5"/>
        <v>38</v>
      </c>
      <c r="B263" s="49">
        <v>46284</v>
      </c>
      <c r="C263" s="48" t="s">
        <v>11</v>
      </c>
      <c r="D263" s="53" t="s">
        <v>20</v>
      </c>
    </row>
    <row r="264" spans="1:5">
      <c r="A264" s="48">
        <f t="shared" si="5"/>
        <v>38</v>
      </c>
      <c r="B264" s="49">
        <v>46285</v>
      </c>
      <c r="C264" s="48" t="s">
        <v>11</v>
      </c>
      <c r="D264" s="51" t="s">
        <v>12</v>
      </c>
    </row>
    <row r="265" spans="1:5">
      <c r="A265" s="48">
        <f t="shared" si="5"/>
        <v>39</v>
      </c>
      <c r="B265" s="49">
        <v>46286</v>
      </c>
      <c r="C265" s="48" t="s">
        <v>11</v>
      </c>
      <c r="D265" s="48" t="s">
        <v>25</v>
      </c>
    </row>
    <row r="266" spans="1:5">
      <c r="A266" s="48">
        <f t="shared" si="5"/>
        <v>39</v>
      </c>
      <c r="B266" s="49">
        <v>46287</v>
      </c>
      <c r="C266" s="48" t="s">
        <v>11</v>
      </c>
      <c r="D266" s="48" t="s">
        <v>27</v>
      </c>
    </row>
    <row r="267" spans="1:5">
      <c r="A267" s="48">
        <f t="shared" si="5"/>
        <v>39</v>
      </c>
      <c r="B267" s="49">
        <v>46288</v>
      </c>
      <c r="C267" s="48" t="s">
        <v>11</v>
      </c>
      <c r="D267" s="48" t="s">
        <v>29</v>
      </c>
    </row>
    <row r="268" spans="1:5">
      <c r="A268" s="48">
        <f t="shared" si="5"/>
        <v>39</v>
      </c>
      <c r="B268" s="49">
        <v>46289</v>
      </c>
      <c r="C268" s="48" t="s">
        <v>11</v>
      </c>
      <c r="D268" s="48" t="s">
        <v>31</v>
      </c>
    </row>
    <row r="269" spans="1:5">
      <c r="A269" s="48">
        <f t="shared" si="5"/>
        <v>39</v>
      </c>
      <c r="B269" s="49">
        <v>46290</v>
      </c>
      <c r="C269" s="48" t="s">
        <v>11</v>
      </c>
      <c r="D269" s="48" t="s">
        <v>17</v>
      </c>
    </row>
    <row r="270" spans="1:5">
      <c r="A270" s="48">
        <f t="shared" si="5"/>
        <v>39</v>
      </c>
      <c r="B270" s="49">
        <v>46291</v>
      </c>
      <c r="C270" s="48" t="s">
        <v>11</v>
      </c>
      <c r="D270" s="53" t="s">
        <v>20</v>
      </c>
    </row>
    <row r="271" spans="1:5">
      <c r="A271" s="48">
        <f t="shared" si="5"/>
        <v>39</v>
      </c>
      <c r="B271" s="49">
        <v>46292</v>
      </c>
      <c r="C271" s="48" t="s">
        <v>11</v>
      </c>
      <c r="D271" s="51" t="s">
        <v>12</v>
      </c>
    </row>
    <row r="272" spans="1:5">
      <c r="A272" s="48">
        <f t="shared" si="5"/>
        <v>40</v>
      </c>
      <c r="B272" s="49">
        <v>46293</v>
      </c>
      <c r="C272" s="48" t="s">
        <v>16</v>
      </c>
      <c r="D272" s="48" t="s">
        <v>25</v>
      </c>
      <c r="E272" s="48" t="s">
        <v>44</v>
      </c>
    </row>
    <row r="273" spans="1:5">
      <c r="A273" s="48">
        <f t="shared" si="5"/>
        <v>40</v>
      </c>
      <c r="B273" s="49">
        <v>46294</v>
      </c>
      <c r="C273" s="48" t="s">
        <v>16</v>
      </c>
      <c r="D273" s="48" t="s">
        <v>27</v>
      </c>
      <c r="E273" s="48" t="s">
        <v>44</v>
      </c>
    </row>
    <row r="274" spans="1:5">
      <c r="A274" s="48">
        <f t="shared" si="5"/>
        <v>40</v>
      </c>
      <c r="B274" s="49">
        <v>46295</v>
      </c>
      <c r="C274" s="48" t="s">
        <v>16</v>
      </c>
      <c r="D274" s="48" t="s">
        <v>29</v>
      </c>
      <c r="E274" s="48" t="s">
        <v>44</v>
      </c>
    </row>
    <row r="275" spans="1:5">
      <c r="A275" s="48">
        <f t="shared" si="5"/>
        <v>40</v>
      </c>
      <c r="B275" s="49">
        <v>46296</v>
      </c>
      <c r="C275" s="48" t="s">
        <v>16</v>
      </c>
      <c r="D275" s="48" t="s">
        <v>31</v>
      </c>
      <c r="E275" s="48" t="s">
        <v>44</v>
      </c>
    </row>
    <row r="276" spans="1:5">
      <c r="A276" s="48">
        <f t="shared" si="5"/>
        <v>40</v>
      </c>
      <c r="B276" s="49">
        <v>46297</v>
      </c>
      <c r="C276" s="48" t="s">
        <v>16</v>
      </c>
      <c r="D276" s="48" t="s">
        <v>17</v>
      </c>
      <c r="E276" s="48" t="s">
        <v>44</v>
      </c>
    </row>
    <row r="277" spans="1:5">
      <c r="A277" s="48">
        <f t="shared" si="5"/>
        <v>40</v>
      </c>
      <c r="B277" s="49">
        <v>46298</v>
      </c>
      <c r="C277" s="48" t="s">
        <v>11</v>
      </c>
      <c r="D277" s="53" t="s">
        <v>20</v>
      </c>
    </row>
    <row r="278" spans="1:5">
      <c r="A278" s="48">
        <f t="shared" si="5"/>
        <v>40</v>
      </c>
      <c r="B278" s="49">
        <v>46299</v>
      </c>
      <c r="C278" s="48" t="s">
        <v>11</v>
      </c>
      <c r="D278" s="51" t="s">
        <v>12</v>
      </c>
    </row>
    <row r="279" spans="1:5">
      <c r="A279" s="48">
        <f t="shared" si="5"/>
        <v>41</v>
      </c>
      <c r="B279" s="49">
        <v>46300</v>
      </c>
      <c r="C279" s="48" t="s">
        <v>11</v>
      </c>
      <c r="D279" s="48" t="s">
        <v>25</v>
      </c>
    </row>
    <row r="280" spans="1:5">
      <c r="A280" s="48">
        <f t="shared" si="5"/>
        <v>41</v>
      </c>
      <c r="B280" s="49">
        <v>46301</v>
      </c>
      <c r="C280" s="48" t="s">
        <v>11</v>
      </c>
      <c r="D280" s="48" t="s">
        <v>27</v>
      </c>
    </row>
    <row r="281" spans="1:5">
      <c r="A281" s="48">
        <f t="shared" si="5"/>
        <v>41</v>
      </c>
      <c r="B281" s="49">
        <v>46302</v>
      </c>
      <c r="C281" s="48" t="s">
        <v>11</v>
      </c>
      <c r="D281" s="48" t="s">
        <v>29</v>
      </c>
    </row>
    <row r="282" spans="1:5">
      <c r="A282" s="48">
        <f t="shared" si="5"/>
        <v>41</v>
      </c>
      <c r="B282" s="49">
        <v>46303</v>
      </c>
      <c r="C282" s="48" t="s">
        <v>11</v>
      </c>
      <c r="D282" s="48" t="s">
        <v>31</v>
      </c>
    </row>
    <row r="283" spans="1:5">
      <c r="A283" s="48">
        <f t="shared" si="5"/>
        <v>41</v>
      </c>
      <c r="B283" s="49">
        <v>46304</v>
      </c>
      <c r="C283" s="48" t="s">
        <v>11</v>
      </c>
      <c r="D283" s="48" t="s">
        <v>17</v>
      </c>
    </row>
    <row r="284" spans="1:5">
      <c r="A284" s="48">
        <f t="shared" si="5"/>
        <v>41</v>
      </c>
      <c r="B284" s="49">
        <v>46305</v>
      </c>
      <c r="C284" s="48" t="s">
        <v>11</v>
      </c>
      <c r="D284" s="53" t="s">
        <v>20</v>
      </c>
    </row>
    <row r="285" spans="1:5">
      <c r="A285" s="48">
        <f t="shared" si="5"/>
        <v>41</v>
      </c>
      <c r="B285" s="49">
        <v>46306</v>
      </c>
      <c r="C285" s="48" t="s">
        <v>11</v>
      </c>
      <c r="D285" s="51" t="s">
        <v>12</v>
      </c>
    </row>
    <row r="286" spans="1:5">
      <c r="A286" s="48">
        <f t="shared" si="5"/>
        <v>42</v>
      </c>
      <c r="B286" s="49">
        <v>46307</v>
      </c>
      <c r="C286" s="48" t="s">
        <v>11</v>
      </c>
      <c r="D286" s="48" t="s">
        <v>25</v>
      </c>
    </row>
    <row r="287" spans="1:5">
      <c r="A287" s="48">
        <f t="shared" si="5"/>
        <v>42</v>
      </c>
      <c r="B287" s="49">
        <v>46308</v>
      </c>
      <c r="C287" s="48" t="s">
        <v>11</v>
      </c>
      <c r="D287" s="48" t="s">
        <v>27</v>
      </c>
    </row>
    <row r="288" spans="1:5">
      <c r="A288" s="48">
        <f t="shared" si="5"/>
        <v>42</v>
      </c>
      <c r="B288" s="49">
        <v>46309</v>
      </c>
      <c r="C288" s="48" t="s">
        <v>11</v>
      </c>
      <c r="D288" s="48" t="s">
        <v>29</v>
      </c>
    </row>
    <row r="289" spans="1:4">
      <c r="A289" s="48">
        <f t="shared" si="5"/>
        <v>42</v>
      </c>
      <c r="B289" s="49">
        <v>46310</v>
      </c>
      <c r="C289" s="48" t="s">
        <v>11</v>
      </c>
      <c r="D289" s="48" t="s">
        <v>31</v>
      </c>
    </row>
    <row r="290" spans="1:4">
      <c r="A290" s="48">
        <f t="shared" si="5"/>
        <v>42</v>
      </c>
      <c r="B290" s="49">
        <v>46311</v>
      </c>
      <c r="C290" s="48" t="s">
        <v>11</v>
      </c>
      <c r="D290" s="48" t="s">
        <v>17</v>
      </c>
    </row>
    <row r="291" spans="1:4">
      <c r="A291" s="48">
        <f t="shared" si="5"/>
        <v>42</v>
      </c>
      <c r="B291" s="49">
        <v>46312</v>
      </c>
      <c r="C291" s="48" t="s">
        <v>11</v>
      </c>
      <c r="D291" s="53" t="s">
        <v>20</v>
      </c>
    </row>
    <row r="292" spans="1:4">
      <c r="A292" s="48">
        <f t="shared" si="5"/>
        <v>42</v>
      </c>
      <c r="B292" s="49">
        <v>46313</v>
      </c>
      <c r="C292" s="48" t="s">
        <v>11</v>
      </c>
      <c r="D292" s="51" t="s">
        <v>12</v>
      </c>
    </row>
    <row r="293" spans="1:4">
      <c r="A293" s="48">
        <f t="shared" si="5"/>
        <v>43</v>
      </c>
      <c r="B293" s="49">
        <v>46314</v>
      </c>
      <c r="C293" s="48" t="s">
        <v>11</v>
      </c>
      <c r="D293" s="48" t="s">
        <v>25</v>
      </c>
    </row>
    <row r="294" spans="1:4">
      <c r="A294" s="48">
        <f t="shared" si="5"/>
        <v>43</v>
      </c>
      <c r="B294" s="49">
        <v>46315</v>
      </c>
      <c r="C294" s="48" t="s">
        <v>11</v>
      </c>
      <c r="D294" s="48" t="s">
        <v>27</v>
      </c>
    </row>
    <row r="295" spans="1:4">
      <c r="A295" s="48">
        <f t="shared" si="5"/>
        <v>43</v>
      </c>
      <c r="B295" s="49">
        <v>46316</v>
      </c>
      <c r="C295" s="48" t="s">
        <v>11</v>
      </c>
      <c r="D295" s="48" t="s">
        <v>29</v>
      </c>
    </row>
    <row r="296" spans="1:4">
      <c r="A296" s="48">
        <f t="shared" si="5"/>
        <v>43</v>
      </c>
      <c r="B296" s="49">
        <v>46317</v>
      </c>
      <c r="C296" s="48" t="s">
        <v>11</v>
      </c>
      <c r="D296" s="48" t="s">
        <v>31</v>
      </c>
    </row>
    <row r="297" spans="1:4">
      <c r="A297" s="48">
        <f t="shared" si="5"/>
        <v>43</v>
      </c>
      <c r="B297" s="49">
        <v>46318</v>
      </c>
      <c r="C297" s="48" t="s">
        <v>11</v>
      </c>
      <c r="D297" s="48" t="s">
        <v>17</v>
      </c>
    </row>
    <row r="298" spans="1:4">
      <c r="A298" s="48">
        <f t="shared" si="5"/>
        <v>43</v>
      </c>
      <c r="B298" s="49">
        <v>46319</v>
      </c>
      <c r="C298" s="48" t="s">
        <v>11</v>
      </c>
      <c r="D298" s="53" t="s">
        <v>20</v>
      </c>
    </row>
    <row r="299" spans="1:4">
      <c r="A299" s="48">
        <f t="shared" si="5"/>
        <v>43</v>
      </c>
      <c r="B299" s="49">
        <v>46320</v>
      </c>
      <c r="C299" s="48" t="s">
        <v>11</v>
      </c>
      <c r="D299" s="51" t="s">
        <v>12</v>
      </c>
    </row>
    <row r="300" spans="1:4">
      <c r="A300" s="48">
        <f t="shared" si="5"/>
        <v>44</v>
      </c>
      <c r="B300" s="49">
        <v>46321</v>
      </c>
      <c r="C300" s="48" t="s">
        <v>11</v>
      </c>
      <c r="D300" s="48" t="s">
        <v>25</v>
      </c>
    </row>
    <row r="301" spans="1:4">
      <c r="A301" s="48">
        <f t="shared" si="5"/>
        <v>44</v>
      </c>
      <c r="B301" s="49">
        <v>46322</v>
      </c>
      <c r="C301" s="48" t="s">
        <v>11</v>
      </c>
      <c r="D301" s="48" t="s">
        <v>27</v>
      </c>
    </row>
    <row r="302" spans="1:4">
      <c r="A302" s="48">
        <f t="shared" si="5"/>
        <v>44</v>
      </c>
      <c r="B302" s="49">
        <v>46323</v>
      </c>
      <c r="C302" s="48" t="s">
        <v>11</v>
      </c>
      <c r="D302" s="48" t="s">
        <v>29</v>
      </c>
    </row>
    <row r="303" spans="1:4">
      <c r="A303" s="48">
        <f t="shared" si="5"/>
        <v>44</v>
      </c>
      <c r="B303" s="49">
        <v>46324</v>
      </c>
      <c r="C303" s="48" t="s">
        <v>11</v>
      </c>
      <c r="D303" s="48" t="s">
        <v>31</v>
      </c>
    </row>
    <row r="304" spans="1:4">
      <c r="A304" s="48">
        <f t="shared" si="5"/>
        <v>44</v>
      </c>
      <c r="B304" s="49">
        <v>46325</v>
      </c>
      <c r="C304" s="48" t="s">
        <v>11</v>
      </c>
      <c r="D304" s="48" t="s">
        <v>17</v>
      </c>
    </row>
    <row r="305" spans="1:4">
      <c r="A305" s="48">
        <f t="shared" si="5"/>
        <v>44</v>
      </c>
      <c r="B305" s="49">
        <v>46326</v>
      </c>
      <c r="C305" s="48" t="s">
        <v>11</v>
      </c>
      <c r="D305" s="53" t="s">
        <v>20</v>
      </c>
    </row>
    <row r="306" spans="1:4">
      <c r="A306" s="48">
        <f t="shared" si="5"/>
        <v>44</v>
      </c>
      <c r="B306" s="49">
        <v>46327</v>
      </c>
      <c r="C306" s="48" t="s">
        <v>11</v>
      </c>
      <c r="D306" s="51" t="s">
        <v>12</v>
      </c>
    </row>
    <row r="307" spans="1:4">
      <c r="A307" s="48">
        <f t="shared" si="5"/>
        <v>45</v>
      </c>
      <c r="B307" s="49">
        <v>46328</v>
      </c>
      <c r="C307" s="48" t="s">
        <v>11</v>
      </c>
      <c r="D307" s="48" t="s">
        <v>25</v>
      </c>
    </row>
    <row r="308" spans="1:4">
      <c r="A308" s="48">
        <f t="shared" si="5"/>
        <v>45</v>
      </c>
      <c r="B308" s="49">
        <v>46329</v>
      </c>
      <c r="C308" s="48" t="s">
        <v>11</v>
      </c>
      <c r="D308" s="48" t="s">
        <v>27</v>
      </c>
    </row>
    <row r="309" spans="1:4">
      <c r="A309" s="48">
        <f t="shared" si="5"/>
        <v>45</v>
      </c>
      <c r="B309" s="49">
        <v>46330</v>
      </c>
      <c r="C309" s="48" t="s">
        <v>11</v>
      </c>
      <c r="D309" s="48" t="s">
        <v>29</v>
      </c>
    </row>
    <row r="310" spans="1:4">
      <c r="A310" s="48">
        <f t="shared" si="5"/>
        <v>45</v>
      </c>
      <c r="B310" s="49">
        <v>46331</v>
      </c>
      <c r="C310" s="48" t="s">
        <v>11</v>
      </c>
      <c r="D310" s="48" t="s">
        <v>31</v>
      </c>
    </row>
    <row r="311" spans="1:4">
      <c r="A311" s="48">
        <f t="shared" si="5"/>
        <v>45</v>
      </c>
      <c r="B311" s="49">
        <v>46332</v>
      </c>
      <c r="C311" s="48" t="s">
        <v>11</v>
      </c>
      <c r="D311" s="48" t="s">
        <v>17</v>
      </c>
    </row>
    <row r="312" spans="1:4">
      <c r="A312" s="48">
        <f t="shared" si="5"/>
        <v>45</v>
      </c>
      <c r="B312" s="49">
        <v>46333</v>
      </c>
      <c r="C312" s="48" t="s">
        <v>11</v>
      </c>
      <c r="D312" s="53" t="s">
        <v>20</v>
      </c>
    </row>
    <row r="313" spans="1:4">
      <c r="A313" s="48">
        <f t="shared" si="5"/>
        <v>45</v>
      </c>
      <c r="B313" s="49">
        <v>46334</v>
      </c>
      <c r="C313" s="48" t="s">
        <v>11</v>
      </c>
      <c r="D313" s="51" t="s">
        <v>12</v>
      </c>
    </row>
    <row r="314" spans="1:4">
      <c r="A314" s="48">
        <f t="shared" si="5"/>
        <v>46</v>
      </c>
      <c r="B314" s="49">
        <v>46335</v>
      </c>
      <c r="C314" s="48" t="s">
        <v>11</v>
      </c>
      <c r="D314" s="48" t="s">
        <v>25</v>
      </c>
    </row>
    <row r="315" spans="1:4">
      <c r="A315" s="48">
        <f t="shared" si="5"/>
        <v>46</v>
      </c>
      <c r="B315" s="49">
        <v>46336</v>
      </c>
      <c r="C315" s="48" t="s">
        <v>11</v>
      </c>
      <c r="D315" s="48" t="s">
        <v>27</v>
      </c>
    </row>
    <row r="316" spans="1:4">
      <c r="A316" s="48">
        <f t="shared" si="5"/>
        <v>46</v>
      </c>
      <c r="B316" s="49">
        <v>46337</v>
      </c>
      <c r="C316" s="48" t="s">
        <v>11</v>
      </c>
      <c r="D316" s="48" t="s">
        <v>29</v>
      </c>
    </row>
    <row r="317" spans="1:4">
      <c r="A317" s="48">
        <f t="shared" si="5"/>
        <v>46</v>
      </c>
      <c r="B317" s="49">
        <v>46338</v>
      </c>
      <c r="C317" s="48" t="s">
        <v>11</v>
      </c>
      <c r="D317" s="48" t="s">
        <v>31</v>
      </c>
    </row>
    <row r="318" spans="1:4">
      <c r="A318" s="48">
        <f t="shared" si="5"/>
        <v>46</v>
      </c>
      <c r="B318" s="49">
        <v>46339</v>
      </c>
      <c r="C318" s="48" t="s">
        <v>11</v>
      </c>
      <c r="D318" s="48" t="s">
        <v>17</v>
      </c>
    </row>
    <row r="319" spans="1:4">
      <c r="A319" s="48">
        <f t="shared" si="5"/>
        <v>46</v>
      </c>
      <c r="B319" s="49">
        <v>46340</v>
      </c>
      <c r="C319" s="48" t="s">
        <v>11</v>
      </c>
      <c r="D319" s="53" t="s">
        <v>20</v>
      </c>
    </row>
    <row r="320" spans="1:4">
      <c r="A320" s="48">
        <f t="shared" si="5"/>
        <v>46</v>
      </c>
      <c r="B320" s="49">
        <v>46341</v>
      </c>
      <c r="C320" s="48" t="s">
        <v>11</v>
      </c>
      <c r="D320" s="51" t="s">
        <v>12</v>
      </c>
    </row>
    <row r="321" spans="1:4">
      <c r="A321" s="48">
        <f t="shared" si="5"/>
        <v>47</v>
      </c>
      <c r="B321" s="49">
        <v>46342</v>
      </c>
      <c r="C321" s="48" t="s">
        <v>11</v>
      </c>
      <c r="D321" s="48" t="s">
        <v>25</v>
      </c>
    </row>
    <row r="322" spans="1:4">
      <c r="A322" s="48">
        <f t="shared" si="5"/>
        <v>47</v>
      </c>
      <c r="B322" s="49">
        <v>46343</v>
      </c>
      <c r="C322" s="48" t="s">
        <v>11</v>
      </c>
      <c r="D322" s="48" t="s">
        <v>27</v>
      </c>
    </row>
    <row r="323" spans="1:4">
      <c r="A323" s="48">
        <f t="shared" ref="A323:A366" si="6">WEEKNUM(B323,21)</f>
        <v>47</v>
      </c>
      <c r="B323" s="49">
        <v>46344</v>
      </c>
      <c r="C323" s="48" t="s">
        <v>11</v>
      </c>
      <c r="D323" s="48" t="s">
        <v>29</v>
      </c>
    </row>
    <row r="324" spans="1:4">
      <c r="A324" s="48">
        <f t="shared" si="6"/>
        <v>47</v>
      </c>
      <c r="B324" s="49">
        <v>46345</v>
      </c>
      <c r="C324" s="48" t="s">
        <v>11</v>
      </c>
      <c r="D324" s="48" t="s">
        <v>31</v>
      </c>
    </row>
    <row r="325" spans="1:4">
      <c r="A325" s="48">
        <f t="shared" si="6"/>
        <v>47</v>
      </c>
      <c r="B325" s="49">
        <v>46346</v>
      </c>
      <c r="C325" s="48" t="s">
        <v>11</v>
      </c>
      <c r="D325" s="48" t="s">
        <v>17</v>
      </c>
    </row>
    <row r="326" spans="1:4">
      <c r="A326" s="48">
        <f t="shared" si="6"/>
        <v>47</v>
      </c>
      <c r="B326" s="49">
        <v>46347</v>
      </c>
      <c r="C326" s="48" t="s">
        <v>11</v>
      </c>
      <c r="D326" s="53" t="s">
        <v>20</v>
      </c>
    </row>
    <row r="327" spans="1:4">
      <c r="A327" s="48">
        <f t="shared" si="6"/>
        <v>47</v>
      </c>
      <c r="B327" s="49">
        <v>46348</v>
      </c>
      <c r="C327" s="48" t="s">
        <v>11</v>
      </c>
      <c r="D327" s="51" t="s">
        <v>12</v>
      </c>
    </row>
    <row r="328" spans="1:4">
      <c r="A328" s="48">
        <f t="shared" si="6"/>
        <v>48</v>
      </c>
      <c r="B328" s="49">
        <v>46349</v>
      </c>
      <c r="C328" s="48" t="s">
        <v>11</v>
      </c>
      <c r="D328" s="48" t="s">
        <v>25</v>
      </c>
    </row>
    <row r="329" spans="1:4">
      <c r="A329" s="48">
        <f t="shared" si="6"/>
        <v>48</v>
      </c>
      <c r="B329" s="49">
        <v>46350</v>
      </c>
      <c r="C329" s="48" t="s">
        <v>11</v>
      </c>
      <c r="D329" s="48" t="s">
        <v>27</v>
      </c>
    </row>
    <row r="330" spans="1:4">
      <c r="A330" s="48">
        <f t="shared" si="6"/>
        <v>48</v>
      </c>
      <c r="B330" s="49">
        <v>46351</v>
      </c>
      <c r="C330" s="48" t="s">
        <v>11</v>
      </c>
      <c r="D330" s="48" t="s">
        <v>29</v>
      </c>
    </row>
    <row r="331" spans="1:4">
      <c r="A331" s="48">
        <f t="shared" si="6"/>
        <v>48</v>
      </c>
      <c r="B331" s="49">
        <v>46352</v>
      </c>
      <c r="C331" s="48" t="s">
        <v>11</v>
      </c>
      <c r="D331" s="48" t="s">
        <v>31</v>
      </c>
    </row>
    <row r="332" spans="1:4">
      <c r="A332" s="48">
        <f t="shared" si="6"/>
        <v>48</v>
      </c>
      <c r="B332" s="49">
        <v>46353</v>
      </c>
      <c r="C332" s="48" t="s">
        <v>11</v>
      </c>
      <c r="D332" s="48" t="s">
        <v>17</v>
      </c>
    </row>
    <row r="333" spans="1:4">
      <c r="A333" s="48">
        <f t="shared" si="6"/>
        <v>48</v>
      </c>
      <c r="B333" s="49">
        <v>46354</v>
      </c>
      <c r="C333" s="48" t="s">
        <v>11</v>
      </c>
      <c r="D333" s="53" t="s">
        <v>20</v>
      </c>
    </row>
    <row r="334" spans="1:4">
      <c r="A334" s="48">
        <f t="shared" si="6"/>
        <v>48</v>
      </c>
      <c r="B334" s="49">
        <v>46355</v>
      </c>
      <c r="C334" s="48" t="s">
        <v>11</v>
      </c>
      <c r="D334" s="51" t="s">
        <v>12</v>
      </c>
    </row>
    <row r="335" spans="1:4">
      <c r="A335" s="48">
        <f t="shared" si="6"/>
        <v>49</v>
      </c>
      <c r="B335" s="49">
        <v>46356</v>
      </c>
      <c r="C335" s="48" t="s">
        <v>11</v>
      </c>
      <c r="D335" s="48" t="s">
        <v>25</v>
      </c>
    </row>
    <row r="336" spans="1:4">
      <c r="A336" s="48">
        <f t="shared" si="6"/>
        <v>49</v>
      </c>
      <c r="B336" s="49">
        <v>46357</v>
      </c>
      <c r="C336" s="48" t="s">
        <v>11</v>
      </c>
      <c r="D336" s="48" t="s">
        <v>27</v>
      </c>
    </row>
    <row r="337" spans="1:4">
      <c r="A337" s="48">
        <f t="shared" si="6"/>
        <v>49</v>
      </c>
      <c r="B337" s="49">
        <v>46358</v>
      </c>
      <c r="C337" s="48" t="s">
        <v>11</v>
      </c>
      <c r="D337" s="48" t="s">
        <v>29</v>
      </c>
    </row>
    <row r="338" spans="1:4">
      <c r="A338" s="48">
        <f t="shared" si="6"/>
        <v>49</v>
      </c>
      <c r="B338" s="49">
        <v>46359</v>
      </c>
      <c r="C338" s="48" t="s">
        <v>11</v>
      </c>
      <c r="D338" s="48" t="s">
        <v>31</v>
      </c>
    </row>
    <row r="339" spans="1:4">
      <c r="A339" s="48">
        <f t="shared" si="6"/>
        <v>49</v>
      </c>
      <c r="B339" s="49">
        <v>46360</v>
      </c>
      <c r="C339" s="48" t="s">
        <v>11</v>
      </c>
      <c r="D339" s="48" t="s">
        <v>17</v>
      </c>
    </row>
    <row r="340" spans="1:4">
      <c r="A340" s="48">
        <f t="shared" si="6"/>
        <v>49</v>
      </c>
      <c r="B340" s="49">
        <v>46361</v>
      </c>
      <c r="C340" s="48" t="s">
        <v>11</v>
      </c>
      <c r="D340" s="53" t="s">
        <v>20</v>
      </c>
    </row>
    <row r="341" spans="1:4">
      <c r="A341" s="48">
        <f t="shared" si="6"/>
        <v>49</v>
      </c>
      <c r="B341" s="49">
        <v>46362</v>
      </c>
      <c r="C341" s="48" t="s">
        <v>11</v>
      </c>
      <c r="D341" s="51" t="s">
        <v>12</v>
      </c>
    </row>
    <row r="342" spans="1:4">
      <c r="A342" s="48">
        <f t="shared" si="6"/>
        <v>50</v>
      </c>
      <c r="B342" s="49">
        <v>46363</v>
      </c>
      <c r="C342" s="48" t="s">
        <v>11</v>
      </c>
      <c r="D342" s="48" t="s">
        <v>25</v>
      </c>
    </row>
    <row r="343" spans="1:4">
      <c r="A343" s="48">
        <f t="shared" si="6"/>
        <v>50</v>
      </c>
      <c r="B343" s="49">
        <v>46364</v>
      </c>
      <c r="C343" s="48" t="s">
        <v>11</v>
      </c>
      <c r="D343" s="48" t="s">
        <v>27</v>
      </c>
    </row>
    <row r="344" spans="1:4">
      <c r="A344" s="48">
        <f t="shared" si="6"/>
        <v>50</v>
      </c>
      <c r="B344" s="49">
        <v>46365</v>
      </c>
      <c r="C344" s="48" t="s">
        <v>11</v>
      </c>
      <c r="D344" s="48" t="s">
        <v>29</v>
      </c>
    </row>
    <row r="345" spans="1:4">
      <c r="A345" s="48">
        <f t="shared" si="6"/>
        <v>50</v>
      </c>
      <c r="B345" s="49">
        <v>46366</v>
      </c>
      <c r="C345" s="48" t="s">
        <v>11</v>
      </c>
      <c r="D345" s="48" t="s">
        <v>31</v>
      </c>
    </row>
    <row r="346" spans="1:4">
      <c r="A346" s="48">
        <f t="shared" si="6"/>
        <v>50</v>
      </c>
      <c r="B346" s="49">
        <v>46367</v>
      </c>
      <c r="C346" s="48" t="s">
        <v>11</v>
      </c>
      <c r="D346" s="48" t="s">
        <v>17</v>
      </c>
    </row>
    <row r="347" spans="1:4">
      <c r="A347" s="48">
        <f t="shared" si="6"/>
        <v>50</v>
      </c>
      <c r="B347" s="49">
        <v>46368</v>
      </c>
      <c r="C347" s="48" t="s">
        <v>11</v>
      </c>
      <c r="D347" s="53" t="s">
        <v>20</v>
      </c>
    </row>
    <row r="348" spans="1:4">
      <c r="A348" s="48">
        <f t="shared" si="6"/>
        <v>50</v>
      </c>
      <c r="B348" s="49">
        <v>46369</v>
      </c>
      <c r="C348" s="48" t="s">
        <v>11</v>
      </c>
      <c r="D348" s="51" t="s">
        <v>12</v>
      </c>
    </row>
    <row r="349" spans="1:4">
      <c r="A349" s="48">
        <f t="shared" si="6"/>
        <v>51</v>
      </c>
      <c r="B349" s="49">
        <v>46370</v>
      </c>
      <c r="C349" s="48" t="s">
        <v>11</v>
      </c>
      <c r="D349" s="48" t="s">
        <v>25</v>
      </c>
    </row>
    <row r="350" spans="1:4">
      <c r="A350" s="48">
        <f t="shared" si="6"/>
        <v>51</v>
      </c>
      <c r="B350" s="49">
        <v>46371</v>
      </c>
      <c r="C350" s="48" t="s">
        <v>11</v>
      </c>
      <c r="D350" s="48" t="s">
        <v>27</v>
      </c>
    </row>
    <row r="351" spans="1:4">
      <c r="A351" s="48">
        <f t="shared" si="6"/>
        <v>51</v>
      </c>
      <c r="B351" s="49">
        <v>46372</v>
      </c>
      <c r="C351" s="48" t="s">
        <v>11</v>
      </c>
      <c r="D351" s="48" t="s">
        <v>29</v>
      </c>
    </row>
    <row r="352" spans="1:4">
      <c r="A352" s="48">
        <f t="shared" si="6"/>
        <v>51</v>
      </c>
      <c r="B352" s="49">
        <v>46373</v>
      </c>
      <c r="C352" s="48" t="s">
        <v>11</v>
      </c>
      <c r="D352" s="48" t="s">
        <v>31</v>
      </c>
    </row>
    <row r="353" spans="1:5">
      <c r="A353" s="48">
        <f t="shared" si="6"/>
        <v>51</v>
      </c>
      <c r="B353" s="49">
        <v>46374</v>
      </c>
      <c r="C353" s="48" t="s">
        <v>11</v>
      </c>
      <c r="D353" s="48" t="s">
        <v>17</v>
      </c>
    </row>
    <row r="354" spans="1:5">
      <c r="A354" s="48">
        <f t="shared" si="6"/>
        <v>51</v>
      </c>
      <c r="B354" s="49">
        <v>46375</v>
      </c>
      <c r="C354" s="48" t="s">
        <v>11</v>
      </c>
      <c r="D354" s="53" t="s">
        <v>20</v>
      </c>
    </row>
    <row r="355" spans="1:5">
      <c r="A355" s="48">
        <f t="shared" si="6"/>
        <v>51</v>
      </c>
      <c r="B355" s="49">
        <v>46376</v>
      </c>
      <c r="C355" s="48" t="s">
        <v>11</v>
      </c>
      <c r="D355" s="51" t="s">
        <v>12</v>
      </c>
    </row>
    <row r="356" spans="1:5">
      <c r="A356" s="48">
        <f t="shared" si="6"/>
        <v>52</v>
      </c>
      <c r="B356" s="49">
        <v>46377</v>
      </c>
      <c r="C356" s="67" t="s">
        <v>16</v>
      </c>
      <c r="D356" s="48" t="s">
        <v>25</v>
      </c>
    </row>
    <row r="357" spans="1:5">
      <c r="A357" s="48">
        <f t="shared" si="6"/>
        <v>52</v>
      </c>
      <c r="B357" s="49">
        <v>46378</v>
      </c>
      <c r="C357" s="67" t="s">
        <v>16</v>
      </c>
      <c r="D357" s="48" t="s">
        <v>27</v>
      </c>
    </row>
    <row r="358" spans="1:5">
      <c r="A358" s="48">
        <f t="shared" si="6"/>
        <v>52</v>
      </c>
      <c r="B358" s="49">
        <v>46379</v>
      </c>
      <c r="C358" s="67" t="s">
        <v>16</v>
      </c>
      <c r="D358" s="48" t="s">
        <v>29</v>
      </c>
    </row>
    <row r="359" spans="1:5">
      <c r="A359" s="48">
        <f t="shared" si="6"/>
        <v>52</v>
      </c>
      <c r="B359" s="49">
        <v>46380</v>
      </c>
      <c r="C359" s="48" t="s">
        <v>11</v>
      </c>
      <c r="D359" s="53" t="s">
        <v>20</v>
      </c>
      <c r="E359" s="48" t="s">
        <v>45</v>
      </c>
    </row>
    <row r="360" spans="1:5">
      <c r="A360" s="48">
        <f t="shared" si="6"/>
        <v>52</v>
      </c>
      <c r="B360" s="49">
        <v>46381</v>
      </c>
      <c r="C360" s="48" t="s">
        <v>11</v>
      </c>
      <c r="D360" s="51" t="s">
        <v>12</v>
      </c>
      <c r="E360" s="48" t="s">
        <v>46</v>
      </c>
    </row>
    <row r="361" spans="1:5">
      <c r="A361" s="48">
        <f t="shared" si="6"/>
        <v>52</v>
      </c>
      <c r="B361" s="49">
        <v>46382</v>
      </c>
      <c r="C361" s="48" t="s">
        <v>11</v>
      </c>
      <c r="D361" s="53" t="s">
        <v>20</v>
      </c>
      <c r="E361" s="48" t="s">
        <v>47</v>
      </c>
    </row>
    <row r="362" spans="1:5">
      <c r="A362" s="48">
        <f t="shared" si="6"/>
        <v>52</v>
      </c>
      <c r="B362" s="49">
        <v>46383</v>
      </c>
      <c r="C362" s="48" t="s">
        <v>11</v>
      </c>
      <c r="D362" s="51" t="s">
        <v>12</v>
      </c>
    </row>
    <row r="363" spans="1:5">
      <c r="A363" s="48">
        <f t="shared" si="6"/>
        <v>53</v>
      </c>
      <c r="B363" s="49">
        <v>46384</v>
      </c>
      <c r="C363" s="48" t="s">
        <v>22</v>
      </c>
      <c r="D363" s="48" t="s">
        <v>25</v>
      </c>
    </row>
    <row r="364" spans="1:5">
      <c r="A364" s="48">
        <f t="shared" si="6"/>
        <v>53</v>
      </c>
      <c r="B364" s="49">
        <v>46385</v>
      </c>
      <c r="C364" s="48" t="s">
        <v>22</v>
      </c>
      <c r="D364" s="48" t="s">
        <v>27</v>
      </c>
    </row>
    <row r="365" spans="1:5">
      <c r="A365" s="48">
        <f t="shared" si="6"/>
        <v>53</v>
      </c>
      <c r="B365" s="49">
        <v>46386</v>
      </c>
      <c r="C365" s="48" t="s">
        <v>22</v>
      </c>
      <c r="D365" s="48" t="s">
        <v>29</v>
      </c>
    </row>
    <row r="366" spans="1:5">
      <c r="A366" s="48">
        <f t="shared" si="6"/>
        <v>53</v>
      </c>
      <c r="B366" s="49">
        <v>46387</v>
      </c>
      <c r="C366" s="48" t="s">
        <v>11</v>
      </c>
      <c r="D366" s="53" t="s">
        <v>20</v>
      </c>
      <c r="E366" s="48" t="s">
        <v>48</v>
      </c>
    </row>
    <row r="367" spans="1:5">
      <c r="C367" s="48" t="s">
        <v>32</v>
      </c>
    </row>
  </sheetData>
  <autoFilter ref="A1:F367" xr:uid="{D0961BEA-F1D1-4081-8728-85C23B1076FF}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C02E9-5EDB-4A50-A987-3D0F836D0498}">
  <sheetPr>
    <pageSetUpPr fitToPage="1"/>
  </sheetPr>
  <dimension ref="B1:Y166"/>
  <sheetViews>
    <sheetView showGridLines="0" zoomScaleNormal="100" workbookViewId="0">
      <selection activeCell="B23" sqref="B23"/>
    </sheetView>
  </sheetViews>
  <sheetFormatPr baseColWidth="10" defaultColWidth="11.42578125" defaultRowHeight="12.75"/>
  <cols>
    <col min="1" max="1" width="0.85546875" style="59" customWidth="1"/>
    <col min="2" max="3" width="11.42578125" style="59"/>
    <col min="4" max="4" width="0.85546875" style="59" customWidth="1"/>
    <col min="5" max="6" width="11.42578125" style="59"/>
    <col min="7" max="7" width="0.85546875" style="59" customWidth="1"/>
    <col min="8" max="9" width="11.42578125" style="59"/>
    <col min="10" max="10" width="0.85546875" style="59" customWidth="1"/>
    <col min="11" max="12" width="11.42578125" style="59"/>
    <col min="13" max="13" width="0.85546875" style="59" customWidth="1"/>
    <col min="14" max="15" width="11.42578125" style="59"/>
    <col min="16" max="16" width="0.85546875" style="59" customWidth="1"/>
    <col min="17" max="18" width="11.42578125" style="59"/>
    <col min="19" max="19" width="0.85546875" style="59" customWidth="1"/>
    <col min="20" max="256" width="11.42578125" style="59"/>
    <col min="257" max="257" width="0.85546875" style="59" customWidth="1"/>
    <col min="258" max="259" width="11.42578125" style="59"/>
    <col min="260" max="260" width="0.85546875" style="59" customWidth="1"/>
    <col min="261" max="262" width="11.42578125" style="59"/>
    <col min="263" max="263" width="0.85546875" style="59" customWidth="1"/>
    <col min="264" max="265" width="11.42578125" style="59"/>
    <col min="266" max="266" width="0.85546875" style="59" customWidth="1"/>
    <col min="267" max="268" width="11.42578125" style="59"/>
    <col min="269" max="269" width="0.85546875" style="59" customWidth="1"/>
    <col min="270" max="271" width="11.42578125" style="59"/>
    <col min="272" max="272" width="0.85546875" style="59" customWidth="1"/>
    <col min="273" max="274" width="11.42578125" style="59"/>
    <col min="275" max="275" width="0.85546875" style="59" customWidth="1"/>
    <col min="276" max="512" width="11.42578125" style="59"/>
    <col min="513" max="513" width="0.85546875" style="59" customWidth="1"/>
    <col min="514" max="515" width="11.42578125" style="59"/>
    <col min="516" max="516" width="0.85546875" style="59" customWidth="1"/>
    <col min="517" max="518" width="11.42578125" style="59"/>
    <col min="519" max="519" width="0.85546875" style="59" customWidth="1"/>
    <col min="520" max="521" width="11.42578125" style="59"/>
    <col min="522" max="522" width="0.85546875" style="59" customWidth="1"/>
    <col min="523" max="524" width="11.42578125" style="59"/>
    <col min="525" max="525" width="0.85546875" style="59" customWidth="1"/>
    <col min="526" max="527" width="11.42578125" style="59"/>
    <col min="528" max="528" width="0.85546875" style="59" customWidth="1"/>
    <col min="529" max="530" width="11.42578125" style="59"/>
    <col min="531" max="531" width="0.85546875" style="59" customWidth="1"/>
    <col min="532" max="768" width="11.42578125" style="59"/>
    <col min="769" max="769" width="0.85546875" style="59" customWidth="1"/>
    <col min="770" max="771" width="11.42578125" style="59"/>
    <col min="772" max="772" width="0.85546875" style="59" customWidth="1"/>
    <col min="773" max="774" width="11.42578125" style="59"/>
    <col min="775" max="775" width="0.85546875" style="59" customWidth="1"/>
    <col min="776" max="777" width="11.42578125" style="59"/>
    <col min="778" max="778" width="0.85546875" style="59" customWidth="1"/>
    <col min="779" max="780" width="11.42578125" style="59"/>
    <col min="781" max="781" width="0.85546875" style="59" customWidth="1"/>
    <col min="782" max="783" width="11.42578125" style="59"/>
    <col min="784" max="784" width="0.85546875" style="59" customWidth="1"/>
    <col min="785" max="786" width="11.42578125" style="59"/>
    <col min="787" max="787" width="0.85546875" style="59" customWidth="1"/>
    <col min="788" max="1024" width="11.42578125" style="59"/>
    <col min="1025" max="1025" width="0.85546875" style="59" customWidth="1"/>
    <col min="1026" max="1027" width="11.42578125" style="59"/>
    <col min="1028" max="1028" width="0.85546875" style="59" customWidth="1"/>
    <col min="1029" max="1030" width="11.42578125" style="59"/>
    <col min="1031" max="1031" width="0.85546875" style="59" customWidth="1"/>
    <col min="1032" max="1033" width="11.42578125" style="59"/>
    <col min="1034" max="1034" width="0.85546875" style="59" customWidth="1"/>
    <col min="1035" max="1036" width="11.42578125" style="59"/>
    <col min="1037" max="1037" width="0.85546875" style="59" customWidth="1"/>
    <col min="1038" max="1039" width="11.42578125" style="59"/>
    <col min="1040" max="1040" width="0.85546875" style="59" customWidth="1"/>
    <col min="1041" max="1042" width="11.42578125" style="59"/>
    <col min="1043" max="1043" width="0.85546875" style="59" customWidth="1"/>
    <col min="1044" max="1280" width="11.42578125" style="59"/>
    <col min="1281" max="1281" width="0.85546875" style="59" customWidth="1"/>
    <col min="1282" max="1283" width="11.42578125" style="59"/>
    <col min="1284" max="1284" width="0.85546875" style="59" customWidth="1"/>
    <col min="1285" max="1286" width="11.42578125" style="59"/>
    <col min="1287" max="1287" width="0.85546875" style="59" customWidth="1"/>
    <col min="1288" max="1289" width="11.42578125" style="59"/>
    <col min="1290" max="1290" width="0.85546875" style="59" customWidth="1"/>
    <col min="1291" max="1292" width="11.42578125" style="59"/>
    <col min="1293" max="1293" width="0.85546875" style="59" customWidth="1"/>
    <col min="1294" max="1295" width="11.42578125" style="59"/>
    <col min="1296" max="1296" width="0.85546875" style="59" customWidth="1"/>
    <col min="1297" max="1298" width="11.42578125" style="59"/>
    <col min="1299" max="1299" width="0.85546875" style="59" customWidth="1"/>
    <col min="1300" max="1536" width="11.42578125" style="59"/>
    <col min="1537" max="1537" width="0.85546875" style="59" customWidth="1"/>
    <col min="1538" max="1539" width="11.42578125" style="59"/>
    <col min="1540" max="1540" width="0.85546875" style="59" customWidth="1"/>
    <col min="1541" max="1542" width="11.42578125" style="59"/>
    <col min="1543" max="1543" width="0.85546875" style="59" customWidth="1"/>
    <col min="1544" max="1545" width="11.42578125" style="59"/>
    <col min="1546" max="1546" width="0.85546875" style="59" customWidth="1"/>
    <col min="1547" max="1548" width="11.42578125" style="59"/>
    <col min="1549" max="1549" width="0.85546875" style="59" customWidth="1"/>
    <col min="1550" max="1551" width="11.42578125" style="59"/>
    <col min="1552" max="1552" width="0.85546875" style="59" customWidth="1"/>
    <col min="1553" max="1554" width="11.42578125" style="59"/>
    <col min="1555" max="1555" width="0.85546875" style="59" customWidth="1"/>
    <col min="1556" max="1792" width="11.42578125" style="59"/>
    <col min="1793" max="1793" width="0.85546875" style="59" customWidth="1"/>
    <col min="1794" max="1795" width="11.42578125" style="59"/>
    <col min="1796" max="1796" width="0.85546875" style="59" customWidth="1"/>
    <col min="1797" max="1798" width="11.42578125" style="59"/>
    <col min="1799" max="1799" width="0.85546875" style="59" customWidth="1"/>
    <col min="1800" max="1801" width="11.42578125" style="59"/>
    <col min="1802" max="1802" width="0.85546875" style="59" customWidth="1"/>
    <col min="1803" max="1804" width="11.42578125" style="59"/>
    <col min="1805" max="1805" width="0.85546875" style="59" customWidth="1"/>
    <col min="1806" max="1807" width="11.42578125" style="59"/>
    <col min="1808" max="1808" width="0.85546875" style="59" customWidth="1"/>
    <col min="1809" max="1810" width="11.42578125" style="59"/>
    <col min="1811" max="1811" width="0.85546875" style="59" customWidth="1"/>
    <col min="1812" max="2048" width="11.42578125" style="59"/>
    <col min="2049" max="2049" width="0.85546875" style="59" customWidth="1"/>
    <col min="2050" max="2051" width="11.42578125" style="59"/>
    <col min="2052" max="2052" width="0.85546875" style="59" customWidth="1"/>
    <col min="2053" max="2054" width="11.42578125" style="59"/>
    <col min="2055" max="2055" width="0.85546875" style="59" customWidth="1"/>
    <col min="2056" max="2057" width="11.42578125" style="59"/>
    <col min="2058" max="2058" width="0.85546875" style="59" customWidth="1"/>
    <col min="2059" max="2060" width="11.42578125" style="59"/>
    <col min="2061" max="2061" width="0.85546875" style="59" customWidth="1"/>
    <col min="2062" max="2063" width="11.42578125" style="59"/>
    <col min="2064" max="2064" width="0.85546875" style="59" customWidth="1"/>
    <col min="2065" max="2066" width="11.42578125" style="59"/>
    <col min="2067" max="2067" width="0.85546875" style="59" customWidth="1"/>
    <col min="2068" max="2304" width="11.42578125" style="59"/>
    <col min="2305" max="2305" width="0.85546875" style="59" customWidth="1"/>
    <col min="2306" max="2307" width="11.42578125" style="59"/>
    <col min="2308" max="2308" width="0.85546875" style="59" customWidth="1"/>
    <col min="2309" max="2310" width="11.42578125" style="59"/>
    <col min="2311" max="2311" width="0.85546875" style="59" customWidth="1"/>
    <col min="2312" max="2313" width="11.42578125" style="59"/>
    <col min="2314" max="2314" width="0.85546875" style="59" customWidth="1"/>
    <col min="2315" max="2316" width="11.42578125" style="59"/>
    <col min="2317" max="2317" width="0.85546875" style="59" customWidth="1"/>
    <col min="2318" max="2319" width="11.42578125" style="59"/>
    <col min="2320" max="2320" width="0.85546875" style="59" customWidth="1"/>
    <col min="2321" max="2322" width="11.42578125" style="59"/>
    <col min="2323" max="2323" width="0.85546875" style="59" customWidth="1"/>
    <col min="2324" max="2560" width="11.42578125" style="59"/>
    <col min="2561" max="2561" width="0.85546875" style="59" customWidth="1"/>
    <col min="2562" max="2563" width="11.42578125" style="59"/>
    <col min="2564" max="2564" width="0.85546875" style="59" customWidth="1"/>
    <col min="2565" max="2566" width="11.42578125" style="59"/>
    <col min="2567" max="2567" width="0.85546875" style="59" customWidth="1"/>
    <col min="2568" max="2569" width="11.42578125" style="59"/>
    <col min="2570" max="2570" width="0.85546875" style="59" customWidth="1"/>
    <col min="2571" max="2572" width="11.42578125" style="59"/>
    <col min="2573" max="2573" width="0.85546875" style="59" customWidth="1"/>
    <col min="2574" max="2575" width="11.42578125" style="59"/>
    <col min="2576" max="2576" width="0.85546875" style="59" customWidth="1"/>
    <col min="2577" max="2578" width="11.42578125" style="59"/>
    <col min="2579" max="2579" width="0.85546875" style="59" customWidth="1"/>
    <col min="2580" max="2816" width="11.42578125" style="59"/>
    <col min="2817" max="2817" width="0.85546875" style="59" customWidth="1"/>
    <col min="2818" max="2819" width="11.42578125" style="59"/>
    <col min="2820" max="2820" width="0.85546875" style="59" customWidth="1"/>
    <col min="2821" max="2822" width="11.42578125" style="59"/>
    <col min="2823" max="2823" width="0.85546875" style="59" customWidth="1"/>
    <col min="2824" max="2825" width="11.42578125" style="59"/>
    <col min="2826" max="2826" width="0.85546875" style="59" customWidth="1"/>
    <col min="2827" max="2828" width="11.42578125" style="59"/>
    <col min="2829" max="2829" width="0.85546875" style="59" customWidth="1"/>
    <col min="2830" max="2831" width="11.42578125" style="59"/>
    <col min="2832" max="2832" width="0.85546875" style="59" customWidth="1"/>
    <col min="2833" max="2834" width="11.42578125" style="59"/>
    <col min="2835" max="2835" width="0.85546875" style="59" customWidth="1"/>
    <col min="2836" max="3072" width="11.42578125" style="59"/>
    <col min="3073" max="3073" width="0.85546875" style="59" customWidth="1"/>
    <col min="3074" max="3075" width="11.42578125" style="59"/>
    <col min="3076" max="3076" width="0.85546875" style="59" customWidth="1"/>
    <col min="3077" max="3078" width="11.42578125" style="59"/>
    <col min="3079" max="3079" width="0.85546875" style="59" customWidth="1"/>
    <col min="3080" max="3081" width="11.42578125" style="59"/>
    <col min="3082" max="3082" width="0.85546875" style="59" customWidth="1"/>
    <col min="3083" max="3084" width="11.42578125" style="59"/>
    <col min="3085" max="3085" width="0.85546875" style="59" customWidth="1"/>
    <col min="3086" max="3087" width="11.42578125" style="59"/>
    <col min="3088" max="3088" width="0.85546875" style="59" customWidth="1"/>
    <col min="3089" max="3090" width="11.42578125" style="59"/>
    <col min="3091" max="3091" width="0.85546875" style="59" customWidth="1"/>
    <col min="3092" max="3328" width="11.42578125" style="59"/>
    <col min="3329" max="3329" width="0.85546875" style="59" customWidth="1"/>
    <col min="3330" max="3331" width="11.42578125" style="59"/>
    <col min="3332" max="3332" width="0.85546875" style="59" customWidth="1"/>
    <col min="3333" max="3334" width="11.42578125" style="59"/>
    <col min="3335" max="3335" width="0.85546875" style="59" customWidth="1"/>
    <col min="3336" max="3337" width="11.42578125" style="59"/>
    <col min="3338" max="3338" width="0.85546875" style="59" customWidth="1"/>
    <col min="3339" max="3340" width="11.42578125" style="59"/>
    <col min="3341" max="3341" width="0.85546875" style="59" customWidth="1"/>
    <col min="3342" max="3343" width="11.42578125" style="59"/>
    <col min="3344" max="3344" width="0.85546875" style="59" customWidth="1"/>
    <col min="3345" max="3346" width="11.42578125" style="59"/>
    <col min="3347" max="3347" width="0.85546875" style="59" customWidth="1"/>
    <col min="3348" max="3584" width="11.42578125" style="59"/>
    <col min="3585" max="3585" width="0.85546875" style="59" customWidth="1"/>
    <col min="3586" max="3587" width="11.42578125" style="59"/>
    <col min="3588" max="3588" width="0.85546875" style="59" customWidth="1"/>
    <col min="3589" max="3590" width="11.42578125" style="59"/>
    <col min="3591" max="3591" width="0.85546875" style="59" customWidth="1"/>
    <col min="3592" max="3593" width="11.42578125" style="59"/>
    <col min="3594" max="3594" width="0.85546875" style="59" customWidth="1"/>
    <col min="3595" max="3596" width="11.42578125" style="59"/>
    <col min="3597" max="3597" width="0.85546875" style="59" customWidth="1"/>
    <col min="3598" max="3599" width="11.42578125" style="59"/>
    <col min="3600" max="3600" width="0.85546875" style="59" customWidth="1"/>
    <col min="3601" max="3602" width="11.42578125" style="59"/>
    <col min="3603" max="3603" width="0.85546875" style="59" customWidth="1"/>
    <col min="3604" max="3840" width="11.42578125" style="59"/>
    <col min="3841" max="3841" width="0.85546875" style="59" customWidth="1"/>
    <col min="3842" max="3843" width="11.42578125" style="59"/>
    <col min="3844" max="3844" width="0.85546875" style="59" customWidth="1"/>
    <col min="3845" max="3846" width="11.42578125" style="59"/>
    <col min="3847" max="3847" width="0.85546875" style="59" customWidth="1"/>
    <col min="3848" max="3849" width="11.42578125" style="59"/>
    <col min="3850" max="3850" width="0.85546875" style="59" customWidth="1"/>
    <col min="3851" max="3852" width="11.42578125" style="59"/>
    <col min="3853" max="3853" width="0.85546875" style="59" customWidth="1"/>
    <col min="3854" max="3855" width="11.42578125" style="59"/>
    <col min="3856" max="3856" width="0.85546875" style="59" customWidth="1"/>
    <col min="3857" max="3858" width="11.42578125" style="59"/>
    <col min="3859" max="3859" width="0.85546875" style="59" customWidth="1"/>
    <col min="3860" max="4096" width="11.42578125" style="59"/>
    <col min="4097" max="4097" width="0.85546875" style="59" customWidth="1"/>
    <col min="4098" max="4099" width="11.42578125" style="59"/>
    <col min="4100" max="4100" width="0.85546875" style="59" customWidth="1"/>
    <col min="4101" max="4102" width="11.42578125" style="59"/>
    <col min="4103" max="4103" width="0.85546875" style="59" customWidth="1"/>
    <col min="4104" max="4105" width="11.42578125" style="59"/>
    <col min="4106" max="4106" width="0.85546875" style="59" customWidth="1"/>
    <col min="4107" max="4108" width="11.42578125" style="59"/>
    <col min="4109" max="4109" width="0.85546875" style="59" customWidth="1"/>
    <col min="4110" max="4111" width="11.42578125" style="59"/>
    <col min="4112" max="4112" width="0.85546875" style="59" customWidth="1"/>
    <col min="4113" max="4114" width="11.42578125" style="59"/>
    <col min="4115" max="4115" width="0.85546875" style="59" customWidth="1"/>
    <col min="4116" max="4352" width="11.42578125" style="59"/>
    <col min="4353" max="4353" width="0.85546875" style="59" customWidth="1"/>
    <col min="4354" max="4355" width="11.42578125" style="59"/>
    <col min="4356" max="4356" width="0.85546875" style="59" customWidth="1"/>
    <col min="4357" max="4358" width="11.42578125" style="59"/>
    <col min="4359" max="4359" width="0.85546875" style="59" customWidth="1"/>
    <col min="4360" max="4361" width="11.42578125" style="59"/>
    <col min="4362" max="4362" width="0.85546875" style="59" customWidth="1"/>
    <col min="4363" max="4364" width="11.42578125" style="59"/>
    <col min="4365" max="4365" width="0.85546875" style="59" customWidth="1"/>
    <col min="4366" max="4367" width="11.42578125" style="59"/>
    <col min="4368" max="4368" width="0.85546875" style="59" customWidth="1"/>
    <col min="4369" max="4370" width="11.42578125" style="59"/>
    <col min="4371" max="4371" width="0.85546875" style="59" customWidth="1"/>
    <col min="4372" max="4608" width="11.42578125" style="59"/>
    <col min="4609" max="4609" width="0.85546875" style="59" customWidth="1"/>
    <col min="4610" max="4611" width="11.42578125" style="59"/>
    <col min="4612" max="4612" width="0.85546875" style="59" customWidth="1"/>
    <col min="4613" max="4614" width="11.42578125" style="59"/>
    <col min="4615" max="4615" width="0.85546875" style="59" customWidth="1"/>
    <col min="4616" max="4617" width="11.42578125" style="59"/>
    <col min="4618" max="4618" width="0.85546875" style="59" customWidth="1"/>
    <col min="4619" max="4620" width="11.42578125" style="59"/>
    <col min="4621" max="4621" width="0.85546875" style="59" customWidth="1"/>
    <col min="4622" max="4623" width="11.42578125" style="59"/>
    <col min="4624" max="4624" width="0.85546875" style="59" customWidth="1"/>
    <col min="4625" max="4626" width="11.42578125" style="59"/>
    <col min="4627" max="4627" width="0.85546875" style="59" customWidth="1"/>
    <col min="4628" max="4864" width="11.42578125" style="59"/>
    <col min="4865" max="4865" width="0.85546875" style="59" customWidth="1"/>
    <col min="4866" max="4867" width="11.42578125" style="59"/>
    <col min="4868" max="4868" width="0.85546875" style="59" customWidth="1"/>
    <col min="4869" max="4870" width="11.42578125" style="59"/>
    <col min="4871" max="4871" width="0.85546875" style="59" customWidth="1"/>
    <col min="4872" max="4873" width="11.42578125" style="59"/>
    <col min="4874" max="4874" width="0.85546875" style="59" customWidth="1"/>
    <col min="4875" max="4876" width="11.42578125" style="59"/>
    <col min="4877" max="4877" width="0.85546875" style="59" customWidth="1"/>
    <col min="4878" max="4879" width="11.42578125" style="59"/>
    <col min="4880" max="4880" width="0.85546875" style="59" customWidth="1"/>
    <col min="4881" max="4882" width="11.42578125" style="59"/>
    <col min="4883" max="4883" width="0.85546875" style="59" customWidth="1"/>
    <col min="4884" max="5120" width="11.42578125" style="59"/>
    <col min="5121" max="5121" width="0.85546875" style="59" customWidth="1"/>
    <col min="5122" max="5123" width="11.42578125" style="59"/>
    <col min="5124" max="5124" width="0.85546875" style="59" customWidth="1"/>
    <col min="5125" max="5126" width="11.42578125" style="59"/>
    <col min="5127" max="5127" width="0.85546875" style="59" customWidth="1"/>
    <col min="5128" max="5129" width="11.42578125" style="59"/>
    <col min="5130" max="5130" width="0.85546875" style="59" customWidth="1"/>
    <col min="5131" max="5132" width="11.42578125" style="59"/>
    <col min="5133" max="5133" width="0.85546875" style="59" customWidth="1"/>
    <col min="5134" max="5135" width="11.42578125" style="59"/>
    <col min="5136" max="5136" width="0.85546875" style="59" customWidth="1"/>
    <col min="5137" max="5138" width="11.42578125" style="59"/>
    <col min="5139" max="5139" width="0.85546875" style="59" customWidth="1"/>
    <col min="5140" max="5376" width="11.42578125" style="59"/>
    <col min="5377" max="5377" width="0.85546875" style="59" customWidth="1"/>
    <col min="5378" max="5379" width="11.42578125" style="59"/>
    <col min="5380" max="5380" width="0.85546875" style="59" customWidth="1"/>
    <col min="5381" max="5382" width="11.42578125" style="59"/>
    <col min="5383" max="5383" width="0.85546875" style="59" customWidth="1"/>
    <col min="5384" max="5385" width="11.42578125" style="59"/>
    <col min="5386" max="5386" width="0.85546875" style="59" customWidth="1"/>
    <col min="5387" max="5388" width="11.42578125" style="59"/>
    <col min="5389" max="5389" width="0.85546875" style="59" customWidth="1"/>
    <col min="5390" max="5391" width="11.42578125" style="59"/>
    <col min="5392" max="5392" width="0.85546875" style="59" customWidth="1"/>
    <col min="5393" max="5394" width="11.42578125" style="59"/>
    <col min="5395" max="5395" width="0.85546875" style="59" customWidth="1"/>
    <col min="5396" max="5632" width="11.42578125" style="59"/>
    <col min="5633" max="5633" width="0.85546875" style="59" customWidth="1"/>
    <col min="5634" max="5635" width="11.42578125" style="59"/>
    <col min="5636" max="5636" width="0.85546875" style="59" customWidth="1"/>
    <col min="5637" max="5638" width="11.42578125" style="59"/>
    <col min="5639" max="5639" width="0.85546875" style="59" customWidth="1"/>
    <col min="5640" max="5641" width="11.42578125" style="59"/>
    <col min="5642" max="5642" width="0.85546875" style="59" customWidth="1"/>
    <col min="5643" max="5644" width="11.42578125" style="59"/>
    <col min="5645" max="5645" width="0.85546875" style="59" customWidth="1"/>
    <col min="5646" max="5647" width="11.42578125" style="59"/>
    <col min="5648" max="5648" width="0.85546875" style="59" customWidth="1"/>
    <col min="5649" max="5650" width="11.42578125" style="59"/>
    <col min="5651" max="5651" width="0.85546875" style="59" customWidth="1"/>
    <col min="5652" max="5888" width="11.42578125" style="59"/>
    <col min="5889" max="5889" width="0.85546875" style="59" customWidth="1"/>
    <col min="5890" max="5891" width="11.42578125" style="59"/>
    <col min="5892" max="5892" width="0.85546875" style="59" customWidth="1"/>
    <col min="5893" max="5894" width="11.42578125" style="59"/>
    <col min="5895" max="5895" width="0.85546875" style="59" customWidth="1"/>
    <col min="5896" max="5897" width="11.42578125" style="59"/>
    <col min="5898" max="5898" width="0.85546875" style="59" customWidth="1"/>
    <col min="5899" max="5900" width="11.42578125" style="59"/>
    <col min="5901" max="5901" width="0.85546875" style="59" customWidth="1"/>
    <col min="5902" max="5903" width="11.42578125" style="59"/>
    <col min="5904" max="5904" width="0.85546875" style="59" customWidth="1"/>
    <col min="5905" max="5906" width="11.42578125" style="59"/>
    <col min="5907" max="5907" width="0.85546875" style="59" customWidth="1"/>
    <col min="5908" max="6144" width="11.42578125" style="59"/>
    <col min="6145" max="6145" width="0.85546875" style="59" customWidth="1"/>
    <col min="6146" max="6147" width="11.42578125" style="59"/>
    <col min="6148" max="6148" width="0.85546875" style="59" customWidth="1"/>
    <col min="6149" max="6150" width="11.42578125" style="59"/>
    <col min="6151" max="6151" width="0.85546875" style="59" customWidth="1"/>
    <col min="6152" max="6153" width="11.42578125" style="59"/>
    <col min="6154" max="6154" width="0.85546875" style="59" customWidth="1"/>
    <col min="6155" max="6156" width="11.42578125" style="59"/>
    <col min="6157" max="6157" width="0.85546875" style="59" customWidth="1"/>
    <col min="6158" max="6159" width="11.42578125" style="59"/>
    <col min="6160" max="6160" width="0.85546875" style="59" customWidth="1"/>
    <col min="6161" max="6162" width="11.42578125" style="59"/>
    <col min="6163" max="6163" width="0.85546875" style="59" customWidth="1"/>
    <col min="6164" max="6400" width="11.42578125" style="59"/>
    <col min="6401" max="6401" width="0.85546875" style="59" customWidth="1"/>
    <col min="6402" max="6403" width="11.42578125" style="59"/>
    <col min="6404" max="6404" width="0.85546875" style="59" customWidth="1"/>
    <col min="6405" max="6406" width="11.42578125" style="59"/>
    <col min="6407" max="6407" width="0.85546875" style="59" customWidth="1"/>
    <col min="6408" max="6409" width="11.42578125" style="59"/>
    <col min="6410" max="6410" width="0.85546875" style="59" customWidth="1"/>
    <col min="6411" max="6412" width="11.42578125" style="59"/>
    <col min="6413" max="6413" width="0.85546875" style="59" customWidth="1"/>
    <col min="6414" max="6415" width="11.42578125" style="59"/>
    <col min="6416" max="6416" width="0.85546875" style="59" customWidth="1"/>
    <col min="6417" max="6418" width="11.42578125" style="59"/>
    <col min="6419" max="6419" width="0.85546875" style="59" customWidth="1"/>
    <col min="6420" max="6656" width="11.42578125" style="59"/>
    <col min="6657" max="6657" width="0.85546875" style="59" customWidth="1"/>
    <col min="6658" max="6659" width="11.42578125" style="59"/>
    <col min="6660" max="6660" width="0.85546875" style="59" customWidth="1"/>
    <col min="6661" max="6662" width="11.42578125" style="59"/>
    <col min="6663" max="6663" width="0.85546875" style="59" customWidth="1"/>
    <col min="6664" max="6665" width="11.42578125" style="59"/>
    <col min="6666" max="6666" width="0.85546875" style="59" customWidth="1"/>
    <col min="6667" max="6668" width="11.42578125" style="59"/>
    <col min="6669" max="6669" width="0.85546875" style="59" customWidth="1"/>
    <col min="6670" max="6671" width="11.42578125" style="59"/>
    <col min="6672" max="6672" width="0.85546875" style="59" customWidth="1"/>
    <col min="6673" max="6674" width="11.42578125" style="59"/>
    <col min="6675" max="6675" width="0.85546875" style="59" customWidth="1"/>
    <col min="6676" max="6912" width="11.42578125" style="59"/>
    <col min="6913" max="6913" width="0.85546875" style="59" customWidth="1"/>
    <col min="6914" max="6915" width="11.42578125" style="59"/>
    <col min="6916" max="6916" width="0.85546875" style="59" customWidth="1"/>
    <col min="6917" max="6918" width="11.42578125" style="59"/>
    <col min="6919" max="6919" width="0.85546875" style="59" customWidth="1"/>
    <col min="6920" max="6921" width="11.42578125" style="59"/>
    <col min="6922" max="6922" width="0.85546875" style="59" customWidth="1"/>
    <col min="6923" max="6924" width="11.42578125" style="59"/>
    <col min="6925" max="6925" width="0.85546875" style="59" customWidth="1"/>
    <col min="6926" max="6927" width="11.42578125" style="59"/>
    <col min="6928" max="6928" width="0.85546875" style="59" customWidth="1"/>
    <col min="6929" max="6930" width="11.42578125" style="59"/>
    <col min="6931" max="6931" width="0.85546875" style="59" customWidth="1"/>
    <col min="6932" max="7168" width="11.42578125" style="59"/>
    <col min="7169" max="7169" width="0.85546875" style="59" customWidth="1"/>
    <col min="7170" max="7171" width="11.42578125" style="59"/>
    <col min="7172" max="7172" width="0.85546875" style="59" customWidth="1"/>
    <col min="7173" max="7174" width="11.42578125" style="59"/>
    <col min="7175" max="7175" width="0.85546875" style="59" customWidth="1"/>
    <col min="7176" max="7177" width="11.42578125" style="59"/>
    <col min="7178" max="7178" width="0.85546875" style="59" customWidth="1"/>
    <col min="7179" max="7180" width="11.42578125" style="59"/>
    <col min="7181" max="7181" width="0.85546875" style="59" customWidth="1"/>
    <col min="7182" max="7183" width="11.42578125" style="59"/>
    <col min="7184" max="7184" width="0.85546875" style="59" customWidth="1"/>
    <col min="7185" max="7186" width="11.42578125" style="59"/>
    <col min="7187" max="7187" width="0.85546875" style="59" customWidth="1"/>
    <col min="7188" max="7424" width="11.42578125" style="59"/>
    <col min="7425" max="7425" width="0.85546875" style="59" customWidth="1"/>
    <col min="7426" max="7427" width="11.42578125" style="59"/>
    <col min="7428" max="7428" width="0.85546875" style="59" customWidth="1"/>
    <col min="7429" max="7430" width="11.42578125" style="59"/>
    <col min="7431" max="7431" width="0.85546875" style="59" customWidth="1"/>
    <col min="7432" max="7433" width="11.42578125" style="59"/>
    <col min="7434" max="7434" width="0.85546875" style="59" customWidth="1"/>
    <col min="7435" max="7436" width="11.42578125" style="59"/>
    <col min="7437" max="7437" width="0.85546875" style="59" customWidth="1"/>
    <col min="7438" max="7439" width="11.42578125" style="59"/>
    <col min="7440" max="7440" width="0.85546875" style="59" customWidth="1"/>
    <col min="7441" max="7442" width="11.42578125" style="59"/>
    <col min="7443" max="7443" width="0.85546875" style="59" customWidth="1"/>
    <col min="7444" max="7680" width="11.42578125" style="59"/>
    <col min="7681" max="7681" width="0.85546875" style="59" customWidth="1"/>
    <col min="7682" max="7683" width="11.42578125" style="59"/>
    <col min="7684" max="7684" width="0.85546875" style="59" customWidth="1"/>
    <col min="7685" max="7686" width="11.42578125" style="59"/>
    <col min="7687" max="7687" width="0.85546875" style="59" customWidth="1"/>
    <col min="7688" max="7689" width="11.42578125" style="59"/>
    <col min="7690" max="7690" width="0.85546875" style="59" customWidth="1"/>
    <col min="7691" max="7692" width="11.42578125" style="59"/>
    <col min="7693" max="7693" width="0.85546875" style="59" customWidth="1"/>
    <col min="7694" max="7695" width="11.42578125" style="59"/>
    <col min="7696" max="7696" width="0.85546875" style="59" customWidth="1"/>
    <col min="7697" max="7698" width="11.42578125" style="59"/>
    <col min="7699" max="7699" width="0.85546875" style="59" customWidth="1"/>
    <col min="7700" max="7936" width="11.42578125" style="59"/>
    <col min="7937" max="7937" width="0.85546875" style="59" customWidth="1"/>
    <col min="7938" max="7939" width="11.42578125" style="59"/>
    <col min="7940" max="7940" width="0.85546875" style="59" customWidth="1"/>
    <col min="7941" max="7942" width="11.42578125" style="59"/>
    <col min="7943" max="7943" width="0.85546875" style="59" customWidth="1"/>
    <col min="7944" max="7945" width="11.42578125" style="59"/>
    <col min="7946" max="7946" width="0.85546875" style="59" customWidth="1"/>
    <col min="7947" max="7948" width="11.42578125" style="59"/>
    <col min="7949" max="7949" width="0.85546875" style="59" customWidth="1"/>
    <col min="7950" max="7951" width="11.42578125" style="59"/>
    <col min="7952" max="7952" width="0.85546875" style="59" customWidth="1"/>
    <col min="7953" max="7954" width="11.42578125" style="59"/>
    <col min="7955" max="7955" width="0.85546875" style="59" customWidth="1"/>
    <col min="7956" max="8192" width="11.42578125" style="59"/>
    <col min="8193" max="8193" width="0.85546875" style="59" customWidth="1"/>
    <col min="8194" max="8195" width="11.42578125" style="59"/>
    <col min="8196" max="8196" width="0.85546875" style="59" customWidth="1"/>
    <col min="8197" max="8198" width="11.42578125" style="59"/>
    <col min="8199" max="8199" width="0.85546875" style="59" customWidth="1"/>
    <col min="8200" max="8201" width="11.42578125" style="59"/>
    <col min="8202" max="8202" width="0.85546875" style="59" customWidth="1"/>
    <col min="8203" max="8204" width="11.42578125" style="59"/>
    <col min="8205" max="8205" width="0.85546875" style="59" customWidth="1"/>
    <col min="8206" max="8207" width="11.42578125" style="59"/>
    <col min="8208" max="8208" width="0.85546875" style="59" customWidth="1"/>
    <col min="8209" max="8210" width="11.42578125" style="59"/>
    <col min="8211" max="8211" width="0.85546875" style="59" customWidth="1"/>
    <col min="8212" max="8448" width="11.42578125" style="59"/>
    <col min="8449" max="8449" width="0.85546875" style="59" customWidth="1"/>
    <col min="8450" max="8451" width="11.42578125" style="59"/>
    <col min="8452" max="8452" width="0.85546875" style="59" customWidth="1"/>
    <col min="8453" max="8454" width="11.42578125" style="59"/>
    <col min="8455" max="8455" width="0.85546875" style="59" customWidth="1"/>
    <col min="8456" max="8457" width="11.42578125" style="59"/>
    <col min="8458" max="8458" width="0.85546875" style="59" customWidth="1"/>
    <col min="8459" max="8460" width="11.42578125" style="59"/>
    <col min="8461" max="8461" width="0.85546875" style="59" customWidth="1"/>
    <col min="8462" max="8463" width="11.42578125" style="59"/>
    <col min="8464" max="8464" width="0.85546875" style="59" customWidth="1"/>
    <col min="8465" max="8466" width="11.42578125" style="59"/>
    <col min="8467" max="8467" width="0.85546875" style="59" customWidth="1"/>
    <col min="8468" max="8704" width="11.42578125" style="59"/>
    <col min="8705" max="8705" width="0.85546875" style="59" customWidth="1"/>
    <col min="8706" max="8707" width="11.42578125" style="59"/>
    <col min="8708" max="8708" width="0.85546875" style="59" customWidth="1"/>
    <col min="8709" max="8710" width="11.42578125" style="59"/>
    <col min="8711" max="8711" width="0.85546875" style="59" customWidth="1"/>
    <col min="8712" max="8713" width="11.42578125" style="59"/>
    <col min="8714" max="8714" width="0.85546875" style="59" customWidth="1"/>
    <col min="8715" max="8716" width="11.42578125" style="59"/>
    <col min="8717" max="8717" width="0.85546875" style="59" customWidth="1"/>
    <col min="8718" max="8719" width="11.42578125" style="59"/>
    <col min="8720" max="8720" width="0.85546875" style="59" customWidth="1"/>
    <col min="8721" max="8722" width="11.42578125" style="59"/>
    <col min="8723" max="8723" width="0.85546875" style="59" customWidth="1"/>
    <col min="8724" max="8960" width="11.42578125" style="59"/>
    <col min="8961" max="8961" width="0.85546875" style="59" customWidth="1"/>
    <col min="8962" max="8963" width="11.42578125" style="59"/>
    <col min="8964" max="8964" width="0.85546875" style="59" customWidth="1"/>
    <col min="8965" max="8966" width="11.42578125" style="59"/>
    <col min="8967" max="8967" width="0.85546875" style="59" customWidth="1"/>
    <col min="8968" max="8969" width="11.42578125" style="59"/>
    <col min="8970" max="8970" width="0.85546875" style="59" customWidth="1"/>
    <col min="8971" max="8972" width="11.42578125" style="59"/>
    <col min="8973" max="8973" width="0.85546875" style="59" customWidth="1"/>
    <col min="8974" max="8975" width="11.42578125" style="59"/>
    <col min="8976" max="8976" width="0.85546875" style="59" customWidth="1"/>
    <col min="8977" max="8978" width="11.42578125" style="59"/>
    <col min="8979" max="8979" width="0.85546875" style="59" customWidth="1"/>
    <col min="8980" max="9216" width="11.42578125" style="59"/>
    <col min="9217" max="9217" width="0.85546875" style="59" customWidth="1"/>
    <col min="9218" max="9219" width="11.42578125" style="59"/>
    <col min="9220" max="9220" width="0.85546875" style="59" customWidth="1"/>
    <col min="9221" max="9222" width="11.42578125" style="59"/>
    <col min="9223" max="9223" width="0.85546875" style="59" customWidth="1"/>
    <col min="9224" max="9225" width="11.42578125" style="59"/>
    <col min="9226" max="9226" width="0.85546875" style="59" customWidth="1"/>
    <col min="9227" max="9228" width="11.42578125" style="59"/>
    <col min="9229" max="9229" width="0.85546875" style="59" customWidth="1"/>
    <col min="9230" max="9231" width="11.42578125" style="59"/>
    <col min="9232" max="9232" width="0.85546875" style="59" customWidth="1"/>
    <col min="9233" max="9234" width="11.42578125" style="59"/>
    <col min="9235" max="9235" width="0.85546875" style="59" customWidth="1"/>
    <col min="9236" max="9472" width="11.42578125" style="59"/>
    <col min="9473" max="9473" width="0.85546875" style="59" customWidth="1"/>
    <col min="9474" max="9475" width="11.42578125" style="59"/>
    <col min="9476" max="9476" width="0.85546875" style="59" customWidth="1"/>
    <col min="9477" max="9478" width="11.42578125" style="59"/>
    <col min="9479" max="9479" width="0.85546875" style="59" customWidth="1"/>
    <col min="9480" max="9481" width="11.42578125" style="59"/>
    <col min="9482" max="9482" width="0.85546875" style="59" customWidth="1"/>
    <col min="9483" max="9484" width="11.42578125" style="59"/>
    <col min="9485" max="9485" width="0.85546875" style="59" customWidth="1"/>
    <col min="9486" max="9487" width="11.42578125" style="59"/>
    <col min="9488" max="9488" width="0.85546875" style="59" customWidth="1"/>
    <col min="9489" max="9490" width="11.42578125" style="59"/>
    <col min="9491" max="9491" width="0.85546875" style="59" customWidth="1"/>
    <col min="9492" max="9728" width="11.42578125" style="59"/>
    <col min="9729" max="9729" width="0.85546875" style="59" customWidth="1"/>
    <col min="9730" max="9731" width="11.42578125" style="59"/>
    <col min="9732" max="9732" width="0.85546875" style="59" customWidth="1"/>
    <col min="9733" max="9734" width="11.42578125" style="59"/>
    <col min="9735" max="9735" width="0.85546875" style="59" customWidth="1"/>
    <col min="9736" max="9737" width="11.42578125" style="59"/>
    <col min="9738" max="9738" width="0.85546875" style="59" customWidth="1"/>
    <col min="9739" max="9740" width="11.42578125" style="59"/>
    <col min="9741" max="9741" width="0.85546875" style="59" customWidth="1"/>
    <col min="9742" max="9743" width="11.42578125" style="59"/>
    <col min="9744" max="9744" width="0.85546875" style="59" customWidth="1"/>
    <col min="9745" max="9746" width="11.42578125" style="59"/>
    <col min="9747" max="9747" width="0.85546875" style="59" customWidth="1"/>
    <col min="9748" max="9984" width="11.42578125" style="59"/>
    <col min="9985" max="9985" width="0.85546875" style="59" customWidth="1"/>
    <col min="9986" max="9987" width="11.42578125" style="59"/>
    <col min="9988" max="9988" width="0.85546875" style="59" customWidth="1"/>
    <col min="9989" max="9990" width="11.42578125" style="59"/>
    <col min="9991" max="9991" width="0.85546875" style="59" customWidth="1"/>
    <col min="9992" max="9993" width="11.42578125" style="59"/>
    <col min="9994" max="9994" width="0.85546875" style="59" customWidth="1"/>
    <col min="9995" max="9996" width="11.42578125" style="59"/>
    <col min="9997" max="9997" width="0.85546875" style="59" customWidth="1"/>
    <col min="9998" max="9999" width="11.42578125" style="59"/>
    <col min="10000" max="10000" width="0.85546875" style="59" customWidth="1"/>
    <col min="10001" max="10002" width="11.42578125" style="59"/>
    <col min="10003" max="10003" width="0.85546875" style="59" customWidth="1"/>
    <col min="10004" max="10240" width="11.42578125" style="59"/>
    <col min="10241" max="10241" width="0.85546875" style="59" customWidth="1"/>
    <col min="10242" max="10243" width="11.42578125" style="59"/>
    <col min="10244" max="10244" width="0.85546875" style="59" customWidth="1"/>
    <col min="10245" max="10246" width="11.42578125" style="59"/>
    <col min="10247" max="10247" width="0.85546875" style="59" customWidth="1"/>
    <col min="10248" max="10249" width="11.42578125" style="59"/>
    <col min="10250" max="10250" width="0.85546875" style="59" customWidth="1"/>
    <col min="10251" max="10252" width="11.42578125" style="59"/>
    <col min="10253" max="10253" width="0.85546875" style="59" customWidth="1"/>
    <col min="10254" max="10255" width="11.42578125" style="59"/>
    <col min="10256" max="10256" width="0.85546875" style="59" customWidth="1"/>
    <col min="10257" max="10258" width="11.42578125" style="59"/>
    <col min="10259" max="10259" width="0.85546875" style="59" customWidth="1"/>
    <col min="10260" max="10496" width="11.42578125" style="59"/>
    <col min="10497" max="10497" width="0.85546875" style="59" customWidth="1"/>
    <col min="10498" max="10499" width="11.42578125" style="59"/>
    <col min="10500" max="10500" width="0.85546875" style="59" customWidth="1"/>
    <col min="10501" max="10502" width="11.42578125" style="59"/>
    <col min="10503" max="10503" width="0.85546875" style="59" customWidth="1"/>
    <col min="10504" max="10505" width="11.42578125" style="59"/>
    <col min="10506" max="10506" width="0.85546875" style="59" customWidth="1"/>
    <col min="10507" max="10508" width="11.42578125" style="59"/>
    <col min="10509" max="10509" width="0.85546875" style="59" customWidth="1"/>
    <col min="10510" max="10511" width="11.42578125" style="59"/>
    <col min="10512" max="10512" width="0.85546875" style="59" customWidth="1"/>
    <col min="10513" max="10514" width="11.42578125" style="59"/>
    <col min="10515" max="10515" width="0.85546875" style="59" customWidth="1"/>
    <col min="10516" max="10752" width="11.42578125" style="59"/>
    <col min="10753" max="10753" width="0.85546875" style="59" customWidth="1"/>
    <col min="10754" max="10755" width="11.42578125" style="59"/>
    <col min="10756" max="10756" width="0.85546875" style="59" customWidth="1"/>
    <col min="10757" max="10758" width="11.42578125" style="59"/>
    <col min="10759" max="10759" width="0.85546875" style="59" customWidth="1"/>
    <col min="10760" max="10761" width="11.42578125" style="59"/>
    <col min="10762" max="10762" width="0.85546875" style="59" customWidth="1"/>
    <col min="10763" max="10764" width="11.42578125" style="59"/>
    <col min="10765" max="10765" width="0.85546875" style="59" customWidth="1"/>
    <col min="10766" max="10767" width="11.42578125" style="59"/>
    <col min="10768" max="10768" width="0.85546875" style="59" customWidth="1"/>
    <col min="10769" max="10770" width="11.42578125" style="59"/>
    <col min="10771" max="10771" width="0.85546875" style="59" customWidth="1"/>
    <col min="10772" max="11008" width="11.42578125" style="59"/>
    <col min="11009" max="11009" width="0.85546875" style="59" customWidth="1"/>
    <col min="11010" max="11011" width="11.42578125" style="59"/>
    <col min="11012" max="11012" width="0.85546875" style="59" customWidth="1"/>
    <col min="11013" max="11014" width="11.42578125" style="59"/>
    <col min="11015" max="11015" width="0.85546875" style="59" customWidth="1"/>
    <col min="11016" max="11017" width="11.42578125" style="59"/>
    <col min="11018" max="11018" width="0.85546875" style="59" customWidth="1"/>
    <col min="11019" max="11020" width="11.42578125" style="59"/>
    <col min="11021" max="11021" width="0.85546875" style="59" customWidth="1"/>
    <col min="11022" max="11023" width="11.42578125" style="59"/>
    <col min="11024" max="11024" width="0.85546875" style="59" customWidth="1"/>
    <col min="11025" max="11026" width="11.42578125" style="59"/>
    <col min="11027" max="11027" width="0.85546875" style="59" customWidth="1"/>
    <col min="11028" max="11264" width="11.42578125" style="59"/>
    <col min="11265" max="11265" width="0.85546875" style="59" customWidth="1"/>
    <col min="11266" max="11267" width="11.42578125" style="59"/>
    <col min="11268" max="11268" width="0.85546875" style="59" customWidth="1"/>
    <col min="11269" max="11270" width="11.42578125" style="59"/>
    <col min="11271" max="11271" width="0.85546875" style="59" customWidth="1"/>
    <col min="11272" max="11273" width="11.42578125" style="59"/>
    <col min="11274" max="11274" width="0.85546875" style="59" customWidth="1"/>
    <col min="11275" max="11276" width="11.42578125" style="59"/>
    <col min="11277" max="11277" width="0.85546875" style="59" customWidth="1"/>
    <col min="11278" max="11279" width="11.42578125" style="59"/>
    <col min="11280" max="11280" width="0.85546875" style="59" customWidth="1"/>
    <col min="11281" max="11282" width="11.42578125" style="59"/>
    <col min="11283" max="11283" width="0.85546875" style="59" customWidth="1"/>
    <col min="11284" max="11520" width="11.42578125" style="59"/>
    <col min="11521" max="11521" width="0.85546875" style="59" customWidth="1"/>
    <col min="11522" max="11523" width="11.42578125" style="59"/>
    <col min="11524" max="11524" width="0.85546875" style="59" customWidth="1"/>
    <col min="11525" max="11526" width="11.42578125" style="59"/>
    <col min="11527" max="11527" width="0.85546875" style="59" customWidth="1"/>
    <col min="11528" max="11529" width="11.42578125" style="59"/>
    <col min="11530" max="11530" width="0.85546875" style="59" customWidth="1"/>
    <col min="11531" max="11532" width="11.42578125" style="59"/>
    <col min="11533" max="11533" width="0.85546875" style="59" customWidth="1"/>
    <col min="11534" max="11535" width="11.42578125" style="59"/>
    <col min="11536" max="11536" width="0.85546875" style="59" customWidth="1"/>
    <col min="11537" max="11538" width="11.42578125" style="59"/>
    <col min="11539" max="11539" width="0.85546875" style="59" customWidth="1"/>
    <col min="11540" max="11776" width="11.42578125" style="59"/>
    <col min="11777" max="11777" width="0.85546875" style="59" customWidth="1"/>
    <col min="11778" max="11779" width="11.42578125" style="59"/>
    <col min="11780" max="11780" width="0.85546875" style="59" customWidth="1"/>
    <col min="11781" max="11782" width="11.42578125" style="59"/>
    <col min="11783" max="11783" width="0.85546875" style="59" customWidth="1"/>
    <col min="11784" max="11785" width="11.42578125" style="59"/>
    <col min="11786" max="11786" width="0.85546875" style="59" customWidth="1"/>
    <col min="11787" max="11788" width="11.42578125" style="59"/>
    <col min="11789" max="11789" width="0.85546875" style="59" customWidth="1"/>
    <col min="11790" max="11791" width="11.42578125" style="59"/>
    <col min="11792" max="11792" width="0.85546875" style="59" customWidth="1"/>
    <col min="11793" max="11794" width="11.42578125" style="59"/>
    <col min="11795" max="11795" width="0.85546875" style="59" customWidth="1"/>
    <col min="11796" max="12032" width="11.42578125" style="59"/>
    <col min="12033" max="12033" width="0.85546875" style="59" customWidth="1"/>
    <col min="12034" max="12035" width="11.42578125" style="59"/>
    <col min="12036" max="12036" width="0.85546875" style="59" customWidth="1"/>
    <col min="12037" max="12038" width="11.42578125" style="59"/>
    <col min="12039" max="12039" width="0.85546875" style="59" customWidth="1"/>
    <col min="12040" max="12041" width="11.42578125" style="59"/>
    <col min="12042" max="12042" width="0.85546875" style="59" customWidth="1"/>
    <col min="12043" max="12044" width="11.42578125" style="59"/>
    <col min="12045" max="12045" width="0.85546875" style="59" customWidth="1"/>
    <col min="12046" max="12047" width="11.42578125" style="59"/>
    <col min="12048" max="12048" width="0.85546875" style="59" customWidth="1"/>
    <col min="12049" max="12050" width="11.42578125" style="59"/>
    <col min="12051" max="12051" width="0.85546875" style="59" customWidth="1"/>
    <col min="12052" max="12288" width="11.42578125" style="59"/>
    <col min="12289" max="12289" width="0.85546875" style="59" customWidth="1"/>
    <col min="12290" max="12291" width="11.42578125" style="59"/>
    <col min="12292" max="12292" width="0.85546875" style="59" customWidth="1"/>
    <col min="12293" max="12294" width="11.42578125" style="59"/>
    <col min="12295" max="12295" width="0.85546875" style="59" customWidth="1"/>
    <col min="12296" max="12297" width="11.42578125" style="59"/>
    <col min="12298" max="12298" width="0.85546875" style="59" customWidth="1"/>
    <col min="12299" max="12300" width="11.42578125" style="59"/>
    <col min="12301" max="12301" width="0.85546875" style="59" customWidth="1"/>
    <col min="12302" max="12303" width="11.42578125" style="59"/>
    <col min="12304" max="12304" width="0.85546875" style="59" customWidth="1"/>
    <col min="12305" max="12306" width="11.42578125" style="59"/>
    <col min="12307" max="12307" width="0.85546875" style="59" customWidth="1"/>
    <col min="12308" max="12544" width="11.42578125" style="59"/>
    <col min="12545" max="12545" width="0.85546875" style="59" customWidth="1"/>
    <col min="12546" max="12547" width="11.42578125" style="59"/>
    <col min="12548" max="12548" width="0.85546875" style="59" customWidth="1"/>
    <col min="12549" max="12550" width="11.42578125" style="59"/>
    <col min="12551" max="12551" width="0.85546875" style="59" customWidth="1"/>
    <col min="12552" max="12553" width="11.42578125" style="59"/>
    <col min="12554" max="12554" width="0.85546875" style="59" customWidth="1"/>
    <col min="12555" max="12556" width="11.42578125" style="59"/>
    <col min="12557" max="12557" width="0.85546875" style="59" customWidth="1"/>
    <col min="12558" max="12559" width="11.42578125" style="59"/>
    <col min="12560" max="12560" width="0.85546875" style="59" customWidth="1"/>
    <col min="12561" max="12562" width="11.42578125" style="59"/>
    <col min="12563" max="12563" width="0.85546875" style="59" customWidth="1"/>
    <col min="12564" max="12800" width="11.42578125" style="59"/>
    <col min="12801" max="12801" width="0.85546875" style="59" customWidth="1"/>
    <col min="12802" max="12803" width="11.42578125" style="59"/>
    <col min="12804" max="12804" width="0.85546875" style="59" customWidth="1"/>
    <col min="12805" max="12806" width="11.42578125" style="59"/>
    <col min="12807" max="12807" width="0.85546875" style="59" customWidth="1"/>
    <col min="12808" max="12809" width="11.42578125" style="59"/>
    <col min="12810" max="12810" width="0.85546875" style="59" customWidth="1"/>
    <col min="12811" max="12812" width="11.42578125" style="59"/>
    <col min="12813" max="12813" width="0.85546875" style="59" customWidth="1"/>
    <col min="12814" max="12815" width="11.42578125" style="59"/>
    <col min="12816" max="12816" width="0.85546875" style="59" customWidth="1"/>
    <col min="12817" max="12818" width="11.42578125" style="59"/>
    <col min="12819" max="12819" width="0.85546875" style="59" customWidth="1"/>
    <col min="12820" max="13056" width="11.42578125" style="59"/>
    <col min="13057" max="13057" width="0.85546875" style="59" customWidth="1"/>
    <col min="13058" max="13059" width="11.42578125" style="59"/>
    <col min="13060" max="13060" width="0.85546875" style="59" customWidth="1"/>
    <col min="13061" max="13062" width="11.42578125" style="59"/>
    <col min="13063" max="13063" width="0.85546875" style="59" customWidth="1"/>
    <col min="13064" max="13065" width="11.42578125" style="59"/>
    <col min="13066" max="13066" width="0.85546875" style="59" customWidth="1"/>
    <col min="13067" max="13068" width="11.42578125" style="59"/>
    <col min="13069" max="13069" width="0.85546875" style="59" customWidth="1"/>
    <col min="13070" max="13071" width="11.42578125" style="59"/>
    <col min="13072" max="13072" width="0.85546875" style="59" customWidth="1"/>
    <col min="13073" max="13074" width="11.42578125" style="59"/>
    <col min="13075" max="13075" width="0.85546875" style="59" customWidth="1"/>
    <col min="13076" max="13312" width="11.42578125" style="59"/>
    <col min="13313" max="13313" width="0.85546875" style="59" customWidth="1"/>
    <col min="13314" max="13315" width="11.42578125" style="59"/>
    <col min="13316" max="13316" width="0.85546875" style="59" customWidth="1"/>
    <col min="13317" max="13318" width="11.42578125" style="59"/>
    <col min="13319" max="13319" width="0.85546875" style="59" customWidth="1"/>
    <col min="13320" max="13321" width="11.42578125" style="59"/>
    <col min="13322" max="13322" width="0.85546875" style="59" customWidth="1"/>
    <col min="13323" max="13324" width="11.42578125" style="59"/>
    <col min="13325" max="13325" width="0.85546875" style="59" customWidth="1"/>
    <col min="13326" max="13327" width="11.42578125" style="59"/>
    <col min="13328" max="13328" width="0.85546875" style="59" customWidth="1"/>
    <col min="13329" max="13330" width="11.42578125" style="59"/>
    <col min="13331" max="13331" width="0.85546875" style="59" customWidth="1"/>
    <col min="13332" max="13568" width="11.42578125" style="59"/>
    <col min="13569" max="13569" width="0.85546875" style="59" customWidth="1"/>
    <col min="13570" max="13571" width="11.42578125" style="59"/>
    <col min="13572" max="13572" width="0.85546875" style="59" customWidth="1"/>
    <col min="13573" max="13574" width="11.42578125" style="59"/>
    <col min="13575" max="13575" width="0.85546875" style="59" customWidth="1"/>
    <col min="13576" max="13577" width="11.42578125" style="59"/>
    <col min="13578" max="13578" width="0.85546875" style="59" customWidth="1"/>
    <col min="13579" max="13580" width="11.42578125" style="59"/>
    <col min="13581" max="13581" width="0.85546875" style="59" customWidth="1"/>
    <col min="13582" max="13583" width="11.42578125" style="59"/>
    <col min="13584" max="13584" width="0.85546875" style="59" customWidth="1"/>
    <col min="13585" max="13586" width="11.42578125" style="59"/>
    <col min="13587" max="13587" width="0.85546875" style="59" customWidth="1"/>
    <col min="13588" max="13824" width="11.42578125" style="59"/>
    <col min="13825" max="13825" width="0.85546875" style="59" customWidth="1"/>
    <col min="13826" max="13827" width="11.42578125" style="59"/>
    <col min="13828" max="13828" width="0.85546875" style="59" customWidth="1"/>
    <col min="13829" max="13830" width="11.42578125" style="59"/>
    <col min="13831" max="13831" width="0.85546875" style="59" customWidth="1"/>
    <col min="13832" max="13833" width="11.42578125" style="59"/>
    <col min="13834" max="13834" width="0.85546875" style="59" customWidth="1"/>
    <col min="13835" max="13836" width="11.42578125" style="59"/>
    <col min="13837" max="13837" width="0.85546875" style="59" customWidth="1"/>
    <col min="13838" max="13839" width="11.42578125" style="59"/>
    <col min="13840" max="13840" width="0.85546875" style="59" customWidth="1"/>
    <col min="13841" max="13842" width="11.42578125" style="59"/>
    <col min="13843" max="13843" width="0.85546875" style="59" customWidth="1"/>
    <col min="13844" max="14080" width="11.42578125" style="59"/>
    <col min="14081" max="14081" width="0.85546875" style="59" customWidth="1"/>
    <col min="14082" max="14083" width="11.42578125" style="59"/>
    <col min="14084" max="14084" width="0.85546875" style="59" customWidth="1"/>
    <col min="14085" max="14086" width="11.42578125" style="59"/>
    <col min="14087" max="14087" width="0.85546875" style="59" customWidth="1"/>
    <col min="14088" max="14089" width="11.42578125" style="59"/>
    <col min="14090" max="14090" width="0.85546875" style="59" customWidth="1"/>
    <col min="14091" max="14092" width="11.42578125" style="59"/>
    <col min="14093" max="14093" width="0.85546875" style="59" customWidth="1"/>
    <col min="14094" max="14095" width="11.42578125" style="59"/>
    <col min="14096" max="14096" width="0.85546875" style="59" customWidth="1"/>
    <col min="14097" max="14098" width="11.42578125" style="59"/>
    <col min="14099" max="14099" width="0.85546875" style="59" customWidth="1"/>
    <col min="14100" max="14336" width="11.42578125" style="59"/>
    <col min="14337" max="14337" width="0.85546875" style="59" customWidth="1"/>
    <col min="14338" max="14339" width="11.42578125" style="59"/>
    <col min="14340" max="14340" width="0.85546875" style="59" customWidth="1"/>
    <col min="14341" max="14342" width="11.42578125" style="59"/>
    <col min="14343" max="14343" width="0.85546875" style="59" customWidth="1"/>
    <col min="14344" max="14345" width="11.42578125" style="59"/>
    <col min="14346" max="14346" width="0.85546875" style="59" customWidth="1"/>
    <col min="14347" max="14348" width="11.42578125" style="59"/>
    <col min="14349" max="14349" width="0.85546875" style="59" customWidth="1"/>
    <col min="14350" max="14351" width="11.42578125" style="59"/>
    <col min="14352" max="14352" width="0.85546875" style="59" customWidth="1"/>
    <col min="14353" max="14354" width="11.42578125" style="59"/>
    <col min="14355" max="14355" width="0.85546875" style="59" customWidth="1"/>
    <col min="14356" max="14592" width="11.42578125" style="59"/>
    <col min="14593" max="14593" width="0.85546875" style="59" customWidth="1"/>
    <col min="14594" max="14595" width="11.42578125" style="59"/>
    <col min="14596" max="14596" width="0.85546875" style="59" customWidth="1"/>
    <col min="14597" max="14598" width="11.42578125" style="59"/>
    <col min="14599" max="14599" width="0.85546875" style="59" customWidth="1"/>
    <col min="14600" max="14601" width="11.42578125" style="59"/>
    <col min="14602" max="14602" width="0.85546875" style="59" customWidth="1"/>
    <col min="14603" max="14604" width="11.42578125" style="59"/>
    <col min="14605" max="14605" width="0.85546875" style="59" customWidth="1"/>
    <col min="14606" max="14607" width="11.42578125" style="59"/>
    <col min="14608" max="14608" width="0.85546875" style="59" customWidth="1"/>
    <col min="14609" max="14610" width="11.42578125" style="59"/>
    <col min="14611" max="14611" width="0.85546875" style="59" customWidth="1"/>
    <col min="14612" max="14848" width="11.42578125" style="59"/>
    <col min="14849" max="14849" width="0.85546875" style="59" customWidth="1"/>
    <col min="14850" max="14851" width="11.42578125" style="59"/>
    <col min="14852" max="14852" width="0.85546875" style="59" customWidth="1"/>
    <col min="14853" max="14854" width="11.42578125" style="59"/>
    <col min="14855" max="14855" width="0.85546875" style="59" customWidth="1"/>
    <col min="14856" max="14857" width="11.42578125" style="59"/>
    <col min="14858" max="14858" width="0.85546875" style="59" customWidth="1"/>
    <col min="14859" max="14860" width="11.42578125" style="59"/>
    <col min="14861" max="14861" width="0.85546875" style="59" customWidth="1"/>
    <col min="14862" max="14863" width="11.42578125" style="59"/>
    <col min="14864" max="14864" width="0.85546875" style="59" customWidth="1"/>
    <col min="14865" max="14866" width="11.42578125" style="59"/>
    <col min="14867" max="14867" width="0.85546875" style="59" customWidth="1"/>
    <col min="14868" max="15104" width="11.42578125" style="59"/>
    <col min="15105" max="15105" width="0.85546875" style="59" customWidth="1"/>
    <col min="15106" max="15107" width="11.42578125" style="59"/>
    <col min="15108" max="15108" width="0.85546875" style="59" customWidth="1"/>
    <col min="15109" max="15110" width="11.42578125" style="59"/>
    <col min="15111" max="15111" width="0.85546875" style="59" customWidth="1"/>
    <col min="15112" max="15113" width="11.42578125" style="59"/>
    <col min="15114" max="15114" width="0.85546875" style="59" customWidth="1"/>
    <col min="15115" max="15116" width="11.42578125" style="59"/>
    <col min="15117" max="15117" width="0.85546875" style="59" customWidth="1"/>
    <col min="15118" max="15119" width="11.42578125" style="59"/>
    <col min="15120" max="15120" width="0.85546875" style="59" customWidth="1"/>
    <col min="15121" max="15122" width="11.42578125" style="59"/>
    <col min="15123" max="15123" width="0.85546875" style="59" customWidth="1"/>
    <col min="15124" max="15360" width="11.42578125" style="59"/>
    <col min="15361" max="15361" width="0.85546875" style="59" customWidth="1"/>
    <col min="15362" max="15363" width="11.42578125" style="59"/>
    <col min="15364" max="15364" width="0.85546875" style="59" customWidth="1"/>
    <col min="15365" max="15366" width="11.42578125" style="59"/>
    <col min="15367" max="15367" width="0.85546875" style="59" customWidth="1"/>
    <col min="15368" max="15369" width="11.42578125" style="59"/>
    <col min="15370" max="15370" width="0.85546875" style="59" customWidth="1"/>
    <col min="15371" max="15372" width="11.42578125" style="59"/>
    <col min="15373" max="15373" width="0.85546875" style="59" customWidth="1"/>
    <col min="15374" max="15375" width="11.42578125" style="59"/>
    <col min="15376" max="15376" width="0.85546875" style="59" customWidth="1"/>
    <col min="15377" max="15378" width="11.42578125" style="59"/>
    <col min="15379" max="15379" width="0.85546875" style="59" customWidth="1"/>
    <col min="15380" max="15616" width="11.42578125" style="59"/>
    <col min="15617" max="15617" width="0.85546875" style="59" customWidth="1"/>
    <col min="15618" max="15619" width="11.42578125" style="59"/>
    <col min="15620" max="15620" width="0.85546875" style="59" customWidth="1"/>
    <col min="15621" max="15622" width="11.42578125" style="59"/>
    <col min="15623" max="15623" width="0.85546875" style="59" customWidth="1"/>
    <col min="15624" max="15625" width="11.42578125" style="59"/>
    <col min="15626" max="15626" width="0.85546875" style="59" customWidth="1"/>
    <col min="15627" max="15628" width="11.42578125" style="59"/>
    <col min="15629" max="15629" width="0.85546875" style="59" customWidth="1"/>
    <col min="15630" max="15631" width="11.42578125" style="59"/>
    <col min="15632" max="15632" width="0.85546875" style="59" customWidth="1"/>
    <col min="15633" max="15634" width="11.42578125" style="59"/>
    <col min="15635" max="15635" width="0.85546875" style="59" customWidth="1"/>
    <col min="15636" max="15872" width="11.42578125" style="59"/>
    <col min="15873" max="15873" width="0.85546875" style="59" customWidth="1"/>
    <col min="15874" max="15875" width="11.42578125" style="59"/>
    <col min="15876" max="15876" width="0.85546875" style="59" customWidth="1"/>
    <col min="15877" max="15878" width="11.42578125" style="59"/>
    <col min="15879" max="15879" width="0.85546875" style="59" customWidth="1"/>
    <col min="15880" max="15881" width="11.42578125" style="59"/>
    <col min="15882" max="15882" width="0.85546875" style="59" customWidth="1"/>
    <col min="15883" max="15884" width="11.42578125" style="59"/>
    <col min="15885" max="15885" width="0.85546875" style="59" customWidth="1"/>
    <col min="15886" max="15887" width="11.42578125" style="59"/>
    <col min="15888" max="15888" width="0.85546875" style="59" customWidth="1"/>
    <col min="15889" max="15890" width="11.42578125" style="59"/>
    <col min="15891" max="15891" width="0.85546875" style="59" customWidth="1"/>
    <col min="15892" max="16128" width="11.42578125" style="59"/>
    <col min="16129" max="16129" width="0.85546875" style="59" customWidth="1"/>
    <col min="16130" max="16131" width="11.42578125" style="59"/>
    <col min="16132" max="16132" width="0.85546875" style="59" customWidth="1"/>
    <col min="16133" max="16134" width="11.42578125" style="59"/>
    <col min="16135" max="16135" width="0.85546875" style="59" customWidth="1"/>
    <col min="16136" max="16137" width="11.42578125" style="59"/>
    <col min="16138" max="16138" width="0.85546875" style="59" customWidth="1"/>
    <col min="16139" max="16140" width="11.42578125" style="59"/>
    <col min="16141" max="16141" width="0.85546875" style="59" customWidth="1"/>
    <col min="16142" max="16143" width="11.42578125" style="59"/>
    <col min="16144" max="16144" width="0.85546875" style="59" customWidth="1"/>
    <col min="16145" max="16146" width="11.42578125" style="59"/>
    <col min="16147" max="16147" width="0.85546875" style="59" customWidth="1"/>
    <col min="16148" max="16384" width="11.42578125" style="59"/>
  </cols>
  <sheetData>
    <row r="1" spans="2:21" s="58" customFormat="1" ht="21">
      <c r="B1" s="57" t="s">
        <v>49</v>
      </c>
    </row>
    <row r="3" spans="2:21">
      <c r="B3" s="78" t="s">
        <v>50</v>
      </c>
      <c r="C3" s="79"/>
      <c r="E3" s="78" t="s">
        <v>51</v>
      </c>
      <c r="F3" s="79"/>
      <c r="H3" s="78" t="s">
        <v>52</v>
      </c>
      <c r="I3" s="79"/>
      <c r="K3" s="78" t="s">
        <v>53</v>
      </c>
      <c r="L3" s="79"/>
      <c r="N3" s="78" t="s">
        <v>54</v>
      </c>
      <c r="O3" s="79"/>
      <c r="Q3" s="78" t="s">
        <v>55</v>
      </c>
      <c r="R3" s="79"/>
      <c r="T3" s="78" t="s">
        <v>56</v>
      </c>
      <c r="U3" s="79"/>
    </row>
    <row r="4" spans="2:21">
      <c r="B4" s="68" t="s">
        <v>28</v>
      </c>
      <c r="C4" s="69">
        <v>46137</v>
      </c>
      <c r="E4" s="68" t="s">
        <v>26</v>
      </c>
      <c r="F4" s="69">
        <v>46143</v>
      </c>
      <c r="H4" s="70" t="s">
        <v>14</v>
      </c>
      <c r="I4" s="71">
        <v>46174</v>
      </c>
      <c r="K4" s="68" t="s">
        <v>21</v>
      </c>
      <c r="L4" s="69">
        <v>46204</v>
      </c>
      <c r="N4" s="68" t="s">
        <v>28</v>
      </c>
      <c r="O4" s="69">
        <v>46235</v>
      </c>
      <c r="Q4" s="70" t="s">
        <v>18</v>
      </c>
      <c r="R4" s="71">
        <v>46266</v>
      </c>
      <c r="T4" s="68" t="s">
        <v>24</v>
      </c>
      <c r="U4" s="69">
        <v>46296</v>
      </c>
    </row>
    <row r="5" spans="2:21">
      <c r="B5" s="68" t="s">
        <v>30</v>
      </c>
      <c r="C5" s="69">
        <v>46138</v>
      </c>
      <c r="E5" s="68" t="s">
        <v>28</v>
      </c>
      <c r="F5" s="69">
        <v>46144</v>
      </c>
      <c r="H5" s="70" t="s">
        <v>18</v>
      </c>
      <c r="I5" s="71">
        <v>46175</v>
      </c>
      <c r="K5" s="68" t="s">
        <v>24</v>
      </c>
      <c r="L5" s="69">
        <v>46205</v>
      </c>
      <c r="N5" s="68" t="s">
        <v>30</v>
      </c>
      <c r="O5" s="69">
        <v>46236</v>
      </c>
      <c r="Q5" s="70" t="s">
        <v>21</v>
      </c>
      <c r="R5" s="71">
        <v>46267</v>
      </c>
      <c r="T5" s="68" t="s">
        <v>26</v>
      </c>
      <c r="U5" s="69">
        <v>46297</v>
      </c>
    </row>
    <row r="6" spans="2:21">
      <c r="B6" s="70" t="s">
        <v>14</v>
      </c>
      <c r="C6" s="71">
        <v>46139</v>
      </c>
      <c r="E6" s="68" t="s">
        <v>30</v>
      </c>
      <c r="F6" s="69">
        <v>46145</v>
      </c>
      <c r="H6" s="70" t="s">
        <v>21</v>
      </c>
      <c r="I6" s="71">
        <v>46176</v>
      </c>
      <c r="K6" s="68" t="s">
        <v>26</v>
      </c>
      <c r="L6" s="69">
        <v>46206</v>
      </c>
      <c r="N6" s="68" t="s">
        <v>14</v>
      </c>
      <c r="O6" s="69">
        <v>46237</v>
      </c>
      <c r="Q6" s="70" t="s">
        <v>24</v>
      </c>
      <c r="R6" s="71">
        <v>46268</v>
      </c>
      <c r="T6" s="68" t="s">
        <v>28</v>
      </c>
      <c r="U6" s="69">
        <v>46298</v>
      </c>
    </row>
    <row r="7" spans="2:21">
      <c r="B7" s="70" t="s">
        <v>18</v>
      </c>
      <c r="C7" s="71">
        <v>46140</v>
      </c>
      <c r="E7" s="70" t="s">
        <v>14</v>
      </c>
      <c r="F7" s="71">
        <v>46146</v>
      </c>
      <c r="H7" s="70" t="s">
        <v>24</v>
      </c>
      <c r="I7" s="71">
        <v>46177</v>
      </c>
      <c r="K7" s="68" t="s">
        <v>28</v>
      </c>
      <c r="L7" s="69">
        <v>46207</v>
      </c>
      <c r="N7" s="68" t="s">
        <v>18</v>
      </c>
      <c r="O7" s="69">
        <v>46238</v>
      </c>
      <c r="Q7" s="70" t="s">
        <v>26</v>
      </c>
      <c r="R7" s="71">
        <v>46269</v>
      </c>
      <c r="T7" s="68" t="s">
        <v>30</v>
      </c>
      <c r="U7" s="69">
        <v>46299</v>
      </c>
    </row>
    <row r="8" spans="2:21">
      <c r="B8" s="70" t="s">
        <v>21</v>
      </c>
      <c r="C8" s="71">
        <v>46141</v>
      </c>
      <c r="E8" s="70" t="s">
        <v>18</v>
      </c>
      <c r="F8" s="71">
        <v>46147</v>
      </c>
      <c r="H8" s="70" t="s">
        <v>26</v>
      </c>
      <c r="I8" s="71">
        <v>46178</v>
      </c>
      <c r="K8" s="68" t="s">
        <v>30</v>
      </c>
      <c r="L8" s="69">
        <v>46208</v>
      </c>
      <c r="N8" s="68" t="s">
        <v>21</v>
      </c>
      <c r="O8" s="69">
        <v>46239</v>
      </c>
      <c r="Q8" s="68" t="s">
        <v>28</v>
      </c>
      <c r="R8" s="69">
        <v>46270</v>
      </c>
      <c r="T8" s="70" t="s">
        <v>14</v>
      </c>
      <c r="U8" s="71">
        <v>46300</v>
      </c>
    </row>
    <row r="9" spans="2:21">
      <c r="B9" s="70" t="s">
        <v>24</v>
      </c>
      <c r="C9" s="71">
        <v>46142</v>
      </c>
      <c r="E9" s="70" t="s">
        <v>21</v>
      </c>
      <c r="F9" s="71">
        <v>46148</v>
      </c>
      <c r="H9" s="68" t="s">
        <v>28</v>
      </c>
      <c r="I9" s="69">
        <v>46179</v>
      </c>
      <c r="K9" s="68" t="s">
        <v>14</v>
      </c>
      <c r="L9" s="69">
        <v>46209</v>
      </c>
      <c r="N9" s="68" t="s">
        <v>24</v>
      </c>
      <c r="O9" s="69">
        <v>46240</v>
      </c>
      <c r="Q9" s="68" t="s">
        <v>30</v>
      </c>
      <c r="R9" s="69">
        <v>46271</v>
      </c>
      <c r="T9" s="70" t="s">
        <v>18</v>
      </c>
      <c r="U9" s="71">
        <v>46301</v>
      </c>
    </row>
    <row r="10" spans="2:21">
      <c r="E10" s="70" t="s">
        <v>24</v>
      </c>
      <c r="F10" s="71">
        <v>46149</v>
      </c>
      <c r="H10" s="68" t="s">
        <v>30</v>
      </c>
      <c r="I10" s="69">
        <v>46180</v>
      </c>
      <c r="K10" s="68" t="s">
        <v>18</v>
      </c>
      <c r="L10" s="69">
        <v>46210</v>
      </c>
      <c r="N10" s="68" t="s">
        <v>26</v>
      </c>
      <c r="O10" s="69">
        <v>46241</v>
      </c>
      <c r="Q10" s="70" t="s">
        <v>14</v>
      </c>
      <c r="R10" s="71">
        <v>46272</v>
      </c>
      <c r="T10" s="70" t="s">
        <v>21</v>
      </c>
      <c r="U10" s="71">
        <v>46302</v>
      </c>
    </row>
    <row r="11" spans="2:21">
      <c r="E11" s="70" t="s">
        <v>26</v>
      </c>
      <c r="F11" s="71">
        <v>46150</v>
      </c>
      <c r="H11" s="68" t="s">
        <v>14</v>
      </c>
      <c r="I11" s="69">
        <v>46181</v>
      </c>
      <c r="K11" s="68" t="s">
        <v>21</v>
      </c>
      <c r="L11" s="69">
        <v>46211</v>
      </c>
      <c r="N11" s="68" t="s">
        <v>28</v>
      </c>
      <c r="O11" s="69">
        <v>46242</v>
      </c>
      <c r="Q11" s="70" t="s">
        <v>18</v>
      </c>
      <c r="R11" s="71">
        <v>46273</v>
      </c>
      <c r="T11" s="70" t="s">
        <v>24</v>
      </c>
      <c r="U11" s="71">
        <v>46303</v>
      </c>
    </row>
    <row r="12" spans="2:21">
      <c r="E12" s="68" t="s">
        <v>28</v>
      </c>
      <c r="F12" s="69">
        <v>46151</v>
      </c>
      <c r="H12" s="68" t="s">
        <v>18</v>
      </c>
      <c r="I12" s="69">
        <v>46182</v>
      </c>
      <c r="K12" s="68" t="s">
        <v>24</v>
      </c>
      <c r="L12" s="69">
        <v>46212</v>
      </c>
      <c r="N12" s="68" t="s">
        <v>30</v>
      </c>
      <c r="O12" s="69">
        <v>46243</v>
      </c>
      <c r="Q12" s="70" t="s">
        <v>21</v>
      </c>
      <c r="R12" s="71">
        <v>46274</v>
      </c>
      <c r="T12" s="70" t="s">
        <v>26</v>
      </c>
      <c r="U12" s="71">
        <v>46304</v>
      </c>
    </row>
    <row r="13" spans="2:21">
      <c r="E13" s="68" t="s">
        <v>30</v>
      </c>
      <c r="F13" s="69">
        <v>46152</v>
      </c>
      <c r="H13" s="68" t="s">
        <v>21</v>
      </c>
      <c r="I13" s="69">
        <v>46183</v>
      </c>
      <c r="K13" s="68" t="s">
        <v>26</v>
      </c>
      <c r="L13" s="69">
        <v>46213</v>
      </c>
      <c r="N13" s="68" t="s">
        <v>14</v>
      </c>
      <c r="O13" s="69">
        <v>46244</v>
      </c>
      <c r="Q13" s="70" t="s">
        <v>24</v>
      </c>
      <c r="R13" s="71">
        <v>46275</v>
      </c>
      <c r="T13" s="68" t="s">
        <v>28</v>
      </c>
      <c r="U13" s="69">
        <v>46305</v>
      </c>
    </row>
    <row r="14" spans="2:21">
      <c r="E14" s="70" t="s">
        <v>14</v>
      </c>
      <c r="F14" s="71">
        <v>46153</v>
      </c>
      <c r="H14" s="68" t="s">
        <v>24</v>
      </c>
      <c r="I14" s="69">
        <v>46184</v>
      </c>
      <c r="K14" s="68" t="s">
        <v>28</v>
      </c>
      <c r="L14" s="69">
        <v>46214</v>
      </c>
      <c r="N14" s="68" t="s">
        <v>18</v>
      </c>
      <c r="O14" s="69">
        <v>46245</v>
      </c>
      <c r="Q14" s="70" t="s">
        <v>26</v>
      </c>
      <c r="R14" s="71">
        <v>46276</v>
      </c>
      <c r="T14" s="68" t="s">
        <v>30</v>
      </c>
      <c r="U14" s="69">
        <v>46306</v>
      </c>
    </row>
    <row r="15" spans="2:21">
      <c r="E15" s="70" t="s">
        <v>18</v>
      </c>
      <c r="F15" s="71">
        <v>46154</v>
      </c>
      <c r="H15" s="68" t="s">
        <v>26</v>
      </c>
      <c r="I15" s="69">
        <v>46185</v>
      </c>
      <c r="K15" s="68" t="s">
        <v>30</v>
      </c>
      <c r="L15" s="69">
        <v>46215</v>
      </c>
      <c r="N15" s="68" t="s">
        <v>21</v>
      </c>
      <c r="O15" s="69">
        <v>46246</v>
      </c>
      <c r="Q15" s="68" t="s">
        <v>28</v>
      </c>
      <c r="R15" s="69">
        <v>46277</v>
      </c>
      <c r="T15" s="70" t="s">
        <v>14</v>
      </c>
      <c r="U15" s="71">
        <v>46307</v>
      </c>
    </row>
    <row r="16" spans="2:21">
      <c r="E16" s="70" t="s">
        <v>21</v>
      </c>
      <c r="F16" s="71">
        <v>46155</v>
      </c>
      <c r="H16" s="68" t="s">
        <v>28</v>
      </c>
      <c r="I16" s="69">
        <v>46186</v>
      </c>
      <c r="K16" s="68" t="s">
        <v>14</v>
      </c>
      <c r="L16" s="69">
        <v>46216</v>
      </c>
      <c r="N16" s="68" t="s">
        <v>24</v>
      </c>
      <c r="O16" s="69">
        <v>46247</v>
      </c>
      <c r="Q16" s="68" t="s">
        <v>30</v>
      </c>
      <c r="R16" s="69">
        <v>46278</v>
      </c>
      <c r="T16" s="70" t="s">
        <v>18</v>
      </c>
      <c r="U16" s="71">
        <v>46308</v>
      </c>
    </row>
    <row r="17" spans="5:25">
      <c r="E17" s="68" t="s">
        <v>24</v>
      </c>
      <c r="F17" s="69">
        <v>46156</v>
      </c>
      <c r="H17" s="68" t="s">
        <v>30</v>
      </c>
      <c r="I17" s="69">
        <v>46187</v>
      </c>
      <c r="K17" s="68" t="s">
        <v>18</v>
      </c>
      <c r="L17" s="69">
        <v>46217</v>
      </c>
      <c r="N17" s="68" t="s">
        <v>26</v>
      </c>
      <c r="O17" s="69">
        <v>46248</v>
      </c>
      <c r="Q17" s="70" t="s">
        <v>14</v>
      </c>
      <c r="R17" s="71">
        <v>46279</v>
      </c>
      <c r="T17" s="70" t="s">
        <v>21</v>
      </c>
      <c r="U17" s="71">
        <v>46309</v>
      </c>
    </row>
    <row r="18" spans="5:25">
      <c r="E18" s="70" t="s">
        <v>26</v>
      </c>
      <c r="F18" s="71">
        <v>46157</v>
      </c>
      <c r="H18" s="68" t="s">
        <v>14</v>
      </c>
      <c r="I18" s="69">
        <v>46188</v>
      </c>
      <c r="K18" s="68" t="s">
        <v>21</v>
      </c>
      <c r="L18" s="69">
        <v>46218</v>
      </c>
      <c r="N18" s="68" t="s">
        <v>28</v>
      </c>
      <c r="O18" s="69">
        <v>46249</v>
      </c>
      <c r="Q18" s="70" t="s">
        <v>18</v>
      </c>
      <c r="R18" s="71">
        <v>46280</v>
      </c>
      <c r="T18" s="70" t="s">
        <v>24</v>
      </c>
      <c r="U18" s="71">
        <v>46310</v>
      </c>
    </row>
    <row r="19" spans="5:25">
      <c r="E19" s="68" t="s">
        <v>28</v>
      </c>
      <c r="F19" s="69">
        <v>46158</v>
      </c>
      <c r="H19" s="68" t="s">
        <v>18</v>
      </c>
      <c r="I19" s="69">
        <v>46189</v>
      </c>
      <c r="K19" s="68" t="s">
        <v>24</v>
      </c>
      <c r="L19" s="69">
        <v>46219</v>
      </c>
      <c r="N19" s="68" t="s">
        <v>30</v>
      </c>
      <c r="O19" s="69">
        <v>46250</v>
      </c>
      <c r="Q19" s="70" t="s">
        <v>21</v>
      </c>
      <c r="R19" s="71">
        <v>46281</v>
      </c>
      <c r="T19" s="70" t="s">
        <v>26</v>
      </c>
      <c r="U19" s="71">
        <v>46311</v>
      </c>
    </row>
    <row r="20" spans="5:25">
      <c r="E20" s="68" t="s">
        <v>30</v>
      </c>
      <c r="F20" s="69">
        <v>46159</v>
      </c>
      <c r="H20" s="68" t="s">
        <v>21</v>
      </c>
      <c r="I20" s="69">
        <v>46190</v>
      </c>
      <c r="K20" s="68" t="s">
        <v>26</v>
      </c>
      <c r="L20" s="69">
        <v>46220</v>
      </c>
      <c r="N20" s="70" t="s">
        <v>14</v>
      </c>
      <c r="O20" s="71">
        <v>46251</v>
      </c>
      <c r="Q20" s="70" t="s">
        <v>24</v>
      </c>
      <c r="R20" s="71">
        <v>46282</v>
      </c>
      <c r="T20" s="68" t="s">
        <v>28</v>
      </c>
      <c r="U20" s="69">
        <v>46312</v>
      </c>
    </row>
    <row r="21" spans="5:25">
      <c r="E21" s="70" t="s">
        <v>14</v>
      </c>
      <c r="F21" s="71">
        <v>46160</v>
      </c>
      <c r="H21" s="68" t="s">
        <v>24</v>
      </c>
      <c r="I21" s="69">
        <v>46191</v>
      </c>
      <c r="K21" s="68" t="s">
        <v>28</v>
      </c>
      <c r="L21" s="69">
        <v>46221</v>
      </c>
      <c r="N21" s="70" t="s">
        <v>18</v>
      </c>
      <c r="O21" s="71">
        <v>46252</v>
      </c>
      <c r="Q21" s="70" t="s">
        <v>26</v>
      </c>
      <c r="R21" s="71">
        <v>46283</v>
      </c>
      <c r="T21" s="68" t="s">
        <v>30</v>
      </c>
      <c r="U21" s="69">
        <v>46313</v>
      </c>
    </row>
    <row r="22" spans="5:25">
      <c r="E22" s="70" t="s">
        <v>18</v>
      </c>
      <c r="F22" s="71">
        <v>46161</v>
      </c>
      <c r="H22" s="68" t="s">
        <v>26</v>
      </c>
      <c r="I22" s="69">
        <v>46192</v>
      </c>
      <c r="K22" s="68" t="s">
        <v>30</v>
      </c>
      <c r="L22" s="69">
        <v>46222</v>
      </c>
      <c r="N22" s="70" t="s">
        <v>21</v>
      </c>
      <c r="O22" s="71">
        <v>46253</v>
      </c>
      <c r="Q22" s="68" t="s">
        <v>28</v>
      </c>
      <c r="R22" s="69">
        <v>46284</v>
      </c>
      <c r="T22" s="70" t="s">
        <v>14</v>
      </c>
      <c r="U22" s="71">
        <v>46314</v>
      </c>
    </row>
    <row r="23" spans="5:25">
      <c r="E23" s="70" t="s">
        <v>21</v>
      </c>
      <c r="F23" s="71">
        <v>46162</v>
      </c>
      <c r="H23" s="68" t="s">
        <v>28</v>
      </c>
      <c r="I23" s="69">
        <v>46193</v>
      </c>
      <c r="K23" s="68" t="s">
        <v>14</v>
      </c>
      <c r="L23" s="69">
        <v>46223</v>
      </c>
      <c r="N23" s="70" t="s">
        <v>24</v>
      </c>
      <c r="O23" s="71">
        <v>46254</v>
      </c>
      <c r="Q23" s="68" t="s">
        <v>30</v>
      </c>
      <c r="R23" s="69">
        <v>46285</v>
      </c>
      <c r="T23" s="70" t="s">
        <v>18</v>
      </c>
      <c r="U23" s="71">
        <v>46315</v>
      </c>
    </row>
    <row r="24" spans="5:25">
      <c r="E24" s="70" t="s">
        <v>24</v>
      </c>
      <c r="F24" s="71">
        <v>46163</v>
      </c>
      <c r="H24" s="68" t="s">
        <v>30</v>
      </c>
      <c r="I24" s="69">
        <v>46194</v>
      </c>
      <c r="K24" s="68" t="s">
        <v>18</v>
      </c>
      <c r="L24" s="69">
        <v>46224</v>
      </c>
      <c r="N24" s="70" t="s">
        <v>26</v>
      </c>
      <c r="O24" s="71">
        <v>46255</v>
      </c>
      <c r="Q24" s="70" t="s">
        <v>14</v>
      </c>
      <c r="R24" s="71">
        <v>46286</v>
      </c>
      <c r="T24" s="70" t="s">
        <v>21</v>
      </c>
      <c r="U24" s="71">
        <v>46316</v>
      </c>
      <c r="Y24" s="61"/>
    </row>
    <row r="25" spans="5:25">
      <c r="E25" s="70" t="s">
        <v>26</v>
      </c>
      <c r="F25" s="71">
        <v>46164</v>
      </c>
      <c r="H25" s="68" t="s">
        <v>14</v>
      </c>
      <c r="I25" s="69">
        <v>46195</v>
      </c>
      <c r="K25" s="68" t="s">
        <v>21</v>
      </c>
      <c r="L25" s="69">
        <v>46225</v>
      </c>
      <c r="N25" s="68" t="s">
        <v>28</v>
      </c>
      <c r="O25" s="69">
        <v>46256</v>
      </c>
      <c r="Q25" s="70" t="s">
        <v>18</v>
      </c>
      <c r="R25" s="71">
        <v>46287</v>
      </c>
      <c r="T25" s="70" t="s">
        <v>24</v>
      </c>
      <c r="U25" s="71">
        <v>46317</v>
      </c>
      <c r="Y25" s="61"/>
    </row>
    <row r="26" spans="5:25">
      <c r="E26" s="68" t="s">
        <v>28</v>
      </c>
      <c r="F26" s="69">
        <v>46165</v>
      </c>
      <c r="H26" s="68" t="s">
        <v>18</v>
      </c>
      <c r="I26" s="69">
        <v>46196</v>
      </c>
      <c r="K26" s="68" t="s">
        <v>24</v>
      </c>
      <c r="L26" s="69">
        <v>46226</v>
      </c>
      <c r="N26" s="68" t="s">
        <v>30</v>
      </c>
      <c r="O26" s="69">
        <v>46257</v>
      </c>
      <c r="Q26" s="70" t="s">
        <v>21</v>
      </c>
      <c r="R26" s="71">
        <v>46288</v>
      </c>
      <c r="T26" s="70" t="s">
        <v>26</v>
      </c>
      <c r="U26" s="71">
        <v>46318</v>
      </c>
      <c r="Y26" s="61"/>
    </row>
    <row r="27" spans="5:25">
      <c r="E27" s="68" t="s">
        <v>30</v>
      </c>
      <c r="F27" s="69">
        <v>46166</v>
      </c>
      <c r="H27" s="68" t="s">
        <v>21</v>
      </c>
      <c r="I27" s="69">
        <v>46197</v>
      </c>
      <c r="K27" s="68" t="s">
        <v>26</v>
      </c>
      <c r="L27" s="69">
        <v>46227</v>
      </c>
      <c r="N27" s="70" t="s">
        <v>14</v>
      </c>
      <c r="O27" s="71">
        <v>46258</v>
      </c>
      <c r="Q27" s="70" t="s">
        <v>24</v>
      </c>
      <c r="R27" s="71">
        <v>46289</v>
      </c>
      <c r="T27" s="68" t="s">
        <v>28</v>
      </c>
      <c r="U27" s="69">
        <v>46319</v>
      </c>
      <c r="Y27" s="61"/>
    </row>
    <row r="28" spans="5:25">
      <c r="E28" s="68" t="s">
        <v>14</v>
      </c>
      <c r="F28" s="69">
        <v>46167</v>
      </c>
      <c r="H28" s="68" t="s">
        <v>24</v>
      </c>
      <c r="I28" s="69">
        <v>46198</v>
      </c>
      <c r="K28" s="68" t="s">
        <v>28</v>
      </c>
      <c r="L28" s="69">
        <v>46228</v>
      </c>
      <c r="N28" s="70" t="s">
        <v>18</v>
      </c>
      <c r="O28" s="71">
        <v>46259</v>
      </c>
      <c r="Q28" s="70" t="s">
        <v>26</v>
      </c>
      <c r="R28" s="71">
        <v>46290</v>
      </c>
      <c r="T28" s="68" t="s">
        <v>30</v>
      </c>
      <c r="U28" s="69">
        <v>46320</v>
      </c>
      <c r="Y28" s="61"/>
    </row>
    <row r="29" spans="5:25">
      <c r="E29" s="70" t="s">
        <v>18</v>
      </c>
      <c r="F29" s="71">
        <v>46168</v>
      </c>
      <c r="H29" s="68" t="s">
        <v>26</v>
      </c>
      <c r="I29" s="69">
        <v>46199</v>
      </c>
      <c r="K29" s="68" t="s">
        <v>30</v>
      </c>
      <c r="L29" s="69">
        <v>46229</v>
      </c>
      <c r="N29" s="70" t="s">
        <v>21</v>
      </c>
      <c r="O29" s="71">
        <v>46260</v>
      </c>
      <c r="Q29" s="68" t="s">
        <v>28</v>
      </c>
      <c r="R29" s="69">
        <v>46291</v>
      </c>
      <c r="Y29" s="61"/>
    </row>
    <row r="30" spans="5:25">
      <c r="E30" s="70" t="s">
        <v>21</v>
      </c>
      <c r="F30" s="71">
        <v>46169</v>
      </c>
      <c r="H30" s="68" t="s">
        <v>28</v>
      </c>
      <c r="I30" s="69">
        <v>46200</v>
      </c>
      <c r="K30" s="68" t="s">
        <v>14</v>
      </c>
      <c r="L30" s="69">
        <v>46230</v>
      </c>
      <c r="N30" s="70" t="s">
        <v>24</v>
      </c>
      <c r="O30" s="71">
        <v>46261</v>
      </c>
      <c r="Q30" s="68" t="s">
        <v>30</v>
      </c>
      <c r="R30" s="69">
        <v>46292</v>
      </c>
      <c r="Y30" s="61"/>
    </row>
    <row r="31" spans="5:25">
      <c r="E31" s="70" t="s">
        <v>24</v>
      </c>
      <c r="F31" s="71">
        <v>46170</v>
      </c>
      <c r="H31" s="68" t="s">
        <v>30</v>
      </c>
      <c r="I31" s="69">
        <v>46201</v>
      </c>
      <c r="K31" s="68" t="s">
        <v>18</v>
      </c>
      <c r="L31" s="69">
        <v>46231</v>
      </c>
      <c r="N31" s="70" t="s">
        <v>26</v>
      </c>
      <c r="O31" s="71">
        <v>46262</v>
      </c>
      <c r="Q31" s="68" t="s">
        <v>14</v>
      </c>
      <c r="R31" s="69">
        <v>46293</v>
      </c>
    </row>
    <row r="32" spans="5:25">
      <c r="E32" s="70" t="s">
        <v>26</v>
      </c>
      <c r="F32" s="71">
        <v>46171</v>
      </c>
      <c r="H32" s="68" t="s">
        <v>14</v>
      </c>
      <c r="I32" s="69">
        <v>46202</v>
      </c>
      <c r="K32" s="68" t="s">
        <v>21</v>
      </c>
      <c r="L32" s="69">
        <v>46232</v>
      </c>
      <c r="N32" s="68" t="s">
        <v>28</v>
      </c>
      <c r="O32" s="69">
        <v>46263</v>
      </c>
      <c r="Q32" s="68" t="s">
        <v>18</v>
      </c>
      <c r="R32" s="69">
        <v>46294</v>
      </c>
    </row>
    <row r="33" spans="2:22">
      <c r="E33" s="68" t="s">
        <v>28</v>
      </c>
      <c r="F33" s="69">
        <v>46172</v>
      </c>
      <c r="H33" s="68" t="s">
        <v>18</v>
      </c>
      <c r="I33" s="69">
        <v>46203</v>
      </c>
      <c r="K33" s="68" t="s">
        <v>24</v>
      </c>
      <c r="L33" s="69">
        <v>46233</v>
      </c>
      <c r="N33" s="68" t="s">
        <v>30</v>
      </c>
      <c r="O33" s="69">
        <v>46264</v>
      </c>
      <c r="Q33" s="68" t="s">
        <v>21</v>
      </c>
      <c r="R33" s="69">
        <v>46295</v>
      </c>
    </row>
    <row r="34" spans="2:22">
      <c r="E34" s="68" t="s">
        <v>30</v>
      </c>
      <c r="F34" s="69">
        <v>46173</v>
      </c>
      <c r="K34" s="68" t="s">
        <v>26</v>
      </c>
      <c r="L34" s="69">
        <v>46234</v>
      </c>
      <c r="N34" s="70" t="s">
        <v>14</v>
      </c>
      <c r="O34" s="71">
        <v>46265</v>
      </c>
    </row>
    <row r="36" spans="2:22">
      <c r="B36" s="59">
        <v>2</v>
      </c>
      <c r="E36" s="59">
        <v>13</v>
      </c>
      <c r="H36" s="59">
        <v>25</v>
      </c>
      <c r="K36" s="59">
        <v>31</v>
      </c>
      <c r="N36" s="59">
        <v>20</v>
      </c>
      <c r="Q36" s="59">
        <v>11</v>
      </c>
      <c r="T36" s="59">
        <v>10</v>
      </c>
      <c r="V36" s="59">
        <f>SUM(B36:T36)</f>
        <v>112</v>
      </c>
    </row>
    <row r="50" spans="5:6">
      <c r="F50" s="60"/>
    </row>
    <row r="51" spans="5:6">
      <c r="F51" s="60"/>
    </row>
    <row r="52" spans="5:6">
      <c r="E52" s="60"/>
    </row>
    <row r="53" spans="5:6">
      <c r="E53" s="60"/>
    </row>
    <row r="54" spans="5:6">
      <c r="E54" s="60"/>
    </row>
    <row r="166" spans="3:3">
      <c r="C166" s="61"/>
    </row>
  </sheetData>
  <mergeCells count="7">
    <mergeCell ref="T3:U3"/>
    <mergeCell ref="B3:C3"/>
    <mergeCell ref="E3:F3"/>
    <mergeCell ref="H3:I3"/>
    <mergeCell ref="K3:L3"/>
    <mergeCell ref="N3:O3"/>
    <mergeCell ref="Q3:R3"/>
  </mergeCells>
  <phoneticPr fontId="17" type="noConversion"/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1"/>
  <sheetViews>
    <sheetView showGridLines="0" tabSelected="1" zoomScaleNormal="100" workbookViewId="0">
      <selection activeCell="I29" sqref="I29"/>
    </sheetView>
  </sheetViews>
  <sheetFormatPr baseColWidth="10" defaultColWidth="11.42578125" defaultRowHeight="12" customHeight="1"/>
  <cols>
    <col min="1" max="1" width="16.85546875" style="2" bestFit="1" customWidth="1"/>
    <col min="2" max="2" width="51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4" ht="15" customHeight="1">
      <c r="A1" s="1" t="s">
        <v>57</v>
      </c>
      <c r="G1" s="3" t="s">
        <v>58</v>
      </c>
      <c r="J1" s="2" t="s">
        <v>59</v>
      </c>
      <c r="L1" s="2" t="s">
        <v>60</v>
      </c>
      <c r="M1" s="87"/>
      <c r="N1" s="87"/>
    </row>
    <row r="2" spans="1:14" ht="12.75" customHeight="1" thickBot="1">
      <c r="A2" s="4"/>
      <c r="I2" s="16" t="s">
        <v>61</v>
      </c>
      <c r="J2" s="45">
        <f>SUMIFS(C:C,B:B,I2)</f>
        <v>12444.836000000003</v>
      </c>
      <c r="L2" s="46">
        <f t="shared" ref="L2:L12" si="0">SUMIFS(F:F,B:B,I2)/24</f>
        <v>16.609999999999996</v>
      </c>
      <c r="M2" s="47"/>
    </row>
    <row r="3" spans="1:14" ht="12.75" customHeight="1">
      <c r="A3" s="93" t="s">
        <v>62</v>
      </c>
      <c r="B3" s="94"/>
      <c r="C3" s="95"/>
      <c r="D3" s="15"/>
      <c r="F3" s="31"/>
      <c r="G3" s="33"/>
      <c r="I3" s="16" t="s">
        <v>63</v>
      </c>
      <c r="J3" s="45">
        <f t="shared" ref="J3:J12" si="1">SUMIFS(C:C,B:B,I3)</f>
        <v>12442.121000000005</v>
      </c>
      <c r="L3" s="46">
        <f t="shared" si="0"/>
        <v>16.60083333333333</v>
      </c>
      <c r="M3" s="47"/>
    </row>
    <row r="4" spans="1:14" ht="12.75" customHeight="1">
      <c r="A4" s="96" t="s">
        <v>61</v>
      </c>
      <c r="B4" s="97"/>
      <c r="C4" s="5">
        <f>'Kalender 2026'!J2</f>
        <v>37</v>
      </c>
      <c r="I4" s="16" t="s">
        <v>64</v>
      </c>
      <c r="J4" s="45">
        <f t="shared" si="1"/>
        <v>12398.003000000004</v>
      </c>
      <c r="L4" s="46">
        <f t="shared" si="0"/>
        <v>16.54708333333333</v>
      </c>
      <c r="M4" s="47"/>
      <c r="N4" s="37"/>
    </row>
    <row r="5" spans="1:14" ht="12.75" customHeight="1">
      <c r="A5" s="35" t="s">
        <v>63</v>
      </c>
      <c r="B5" s="36"/>
      <c r="C5" s="5">
        <f>'Kalender 2026'!J3</f>
        <v>39</v>
      </c>
      <c r="I5" s="16" t="s">
        <v>65</v>
      </c>
      <c r="J5" s="45">
        <f t="shared" si="1"/>
        <v>12447.411000000004</v>
      </c>
      <c r="L5" s="46">
        <f t="shared" si="0"/>
        <v>16.607499999999998</v>
      </c>
      <c r="M5" s="47"/>
      <c r="N5" s="40"/>
    </row>
    <row r="6" spans="1:14" ht="12.75" customHeight="1">
      <c r="A6" s="35" t="s">
        <v>64</v>
      </c>
      <c r="B6" s="36"/>
      <c r="C6" s="5">
        <f>'Kalender 2026'!J4</f>
        <v>39</v>
      </c>
      <c r="I6" s="16" t="s">
        <v>66</v>
      </c>
      <c r="J6" s="45">
        <f t="shared" si="1"/>
        <v>12378.294000000005</v>
      </c>
      <c r="L6" s="46">
        <f t="shared" si="0"/>
        <v>16.53083333333333</v>
      </c>
      <c r="M6" s="47"/>
      <c r="N6" s="40"/>
    </row>
    <row r="7" spans="1:14" ht="12.75" customHeight="1">
      <c r="A7" s="35" t="s">
        <v>65</v>
      </c>
      <c r="B7" s="36"/>
      <c r="C7" s="5">
        <f>'Kalender 2026'!J5</f>
        <v>38</v>
      </c>
      <c r="I7" s="16" t="s">
        <v>67</v>
      </c>
      <c r="J7" s="45">
        <f t="shared" si="1"/>
        <v>10311.409</v>
      </c>
      <c r="L7" s="46">
        <f t="shared" si="0"/>
        <v>13.642916666666665</v>
      </c>
      <c r="M7" s="47"/>
      <c r="N7" s="40"/>
    </row>
    <row r="8" spans="1:14" ht="12.75" customHeight="1">
      <c r="A8" s="96" t="s">
        <v>66</v>
      </c>
      <c r="B8" s="97"/>
      <c r="C8" s="5">
        <f>'Kalender 2026'!J6</f>
        <v>38</v>
      </c>
      <c r="I8" s="16" t="s">
        <v>68</v>
      </c>
      <c r="J8" s="45">
        <f t="shared" si="1"/>
        <v>10311.409</v>
      </c>
      <c r="L8" s="46">
        <f t="shared" si="0"/>
        <v>13.642916666666665</v>
      </c>
      <c r="M8" s="47"/>
      <c r="N8" s="40"/>
    </row>
    <row r="9" spans="1:14" ht="12.75" customHeight="1">
      <c r="A9" s="98" t="s">
        <v>69</v>
      </c>
      <c r="B9" s="99"/>
      <c r="C9" s="5">
        <f>'Kalender 2026'!K13</f>
        <v>23</v>
      </c>
      <c r="I9" s="16" t="s">
        <v>70</v>
      </c>
      <c r="J9" s="45">
        <f t="shared" si="1"/>
        <v>10311.409</v>
      </c>
      <c r="L9" s="46">
        <f t="shared" si="0"/>
        <v>13.642916666666665</v>
      </c>
      <c r="M9" s="47"/>
      <c r="N9" s="40"/>
    </row>
    <row r="10" spans="1:14" ht="12.75" customHeight="1">
      <c r="A10" s="96" t="s">
        <v>68</v>
      </c>
      <c r="B10" s="97"/>
      <c r="C10" s="5">
        <f>'Kalender 2026'!K14</f>
        <v>6</v>
      </c>
      <c r="I10" s="16" t="s">
        <v>71</v>
      </c>
      <c r="J10" s="45">
        <f t="shared" si="1"/>
        <v>10311.409</v>
      </c>
      <c r="L10" s="46">
        <f t="shared" si="0"/>
        <v>13.642916666666665</v>
      </c>
      <c r="M10" s="47"/>
      <c r="N10" s="40"/>
    </row>
    <row r="11" spans="1:14" ht="12.75" customHeight="1">
      <c r="A11" s="98" t="s">
        <v>72</v>
      </c>
      <c r="B11" s="99"/>
      <c r="C11" s="5">
        <f>'Kalender 2026'!K21</f>
        <v>26</v>
      </c>
      <c r="I11" s="16" t="s">
        <v>28</v>
      </c>
      <c r="J11" s="45">
        <f t="shared" si="1"/>
        <v>8396.9049999999988</v>
      </c>
      <c r="L11" s="46">
        <f t="shared" si="0"/>
        <v>10.995416666666666</v>
      </c>
      <c r="M11" s="47"/>
      <c r="N11" s="40"/>
    </row>
    <row r="12" spans="1:14" ht="12.75" customHeight="1">
      <c r="A12" s="98" t="s">
        <v>71</v>
      </c>
      <c r="B12" s="99"/>
      <c r="C12" s="5">
        <f>'Kalender 2026'!K22</f>
        <v>5</v>
      </c>
      <c r="I12" s="16" t="s">
        <v>30</v>
      </c>
      <c r="J12" s="45">
        <f t="shared" si="1"/>
        <v>6604.6640000000007</v>
      </c>
      <c r="L12" s="46">
        <f t="shared" si="0"/>
        <v>8.6691666666666674</v>
      </c>
      <c r="M12" s="47"/>
      <c r="N12" s="40"/>
    </row>
    <row r="13" spans="1:14" ht="12.75" customHeight="1">
      <c r="A13" s="96" t="s">
        <v>28</v>
      </c>
      <c r="B13" s="97"/>
      <c r="C13" s="5">
        <f>'Kalender 2026'!K7</f>
        <v>54</v>
      </c>
      <c r="I13" s="16"/>
      <c r="J13" s="38"/>
      <c r="K13" s="38"/>
      <c r="L13" s="10"/>
      <c r="M13" s="39"/>
      <c r="N13" s="40"/>
    </row>
    <row r="14" spans="1:14" ht="12.75" customHeight="1">
      <c r="A14" s="98" t="s">
        <v>30</v>
      </c>
      <c r="B14" s="99"/>
      <c r="C14" s="5">
        <f>'Kalender 2026'!K8</f>
        <v>60</v>
      </c>
      <c r="I14" s="16"/>
      <c r="J14" s="38"/>
      <c r="K14" s="38"/>
      <c r="L14" s="10"/>
      <c r="M14" s="39"/>
      <c r="N14" s="40"/>
    </row>
    <row r="15" spans="1:14" ht="12.75" customHeight="1" thickBot="1">
      <c r="A15" s="100" t="s">
        <v>73</v>
      </c>
      <c r="B15" s="101"/>
      <c r="C15" s="6">
        <f>SUM(C4:C14)</f>
        <v>365</v>
      </c>
      <c r="I15" s="16"/>
      <c r="J15" s="38"/>
      <c r="K15" s="38"/>
      <c r="L15" s="10"/>
      <c r="M15" s="39"/>
      <c r="N15" s="40"/>
    </row>
    <row r="16" spans="1:14" ht="12.75" customHeight="1">
      <c r="I16" s="17"/>
      <c r="J16" s="41"/>
      <c r="K16" s="42"/>
      <c r="L16" s="10"/>
      <c r="M16" s="43"/>
      <c r="N16" s="44"/>
    </row>
    <row r="17" spans="1:9" ht="12.75" customHeight="1">
      <c r="A17" s="18" t="s">
        <v>74</v>
      </c>
      <c r="B17" s="7">
        <v>510</v>
      </c>
      <c r="C17" s="8"/>
      <c r="D17" s="8"/>
      <c r="E17" s="8"/>
      <c r="F17" s="32"/>
      <c r="G17" s="32"/>
    </row>
    <row r="18" spans="1:9" ht="12.75" customHeight="1">
      <c r="A18" s="19" t="s">
        <v>32</v>
      </c>
      <c r="B18" s="2" t="s">
        <v>75</v>
      </c>
    </row>
    <row r="19" spans="1:9" ht="12.75" customHeight="1">
      <c r="A19" s="19"/>
      <c r="B19" s="2" t="s">
        <v>76</v>
      </c>
      <c r="C19" s="82" t="s">
        <v>77</v>
      </c>
      <c r="D19" s="83"/>
      <c r="F19" s="82" t="s">
        <v>78</v>
      </c>
      <c r="G19" s="83"/>
    </row>
    <row r="20" spans="1:9" ht="12.75" customHeight="1">
      <c r="A20" s="19"/>
      <c r="C20" s="9" t="s">
        <v>59</v>
      </c>
      <c r="D20" s="9" t="s">
        <v>79</v>
      </c>
      <c r="F20" s="9" t="s">
        <v>60</v>
      </c>
      <c r="G20" s="9" t="s">
        <v>80</v>
      </c>
    </row>
    <row r="21" spans="1:9" ht="12.75" customHeight="1">
      <c r="A21" s="19"/>
      <c r="B21" s="16" t="s">
        <v>61</v>
      </c>
      <c r="C21" s="23">
        <v>6180.0330000000004</v>
      </c>
      <c r="D21" s="24">
        <f>C21*C$4</f>
        <v>228661.22100000002</v>
      </c>
      <c r="E21" s="10"/>
      <c r="F21" s="25">
        <v>186.4</v>
      </c>
      <c r="G21" s="29">
        <f>F21*C$4</f>
        <v>6896.8</v>
      </c>
    </row>
    <row r="22" spans="1:9" ht="12.75" customHeight="1">
      <c r="A22" s="19"/>
      <c r="B22" s="16" t="s">
        <v>63</v>
      </c>
      <c r="C22" s="23">
        <v>6180.0330000000004</v>
      </c>
      <c r="D22" s="24">
        <f>C22*C$5</f>
        <v>241021.28700000001</v>
      </c>
      <c r="E22" s="10"/>
      <c r="F22" s="25">
        <v>186.4</v>
      </c>
      <c r="G22" s="29">
        <f>F22*C$5</f>
        <v>7269.6</v>
      </c>
    </row>
    <row r="23" spans="1:9" ht="12.75" customHeight="1">
      <c r="A23" s="19"/>
      <c r="B23" s="16" t="s">
        <v>64</v>
      </c>
      <c r="C23" s="23">
        <v>6180.0330000000004</v>
      </c>
      <c r="D23" s="24">
        <f>C23*C$6</f>
        <v>241021.28700000001</v>
      </c>
      <c r="E23" s="10"/>
      <c r="F23" s="25">
        <v>186.4</v>
      </c>
      <c r="G23" s="29">
        <f>F23*C$6</f>
        <v>7269.6</v>
      </c>
    </row>
    <row r="24" spans="1:9" ht="12.75" customHeight="1">
      <c r="A24" s="19"/>
      <c r="B24" s="16" t="s">
        <v>65</v>
      </c>
      <c r="C24" s="23">
        <v>6180.0330000000004</v>
      </c>
      <c r="D24" s="24">
        <f>C24*C$7</f>
        <v>234841.25400000002</v>
      </c>
      <c r="E24" s="10"/>
      <c r="F24" s="25">
        <v>186.4</v>
      </c>
      <c r="G24" s="29">
        <f>F24*C$7</f>
        <v>7083.2</v>
      </c>
    </row>
    <row r="25" spans="1:9" ht="12.75" customHeight="1">
      <c r="A25" s="19"/>
      <c r="B25" s="16" t="s">
        <v>66</v>
      </c>
      <c r="C25" s="23">
        <v>6180.0330000000004</v>
      </c>
      <c r="D25" s="24">
        <f>C25*C$8</f>
        <v>234841.25400000002</v>
      </c>
      <c r="E25" s="10"/>
      <c r="F25" s="25">
        <v>186.4</v>
      </c>
      <c r="G25" s="29">
        <f>F25*C$8</f>
        <v>7083.2</v>
      </c>
    </row>
    <row r="26" spans="1:9" ht="12.75" customHeight="1">
      <c r="A26" s="19"/>
      <c r="B26" s="16" t="s">
        <v>67</v>
      </c>
      <c r="C26" s="23">
        <v>4455.8230000000003</v>
      </c>
      <c r="D26" s="24">
        <f>C26*C$9</f>
        <v>102483.929</v>
      </c>
      <c r="E26" s="10"/>
      <c r="F26" s="25">
        <v>133.94999999999999</v>
      </c>
      <c r="G26" s="29">
        <f>F26*C$9</f>
        <v>3080.85</v>
      </c>
    </row>
    <row r="27" spans="1:9" ht="12.75" customHeight="1">
      <c r="A27" s="19"/>
      <c r="B27" s="16" t="s">
        <v>68</v>
      </c>
      <c r="C27" s="23">
        <v>4455.8230000000003</v>
      </c>
      <c r="D27" s="24">
        <f>C27*C$10</f>
        <v>26734.938000000002</v>
      </c>
      <c r="E27" s="10"/>
      <c r="F27" s="25">
        <v>133.94999999999999</v>
      </c>
      <c r="G27" s="29">
        <f>F27*C$10</f>
        <v>803.69999999999993</v>
      </c>
    </row>
    <row r="28" spans="1:9" ht="12.75" customHeight="1">
      <c r="A28" s="19"/>
      <c r="B28" s="16" t="s">
        <v>70</v>
      </c>
      <c r="C28" s="23">
        <v>4455.8230000000003</v>
      </c>
      <c r="D28" s="24">
        <f>C28*C$11</f>
        <v>115851.39800000002</v>
      </c>
      <c r="E28" s="10"/>
      <c r="F28" s="25">
        <v>133.94999999999999</v>
      </c>
      <c r="G28" s="29">
        <f>F28*C$11</f>
        <v>3482.7</v>
      </c>
    </row>
    <row r="29" spans="1:9" ht="12.75" customHeight="1">
      <c r="A29" s="19"/>
      <c r="B29" s="16" t="s">
        <v>71</v>
      </c>
      <c r="C29" s="23">
        <v>4455.8230000000003</v>
      </c>
      <c r="D29" s="24">
        <f>C29*C$12</f>
        <v>22279.115000000002</v>
      </c>
      <c r="E29" s="10"/>
      <c r="F29" s="25">
        <v>133.94999999999999</v>
      </c>
      <c r="G29" s="29">
        <f>F29*C$12</f>
        <v>669.75</v>
      </c>
    </row>
    <row r="30" spans="1:9" ht="12.75" customHeight="1">
      <c r="A30" s="19"/>
      <c r="B30" s="16" t="s">
        <v>28</v>
      </c>
      <c r="C30" s="23">
        <v>4023.47</v>
      </c>
      <c r="D30" s="24">
        <f>C30*C$13</f>
        <v>217267.37999999998</v>
      </c>
      <c r="E30" s="10"/>
      <c r="F30" s="25">
        <v>120.9</v>
      </c>
      <c r="G30" s="29">
        <f>F30*C$13</f>
        <v>6528.6</v>
      </c>
    </row>
    <row r="31" spans="1:9" ht="12.75" customHeight="1">
      <c r="A31" s="19"/>
      <c r="B31" s="16" t="s">
        <v>30</v>
      </c>
      <c r="C31" s="23">
        <v>3664.9479999999999</v>
      </c>
      <c r="D31" s="24">
        <f>C31*C$14</f>
        <v>219896.88</v>
      </c>
      <c r="E31" s="10"/>
      <c r="F31" s="25">
        <v>110.17</v>
      </c>
      <c r="G31" s="29">
        <f>F31*C$14</f>
        <v>6610.2</v>
      </c>
    </row>
    <row r="32" spans="1:9" ht="12.75" customHeight="1">
      <c r="A32" s="19"/>
      <c r="B32" s="17" t="s">
        <v>81</v>
      </c>
      <c r="C32" s="26"/>
      <c r="D32" s="27">
        <f>SUM(D21:D31)</f>
        <v>1884899.943</v>
      </c>
      <c r="E32" s="10"/>
      <c r="F32" s="28"/>
      <c r="G32" s="30">
        <f>SUM(G21:G31)</f>
        <v>56778.19999999999</v>
      </c>
      <c r="I32" s="11"/>
    </row>
    <row r="33" spans="1:9" ht="30" customHeight="1">
      <c r="A33" s="21" t="s">
        <v>82</v>
      </c>
      <c r="B33" s="91" t="s">
        <v>215</v>
      </c>
      <c r="C33" s="91"/>
      <c r="D33" s="91"/>
      <c r="E33" s="91"/>
      <c r="F33" s="91"/>
      <c r="G33" s="91"/>
      <c r="I33" s="2" t="s">
        <v>32</v>
      </c>
    </row>
    <row r="34" spans="1:9" ht="25.5" customHeight="1">
      <c r="A34" s="21" t="s">
        <v>83</v>
      </c>
      <c r="B34" s="92" t="s">
        <v>211</v>
      </c>
      <c r="C34" s="92"/>
      <c r="D34" s="92"/>
      <c r="E34" s="92"/>
      <c r="F34" s="92"/>
      <c r="G34" s="92"/>
    </row>
    <row r="35" spans="1:9" ht="12.75" customHeight="1">
      <c r="A35" s="20" t="s">
        <v>84</v>
      </c>
      <c r="B35" s="12" t="s">
        <v>216</v>
      </c>
      <c r="C35" s="12"/>
      <c r="D35" s="12"/>
      <c r="E35" s="12"/>
      <c r="F35" s="12"/>
      <c r="G35" s="12"/>
    </row>
    <row r="36" spans="1:9" ht="25.5" customHeight="1">
      <c r="A36" s="34" t="s">
        <v>85</v>
      </c>
      <c r="B36" s="85"/>
      <c r="C36" s="90"/>
      <c r="D36" s="90"/>
      <c r="E36" s="90"/>
      <c r="F36" s="90"/>
      <c r="G36" s="90"/>
    </row>
    <row r="37" spans="1:9" ht="25.5" customHeight="1">
      <c r="A37" s="22" t="s">
        <v>86</v>
      </c>
      <c r="B37" s="80" t="s">
        <v>87</v>
      </c>
      <c r="C37" s="84"/>
      <c r="D37" s="84"/>
      <c r="E37" s="84"/>
      <c r="F37" s="84"/>
      <c r="G37" s="84"/>
    </row>
    <row r="38" spans="1:9" ht="12.75" customHeight="1"/>
    <row r="39" spans="1:9" ht="12.75" customHeight="1">
      <c r="A39" s="18" t="s">
        <v>74</v>
      </c>
      <c r="B39" s="7">
        <v>515</v>
      </c>
      <c r="C39" s="8"/>
      <c r="D39" s="8"/>
      <c r="E39" s="8"/>
      <c r="F39" s="32"/>
      <c r="G39" s="32"/>
    </row>
    <row r="40" spans="1:9" ht="12.75" customHeight="1">
      <c r="A40" s="19" t="s">
        <v>32</v>
      </c>
      <c r="B40" s="2" t="s">
        <v>88</v>
      </c>
    </row>
    <row r="41" spans="1:9" ht="12.75" customHeight="1">
      <c r="A41" s="19"/>
      <c r="B41" s="2" t="s">
        <v>89</v>
      </c>
      <c r="C41" s="82" t="s">
        <v>77</v>
      </c>
      <c r="D41" s="83"/>
      <c r="F41" s="82" t="s">
        <v>78</v>
      </c>
      <c r="G41" s="83"/>
    </row>
    <row r="42" spans="1:9" ht="12.75" customHeight="1">
      <c r="A42" s="19"/>
      <c r="C42" s="9" t="s">
        <v>59</v>
      </c>
      <c r="D42" s="9" t="s">
        <v>79</v>
      </c>
      <c r="F42" s="9" t="s">
        <v>60</v>
      </c>
      <c r="G42" s="9" t="s">
        <v>80</v>
      </c>
    </row>
    <row r="43" spans="1:9" ht="12.75" customHeight="1">
      <c r="A43" s="19"/>
      <c r="B43" s="16" t="s">
        <v>61</v>
      </c>
      <c r="C43" s="23">
        <v>2869.183</v>
      </c>
      <c r="D43" s="24">
        <f>C43*C$4</f>
        <v>106159.77099999999</v>
      </c>
      <c r="E43" s="10"/>
      <c r="F43" s="25">
        <v>78.28</v>
      </c>
      <c r="G43" s="29">
        <f>F43*C$4</f>
        <v>2896.36</v>
      </c>
    </row>
    <row r="44" spans="1:9" ht="12.75" customHeight="1">
      <c r="A44" s="19"/>
      <c r="B44" s="16" t="s">
        <v>63</v>
      </c>
      <c r="C44" s="23">
        <v>2869.183</v>
      </c>
      <c r="D44" s="24">
        <f>C44*C$5</f>
        <v>111898.137</v>
      </c>
      <c r="E44" s="10"/>
      <c r="F44" s="25">
        <v>78.28</v>
      </c>
      <c r="G44" s="29">
        <f>F44*C$5</f>
        <v>3052.92</v>
      </c>
    </row>
    <row r="45" spans="1:9" ht="12.75" customHeight="1">
      <c r="A45" s="19"/>
      <c r="B45" s="16" t="s">
        <v>64</v>
      </c>
      <c r="C45" s="23">
        <v>2869.183</v>
      </c>
      <c r="D45" s="24">
        <f>C45*C$6</f>
        <v>111898.137</v>
      </c>
      <c r="E45" s="10"/>
      <c r="F45" s="25">
        <v>78.28</v>
      </c>
      <c r="G45" s="29">
        <f>F45*C$6</f>
        <v>3052.92</v>
      </c>
    </row>
    <row r="46" spans="1:9" ht="12.75" customHeight="1">
      <c r="A46" s="19"/>
      <c r="B46" s="16" t="s">
        <v>65</v>
      </c>
      <c r="C46" s="23">
        <v>2869.183</v>
      </c>
      <c r="D46" s="24">
        <f>C46*C$7</f>
        <v>109028.954</v>
      </c>
      <c r="E46" s="10"/>
      <c r="F46" s="25">
        <v>78.28</v>
      </c>
      <c r="G46" s="29">
        <f>F46*C$7</f>
        <v>2974.64</v>
      </c>
    </row>
    <row r="47" spans="1:9" ht="12.75" customHeight="1">
      <c r="A47" s="19"/>
      <c r="B47" s="16" t="s">
        <v>66</v>
      </c>
      <c r="C47" s="23">
        <v>2869.183</v>
      </c>
      <c r="D47" s="24">
        <f>C47*C$8</f>
        <v>109028.954</v>
      </c>
      <c r="E47" s="10"/>
      <c r="F47" s="25">
        <v>78.28</v>
      </c>
      <c r="G47" s="29">
        <f>F47*C$8</f>
        <v>2974.64</v>
      </c>
    </row>
    <row r="48" spans="1:9" ht="12.75" customHeight="1">
      <c r="A48" s="19"/>
      <c r="B48" s="16" t="s">
        <v>67</v>
      </c>
      <c r="C48" s="23">
        <v>2885.7440000000001</v>
      </c>
      <c r="D48" s="24">
        <f>C48*C$9</f>
        <v>66372.112000000008</v>
      </c>
      <c r="E48" s="10"/>
      <c r="F48" s="25">
        <v>73.23</v>
      </c>
      <c r="G48" s="29">
        <f>F48*C$9</f>
        <v>1684.2900000000002</v>
      </c>
    </row>
    <row r="49" spans="1:9" ht="12.75" customHeight="1">
      <c r="A49" s="19"/>
      <c r="B49" s="16" t="s">
        <v>68</v>
      </c>
      <c r="C49" s="23">
        <v>2885.7440000000001</v>
      </c>
      <c r="D49" s="24">
        <f>C49*C$10</f>
        <v>17314.464</v>
      </c>
      <c r="E49" s="10"/>
      <c r="F49" s="25">
        <v>73.23</v>
      </c>
      <c r="G49" s="29">
        <f>F49*C$10</f>
        <v>439.38</v>
      </c>
    </row>
    <row r="50" spans="1:9" ht="12.75" customHeight="1">
      <c r="A50" s="19"/>
      <c r="B50" s="16" t="s">
        <v>70</v>
      </c>
      <c r="C50" s="23">
        <v>2885.7440000000001</v>
      </c>
      <c r="D50" s="24">
        <f>C50*C$11</f>
        <v>75029.343999999997</v>
      </c>
      <c r="E50" s="10"/>
      <c r="F50" s="25">
        <v>73.23</v>
      </c>
      <c r="G50" s="29">
        <f>F50*C$11</f>
        <v>1903.98</v>
      </c>
    </row>
    <row r="51" spans="1:9" ht="12.75" customHeight="1">
      <c r="A51" s="19"/>
      <c r="B51" s="16" t="s">
        <v>71</v>
      </c>
      <c r="C51" s="23">
        <v>2885.7440000000001</v>
      </c>
      <c r="D51" s="24">
        <f>C51*C$12</f>
        <v>14428.720000000001</v>
      </c>
      <c r="E51" s="10"/>
      <c r="F51" s="25">
        <v>73.23</v>
      </c>
      <c r="G51" s="29">
        <f>F51*C$12</f>
        <v>366.15000000000003</v>
      </c>
    </row>
    <row r="52" spans="1:9" ht="12.75" customHeight="1">
      <c r="A52" s="19"/>
      <c r="B52" s="16" t="s">
        <v>28</v>
      </c>
      <c r="C52" s="23">
        <v>2525.127</v>
      </c>
      <c r="D52" s="24">
        <f>C52*C$13</f>
        <v>136356.85800000001</v>
      </c>
      <c r="E52" s="10"/>
      <c r="F52" s="25">
        <v>64.069999999999993</v>
      </c>
      <c r="G52" s="29">
        <f>F52*C$13</f>
        <v>3459.7799999999997</v>
      </c>
    </row>
    <row r="53" spans="1:9" ht="12.75" customHeight="1">
      <c r="A53" s="19"/>
      <c r="B53" s="16" t="s">
        <v>30</v>
      </c>
      <c r="C53" s="23">
        <v>1587.521</v>
      </c>
      <c r="D53" s="24">
        <f>C53*C$14</f>
        <v>95251.26</v>
      </c>
      <c r="E53" s="10"/>
      <c r="F53" s="25">
        <v>40.270000000000003</v>
      </c>
      <c r="G53" s="29">
        <f>F53*C$14</f>
        <v>2416.2000000000003</v>
      </c>
    </row>
    <row r="54" spans="1:9" ht="12.75" customHeight="1">
      <c r="A54" s="19"/>
      <c r="B54" s="17" t="s">
        <v>81</v>
      </c>
      <c r="C54" s="26"/>
      <c r="D54" s="27">
        <f>SUM(D43:D53)</f>
        <v>952766.71100000001</v>
      </c>
      <c r="E54" s="10"/>
      <c r="F54" s="28"/>
      <c r="G54" s="30">
        <f>SUM(G43:G53)</f>
        <v>25221.260000000002</v>
      </c>
      <c r="I54" s="11"/>
    </row>
    <row r="55" spans="1:9" ht="29.25" customHeight="1">
      <c r="A55" s="21" t="s">
        <v>82</v>
      </c>
      <c r="B55" s="91" t="s">
        <v>215</v>
      </c>
      <c r="C55" s="91"/>
      <c r="D55" s="91"/>
      <c r="E55" s="91"/>
      <c r="F55" s="91"/>
      <c r="G55" s="91"/>
      <c r="I55" s="2" t="s">
        <v>32</v>
      </c>
    </row>
    <row r="56" spans="1:9" ht="12.75" customHeight="1">
      <c r="A56" s="21" t="s">
        <v>83</v>
      </c>
      <c r="B56" s="80" t="s">
        <v>90</v>
      </c>
      <c r="C56" s="81"/>
      <c r="D56" s="81"/>
      <c r="E56" s="81"/>
      <c r="F56" s="81"/>
      <c r="G56" s="81"/>
    </row>
    <row r="57" spans="1:9" ht="12.75" customHeight="1">
      <c r="A57" s="20" t="s">
        <v>84</v>
      </c>
      <c r="B57" s="12" t="s">
        <v>216</v>
      </c>
      <c r="C57" s="12"/>
      <c r="D57" s="12"/>
      <c r="E57" s="12"/>
      <c r="F57" s="12"/>
      <c r="G57" s="12"/>
    </row>
    <row r="58" spans="1:9" ht="25.5" customHeight="1">
      <c r="A58" s="34" t="s">
        <v>85</v>
      </c>
      <c r="B58" s="85"/>
      <c r="C58" s="90"/>
      <c r="D58" s="90"/>
      <c r="E58" s="90"/>
      <c r="F58" s="90"/>
      <c r="G58" s="90"/>
    </row>
    <row r="59" spans="1:9" ht="12.75" customHeight="1">
      <c r="A59" s="22" t="s">
        <v>86</v>
      </c>
      <c r="B59" s="80" t="s">
        <v>91</v>
      </c>
      <c r="C59" s="84"/>
      <c r="D59" s="84"/>
      <c r="E59" s="84"/>
      <c r="F59" s="84"/>
      <c r="G59" s="84"/>
    </row>
    <row r="60" spans="1:9" ht="12.75" customHeight="1"/>
    <row r="61" spans="1:9" ht="12.75" customHeight="1">
      <c r="A61" s="18" t="s">
        <v>74</v>
      </c>
      <c r="B61" s="7">
        <v>516</v>
      </c>
      <c r="C61" s="8"/>
      <c r="D61" s="8"/>
      <c r="E61" s="8"/>
      <c r="F61" s="32"/>
      <c r="G61" s="32"/>
    </row>
    <row r="62" spans="1:9" ht="12.75" customHeight="1">
      <c r="A62" s="19" t="s">
        <v>32</v>
      </c>
      <c r="B62" s="2" t="s">
        <v>92</v>
      </c>
    </row>
    <row r="63" spans="1:9" ht="12.75" customHeight="1">
      <c r="A63" s="19"/>
      <c r="B63" s="2" t="s">
        <v>93</v>
      </c>
      <c r="C63" s="82" t="s">
        <v>77</v>
      </c>
      <c r="D63" s="83"/>
      <c r="F63" s="82" t="s">
        <v>78</v>
      </c>
      <c r="G63" s="83"/>
    </row>
    <row r="64" spans="1:9" ht="12.75" customHeight="1">
      <c r="A64" s="19"/>
      <c r="C64" s="9" t="s">
        <v>59</v>
      </c>
      <c r="D64" s="9" t="s">
        <v>79</v>
      </c>
      <c r="F64" s="9" t="s">
        <v>60</v>
      </c>
      <c r="G64" s="9" t="s">
        <v>80</v>
      </c>
    </row>
    <row r="65" spans="1:9" ht="12.75" customHeight="1">
      <c r="A65" s="19"/>
      <c r="B65" s="16" t="s">
        <v>61</v>
      </c>
      <c r="C65" s="23">
        <v>338.25400000000002</v>
      </c>
      <c r="D65" s="24">
        <f>C65*C$4</f>
        <v>12515.398000000001</v>
      </c>
      <c r="E65" s="10"/>
      <c r="F65" s="25">
        <v>10.7</v>
      </c>
      <c r="G65" s="29">
        <f>F65*C$4</f>
        <v>395.9</v>
      </c>
    </row>
    <row r="66" spans="1:9" ht="12.75" customHeight="1">
      <c r="A66" s="19"/>
      <c r="B66" s="16" t="s">
        <v>63</v>
      </c>
      <c r="C66" s="23">
        <v>338.25400000000002</v>
      </c>
      <c r="D66" s="24">
        <f>C66*C$5</f>
        <v>13191.906000000001</v>
      </c>
      <c r="E66" s="10"/>
      <c r="F66" s="25">
        <v>10.7</v>
      </c>
      <c r="G66" s="29">
        <f>F66*C$5</f>
        <v>417.29999999999995</v>
      </c>
    </row>
    <row r="67" spans="1:9" ht="12.75" customHeight="1">
      <c r="A67" s="19"/>
      <c r="B67" s="16" t="s">
        <v>64</v>
      </c>
      <c r="C67" s="23">
        <v>338.25400000000002</v>
      </c>
      <c r="D67" s="24">
        <f>C67*C$6</f>
        <v>13191.906000000001</v>
      </c>
      <c r="E67" s="10"/>
      <c r="F67" s="25">
        <v>10.7</v>
      </c>
      <c r="G67" s="29">
        <f>F67*C$6</f>
        <v>417.29999999999995</v>
      </c>
    </row>
    <row r="68" spans="1:9" ht="12.75" customHeight="1">
      <c r="A68" s="19"/>
      <c r="B68" s="16" t="s">
        <v>65</v>
      </c>
      <c r="C68" s="23">
        <v>338.25400000000002</v>
      </c>
      <c r="D68" s="24">
        <f>C68*C$7</f>
        <v>12853.652</v>
      </c>
      <c r="E68" s="10"/>
      <c r="F68" s="25">
        <v>10.7</v>
      </c>
      <c r="G68" s="29">
        <f>F68*C$7</f>
        <v>406.59999999999997</v>
      </c>
    </row>
    <row r="69" spans="1:9" ht="12.75" customHeight="1">
      <c r="A69" s="19"/>
      <c r="B69" s="16" t="s">
        <v>66</v>
      </c>
      <c r="C69" s="23">
        <v>338.25400000000002</v>
      </c>
      <c r="D69" s="24">
        <f>C69*C$8</f>
        <v>12853.652</v>
      </c>
      <c r="E69" s="10"/>
      <c r="F69" s="25">
        <v>10.7</v>
      </c>
      <c r="G69" s="29">
        <f>F69*C$8</f>
        <v>406.59999999999997</v>
      </c>
    </row>
    <row r="70" spans="1:9" ht="12.75" customHeight="1">
      <c r="A70" s="19"/>
      <c r="B70" s="16" t="s">
        <v>67</v>
      </c>
      <c r="C70" s="23">
        <v>338.25400000000002</v>
      </c>
      <c r="D70" s="24">
        <f>C70*C$9</f>
        <v>7779.8420000000006</v>
      </c>
      <c r="E70" s="10"/>
      <c r="F70" s="25">
        <v>10.7</v>
      </c>
      <c r="G70" s="29">
        <f>F70*C$9</f>
        <v>246.1</v>
      </c>
    </row>
    <row r="71" spans="1:9" ht="12.75" customHeight="1">
      <c r="A71" s="19"/>
      <c r="B71" s="16" t="s">
        <v>68</v>
      </c>
      <c r="C71" s="23">
        <v>338.25400000000002</v>
      </c>
      <c r="D71" s="24">
        <f>C71*C$10</f>
        <v>2029.5240000000001</v>
      </c>
      <c r="E71" s="10"/>
      <c r="F71" s="25">
        <v>10.7</v>
      </c>
      <c r="G71" s="29">
        <f>F71*C$10</f>
        <v>64.199999999999989</v>
      </c>
    </row>
    <row r="72" spans="1:9" ht="12.75" customHeight="1">
      <c r="A72" s="19"/>
      <c r="B72" s="16" t="s">
        <v>70</v>
      </c>
      <c r="C72" s="23">
        <v>338.25400000000002</v>
      </c>
      <c r="D72" s="24">
        <f>C72*C$11</f>
        <v>8794.6040000000012</v>
      </c>
      <c r="E72" s="10"/>
      <c r="F72" s="25">
        <v>10.7</v>
      </c>
      <c r="G72" s="29">
        <f>F72*C$11</f>
        <v>278.2</v>
      </c>
    </row>
    <row r="73" spans="1:9" ht="12.75" customHeight="1">
      <c r="A73" s="19"/>
      <c r="B73" s="16" t="s">
        <v>71</v>
      </c>
      <c r="C73" s="23">
        <v>338.25400000000002</v>
      </c>
      <c r="D73" s="24">
        <f>C73*C$12</f>
        <v>1691.27</v>
      </c>
      <c r="E73" s="10"/>
      <c r="F73" s="25">
        <v>10.7</v>
      </c>
      <c r="G73" s="29">
        <f>F73*C$12</f>
        <v>53.5</v>
      </c>
    </row>
    <row r="74" spans="1:9" ht="12.75" customHeight="1">
      <c r="A74" s="19"/>
      <c r="B74" s="16" t="s">
        <v>28</v>
      </c>
      <c r="C74" s="23"/>
      <c r="D74" s="24">
        <f>C74*C$13</f>
        <v>0</v>
      </c>
      <c r="E74" s="10"/>
      <c r="F74" s="25"/>
      <c r="G74" s="29">
        <f>F74*C$13</f>
        <v>0</v>
      </c>
    </row>
    <row r="75" spans="1:9" ht="12.75" customHeight="1">
      <c r="A75" s="19"/>
      <c r="B75" s="16" t="s">
        <v>30</v>
      </c>
      <c r="C75" s="23"/>
      <c r="D75" s="24">
        <f>C75*C$14</f>
        <v>0</v>
      </c>
      <c r="E75" s="10"/>
      <c r="F75" s="25"/>
      <c r="G75" s="29">
        <f>F75*C$14</f>
        <v>0</v>
      </c>
    </row>
    <row r="76" spans="1:9" ht="12.75" customHeight="1">
      <c r="A76" s="19"/>
      <c r="B76" s="17" t="s">
        <v>81</v>
      </c>
      <c r="C76" s="26"/>
      <c r="D76" s="27">
        <f>SUM(D65:D75)</f>
        <v>84901.75400000003</v>
      </c>
      <c r="E76" s="10"/>
      <c r="F76" s="28"/>
      <c r="G76" s="30">
        <f>SUM(G65:G75)</f>
        <v>2685.6999999999994</v>
      </c>
      <c r="I76" s="11"/>
    </row>
    <row r="77" spans="1:9" ht="28.5" customHeight="1">
      <c r="A77" s="21" t="s">
        <v>82</v>
      </c>
      <c r="B77" s="91" t="s">
        <v>215</v>
      </c>
      <c r="C77" s="91"/>
      <c r="D77" s="91"/>
      <c r="E77" s="91"/>
      <c r="F77" s="91"/>
      <c r="G77" s="91"/>
      <c r="I77" s="2" t="s">
        <v>32</v>
      </c>
    </row>
    <row r="78" spans="1:9" ht="12.75" customHeight="1">
      <c r="A78" s="21" t="s">
        <v>83</v>
      </c>
      <c r="B78" s="80" t="s">
        <v>94</v>
      </c>
      <c r="C78" s="81"/>
      <c r="D78" s="81"/>
      <c r="E78" s="81"/>
      <c r="F78" s="81"/>
      <c r="G78" s="81"/>
    </row>
    <row r="79" spans="1:9" ht="12.75" customHeight="1">
      <c r="A79" s="20" t="s">
        <v>84</v>
      </c>
      <c r="B79" s="12" t="s">
        <v>216</v>
      </c>
      <c r="C79" s="12"/>
      <c r="D79" s="12"/>
      <c r="E79" s="12"/>
      <c r="F79" s="12"/>
      <c r="G79" s="12"/>
    </row>
    <row r="80" spans="1:9" ht="25.5" customHeight="1">
      <c r="A80" s="34" t="s">
        <v>85</v>
      </c>
      <c r="B80" s="85"/>
      <c r="C80" s="90"/>
      <c r="D80" s="90"/>
      <c r="E80" s="90"/>
      <c r="F80" s="90"/>
      <c r="G80" s="90"/>
    </row>
    <row r="81" spans="1:7" ht="12.75" customHeight="1">
      <c r="A81" s="22" t="s">
        <v>86</v>
      </c>
      <c r="B81" s="88"/>
      <c r="C81" s="89"/>
      <c r="D81" s="89"/>
      <c r="E81" s="89"/>
      <c r="F81" s="89"/>
      <c r="G81" s="89"/>
    </row>
    <row r="82" spans="1:7" ht="12.75" customHeight="1"/>
    <row r="83" spans="1:7" ht="12.75" customHeight="1">
      <c r="A83" s="18" t="s">
        <v>74</v>
      </c>
      <c r="B83" s="7">
        <v>520</v>
      </c>
      <c r="C83" s="8"/>
      <c r="D83" s="8"/>
      <c r="E83" s="8"/>
      <c r="F83" s="32"/>
      <c r="G83" s="32"/>
    </row>
    <row r="84" spans="1:7" ht="12.75" customHeight="1">
      <c r="A84" s="19" t="s">
        <v>32</v>
      </c>
      <c r="B84" s="2" t="s">
        <v>95</v>
      </c>
    </row>
    <row r="85" spans="1:7" ht="12.75" customHeight="1">
      <c r="A85" s="19"/>
      <c r="B85" s="2" t="s">
        <v>96</v>
      </c>
      <c r="C85" s="82" t="s">
        <v>77</v>
      </c>
      <c r="D85" s="83"/>
      <c r="F85" s="82" t="s">
        <v>78</v>
      </c>
      <c r="G85" s="83"/>
    </row>
    <row r="86" spans="1:7" ht="12.75" customHeight="1">
      <c r="A86" s="19"/>
      <c r="C86" s="9" t="s">
        <v>59</v>
      </c>
      <c r="D86" s="9" t="s">
        <v>79</v>
      </c>
      <c r="F86" s="9" t="s">
        <v>60</v>
      </c>
      <c r="G86" s="9" t="s">
        <v>80</v>
      </c>
    </row>
    <row r="87" spans="1:7" ht="12.75" customHeight="1">
      <c r="A87" s="19"/>
      <c r="B87" s="16" t="s">
        <v>61</v>
      </c>
      <c r="C87" s="23">
        <v>1350.163</v>
      </c>
      <c r="D87" s="24">
        <f>C87*C$4</f>
        <v>49956.031000000003</v>
      </c>
      <c r="E87" s="10"/>
      <c r="F87" s="25">
        <v>57.43</v>
      </c>
      <c r="G87" s="29">
        <f>F87*C$4</f>
        <v>2124.91</v>
      </c>
    </row>
    <row r="88" spans="1:7" ht="12.75" customHeight="1">
      <c r="A88" s="19"/>
      <c r="B88" s="16" t="s">
        <v>63</v>
      </c>
      <c r="C88" s="23">
        <v>1350.163</v>
      </c>
      <c r="D88" s="24">
        <f>C88*C$5</f>
        <v>52656.357000000004</v>
      </c>
      <c r="E88" s="10"/>
      <c r="F88" s="25">
        <v>57.43</v>
      </c>
      <c r="G88" s="29">
        <f>F88*C$5</f>
        <v>2239.77</v>
      </c>
    </row>
    <row r="89" spans="1:7" ht="12.75" customHeight="1">
      <c r="A89" s="19"/>
      <c r="B89" s="16" t="s">
        <v>64</v>
      </c>
      <c r="C89" s="23">
        <v>1350.163</v>
      </c>
      <c r="D89" s="24">
        <f>C89*C$6</f>
        <v>52656.357000000004</v>
      </c>
      <c r="E89" s="10"/>
      <c r="F89" s="25">
        <v>57.43</v>
      </c>
      <c r="G89" s="29">
        <f>F89*C$6</f>
        <v>2239.77</v>
      </c>
    </row>
    <row r="90" spans="1:7" ht="12.75" customHeight="1">
      <c r="A90" s="19"/>
      <c r="B90" s="16" t="s">
        <v>65</v>
      </c>
      <c r="C90" s="23">
        <v>1350.163</v>
      </c>
      <c r="D90" s="24">
        <f>C90*C$7</f>
        <v>51306.194000000003</v>
      </c>
      <c r="E90" s="10"/>
      <c r="F90" s="25">
        <v>57.43</v>
      </c>
      <c r="G90" s="29">
        <f>F90*C$7</f>
        <v>2182.34</v>
      </c>
    </row>
    <row r="91" spans="1:7" ht="12.75" customHeight="1">
      <c r="A91" s="19"/>
      <c r="B91" s="16" t="s">
        <v>66</v>
      </c>
      <c r="C91" s="23">
        <v>1350.163</v>
      </c>
      <c r="D91" s="24">
        <f>C91*C$8</f>
        <v>51306.194000000003</v>
      </c>
      <c r="E91" s="10"/>
      <c r="F91" s="25">
        <v>57.43</v>
      </c>
      <c r="G91" s="29">
        <f>F91*C$8</f>
        <v>2182.34</v>
      </c>
    </row>
    <row r="92" spans="1:7" ht="12.75" customHeight="1">
      <c r="A92" s="19"/>
      <c r="B92" s="16" t="s">
        <v>67</v>
      </c>
      <c r="C92" s="23">
        <v>1246.5360000000001</v>
      </c>
      <c r="D92" s="24">
        <f>C92*C$9</f>
        <v>28670.328000000001</v>
      </c>
      <c r="E92" s="10"/>
      <c r="F92" s="25">
        <v>53.65</v>
      </c>
      <c r="G92" s="29">
        <f>F92*C$9</f>
        <v>1233.95</v>
      </c>
    </row>
    <row r="93" spans="1:7" ht="12.75" customHeight="1">
      <c r="A93" s="19"/>
      <c r="B93" s="16" t="s">
        <v>68</v>
      </c>
      <c r="C93" s="23">
        <v>1246.5360000000001</v>
      </c>
      <c r="D93" s="24">
        <f>C93*C$10</f>
        <v>7479.2160000000003</v>
      </c>
      <c r="E93" s="10"/>
      <c r="F93" s="25">
        <v>53.65</v>
      </c>
      <c r="G93" s="29">
        <f>F93*C$10</f>
        <v>321.89999999999998</v>
      </c>
    </row>
    <row r="94" spans="1:7" ht="12.75" customHeight="1">
      <c r="A94" s="19"/>
      <c r="B94" s="16" t="s">
        <v>70</v>
      </c>
      <c r="C94" s="23">
        <v>1246.5360000000001</v>
      </c>
      <c r="D94" s="24">
        <f>C94*C$11</f>
        <v>32409.936000000002</v>
      </c>
      <c r="E94" s="10"/>
      <c r="F94" s="25">
        <v>53.65</v>
      </c>
      <c r="G94" s="29">
        <f>F94*C$11</f>
        <v>1394.8999999999999</v>
      </c>
    </row>
    <row r="95" spans="1:7" ht="12.75" customHeight="1">
      <c r="A95" s="19"/>
      <c r="B95" s="16" t="s">
        <v>71</v>
      </c>
      <c r="C95" s="23">
        <v>1246.5360000000001</v>
      </c>
      <c r="D95" s="24">
        <f>C95*C$12</f>
        <v>6232.68</v>
      </c>
      <c r="E95" s="10"/>
      <c r="F95" s="25">
        <v>53.65</v>
      </c>
      <c r="G95" s="29">
        <f>F95*C$12</f>
        <v>268.25</v>
      </c>
    </row>
    <row r="96" spans="1:7" ht="12.75" customHeight="1">
      <c r="A96" s="19"/>
      <c r="B96" s="16" t="s">
        <v>28</v>
      </c>
      <c r="C96" s="23">
        <v>1155.4549999999999</v>
      </c>
      <c r="D96" s="24">
        <f>C96*C$13</f>
        <v>62394.569999999992</v>
      </c>
      <c r="E96" s="10"/>
      <c r="F96" s="25">
        <v>49.75</v>
      </c>
      <c r="G96" s="29">
        <f>F96*C$13</f>
        <v>2686.5</v>
      </c>
    </row>
    <row r="97" spans="1:9" ht="12.75" customHeight="1">
      <c r="A97" s="19"/>
      <c r="B97" s="16" t="s">
        <v>30</v>
      </c>
      <c r="C97" s="23">
        <v>718.72900000000004</v>
      </c>
      <c r="D97" s="24">
        <f>C97*C$14</f>
        <v>43123.740000000005</v>
      </c>
      <c r="E97" s="10"/>
      <c r="F97" s="25">
        <v>30.95</v>
      </c>
      <c r="G97" s="29">
        <f>F97*C$14</f>
        <v>1857</v>
      </c>
    </row>
    <row r="98" spans="1:9" ht="12.75" customHeight="1">
      <c r="A98" s="19"/>
      <c r="B98" s="17" t="s">
        <v>81</v>
      </c>
      <c r="C98" s="26"/>
      <c r="D98" s="27">
        <f>SUM(D87:D97)</f>
        <v>438191.603</v>
      </c>
      <c r="E98" s="10"/>
      <c r="F98" s="28"/>
      <c r="G98" s="30">
        <f>SUM(G87:G97)</f>
        <v>18731.63</v>
      </c>
      <c r="I98" s="11"/>
    </row>
    <row r="99" spans="1:9" ht="12.75" customHeight="1">
      <c r="A99" s="21" t="s">
        <v>82</v>
      </c>
      <c r="B99" s="80" t="s">
        <v>208</v>
      </c>
      <c r="C99" s="84"/>
      <c r="D99" s="84"/>
      <c r="E99" s="84"/>
      <c r="F99" s="84"/>
      <c r="G99" s="84"/>
      <c r="I99" s="2" t="s">
        <v>32</v>
      </c>
    </row>
    <row r="100" spans="1:9" ht="12.75" customHeight="1">
      <c r="A100" s="20" t="s">
        <v>83</v>
      </c>
      <c r="B100" s="80" t="s">
        <v>97</v>
      </c>
      <c r="C100" s="81"/>
      <c r="D100" s="81"/>
      <c r="E100" s="81"/>
      <c r="F100" s="81"/>
      <c r="G100" s="81"/>
    </row>
    <row r="101" spans="1:9" ht="12.75" customHeight="1">
      <c r="A101" s="20" t="s">
        <v>84</v>
      </c>
      <c r="B101" s="12" t="s">
        <v>216</v>
      </c>
      <c r="C101" s="12"/>
      <c r="D101" s="12"/>
      <c r="E101" s="12"/>
      <c r="F101" s="12"/>
      <c r="G101" s="12"/>
    </row>
    <row r="102" spans="1:9" ht="25.5" customHeight="1">
      <c r="A102" s="34" t="s">
        <v>85</v>
      </c>
      <c r="B102" s="85"/>
      <c r="C102" s="86"/>
      <c r="D102" s="86"/>
      <c r="E102" s="86"/>
      <c r="F102" s="86"/>
      <c r="G102" s="86"/>
    </row>
    <row r="103" spans="1:9" ht="12.75" customHeight="1">
      <c r="A103" s="22" t="s">
        <v>86</v>
      </c>
      <c r="B103" s="88"/>
      <c r="C103" s="89"/>
      <c r="D103" s="89"/>
      <c r="E103" s="89"/>
      <c r="F103" s="89"/>
      <c r="G103" s="89"/>
    </row>
    <row r="104" spans="1:9" ht="12.75" customHeight="1">
      <c r="A104" s="13"/>
    </row>
    <row r="105" spans="1:9" ht="12.75" customHeight="1">
      <c r="A105" s="18" t="s">
        <v>74</v>
      </c>
      <c r="B105" s="7">
        <v>521</v>
      </c>
      <c r="C105" s="8"/>
      <c r="D105" s="8"/>
      <c r="E105" s="8"/>
      <c r="F105" s="32"/>
      <c r="G105" s="32"/>
    </row>
    <row r="106" spans="1:9" ht="12.75" customHeight="1">
      <c r="A106" s="19" t="s">
        <v>32</v>
      </c>
      <c r="B106" s="2" t="s">
        <v>98</v>
      </c>
    </row>
    <row r="107" spans="1:9" ht="12.75" customHeight="1">
      <c r="A107" s="19"/>
      <c r="B107" s="2" t="s">
        <v>99</v>
      </c>
      <c r="C107" s="82" t="s">
        <v>77</v>
      </c>
      <c r="D107" s="83"/>
      <c r="F107" s="82" t="s">
        <v>78</v>
      </c>
      <c r="G107" s="83"/>
    </row>
    <row r="108" spans="1:9" ht="12.75" customHeight="1">
      <c r="A108" s="19"/>
      <c r="C108" s="9" t="s">
        <v>59</v>
      </c>
      <c r="D108" s="9" t="s">
        <v>79</v>
      </c>
      <c r="F108" s="9" t="s">
        <v>60</v>
      </c>
      <c r="G108" s="9" t="s">
        <v>80</v>
      </c>
    </row>
    <row r="109" spans="1:9" ht="12.75" customHeight="1">
      <c r="A109" s="19"/>
      <c r="B109" s="16" t="s">
        <v>61</v>
      </c>
      <c r="C109" s="23">
        <v>437.94799999999998</v>
      </c>
      <c r="D109" s="24">
        <f>C109*C$4</f>
        <v>16204.075999999999</v>
      </c>
      <c r="E109" s="10"/>
      <c r="F109" s="25">
        <v>15.5</v>
      </c>
      <c r="G109" s="29">
        <f>F109*C$4</f>
        <v>573.5</v>
      </c>
    </row>
    <row r="110" spans="1:9" ht="12.75" customHeight="1">
      <c r="A110" s="19"/>
      <c r="B110" s="16" t="s">
        <v>63</v>
      </c>
      <c r="C110" s="23">
        <v>437.94799999999998</v>
      </c>
      <c r="D110" s="24">
        <f>C110*C$5</f>
        <v>17079.971999999998</v>
      </c>
      <c r="E110" s="10"/>
      <c r="F110" s="25">
        <v>15.5</v>
      </c>
      <c r="G110" s="29">
        <f>F110*C$5</f>
        <v>604.5</v>
      </c>
    </row>
    <row r="111" spans="1:9" ht="12.75" customHeight="1">
      <c r="A111" s="19"/>
      <c r="B111" s="16" t="s">
        <v>64</v>
      </c>
      <c r="C111" s="23">
        <v>437.94799999999998</v>
      </c>
      <c r="D111" s="24">
        <f>C111*C$6</f>
        <v>17079.971999999998</v>
      </c>
      <c r="E111" s="10"/>
      <c r="F111" s="25">
        <v>15.5</v>
      </c>
      <c r="G111" s="29">
        <f>F111*C$6</f>
        <v>604.5</v>
      </c>
    </row>
    <row r="112" spans="1:9" ht="12.75" customHeight="1">
      <c r="A112" s="19"/>
      <c r="B112" s="16" t="s">
        <v>65</v>
      </c>
      <c r="C112" s="23">
        <v>437.94799999999998</v>
      </c>
      <c r="D112" s="24">
        <f>C112*C$7</f>
        <v>16642.023999999998</v>
      </c>
      <c r="E112" s="10"/>
      <c r="F112" s="25">
        <v>15.5</v>
      </c>
      <c r="G112" s="29">
        <f>F112*C$7</f>
        <v>589</v>
      </c>
    </row>
    <row r="113" spans="1:9" ht="12.75" customHeight="1">
      <c r="A113" s="19"/>
      <c r="B113" s="16" t="s">
        <v>66</v>
      </c>
      <c r="C113" s="23">
        <v>437.94799999999998</v>
      </c>
      <c r="D113" s="24">
        <f>C113*C$8</f>
        <v>16642.023999999998</v>
      </c>
      <c r="E113" s="10"/>
      <c r="F113" s="25">
        <v>15.5</v>
      </c>
      <c r="G113" s="29">
        <f>F113*C$8</f>
        <v>589</v>
      </c>
    </row>
    <row r="114" spans="1:9" ht="12.75" customHeight="1">
      <c r="A114" s="19"/>
      <c r="B114" s="16" t="s">
        <v>67</v>
      </c>
      <c r="C114" s="23">
        <v>355.67</v>
      </c>
      <c r="D114" s="24">
        <f>C114*C$9</f>
        <v>8180.4100000000008</v>
      </c>
      <c r="E114" s="10"/>
      <c r="F114" s="25">
        <v>12.57</v>
      </c>
      <c r="G114" s="29">
        <f>F114*C$9</f>
        <v>289.11</v>
      </c>
    </row>
    <row r="115" spans="1:9" ht="12.75" customHeight="1">
      <c r="A115" s="19"/>
      <c r="B115" s="16" t="s">
        <v>68</v>
      </c>
      <c r="C115" s="23">
        <v>355.67</v>
      </c>
      <c r="D115" s="24">
        <f>C115*C$10</f>
        <v>2134.02</v>
      </c>
      <c r="E115" s="10"/>
      <c r="F115" s="25">
        <v>12.57</v>
      </c>
      <c r="G115" s="29">
        <f>F115*C$10</f>
        <v>75.42</v>
      </c>
    </row>
    <row r="116" spans="1:9" ht="12.75" customHeight="1">
      <c r="A116" s="19"/>
      <c r="B116" s="16" t="s">
        <v>70</v>
      </c>
      <c r="C116" s="23">
        <v>355.67</v>
      </c>
      <c r="D116" s="24">
        <f>C116*C$11</f>
        <v>9247.42</v>
      </c>
      <c r="E116" s="10"/>
      <c r="F116" s="25">
        <v>12.57</v>
      </c>
      <c r="G116" s="29">
        <f>F116*C$11</f>
        <v>326.82</v>
      </c>
    </row>
    <row r="117" spans="1:9" ht="12.75" customHeight="1">
      <c r="A117" s="19"/>
      <c r="B117" s="16" t="s">
        <v>71</v>
      </c>
      <c r="C117" s="23">
        <v>355.67</v>
      </c>
      <c r="D117" s="24">
        <f>C117*C$12</f>
        <v>1778.3500000000001</v>
      </c>
      <c r="E117" s="10"/>
      <c r="F117" s="25">
        <v>12.57</v>
      </c>
      <c r="G117" s="29">
        <f>F117*C$12</f>
        <v>62.85</v>
      </c>
    </row>
    <row r="118" spans="1:9" ht="12.75" customHeight="1">
      <c r="A118" s="19"/>
      <c r="B118" s="16" t="s">
        <v>28</v>
      </c>
      <c r="C118" s="23"/>
      <c r="D118" s="24">
        <f>C118*C$13</f>
        <v>0</v>
      </c>
      <c r="E118" s="10"/>
      <c r="F118" s="25"/>
      <c r="G118" s="29">
        <f>F118*C$13</f>
        <v>0</v>
      </c>
    </row>
    <row r="119" spans="1:9" ht="12.75" customHeight="1">
      <c r="A119" s="19"/>
      <c r="B119" s="16" t="s">
        <v>30</v>
      </c>
      <c r="C119" s="23"/>
      <c r="D119" s="24">
        <f>C119*C$14</f>
        <v>0</v>
      </c>
      <c r="E119" s="10"/>
      <c r="F119" s="25"/>
      <c r="G119" s="29">
        <f>F119*C$14</f>
        <v>0</v>
      </c>
    </row>
    <row r="120" spans="1:9" ht="12.75" customHeight="1">
      <c r="A120" s="19"/>
      <c r="B120" s="17" t="s">
        <v>81</v>
      </c>
      <c r="C120" s="26"/>
      <c r="D120" s="27">
        <f>SUM(D109:D119)</f>
        <v>104988.26800000001</v>
      </c>
      <c r="E120" s="10"/>
      <c r="F120" s="28"/>
      <c r="G120" s="30">
        <f>SUM(G109:G119)</f>
        <v>3714.7000000000003</v>
      </c>
      <c r="I120" s="11"/>
    </row>
    <row r="121" spans="1:9" ht="12.75" customHeight="1">
      <c r="A121" s="21" t="s">
        <v>82</v>
      </c>
      <c r="B121" s="80" t="s">
        <v>208</v>
      </c>
      <c r="C121" s="84"/>
      <c r="D121" s="84"/>
      <c r="E121" s="84"/>
      <c r="F121" s="84"/>
      <c r="G121" s="84"/>
      <c r="I121" s="2" t="s">
        <v>32</v>
      </c>
    </row>
    <row r="122" spans="1:9" ht="12.75" customHeight="1">
      <c r="A122" s="20" t="s">
        <v>83</v>
      </c>
      <c r="B122" s="80" t="s">
        <v>100</v>
      </c>
      <c r="C122" s="81"/>
      <c r="D122" s="81"/>
      <c r="E122" s="81"/>
      <c r="F122" s="81"/>
      <c r="G122" s="81"/>
    </row>
    <row r="123" spans="1:9" ht="12.75" customHeight="1">
      <c r="A123" s="20" t="s">
        <v>84</v>
      </c>
      <c r="B123" s="12" t="s">
        <v>216</v>
      </c>
      <c r="C123" s="12"/>
      <c r="D123" s="12"/>
      <c r="E123" s="12"/>
      <c r="F123" s="12"/>
      <c r="G123" s="12"/>
    </row>
    <row r="124" spans="1:9" ht="25.5" customHeight="1">
      <c r="A124" s="34" t="s">
        <v>85</v>
      </c>
      <c r="B124" s="85"/>
      <c r="C124" s="86"/>
      <c r="D124" s="86"/>
      <c r="E124" s="86"/>
      <c r="F124" s="86"/>
      <c r="G124" s="86"/>
    </row>
    <row r="125" spans="1:9" ht="12.75" customHeight="1">
      <c r="A125" s="22" t="s">
        <v>86</v>
      </c>
      <c r="B125" s="88"/>
      <c r="C125" s="81"/>
      <c r="D125" s="81"/>
      <c r="E125" s="81"/>
      <c r="F125" s="81"/>
      <c r="G125" s="81"/>
    </row>
    <row r="126" spans="1:9" ht="12.75" customHeight="1">
      <c r="A126" s="13"/>
    </row>
    <row r="127" spans="1:9" ht="12.75" customHeight="1">
      <c r="A127" s="18" t="s">
        <v>74</v>
      </c>
      <c r="B127" s="7">
        <v>525</v>
      </c>
      <c r="C127" s="8"/>
      <c r="D127" s="8"/>
      <c r="E127" s="8"/>
      <c r="F127" s="32"/>
      <c r="G127" s="32"/>
    </row>
    <row r="128" spans="1:9" ht="12.75" customHeight="1">
      <c r="A128" s="19" t="s">
        <v>32</v>
      </c>
      <c r="B128" s="2" t="s">
        <v>101</v>
      </c>
    </row>
    <row r="129" spans="1:9" ht="12.75" customHeight="1">
      <c r="A129" s="19"/>
      <c r="C129" s="82" t="s">
        <v>77</v>
      </c>
      <c r="D129" s="83"/>
      <c r="F129" s="82" t="s">
        <v>78</v>
      </c>
      <c r="G129" s="83"/>
    </row>
    <row r="130" spans="1:9" ht="12.75" customHeight="1">
      <c r="A130" s="19"/>
      <c r="C130" s="9" t="s">
        <v>59</v>
      </c>
      <c r="D130" s="9" t="s">
        <v>79</v>
      </c>
      <c r="F130" s="9" t="s">
        <v>60</v>
      </c>
      <c r="G130" s="9" t="s">
        <v>80</v>
      </c>
    </row>
    <row r="131" spans="1:9" ht="12.75" customHeight="1">
      <c r="A131" s="19"/>
      <c r="B131" s="16" t="s">
        <v>61</v>
      </c>
      <c r="C131" s="23">
        <v>1029.3820000000001</v>
      </c>
      <c r="D131" s="24">
        <f>C131*C$4</f>
        <v>38087.134000000005</v>
      </c>
      <c r="E131" s="10"/>
      <c r="F131" s="25">
        <v>43.33</v>
      </c>
      <c r="G131" s="29">
        <f>F131*C$4</f>
        <v>1603.21</v>
      </c>
    </row>
    <row r="132" spans="1:9" ht="12.75" customHeight="1">
      <c r="A132" s="19"/>
      <c r="B132" s="16" t="s">
        <v>63</v>
      </c>
      <c r="C132" s="23">
        <v>1029.3820000000001</v>
      </c>
      <c r="D132" s="24">
        <f>C132*C$5</f>
        <v>40145.898000000001</v>
      </c>
      <c r="E132" s="10"/>
      <c r="F132" s="25">
        <v>43.33</v>
      </c>
      <c r="G132" s="29">
        <f>F132*C$5</f>
        <v>1689.87</v>
      </c>
    </row>
    <row r="133" spans="1:9" ht="12.75" customHeight="1">
      <c r="A133" s="19"/>
      <c r="B133" s="16" t="s">
        <v>64</v>
      </c>
      <c r="C133" s="23">
        <v>1029.3820000000001</v>
      </c>
      <c r="D133" s="24">
        <f>C133*C$6</f>
        <v>40145.898000000001</v>
      </c>
      <c r="E133" s="10"/>
      <c r="F133" s="25">
        <v>43.33</v>
      </c>
      <c r="G133" s="29">
        <f>F133*C$6</f>
        <v>1689.87</v>
      </c>
    </row>
    <row r="134" spans="1:9" ht="12.75" customHeight="1">
      <c r="A134" s="19"/>
      <c r="B134" s="16" t="s">
        <v>65</v>
      </c>
      <c r="C134" s="23">
        <v>1029.3820000000001</v>
      </c>
      <c r="D134" s="24">
        <f>C134*C$7</f>
        <v>39116.516000000003</v>
      </c>
      <c r="E134" s="10"/>
      <c r="F134" s="25">
        <v>43.33</v>
      </c>
      <c r="G134" s="29">
        <f>F134*C$7</f>
        <v>1646.54</v>
      </c>
    </row>
    <row r="135" spans="1:9" ht="12.75" customHeight="1">
      <c r="A135" s="19"/>
      <c r="B135" s="16" t="s">
        <v>66</v>
      </c>
      <c r="C135" s="23">
        <v>1029.3820000000001</v>
      </c>
      <c r="D135" s="24">
        <f>C135*C$8</f>
        <v>39116.516000000003</v>
      </c>
      <c r="E135" s="10"/>
      <c r="F135" s="25">
        <v>43.33</v>
      </c>
      <c r="G135" s="29">
        <f>F135*C$8</f>
        <v>1646.54</v>
      </c>
    </row>
    <row r="136" spans="1:9" ht="12.75" customHeight="1">
      <c r="A136" s="19"/>
      <c r="B136" s="16" t="s">
        <v>67</v>
      </c>
      <c r="C136" s="23">
        <v>1029.3820000000001</v>
      </c>
      <c r="D136" s="24">
        <f>C136*C$9</f>
        <v>23675.786</v>
      </c>
      <c r="E136" s="10"/>
      <c r="F136" s="25">
        <v>43.33</v>
      </c>
      <c r="G136" s="29">
        <f>F136*C$9</f>
        <v>996.58999999999992</v>
      </c>
    </row>
    <row r="137" spans="1:9" ht="12.75" customHeight="1">
      <c r="A137" s="19"/>
      <c r="B137" s="16" t="s">
        <v>68</v>
      </c>
      <c r="C137" s="23">
        <v>1029.3820000000001</v>
      </c>
      <c r="D137" s="24">
        <f>C137*C$10</f>
        <v>6176.2920000000004</v>
      </c>
      <c r="E137" s="10"/>
      <c r="F137" s="25">
        <v>43.33</v>
      </c>
      <c r="G137" s="29">
        <f>F137*C$10</f>
        <v>259.98</v>
      </c>
    </row>
    <row r="138" spans="1:9" ht="12.75" customHeight="1">
      <c r="A138" s="19"/>
      <c r="B138" s="16" t="s">
        <v>70</v>
      </c>
      <c r="C138" s="23">
        <v>1029.3820000000001</v>
      </c>
      <c r="D138" s="24">
        <f>C138*C$11</f>
        <v>26763.932000000001</v>
      </c>
      <c r="E138" s="10"/>
      <c r="F138" s="25">
        <v>43.33</v>
      </c>
      <c r="G138" s="29">
        <f>F138*C$11</f>
        <v>1126.58</v>
      </c>
    </row>
    <row r="139" spans="1:9" ht="12.75" customHeight="1">
      <c r="A139" s="19"/>
      <c r="B139" s="16" t="s">
        <v>71</v>
      </c>
      <c r="C139" s="23">
        <v>1029.3820000000001</v>
      </c>
      <c r="D139" s="24">
        <f>C139*C$12</f>
        <v>5146.91</v>
      </c>
      <c r="E139" s="10"/>
      <c r="F139" s="25">
        <v>43.33</v>
      </c>
      <c r="G139" s="29">
        <f>F139*C$12</f>
        <v>216.64999999999998</v>
      </c>
    </row>
    <row r="140" spans="1:9" ht="12.75" customHeight="1">
      <c r="A140" s="19"/>
      <c r="B140" s="16" t="s">
        <v>28</v>
      </c>
      <c r="C140" s="23">
        <v>692.85299999999995</v>
      </c>
      <c r="D140" s="24">
        <f>C140*C$13</f>
        <v>37414.061999999998</v>
      </c>
      <c r="E140" s="10"/>
      <c r="F140" s="25">
        <v>29.17</v>
      </c>
      <c r="G140" s="29">
        <f>F140*C$13</f>
        <v>1575.18</v>
      </c>
    </row>
    <row r="141" spans="1:9" ht="12.75" customHeight="1">
      <c r="A141" s="19"/>
      <c r="B141" s="16" t="s">
        <v>30</v>
      </c>
      <c r="C141" s="23">
        <v>633.46600000000001</v>
      </c>
      <c r="D141" s="24">
        <f>C141*C$14</f>
        <v>38007.96</v>
      </c>
      <c r="E141" s="10"/>
      <c r="F141" s="25">
        <v>26.67</v>
      </c>
      <c r="G141" s="29">
        <f>F141*C$14</f>
        <v>1600.2</v>
      </c>
    </row>
    <row r="142" spans="1:9" ht="12.75" customHeight="1">
      <c r="A142" s="19"/>
      <c r="B142" s="17" t="s">
        <v>81</v>
      </c>
      <c r="C142" s="26"/>
      <c r="D142" s="27">
        <f>SUM(D131:D141)</f>
        <v>333796.90399999998</v>
      </c>
      <c r="E142" s="10"/>
      <c r="F142" s="28"/>
      <c r="G142" s="30">
        <f>SUM(G131:G141)</f>
        <v>14051.21</v>
      </c>
      <c r="I142" s="11"/>
    </row>
    <row r="143" spans="1:9" ht="12.75" customHeight="1">
      <c r="A143" s="21" t="s">
        <v>82</v>
      </c>
      <c r="B143" s="80" t="s">
        <v>208</v>
      </c>
      <c r="C143" s="84"/>
      <c r="D143" s="84"/>
      <c r="E143" s="84"/>
      <c r="F143" s="84"/>
      <c r="G143" s="84"/>
      <c r="I143" s="2" t="s">
        <v>32</v>
      </c>
    </row>
    <row r="144" spans="1:9" ht="12.75" customHeight="1">
      <c r="A144" s="20" t="s">
        <v>83</v>
      </c>
    </row>
    <row r="145" spans="1:7" ht="12.75" customHeight="1">
      <c r="A145" s="21" t="s">
        <v>84</v>
      </c>
      <c r="B145" s="80" t="s">
        <v>216</v>
      </c>
      <c r="C145" s="80"/>
      <c r="D145" s="80"/>
      <c r="E145" s="80"/>
      <c r="F145" s="80"/>
      <c r="G145" s="80"/>
    </row>
    <row r="146" spans="1:7" ht="25.5" customHeight="1">
      <c r="A146" s="34" t="s">
        <v>85</v>
      </c>
      <c r="B146" s="85"/>
      <c r="C146" s="86"/>
      <c r="D146" s="86"/>
      <c r="E146" s="86"/>
      <c r="F146" s="86"/>
      <c r="G146" s="86"/>
    </row>
    <row r="147" spans="1:7" ht="12.75" customHeight="1">
      <c r="A147" s="22" t="s">
        <v>86</v>
      </c>
      <c r="B147" s="80" t="s">
        <v>102</v>
      </c>
      <c r="C147" s="84"/>
      <c r="D147" s="84"/>
      <c r="E147" s="84"/>
      <c r="F147" s="84"/>
      <c r="G147" s="84"/>
    </row>
    <row r="148" spans="1:7" ht="12.75" customHeight="1">
      <c r="A148" s="14"/>
    </row>
    <row r="149" spans="1:7" ht="12.75" customHeight="1">
      <c r="A149" s="18" t="s">
        <v>74</v>
      </c>
      <c r="B149" s="7">
        <v>1331</v>
      </c>
      <c r="C149" s="8"/>
      <c r="D149" s="8"/>
      <c r="E149" s="8"/>
      <c r="F149" s="32"/>
      <c r="G149" s="32"/>
    </row>
    <row r="150" spans="1:7" ht="12.75" customHeight="1">
      <c r="A150" s="19" t="s">
        <v>32</v>
      </c>
      <c r="B150" s="2" t="s">
        <v>103</v>
      </c>
    </row>
    <row r="151" spans="1:7" ht="12.75" customHeight="1">
      <c r="A151" s="19"/>
      <c r="C151" s="82" t="s">
        <v>77</v>
      </c>
      <c r="D151" s="83"/>
      <c r="F151" s="82" t="s">
        <v>78</v>
      </c>
      <c r="G151" s="83"/>
    </row>
    <row r="152" spans="1:7" ht="12.75" customHeight="1">
      <c r="A152" s="19"/>
      <c r="C152" s="9" t="s">
        <v>59</v>
      </c>
      <c r="D152" s="9" t="s">
        <v>79</v>
      </c>
      <c r="F152" s="9" t="s">
        <v>60</v>
      </c>
      <c r="G152" s="9" t="s">
        <v>80</v>
      </c>
    </row>
    <row r="153" spans="1:7" ht="12.75" customHeight="1">
      <c r="A153" s="19"/>
      <c r="B153" s="16" t="s">
        <v>61</v>
      </c>
      <c r="C153" s="23">
        <v>57.41</v>
      </c>
      <c r="D153" s="24">
        <f>C153*C$4</f>
        <v>2124.17</v>
      </c>
      <c r="E153" s="10"/>
      <c r="F153" s="25">
        <v>1.67</v>
      </c>
      <c r="G153" s="29">
        <f>F153*C$4</f>
        <v>61.79</v>
      </c>
    </row>
    <row r="154" spans="1:7" ht="12.75" customHeight="1">
      <c r="A154" s="19"/>
      <c r="B154" s="16" t="s">
        <v>63</v>
      </c>
      <c r="C154" s="23">
        <v>57.41</v>
      </c>
      <c r="D154" s="24">
        <f>C154*C$5</f>
        <v>2238.9899999999998</v>
      </c>
      <c r="E154" s="10"/>
      <c r="F154" s="25">
        <v>1.67</v>
      </c>
      <c r="G154" s="29">
        <f>F154*C$5</f>
        <v>65.13</v>
      </c>
    </row>
    <row r="155" spans="1:7" ht="12.75" customHeight="1">
      <c r="A155" s="19"/>
      <c r="B155" s="16" t="s">
        <v>64</v>
      </c>
      <c r="C155" s="23">
        <v>28.704999999999998</v>
      </c>
      <c r="D155" s="24">
        <f>C155*C$6</f>
        <v>1119.4949999999999</v>
      </c>
      <c r="E155" s="10"/>
      <c r="F155" s="25">
        <v>0.83</v>
      </c>
      <c r="G155" s="29">
        <f>F155*C$6</f>
        <v>32.369999999999997</v>
      </c>
    </row>
    <row r="156" spans="1:7" ht="12.75" customHeight="1">
      <c r="A156" s="19"/>
      <c r="B156" s="16" t="s">
        <v>65</v>
      </c>
      <c r="C156" s="23">
        <v>43.057000000000002</v>
      </c>
      <c r="D156" s="24">
        <f>C156*C$7</f>
        <v>1636.1660000000002</v>
      </c>
      <c r="E156" s="10"/>
      <c r="F156" s="25">
        <v>1.25</v>
      </c>
      <c r="G156" s="29">
        <f>F156*C$7</f>
        <v>47.5</v>
      </c>
    </row>
    <row r="157" spans="1:7" ht="12.75" customHeight="1">
      <c r="A157" s="19"/>
      <c r="B157" s="16" t="s">
        <v>66</v>
      </c>
      <c r="C157" s="23">
        <v>43.057000000000002</v>
      </c>
      <c r="D157" s="24">
        <f>C157*C$8</f>
        <v>1636.1660000000002</v>
      </c>
      <c r="E157" s="10"/>
      <c r="F157" s="25">
        <v>1.25</v>
      </c>
      <c r="G157" s="29">
        <f>F157*C$8</f>
        <v>47.5</v>
      </c>
    </row>
    <row r="158" spans="1:7" ht="12.75" customHeight="1">
      <c r="A158" s="19"/>
      <c r="B158" s="16" t="s">
        <v>67</v>
      </c>
      <c r="C158" s="23"/>
      <c r="D158" s="24">
        <f>C158*C$9</f>
        <v>0</v>
      </c>
      <c r="E158" s="10"/>
      <c r="F158" s="25"/>
      <c r="G158" s="29">
        <f>F158*C$9</f>
        <v>0</v>
      </c>
    </row>
    <row r="159" spans="1:7" ht="12.75" customHeight="1">
      <c r="A159" s="19"/>
      <c r="B159" s="16" t="s">
        <v>68</v>
      </c>
      <c r="C159" s="23"/>
      <c r="D159" s="24">
        <f>C159*C$10</f>
        <v>0</v>
      </c>
      <c r="E159" s="10"/>
      <c r="F159" s="25"/>
      <c r="G159" s="29">
        <f>F159*C$10</f>
        <v>0</v>
      </c>
    </row>
    <row r="160" spans="1:7" ht="12.75" customHeight="1">
      <c r="A160" s="19"/>
      <c r="B160" s="16" t="s">
        <v>70</v>
      </c>
      <c r="C160" s="23"/>
      <c r="D160" s="24">
        <f>C160*C$11</f>
        <v>0</v>
      </c>
      <c r="E160" s="10"/>
      <c r="F160" s="25"/>
      <c r="G160" s="29">
        <f>F160*C$11</f>
        <v>0</v>
      </c>
    </row>
    <row r="161" spans="1:7" ht="12.75" customHeight="1">
      <c r="A161" s="19"/>
      <c r="B161" s="16" t="s">
        <v>71</v>
      </c>
      <c r="C161" s="23"/>
      <c r="D161" s="24">
        <f>C161*C$12</f>
        <v>0</v>
      </c>
      <c r="E161" s="10"/>
      <c r="F161" s="25"/>
      <c r="G161" s="29">
        <f>F161*C$12</f>
        <v>0</v>
      </c>
    </row>
    <row r="162" spans="1:7" ht="12.75" customHeight="1">
      <c r="A162" s="19"/>
      <c r="B162" s="16" t="s">
        <v>28</v>
      </c>
      <c r="C162" s="23"/>
      <c r="D162" s="24">
        <f>C162*C$13</f>
        <v>0</v>
      </c>
      <c r="E162" s="10"/>
      <c r="F162" s="25"/>
      <c r="G162" s="29">
        <f>F162*C$13</f>
        <v>0</v>
      </c>
    </row>
    <row r="163" spans="1:7" ht="12.75" customHeight="1">
      <c r="A163" s="19"/>
      <c r="B163" s="16" t="s">
        <v>30</v>
      </c>
      <c r="C163" s="23"/>
      <c r="D163" s="24">
        <f>C163*C$14</f>
        <v>0</v>
      </c>
      <c r="E163" s="10"/>
      <c r="F163" s="25"/>
      <c r="G163" s="29">
        <f>F163*C$14</f>
        <v>0</v>
      </c>
    </row>
    <row r="164" spans="1:7" ht="12.75" customHeight="1">
      <c r="A164" s="19"/>
      <c r="B164" s="17" t="s">
        <v>81</v>
      </c>
      <c r="C164" s="26"/>
      <c r="D164" s="27">
        <f>SUM(D153:D163)</f>
        <v>8754.987000000001</v>
      </c>
      <c r="E164" s="10"/>
      <c r="F164" s="28"/>
      <c r="G164" s="30">
        <f>SUM(G153:G163)</f>
        <v>254.29</v>
      </c>
    </row>
    <row r="165" spans="1:7" ht="12.75" customHeight="1">
      <c r="A165" s="21" t="s">
        <v>82</v>
      </c>
      <c r="B165" s="80" t="s">
        <v>208</v>
      </c>
      <c r="C165" s="84"/>
      <c r="D165" s="84"/>
      <c r="E165" s="84"/>
      <c r="F165" s="84"/>
      <c r="G165" s="84"/>
    </row>
    <row r="166" spans="1:7" ht="12.75" customHeight="1">
      <c r="A166" s="21" t="s">
        <v>83</v>
      </c>
    </row>
    <row r="167" spans="1:7" ht="12.75" customHeight="1">
      <c r="A167" s="20" t="s">
        <v>84</v>
      </c>
      <c r="B167" s="80" t="s">
        <v>216</v>
      </c>
      <c r="C167" s="81"/>
      <c r="D167" s="81"/>
      <c r="E167" s="81"/>
      <c r="F167" s="81"/>
      <c r="G167" s="81"/>
    </row>
    <row r="168" spans="1:7" ht="25.5" customHeight="1">
      <c r="A168" s="34" t="s">
        <v>85</v>
      </c>
      <c r="B168" s="85" t="s">
        <v>104</v>
      </c>
      <c r="C168" s="86"/>
      <c r="D168" s="86"/>
      <c r="E168" s="86"/>
      <c r="F168" s="86"/>
      <c r="G168" s="86"/>
    </row>
    <row r="169" spans="1:7" ht="12.75" customHeight="1">
      <c r="A169" s="22" t="s">
        <v>86</v>
      </c>
      <c r="B169" s="80" t="s">
        <v>105</v>
      </c>
      <c r="C169" s="81"/>
      <c r="D169" s="81"/>
      <c r="E169" s="81"/>
      <c r="F169" s="81"/>
      <c r="G169" s="81"/>
    </row>
    <row r="170" spans="1:7" ht="12.75" customHeight="1"/>
    <row r="171" spans="1:7" ht="12.75" customHeight="1">
      <c r="A171" s="18" t="s">
        <v>74</v>
      </c>
      <c r="B171" s="7">
        <v>1333</v>
      </c>
      <c r="C171" s="8"/>
      <c r="D171" s="8"/>
      <c r="E171" s="8"/>
      <c r="F171" s="32"/>
      <c r="G171" s="32"/>
    </row>
    <row r="172" spans="1:7" ht="12.75" customHeight="1">
      <c r="A172" s="19" t="s">
        <v>32</v>
      </c>
      <c r="B172" s="2" t="s">
        <v>106</v>
      </c>
    </row>
    <row r="173" spans="1:7" ht="12.75" customHeight="1">
      <c r="A173" s="19"/>
      <c r="C173" s="82" t="s">
        <v>77</v>
      </c>
      <c r="D173" s="83"/>
      <c r="F173" s="82" t="s">
        <v>78</v>
      </c>
      <c r="G173" s="83"/>
    </row>
    <row r="174" spans="1:7" ht="12.75" customHeight="1">
      <c r="A174" s="19"/>
      <c r="C174" s="9" t="s">
        <v>59</v>
      </c>
      <c r="D174" s="9" t="s">
        <v>79</v>
      </c>
      <c r="F174" s="9" t="s">
        <v>60</v>
      </c>
      <c r="G174" s="9" t="s">
        <v>80</v>
      </c>
    </row>
    <row r="175" spans="1:7" ht="12.75" customHeight="1">
      <c r="A175" s="19"/>
      <c r="B175" s="16" t="s">
        <v>61</v>
      </c>
      <c r="C175" s="23">
        <v>48.316000000000003</v>
      </c>
      <c r="D175" s="24">
        <f>C175*C$4</f>
        <v>1787.692</v>
      </c>
      <c r="E175" s="10"/>
      <c r="F175" s="25">
        <v>1.58</v>
      </c>
      <c r="G175" s="29">
        <f>F175*C$4</f>
        <v>58.46</v>
      </c>
    </row>
    <row r="176" spans="1:7" ht="12.75" customHeight="1">
      <c r="A176" s="19"/>
      <c r="B176" s="16" t="s">
        <v>63</v>
      </c>
      <c r="C176" s="23">
        <v>48.316000000000003</v>
      </c>
      <c r="D176" s="24">
        <f>C176*C$5</f>
        <v>1884.3240000000001</v>
      </c>
      <c r="E176" s="10"/>
      <c r="F176" s="25">
        <v>1.58</v>
      </c>
      <c r="G176" s="29">
        <f>F176*C$5</f>
        <v>61.620000000000005</v>
      </c>
    </row>
    <row r="177" spans="1:7" ht="12.75" customHeight="1">
      <c r="A177" s="19"/>
      <c r="B177" s="16" t="s">
        <v>64</v>
      </c>
      <c r="C177" s="23">
        <v>32.902999999999999</v>
      </c>
      <c r="D177" s="24">
        <f>C177*C$6</f>
        <v>1283.2169999999999</v>
      </c>
      <c r="E177" s="10"/>
      <c r="F177" s="25">
        <v>1.1299999999999999</v>
      </c>
      <c r="G177" s="29">
        <f>F177*C$6</f>
        <v>44.069999999999993</v>
      </c>
    </row>
    <row r="178" spans="1:7" ht="12.75" customHeight="1">
      <c r="A178" s="19"/>
      <c r="B178" s="16" t="s">
        <v>65</v>
      </c>
      <c r="C178" s="23">
        <v>48.316000000000003</v>
      </c>
      <c r="D178" s="24">
        <f>C178*C$7</f>
        <v>1836.008</v>
      </c>
      <c r="E178" s="10"/>
      <c r="F178" s="25">
        <v>1.58</v>
      </c>
      <c r="G178" s="29">
        <f>F178*C$7</f>
        <v>60.040000000000006</v>
      </c>
    </row>
    <row r="179" spans="1:7" ht="12.75" customHeight="1">
      <c r="A179" s="19"/>
      <c r="B179" s="16" t="s">
        <v>66</v>
      </c>
      <c r="C179" s="23">
        <v>32.902999999999999</v>
      </c>
      <c r="D179" s="24">
        <f>C179*C$8</f>
        <v>1250.3139999999999</v>
      </c>
      <c r="E179" s="10"/>
      <c r="F179" s="25">
        <v>1.1299999999999999</v>
      </c>
      <c r="G179" s="29">
        <f>F179*C$8</f>
        <v>42.94</v>
      </c>
    </row>
    <row r="180" spans="1:7" ht="12.75" customHeight="1">
      <c r="A180" s="19"/>
      <c r="B180" s="16" t="s">
        <v>67</v>
      </c>
      <c r="C180" s="23"/>
      <c r="D180" s="24">
        <f>C180*C$9</f>
        <v>0</v>
      </c>
      <c r="E180" s="10"/>
      <c r="F180" s="25"/>
      <c r="G180" s="29">
        <f>F180*C$9</f>
        <v>0</v>
      </c>
    </row>
    <row r="181" spans="1:7" ht="12.75" customHeight="1">
      <c r="A181" s="19"/>
      <c r="B181" s="16" t="s">
        <v>68</v>
      </c>
      <c r="C181" s="23"/>
      <c r="D181" s="24">
        <f>C181*C$10</f>
        <v>0</v>
      </c>
      <c r="E181" s="10"/>
      <c r="F181" s="25"/>
      <c r="G181" s="29">
        <f>F181*C$10</f>
        <v>0</v>
      </c>
    </row>
    <row r="182" spans="1:7" ht="12.75" customHeight="1">
      <c r="A182" s="19"/>
      <c r="B182" s="16" t="s">
        <v>70</v>
      </c>
      <c r="C182" s="23"/>
      <c r="D182" s="24">
        <f>C182*C$11</f>
        <v>0</v>
      </c>
      <c r="E182" s="10"/>
      <c r="F182" s="25"/>
      <c r="G182" s="29">
        <f>F182*C$11</f>
        <v>0</v>
      </c>
    </row>
    <row r="183" spans="1:7" ht="12.75" customHeight="1">
      <c r="A183" s="19"/>
      <c r="B183" s="16" t="s">
        <v>71</v>
      </c>
      <c r="C183" s="23"/>
      <c r="D183" s="24">
        <f>C183*C$12</f>
        <v>0</v>
      </c>
      <c r="E183" s="10"/>
      <c r="F183" s="25"/>
      <c r="G183" s="29">
        <f>F183*C$12</f>
        <v>0</v>
      </c>
    </row>
    <row r="184" spans="1:7" ht="12.75" customHeight="1">
      <c r="A184" s="19"/>
      <c r="B184" s="16" t="s">
        <v>28</v>
      </c>
      <c r="C184" s="23"/>
      <c r="D184" s="24">
        <f>C184*C$13</f>
        <v>0</v>
      </c>
      <c r="E184" s="10"/>
      <c r="F184" s="25"/>
      <c r="G184" s="29">
        <f>F184*C$13</f>
        <v>0</v>
      </c>
    </row>
    <row r="185" spans="1:7" ht="12.75" customHeight="1">
      <c r="A185" s="19"/>
      <c r="B185" s="16" t="s">
        <v>30</v>
      </c>
      <c r="C185" s="23"/>
      <c r="D185" s="24">
        <f>C185*C$14</f>
        <v>0</v>
      </c>
      <c r="E185" s="10"/>
      <c r="F185" s="25"/>
      <c r="G185" s="29">
        <f>F185*C$14</f>
        <v>0</v>
      </c>
    </row>
    <row r="186" spans="1:7" ht="12.75" customHeight="1">
      <c r="A186" s="19"/>
      <c r="B186" s="17" t="s">
        <v>81</v>
      </c>
      <c r="C186" s="26"/>
      <c r="D186" s="27">
        <f>SUM(D175:D185)</f>
        <v>8041.5550000000003</v>
      </c>
      <c r="E186" s="10"/>
      <c r="F186" s="28"/>
      <c r="G186" s="30">
        <f>SUM(G175:G185)</f>
        <v>267.13</v>
      </c>
    </row>
    <row r="187" spans="1:7" ht="12.75" customHeight="1">
      <c r="A187" s="21" t="s">
        <v>82</v>
      </c>
      <c r="B187" s="80" t="s">
        <v>209</v>
      </c>
      <c r="C187" s="84"/>
      <c r="D187" s="84"/>
      <c r="E187" s="84"/>
      <c r="F187" s="84"/>
      <c r="G187" s="84"/>
    </row>
    <row r="188" spans="1:7" ht="12.75" customHeight="1">
      <c r="A188" s="21" t="s">
        <v>83</v>
      </c>
    </row>
    <row r="189" spans="1:7" ht="12.75" customHeight="1">
      <c r="A189" s="20" t="s">
        <v>84</v>
      </c>
      <c r="B189" s="80" t="s">
        <v>216</v>
      </c>
      <c r="C189" s="81"/>
      <c r="D189" s="81"/>
      <c r="E189" s="81"/>
      <c r="F189" s="81"/>
      <c r="G189" s="81"/>
    </row>
    <row r="190" spans="1:7" ht="25.5" customHeight="1">
      <c r="A190" s="34" t="s">
        <v>85</v>
      </c>
      <c r="B190" s="85" t="s">
        <v>107</v>
      </c>
      <c r="C190" s="86"/>
      <c r="D190" s="86"/>
      <c r="E190" s="86"/>
      <c r="F190" s="86"/>
      <c r="G190" s="86"/>
    </row>
    <row r="191" spans="1:7" ht="12.75" customHeight="1">
      <c r="A191" s="22" t="s">
        <v>86</v>
      </c>
      <c r="B191" s="80" t="s">
        <v>108</v>
      </c>
      <c r="C191" s="81"/>
      <c r="D191" s="81"/>
      <c r="E191" s="81"/>
      <c r="F191" s="81"/>
      <c r="G191" s="81"/>
    </row>
    <row r="192" spans="1:7" ht="12.75" customHeight="1"/>
    <row r="193" spans="1:7" ht="12.75" customHeight="1">
      <c r="A193" s="18" t="s">
        <v>74</v>
      </c>
      <c r="B193" s="7">
        <v>1431</v>
      </c>
      <c r="C193" s="8"/>
      <c r="D193" s="8"/>
      <c r="E193" s="8"/>
      <c r="F193" s="32"/>
      <c r="G193" s="32"/>
    </row>
    <row r="194" spans="1:7" ht="12.75" customHeight="1">
      <c r="A194" s="19" t="s">
        <v>32</v>
      </c>
      <c r="B194" s="2" t="s">
        <v>109</v>
      </c>
    </row>
    <row r="195" spans="1:7" ht="12.75" customHeight="1">
      <c r="A195" s="19"/>
      <c r="C195" s="82" t="s">
        <v>77</v>
      </c>
      <c r="D195" s="83"/>
      <c r="F195" s="82" t="s">
        <v>78</v>
      </c>
      <c r="G195" s="83"/>
    </row>
    <row r="196" spans="1:7" ht="12.75" customHeight="1">
      <c r="A196" s="19"/>
      <c r="C196" s="9" t="s">
        <v>59</v>
      </c>
      <c r="D196" s="9" t="s">
        <v>79</v>
      </c>
      <c r="F196" s="9" t="s">
        <v>60</v>
      </c>
      <c r="G196" s="9" t="s">
        <v>80</v>
      </c>
    </row>
    <row r="197" spans="1:7" ht="12.75" customHeight="1">
      <c r="A197" s="19"/>
      <c r="B197" s="16" t="s">
        <v>61</v>
      </c>
      <c r="C197" s="23">
        <v>42.094999999999999</v>
      </c>
      <c r="D197" s="24">
        <f>C197*C$4</f>
        <v>1557.5149999999999</v>
      </c>
      <c r="E197" s="10"/>
      <c r="F197" s="25">
        <v>1.33</v>
      </c>
      <c r="G197" s="29">
        <f>F197*C$4</f>
        <v>49.21</v>
      </c>
    </row>
    <row r="198" spans="1:7" ht="12.75" customHeight="1">
      <c r="A198" s="19"/>
      <c r="B198" s="16" t="s">
        <v>63</v>
      </c>
      <c r="C198" s="23">
        <v>31.574999999999999</v>
      </c>
      <c r="D198" s="24">
        <f>C198*C$5</f>
        <v>1231.425</v>
      </c>
      <c r="E198" s="10"/>
      <c r="F198" s="25">
        <v>1</v>
      </c>
      <c r="G198" s="29">
        <f>F198*C$5</f>
        <v>39</v>
      </c>
    </row>
    <row r="199" spans="1:7" ht="12.75" customHeight="1">
      <c r="A199" s="19"/>
      <c r="B199" s="16" t="s">
        <v>64</v>
      </c>
      <c r="C199" s="23">
        <v>31.574999999999999</v>
      </c>
      <c r="D199" s="24">
        <f>C199*C$6</f>
        <v>1231.425</v>
      </c>
      <c r="E199" s="10"/>
      <c r="F199" s="25">
        <v>1</v>
      </c>
      <c r="G199" s="29">
        <f>F199*C$6</f>
        <v>39</v>
      </c>
    </row>
    <row r="200" spans="1:7" ht="12.75" customHeight="1">
      <c r="A200" s="19"/>
      <c r="B200" s="16" t="s">
        <v>65</v>
      </c>
      <c r="C200" s="23">
        <v>42.094999999999999</v>
      </c>
      <c r="D200" s="24">
        <f>C200*C$7</f>
        <v>1599.61</v>
      </c>
      <c r="E200" s="10"/>
      <c r="F200" s="25">
        <v>1.33</v>
      </c>
      <c r="G200" s="29">
        <f>F200*C$7</f>
        <v>50.540000000000006</v>
      </c>
    </row>
    <row r="201" spans="1:7" ht="12.75" customHeight="1">
      <c r="A201" s="19"/>
      <c r="B201" s="16" t="s">
        <v>66</v>
      </c>
      <c r="C201" s="23">
        <v>31.574999999999999</v>
      </c>
      <c r="D201" s="24">
        <f>C201*C$8</f>
        <v>1199.8499999999999</v>
      </c>
      <c r="E201" s="10"/>
      <c r="F201" s="25">
        <v>1</v>
      </c>
      <c r="G201" s="29">
        <f>F201*C$8</f>
        <v>38</v>
      </c>
    </row>
    <row r="202" spans="1:7" ht="12.75" customHeight="1">
      <c r="A202" s="19"/>
      <c r="B202" s="16" t="s">
        <v>67</v>
      </c>
      <c r="C202" s="23"/>
      <c r="D202" s="24">
        <f>C202*C$9</f>
        <v>0</v>
      </c>
      <c r="E202" s="10"/>
      <c r="F202" s="25"/>
      <c r="G202" s="29">
        <f>F202*C$9</f>
        <v>0</v>
      </c>
    </row>
    <row r="203" spans="1:7" ht="12.75" customHeight="1">
      <c r="A203" s="19"/>
      <c r="B203" s="16" t="s">
        <v>68</v>
      </c>
      <c r="C203" s="23"/>
      <c r="D203" s="24">
        <f>C203*C$10</f>
        <v>0</v>
      </c>
      <c r="E203" s="10"/>
      <c r="F203" s="25"/>
      <c r="G203" s="29">
        <f>F203*C$10</f>
        <v>0</v>
      </c>
    </row>
    <row r="204" spans="1:7" ht="12.75" customHeight="1">
      <c r="A204" s="19"/>
      <c r="B204" s="16" t="s">
        <v>70</v>
      </c>
      <c r="C204" s="23"/>
      <c r="D204" s="24">
        <f>C204*C$11</f>
        <v>0</v>
      </c>
      <c r="E204" s="10"/>
      <c r="F204" s="25"/>
      <c r="G204" s="29">
        <f>F204*C$11</f>
        <v>0</v>
      </c>
    </row>
    <row r="205" spans="1:7" ht="12.75" customHeight="1">
      <c r="A205" s="19"/>
      <c r="B205" s="16" t="s">
        <v>71</v>
      </c>
      <c r="C205" s="23"/>
      <c r="D205" s="24">
        <f>C205*C$12</f>
        <v>0</v>
      </c>
      <c r="E205" s="10"/>
      <c r="F205" s="25"/>
      <c r="G205" s="29">
        <f>F205*C$12</f>
        <v>0</v>
      </c>
    </row>
    <row r="206" spans="1:7" ht="12.75" customHeight="1">
      <c r="A206" s="19"/>
      <c r="B206" s="16" t="s">
        <v>28</v>
      </c>
      <c r="C206" s="23"/>
      <c r="D206" s="24">
        <f>C206*C$13</f>
        <v>0</v>
      </c>
      <c r="E206" s="10"/>
      <c r="F206" s="25"/>
      <c r="G206" s="29">
        <f>F206*C$13</f>
        <v>0</v>
      </c>
    </row>
    <row r="207" spans="1:7" ht="12.75" customHeight="1">
      <c r="A207" s="19"/>
      <c r="B207" s="16" t="s">
        <v>30</v>
      </c>
      <c r="C207" s="23"/>
      <c r="D207" s="24">
        <f>C207*C$14</f>
        <v>0</v>
      </c>
      <c r="E207" s="10"/>
      <c r="F207" s="25"/>
      <c r="G207" s="29">
        <f>F207*C$14</f>
        <v>0</v>
      </c>
    </row>
    <row r="208" spans="1:7" ht="12.75" customHeight="1">
      <c r="A208" s="19"/>
      <c r="B208" s="17" t="s">
        <v>81</v>
      </c>
      <c r="C208" s="26"/>
      <c r="D208" s="27">
        <f>SUM(D197:D207)</f>
        <v>6819.8249999999989</v>
      </c>
      <c r="E208" s="10"/>
      <c r="F208" s="28"/>
      <c r="G208" s="30">
        <f>SUM(G197:G207)</f>
        <v>215.75</v>
      </c>
    </row>
    <row r="209" spans="1:7" ht="12.75" customHeight="1">
      <c r="A209" s="21" t="s">
        <v>82</v>
      </c>
      <c r="B209" s="80" t="s">
        <v>209</v>
      </c>
      <c r="C209" s="84"/>
      <c r="D209" s="84"/>
      <c r="E209" s="84"/>
      <c r="F209" s="84"/>
      <c r="G209" s="84"/>
    </row>
    <row r="210" spans="1:7" ht="12.75" customHeight="1">
      <c r="A210" s="20" t="s">
        <v>83</v>
      </c>
      <c r="B210" s="80"/>
      <c r="C210" s="81"/>
      <c r="D210" s="81"/>
      <c r="E210" s="81"/>
      <c r="F210" s="81"/>
      <c r="G210" s="81"/>
    </row>
    <row r="211" spans="1:7" ht="12.75" customHeight="1">
      <c r="A211" s="20" t="s">
        <v>84</v>
      </c>
      <c r="B211" s="80" t="s">
        <v>216</v>
      </c>
      <c r="C211" s="81"/>
      <c r="D211" s="81"/>
      <c r="E211" s="81"/>
      <c r="F211" s="81"/>
      <c r="G211" s="81"/>
    </row>
    <row r="212" spans="1:7" ht="25.5" customHeight="1">
      <c r="A212" s="34" t="s">
        <v>85</v>
      </c>
      <c r="B212" s="85" t="s">
        <v>110</v>
      </c>
      <c r="C212" s="86"/>
      <c r="D212" s="86"/>
      <c r="E212" s="86"/>
      <c r="F212" s="86"/>
      <c r="G212" s="86"/>
    </row>
    <row r="213" spans="1:7" ht="12.75" customHeight="1">
      <c r="A213" s="22" t="s">
        <v>86</v>
      </c>
      <c r="B213" s="80" t="s">
        <v>111</v>
      </c>
      <c r="C213" s="81"/>
      <c r="D213" s="81"/>
      <c r="E213" s="81"/>
      <c r="F213" s="81"/>
      <c r="G213" s="81"/>
    </row>
    <row r="214" spans="1:7" ht="12.75" customHeight="1">
      <c r="A214" s="13"/>
    </row>
    <row r="215" spans="1:7" ht="12.75" customHeight="1">
      <c r="A215" s="18" t="s">
        <v>74</v>
      </c>
      <c r="B215" s="7">
        <v>1432</v>
      </c>
      <c r="C215" s="8"/>
      <c r="D215" s="8"/>
      <c r="E215" s="8"/>
      <c r="F215" s="32"/>
      <c r="G215" s="32"/>
    </row>
    <row r="216" spans="1:7" ht="12.75" customHeight="1">
      <c r="A216" s="19" t="s">
        <v>32</v>
      </c>
      <c r="B216" s="2" t="s">
        <v>112</v>
      </c>
    </row>
    <row r="217" spans="1:7" ht="12.75" customHeight="1">
      <c r="A217" s="19"/>
      <c r="C217" s="82" t="s">
        <v>77</v>
      </c>
      <c r="D217" s="83"/>
      <c r="F217" s="82" t="s">
        <v>78</v>
      </c>
      <c r="G217" s="83"/>
    </row>
    <row r="218" spans="1:7" ht="12.75" customHeight="1">
      <c r="A218" s="19"/>
      <c r="C218" s="9" t="s">
        <v>59</v>
      </c>
      <c r="D218" s="9" t="s">
        <v>79</v>
      </c>
      <c r="F218" s="9" t="s">
        <v>60</v>
      </c>
      <c r="G218" s="9" t="s">
        <v>80</v>
      </c>
    </row>
    <row r="219" spans="1:7" ht="12.75" customHeight="1">
      <c r="A219" s="19"/>
      <c r="B219" s="16" t="s">
        <v>61</v>
      </c>
      <c r="C219" s="23">
        <v>35.545999999999999</v>
      </c>
      <c r="D219" s="24">
        <f>C219*C$4</f>
        <v>1315.202</v>
      </c>
      <c r="E219" s="10"/>
      <c r="F219" s="25">
        <v>1</v>
      </c>
      <c r="G219" s="29">
        <f>F219*C$4</f>
        <v>37</v>
      </c>
    </row>
    <row r="220" spans="1:7" ht="12.75" customHeight="1">
      <c r="A220" s="19"/>
      <c r="B220" s="16" t="s">
        <v>63</v>
      </c>
      <c r="C220" s="23">
        <v>26.422999999999998</v>
      </c>
      <c r="D220" s="24">
        <f>C220*C$5</f>
        <v>1030.4969999999998</v>
      </c>
      <c r="E220" s="10"/>
      <c r="F220" s="25">
        <v>0.75</v>
      </c>
      <c r="G220" s="29">
        <f>F220*C$5</f>
        <v>29.25</v>
      </c>
    </row>
    <row r="221" spans="1:7" ht="12.75" customHeight="1">
      <c r="A221" s="19"/>
      <c r="B221" s="16" t="s">
        <v>64</v>
      </c>
      <c r="C221" s="23">
        <v>26.422999999999998</v>
      </c>
      <c r="D221" s="24">
        <f>C221*C$6</f>
        <v>1030.4969999999998</v>
      </c>
      <c r="E221" s="10"/>
      <c r="F221" s="25">
        <v>0.75</v>
      </c>
      <c r="G221" s="29">
        <f>F221*C$6</f>
        <v>29.25</v>
      </c>
    </row>
    <row r="222" spans="1:7" ht="12.75" customHeight="1">
      <c r="A222" s="19"/>
      <c r="B222" s="16" t="s">
        <v>65</v>
      </c>
      <c r="C222" s="23">
        <v>35.545999999999999</v>
      </c>
      <c r="D222" s="24">
        <f>C222*C$7</f>
        <v>1350.748</v>
      </c>
      <c r="E222" s="10"/>
      <c r="F222" s="25">
        <v>1</v>
      </c>
      <c r="G222" s="29">
        <f>F222*C$7</f>
        <v>38</v>
      </c>
    </row>
    <row r="223" spans="1:7" ht="12.75" customHeight="1">
      <c r="A223" s="19"/>
      <c r="B223" s="16" t="s">
        <v>66</v>
      </c>
      <c r="C223" s="23">
        <v>26.422999999999998</v>
      </c>
      <c r="D223" s="24">
        <f>C223*C$8</f>
        <v>1004.074</v>
      </c>
      <c r="E223" s="10"/>
      <c r="F223" s="25">
        <v>0.75</v>
      </c>
      <c r="G223" s="29">
        <f>F223*C$8</f>
        <v>28.5</v>
      </c>
    </row>
    <row r="224" spans="1:7" ht="12.75" customHeight="1">
      <c r="A224" s="19"/>
      <c r="B224" s="16" t="s">
        <v>67</v>
      </c>
      <c r="C224" s="23"/>
      <c r="D224" s="24">
        <f>C224*C$9</f>
        <v>0</v>
      </c>
      <c r="E224" s="10"/>
      <c r="F224" s="25"/>
      <c r="G224" s="29">
        <f>F224*C$9</f>
        <v>0</v>
      </c>
    </row>
    <row r="225" spans="1:7" ht="12.75" customHeight="1">
      <c r="A225" s="19"/>
      <c r="B225" s="16" t="s">
        <v>68</v>
      </c>
      <c r="C225" s="23"/>
      <c r="D225" s="24">
        <f>C225*C$10</f>
        <v>0</v>
      </c>
      <c r="E225" s="10"/>
      <c r="F225" s="25"/>
      <c r="G225" s="29">
        <f>F225*C$10</f>
        <v>0</v>
      </c>
    </row>
    <row r="226" spans="1:7" ht="12.75" customHeight="1">
      <c r="A226" s="19"/>
      <c r="B226" s="16" t="s">
        <v>70</v>
      </c>
      <c r="C226" s="23"/>
      <c r="D226" s="24">
        <f>C226*C$11</f>
        <v>0</v>
      </c>
      <c r="E226" s="10"/>
      <c r="F226" s="25"/>
      <c r="G226" s="29">
        <f>F226*C$11</f>
        <v>0</v>
      </c>
    </row>
    <row r="227" spans="1:7" ht="12.75" customHeight="1">
      <c r="A227" s="19"/>
      <c r="B227" s="16" t="s">
        <v>71</v>
      </c>
      <c r="C227" s="23"/>
      <c r="D227" s="24">
        <f>C227*C$12</f>
        <v>0</v>
      </c>
      <c r="E227" s="10"/>
      <c r="F227" s="25"/>
      <c r="G227" s="29">
        <f>F227*C$12</f>
        <v>0</v>
      </c>
    </row>
    <row r="228" spans="1:7" ht="12.75" customHeight="1">
      <c r="A228" s="19"/>
      <c r="B228" s="16" t="s">
        <v>28</v>
      </c>
      <c r="C228" s="23"/>
      <c r="D228" s="24">
        <f>C228*C$13</f>
        <v>0</v>
      </c>
      <c r="E228" s="10"/>
      <c r="F228" s="25"/>
      <c r="G228" s="29">
        <f>F228*C$13</f>
        <v>0</v>
      </c>
    </row>
    <row r="229" spans="1:7" ht="12.75" customHeight="1">
      <c r="A229" s="19"/>
      <c r="B229" s="16" t="s">
        <v>30</v>
      </c>
      <c r="C229" s="23"/>
      <c r="D229" s="24">
        <f>C229*C$14</f>
        <v>0</v>
      </c>
      <c r="E229" s="10"/>
      <c r="F229" s="25"/>
      <c r="G229" s="29">
        <f>F229*C$14</f>
        <v>0</v>
      </c>
    </row>
    <row r="230" spans="1:7" ht="12.75" customHeight="1">
      <c r="A230" s="19"/>
      <c r="B230" s="17" t="s">
        <v>81</v>
      </c>
      <c r="C230" s="26"/>
      <c r="D230" s="27">
        <f>SUM(D219:D229)</f>
        <v>5731.0179999999991</v>
      </c>
      <c r="E230" s="10"/>
      <c r="F230" s="28"/>
      <c r="G230" s="30">
        <f>SUM(G219:G229)</f>
        <v>162</v>
      </c>
    </row>
    <row r="231" spans="1:7" ht="12.75" customHeight="1">
      <c r="A231" s="21" t="s">
        <v>82</v>
      </c>
      <c r="B231" s="80" t="s">
        <v>209</v>
      </c>
      <c r="C231" s="84"/>
      <c r="D231" s="84"/>
      <c r="E231" s="84"/>
      <c r="F231" s="84"/>
      <c r="G231" s="84"/>
    </row>
    <row r="232" spans="1:7" ht="12.75" customHeight="1">
      <c r="A232" s="20" t="s">
        <v>83</v>
      </c>
      <c r="B232" s="80"/>
      <c r="C232" s="81"/>
      <c r="D232" s="81"/>
      <c r="E232" s="81"/>
      <c r="F232" s="81"/>
      <c r="G232" s="81"/>
    </row>
    <row r="233" spans="1:7" ht="12.75" customHeight="1">
      <c r="A233" s="20" t="s">
        <v>84</v>
      </c>
      <c r="B233" s="80" t="s">
        <v>216</v>
      </c>
      <c r="C233" s="81"/>
      <c r="D233" s="81"/>
      <c r="E233" s="81"/>
      <c r="F233" s="81"/>
      <c r="G233" s="81"/>
    </row>
    <row r="234" spans="1:7" ht="25.5" customHeight="1">
      <c r="A234" s="34" t="s">
        <v>85</v>
      </c>
      <c r="B234" s="85" t="s">
        <v>110</v>
      </c>
      <c r="C234" s="86"/>
      <c r="D234" s="86"/>
      <c r="E234" s="86"/>
      <c r="F234" s="86"/>
      <c r="G234" s="86"/>
    </row>
    <row r="235" spans="1:7" ht="12.75" customHeight="1">
      <c r="A235" s="22" t="s">
        <v>86</v>
      </c>
      <c r="B235" s="80" t="s">
        <v>111</v>
      </c>
      <c r="C235" s="81"/>
      <c r="D235" s="81"/>
      <c r="E235" s="81"/>
      <c r="F235" s="81"/>
      <c r="G235" s="81"/>
    </row>
    <row r="236" spans="1:7" ht="12.75" customHeight="1">
      <c r="A236" s="13"/>
    </row>
    <row r="237" spans="1:7" ht="12.75" customHeight="1">
      <c r="A237" s="18" t="s">
        <v>74</v>
      </c>
      <c r="B237" s="7">
        <v>1571</v>
      </c>
      <c r="C237" s="8"/>
      <c r="D237" s="8"/>
      <c r="E237" s="8"/>
      <c r="F237" s="32"/>
      <c r="G237" s="32"/>
    </row>
    <row r="238" spans="1:7" ht="12.75" customHeight="1">
      <c r="A238" s="19" t="s">
        <v>32</v>
      </c>
      <c r="B238" s="2" t="s">
        <v>113</v>
      </c>
    </row>
    <row r="239" spans="1:7" ht="12.75" customHeight="1">
      <c r="A239" s="19"/>
      <c r="C239" s="82" t="s">
        <v>77</v>
      </c>
      <c r="D239" s="83"/>
      <c r="F239" s="82" t="s">
        <v>78</v>
      </c>
      <c r="G239" s="83"/>
    </row>
    <row r="240" spans="1:7" ht="12.75" customHeight="1">
      <c r="A240" s="19"/>
      <c r="C240" s="9" t="s">
        <v>59</v>
      </c>
      <c r="D240" s="9" t="s">
        <v>79</v>
      </c>
      <c r="F240" s="9" t="s">
        <v>60</v>
      </c>
      <c r="G240" s="9" t="s">
        <v>80</v>
      </c>
    </row>
    <row r="241" spans="1:7" ht="12.75" customHeight="1">
      <c r="A241" s="19"/>
      <c r="B241" s="16" t="s">
        <v>61</v>
      </c>
      <c r="C241" s="23">
        <v>34.029000000000003</v>
      </c>
      <c r="D241" s="24">
        <f>C241*C$4</f>
        <v>1259.0730000000001</v>
      </c>
      <c r="E241" s="10"/>
      <c r="F241" s="25">
        <v>0.9</v>
      </c>
      <c r="G241" s="29">
        <f>F241*C$4</f>
        <v>33.300000000000004</v>
      </c>
    </row>
    <row r="242" spans="1:7" ht="12.75" customHeight="1">
      <c r="A242" s="19"/>
      <c r="B242" s="16" t="s">
        <v>63</v>
      </c>
      <c r="C242" s="23">
        <v>34.029000000000003</v>
      </c>
      <c r="D242" s="24">
        <f>C242*C$5</f>
        <v>1327.1310000000001</v>
      </c>
      <c r="E242" s="10"/>
      <c r="F242" s="25">
        <v>0.9</v>
      </c>
      <c r="G242" s="29">
        <f>F242*C$5</f>
        <v>35.1</v>
      </c>
    </row>
    <row r="243" spans="1:7" ht="12.75" customHeight="1">
      <c r="A243" s="19"/>
      <c r="B243" s="16" t="s">
        <v>64</v>
      </c>
      <c r="C243" s="23">
        <v>34.029000000000003</v>
      </c>
      <c r="D243" s="24">
        <f>C243*C$6</f>
        <v>1327.1310000000001</v>
      </c>
      <c r="E243" s="10"/>
      <c r="F243" s="25">
        <v>0.9</v>
      </c>
      <c r="G243" s="29">
        <f>F243*C$6</f>
        <v>35.1</v>
      </c>
    </row>
    <row r="244" spans="1:7" ht="12.75" customHeight="1">
      <c r="A244" s="19"/>
      <c r="B244" s="16" t="s">
        <v>65</v>
      </c>
      <c r="C244" s="23">
        <v>34.029000000000003</v>
      </c>
      <c r="D244" s="24">
        <f>C244*C$7</f>
        <v>1293.1020000000001</v>
      </c>
      <c r="E244" s="10"/>
      <c r="F244" s="25">
        <v>0.9</v>
      </c>
      <c r="G244" s="29">
        <f>F244*C$7</f>
        <v>34.200000000000003</v>
      </c>
    </row>
    <row r="245" spans="1:7" ht="12.75" customHeight="1">
      <c r="A245" s="19"/>
      <c r="B245" s="16" t="s">
        <v>66</v>
      </c>
      <c r="C245" s="23">
        <v>16.896000000000001</v>
      </c>
      <c r="D245" s="24">
        <f>C245*C$8</f>
        <v>642.048</v>
      </c>
      <c r="E245" s="10"/>
      <c r="F245" s="25">
        <v>0.45</v>
      </c>
      <c r="G245" s="29">
        <f>F245*C$8</f>
        <v>17.100000000000001</v>
      </c>
    </row>
    <row r="246" spans="1:7" ht="12.75" customHeight="1">
      <c r="A246" s="19"/>
      <c r="B246" s="16" t="s">
        <v>67</v>
      </c>
      <c r="C246" s="23"/>
      <c r="D246" s="24">
        <f>C246*C$9</f>
        <v>0</v>
      </c>
      <c r="E246" s="10"/>
      <c r="F246" s="25"/>
      <c r="G246" s="29">
        <f>F246*C$9</f>
        <v>0</v>
      </c>
    </row>
    <row r="247" spans="1:7" ht="12.75" customHeight="1">
      <c r="A247" s="19"/>
      <c r="B247" s="16" t="s">
        <v>68</v>
      </c>
      <c r="C247" s="23"/>
      <c r="D247" s="24">
        <f>C247*C$10</f>
        <v>0</v>
      </c>
      <c r="E247" s="10"/>
      <c r="F247" s="25"/>
      <c r="G247" s="29">
        <f>F247*C$10</f>
        <v>0</v>
      </c>
    </row>
    <row r="248" spans="1:7" ht="12.75" customHeight="1">
      <c r="A248" s="19"/>
      <c r="B248" s="16" t="s">
        <v>70</v>
      </c>
      <c r="C248" s="23"/>
      <c r="D248" s="24">
        <f>C248*C$11</f>
        <v>0</v>
      </c>
      <c r="E248" s="10"/>
      <c r="F248" s="25"/>
      <c r="G248" s="29">
        <f>F248*C$11</f>
        <v>0</v>
      </c>
    </row>
    <row r="249" spans="1:7" ht="12.75" customHeight="1">
      <c r="A249" s="19"/>
      <c r="B249" s="16" t="s">
        <v>71</v>
      </c>
      <c r="C249" s="23"/>
      <c r="D249" s="24">
        <f>C249*C$12</f>
        <v>0</v>
      </c>
      <c r="E249" s="10"/>
      <c r="F249" s="25"/>
      <c r="G249" s="29">
        <f>F249*C$12</f>
        <v>0</v>
      </c>
    </row>
    <row r="250" spans="1:7" ht="12.75" customHeight="1">
      <c r="A250" s="19"/>
      <c r="B250" s="16" t="s">
        <v>28</v>
      </c>
      <c r="C250" s="23"/>
      <c r="D250" s="24">
        <f>C250*C$13</f>
        <v>0</v>
      </c>
      <c r="E250" s="10"/>
      <c r="F250" s="25"/>
      <c r="G250" s="29">
        <f>F250*C$13</f>
        <v>0</v>
      </c>
    </row>
    <row r="251" spans="1:7" ht="12.75" customHeight="1">
      <c r="A251" s="19"/>
      <c r="B251" s="16" t="s">
        <v>30</v>
      </c>
      <c r="C251" s="23"/>
      <c r="D251" s="24">
        <f>C251*C$14</f>
        <v>0</v>
      </c>
      <c r="E251" s="10"/>
      <c r="F251" s="25"/>
      <c r="G251" s="29">
        <f>F251*C$14</f>
        <v>0</v>
      </c>
    </row>
    <row r="252" spans="1:7" ht="12.75" customHeight="1">
      <c r="A252" s="19"/>
      <c r="B252" s="17" t="s">
        <v>81</v>
      </c>
      <c r="C252" s="26"/>
      <c r="D252" s="27">
        <f>SUM(D241:D251)</f>
        <v>5848.4849999999997</v>
      </c>
      <c r="E252" s="10"/>
      <c r="F252" s="28"/>
      <c r="G252" s="30">
        <f>SUM(G241:G251)</f>
        <v>154.79999999999998</v>
      </c>
    </row>
    <row r="253" spans="1:7" ht="12.75" customHeight="1">
      <c r="A253" s="21" t="s">
        <v>82</v>
      </c>
      <c r="B253" s="80" t="s">
        <v>209</v>
      </c>
      <c r="C253" s="84"/>
      <c r="D253" s="84"/>
      <c r="E253" s="84"/>
      <c r="F253" s="84"/>
      <c r="G253" s="84"/>
    </row>
    <row r="254" spans="1:7" ht="12.75" customHeight="1">
      <c r="A254" s="20" t="s">
        <v>83</v>
      </c>
      <c r="B254" s="80"/>
      <c r="C254" s="81"/>
      <c r="D254" s="81"/>
      <c r="E254" s="81"/>
      <c r="F254" s="81"/>
      <c r="G254" s="81"/>
    </row>
    <row r="255" spans="1:7" ht="12.75" customHeight="1">
      <c r="A255" s="21" t="s">
        <v>84</v>
      </c>
      <c r="B255" s="80" t="s">
        <v>216</v>
      </c>
      <c r="C255" s="81"/>
      <c r="D255" s="81"/>
      <c r="E255" s="81"/>
      <c r="F255" s="81"/>
      <c r="G255" s="81"/>
    </row>
    <row r="256" spans="1:7" ht="25.5" customHeight="1">
      <c r="A256" s="34" t="s">
        <v>85</v>
      </c>
      <c r="B256" s="85" t="s">
        <v>114</v>
      </c>
      <c r="C256" s="86"/>
      <c r="D256" s="86"/>
      <c r="E256" s="86"/>
      <c r="F256" s="86"/>
      <c r="G256" s="86"/>
    </row>
    <row r="257" spans="1:7" ht="12.75" customHeight="1">
      <c r="A257" s="22" t="s">
        <v>86</v>
      </c>
      <c r="B257" s="80" t="s">
        <v>115</v>
      </c>
      <c r="C257" s="81"/>
      <c r="D257" s="81"/>
      <c r="E257" s="81"/>
      <c r="F257" s="81"/>
      <c r="G257" s="81"/>
    </row>
    <row r="258" spans="1:7" ht="12.75" customHeight="1">
      <c r="A258" s="14"/>
    </row>
    <row r="259" spans="1:7" ht="12.75" customHeight="1">
      <c r="A259" s="18" t="s">
        <v>74</v>
      </c>
      <c r="B259" s="7">
        <v>1572</v>
      </c>
      <c r="C259" s="8"/>
      <c r="D259" s="8"/>
      <c r="E259" s="8"/>
      <c r="F259" s="32"/>
      <c r="G259" s="32"/>
    </row>
    <row r="260" spans="1:7" ht="12.75" customHeight="1">
      <c r="A260" s="19" t="s">
        <v>32</v>
      </c>
      <c r="B260" s="2" t="s">
        <v>116</v>
      </c>
    </row>
    <row r="261" spans="1:7" ht="12.75" customHeight="1">
      <c r="A261" s="19"/>
      <c r="C261" s="82" t="s">
        <v>77</v>
      </c>
      <c r="D261" s="83"/>
      <c r="F261" s="82" t="s">
        <v>78</v>
      </c>
      <c r="G261" s="83"/>
    </row>
    <row r="262" spans="1:7" ht="12.75" customHeight="1">
      <c r="A262" s="19"/>
      <c r="C262" s="9" t="s">
        <v>59</v>
      </c>
      <c r="D262" s="9" t="s">
        <v>79</v>
      </c>
      <c r="F262" s="9" t="s">
        <v>60</v>
      </c>
      <c r="G262" s="9" t="s">
        <v>80</v>
      </c>
    </row>
    <row r="263" spans="1:7" ht="12.75" customHeight="1">
      <c r="A263" s="19"/>
      <c r="B263" s="16" t="s">
        <v>61</v>
      </c>
      <c r="C263" s="23">
        <v>22.477</v>
      </c>
      <c r="D263" s="24">
        <f>C263*C$4</f>
        <v>831.649</v>
      </c>
      <c r="E263" s="10"/>
      <c r="F263" s="25">
        <v>0.52</v>
      </c>
      <c r="G263" s="29">
        <f>F263*C$4</f>
        <v>19.240000000000002</v>
      </c>
    </row>
    <row r="264" spans="1:7" ht="12.75" customHeight="1">
      <c r="A264" s="19"/>
      <c r="B264" s="16" t="s">
        <v>63</v>
      </c>
      <c r="C264" s="23">
        <v>39.405000000000001</v>
      </c>
      <c r="D264" s="24">
        <f>C264*C$5</f>
        <v>1536.7950000000001</v>
      </c>
      <c r="E264" s="10"/>
      <c r="F264" s="25">
        <v>0.88</v>
      </c>
      <c r="G264" s="29">
        <f>F264*C$5</f>
        <v>34.32</v>
      </c>
    </row>
    <row r="265" spans="1:7" ht="12.75" customHeight="1">
      <c r="A265" s="19"/>
      <c r="B265" s="16" t="s">
        <v>64</v>
      </c>
      <c r="C265" s="23">
        <v>39.405000000000001</v>
      </c>
      <c r="D265" s="24">
        <f>C265*C$6</f>
        <v>1536.7950000000001</v>
      </c>
      <c r="E265" s="10"/>
      <c r="F265" s="25">
        <v>0.88</v>
      </c>
      <c r="G265" s="29">
        <f>F265*C$6</f>
        <v>34.32</v>
      </c>
    </row>
    <row r="266" spans="1:7" ht="12.75" customHeight="1">
      <c r="A266" s="19"/>
      <c r="B266" s="16" t="s">
        <v>65</v>
      </c>
      <c r="C266" s="23">
        <v>39.405000000000001</v>
      </c>
      <c r="D266" s="24">
        <f>C266*C$7</f>
        <v>1497.39</v>
      </c>
      <c r="E266" s="10"/>
      <c r="F266" s="25">
        <v>0.88</v>
      </c>
      <c r="G266" s="29">
        <f>F266*C$7</f>
        <v>33.44</v>
      </c>
    </row>
    <row r="267" spans="1:7" ht="12.75" customHeight="1">
      <c r="A267" s="19"/>
      <c r="B267" s="16" t="s">
        <v>66</v>
      </c>
      <c r="C267" s="23">
        <v>22.477</v>
      </c>
      <c r="D267" s="24">
        <f>C267*C$8</f>
        <v>854.12599999999998</v>
      </c>
      <c r="E267" s="10"/>
      <c r="F267" s="25">
        <v>0.52</v>
      </c>
      <c r="G267" s="29">
        <f>F267*C$8</f>
        <v>19.760000000000002</v>
      </c>
    </row>
    <row r="268" spans="1:7" ht="12.75" customHeight="1">
      <c r="A268" s="19"/>
      <c r="B268" s="16" t="s">
        <v>67</v>
      </c>
      <c r="C268" s="23"/>
      <c r="D268" s="24">
        <f>C268*C$9</f>
        <v>0</v>
      </c>
      <c r="E268" s="10"/>
      <c r="F268" s="25"/>
      <c r="G268" s="29">
        <f>F268*C$9</f>
        <v>0</v>
      </c>
    </row>
    <row r="269" spans="1:7" ht="12.75" customHeight="1">
      <c r="A269" s="19"/>
      <c r="B269" s="16" t="s">
        <v>68</v>
      </c>
      <c r="C269" s="23"/>
      <c r="D269" s="24">
        <f>C269*C$10</f>
        <v>0</v>
      </c>
      <c r="E269" s="10"/>
      <c r="F269" s="25"/>
      <c r="G269" s="29">
        <f>F269*C$10</f>
        <v>0</v>
      </c>
    </row>
    <row r="270" spans="1:7" ht="12.75" customHeight="1">
      <c r="A270" s="19"/>
      <c r="B270" s="16" t="s">
        <v>70</v>
      </c>
      <c r="C270" s="23"/>
      <c r="D270" s="24">
        <f>C270*C$11</f>
        <v>0</v>
      </c>
      <c r="E270" s="10"/>
      <c r="F270" s="25"/>
      <c r="G270" s="29">
        <f>F270*C$11</f>
        <v>0</v>
      </c>
    </row>
    <row r="271" spans="1:7" ht="12.75" customHeight="1">
      <c r="A271" s="19"/>
      <c r="B271" s="16" t="s">
        <v>71</v>
      </c>
      <c r="C271" s="23"/>
      <c r="D271" s="24">
        <f>C271*C$12</f>
        <v>0</v>
      </c>
      <c r="E271" s="10"/>
      <c r="F271" s="25"/>
      <c r="G271" s="29">
        <f>F271*C$12</f>
        <v>0</v>
      </c>
    </row>
    <row r="272" spans="1:7" ht="12.75" customHeight="1">
      <c r="A272" s="19"/>
      <c r="B272" s="16" t="s">
        <v>28</v>
      </c>
      <c r="C272" s="23"/>
      <c r="D272" s="24">
        <f>C272*C$13</f>
        <v>0</v>
      </c>
      <c r="E272" s="10"/>
      <c r="F272" s="25"/>
      <c r="G272" s="29">
        <f>F272*C$13</f>
        <v>0</v>
      </c>
    </row>
    <row r="273" spans="1:7" ht="12.75" customHeight="1">
      <c r="A273" s="19"/>
      <c r="B273" s="16" t="s">
        <v>30</v>
      </c>
      <c r="C273" s="23"/>
      <c r="D273" s="24">
        <f>C273*C$14</f>
        <v>0</v>
      </c>
      <c r="E273" s="10"/>
      <c r="F273" s="25"/>
      <c r="G273" s="29">
        <f>F273*C$14</f>
        <v>0</v>
      </c>
    </row>
    <row r="274" spans="1:7" ht="12.75" customHeight="1">
      <c r="A274" s="19"/>
      <c r="B274" s="17" t="s">
        <v>81</v>
      </c>
      <c r="C274" s="26"/>
      <c r="D274" s="27">
        <f>SUM(D263:D273)</f>
        <v>6256.7550000000001</v>
      </c>
      <c r="E274" s="10"/>
      <c r="F274" s="28"/>
      <c r="G274" s="30">
        <f>SUM(G263:G273)</f>
        <v>141.07999999999998</v>
      </c>
    </row>
    <row r="275" spans="1:7" ht="12.75" customHeight="1">
      <c r="A275" s="21" t="s">
        <v>82</v>
      </c>
      <c r="B275" s="80" t="s">
        <v>209</v>
      </c>
      <c r="C275" s="84"/>
      <c r="D275" s="84"/>
      <c r="E275" s="84"/>
      <c r="F275" s="84"/>
      <c r="G275" s="84"/>
    </row>
    <row r="276" spans="1:7" ht="12.75" customHeight="1">
      <c r="A276" s="20" t="s">
        <v>83</v>
      </c>
      <c r="B276" s="80"/>
      <c r="C276" s="81"/>
      <c r="D276" s="81"/>
      <c r="E276" s="81"/>
      <c r="F276" s="81"/>
      <c r="G276" s="81"/>
    </row>
    <row r="277" spans="1:7" ht="12.75" customHeight="1">
      <c r="A277" s="20" t="s">
        <v>84</v>
      </c>
      <c r="B277" s="80" t="s">
        <v>216</v>
      </c>
      <c r="C277" s="81"/>
      <c r="D277" s="81"/>
      <c r="E277" s="81"/>
      <c r="F277" s="81"/>
      <c r="G277" s="81"/>
    </row>
    <row r="278" spans="1:7" ht="25.5" customHeight="1">
      <c r="A278" s="34" t="s">
        <v>85</v>
      </c>
      <c r="B278" s="85" t="s">
        <v>114</v>
      </c>
      <c r="C278" s="86"/>
      <c r="D278" s="86"/>
      <c r="E278" s="86"/>
      <c r="F278" s="86"/>
      <c r="G278" s="86"/>
    </row>
    <row r="279" spans="1:7" ht="12.75" customHeight="1">
      <c r="A279" s="22" t="s">
        <v>86</v>
      </c>
      <c r="B279" s="80" t="s">
        <v>115</v>
      </c>
      <c r="C279" s="81"/>
      <c r="D279" s="81"/>
      <c r="E279" s="81"/>
      <c r="F279" s="81"/>
      <c r="G279" s="81"/>
    </row>
    <row r="280" spans="1:7" ht="12" customHeight="1" thickBot="1"/>
    <row r="281" spans="1:7" ht="12" customHeight="1" thickBot="1">
      <c r="A281" s="75" t="s">
        <v>218</v>
      </c>
      <c r="D281" s="76">
        <f>D32+D54+D76+D98+D120+D142+D164+D186++D208+D230+D252+D274+'Ro 1 Ski (TusenFryd)'!D17</f>
        <v>3856647.2650000011</v>
      </c>
      <c r="G281" s="77">
        <f>G32+G54+G76+G98+G120+G142+G164+G186+G208+G230++G252+G274+'Ro 1 Ski (TusenFryd)'!G17</f>
        <v>122930.40999999999</v>
      </c>
    </row>
  </sheetData>
  <mergeCells count="87">
    <mergeCell ref="F19:G19"/>
    <mergeCell ref="A3:C3"/>
    <mergeCell ref="A4:B4"/>
    <mergeCell ref="A8:B8"/>
    <mergeCell ref="A9:B9"/>
    <mergeCell ref="A10:B10"/>
    <mergeCell ref="A11:B11"/>
    <mergeCell ref="A12:B12"/>
    <mergeCell ref="A13:B13"/>
    <mergeCell ref="A14:B14"/>
    <mergeCell ref="A15:B15"/>
    <mergeCell ref="C19:D19"/>
    <mergeCell ref="B33:G33"/>
    <mergeCell ref="B56:G56"/>
    <mergeCell ref="B36:G36"/>
    <mergeCell ref="B37:G37"/>
    <mergeCell ref="C41:D41"/>
    <mergeCell ref="F41:G41"/>
    <mergeCell ref="B55:G55"/>
    <mergeCell ref="B34:G34"/>
    <mergeCell ref="B59:G59"/>
    <mergeCell ref="C63:D63"/>
    <mergeCell ref="F63:G63"/>
    <mergeCell ref="C107:D107"/>
    <mergeCell ref="F107:G107"/>
    <mergeCell ref="B77:G77"/>
    <mergeCell ref="B78:G78"/>
    <mergeCell ref="B80:G80"/>
    <mergeCell ref="B81:G81"/>
    <mergeCell ref="C85:D85"/>
    <mergeCell ref="F85:G85"/>
    <mergeCell ref="M1:N1"/>
    <mergeCell ref="B143:G143"/>
    <mergeCell ref="B145:G145"/>
    <mergeCell ref="B146:G146"/>
    <mergeCell ref="B147:G147"/>
    <mergeCell ref="B121:G121"/>
    <mergeCell ref="B122:G122"/>
    <mergeCell ref="B124:G124"/>
    <mergeCell ref="B125:G125"/>
    <mergeCell ref="C129:D129"/>
    <mergeCell ref="F129:G129"/>
    <mergeCell ref="B99:G99"/>
    <mergeCell ref="B100:G100"/>
    <mergeCell ref="B102:G102"/>
    <mergeCell ref="B103:G103"/>
    <mergeCell ref="B58:G58"/>
    <mergeCell ref="C151:D151"/>
    <mergeCell ref="F151:G151"/>
    <mergeCell ref="B165:G165"/>
    <mergeCell ref="B167:G167"/>
    <mergeCell ref="B168:G168"/>
    <mergeCell ref="B169:G169"/>
    <mergeCell ref="C173:D173"/>
    <mergeCell ref="F173:G173"/>
    <mergeCell ref="B187:G187"/>
    <mergeCell ref="B189:G189"/>
    <mergeCell ref="B190:G190"/>
    <mergeCell ref="B191:G191"/>
    <mergeCell ref="C195:D195"/>
    <mergeCell ref="F195:G195"/>
    <mergeCell ref="B209:G209"/>
    <mergeCell ref="B210:G210"/>
    <mergeCell ref="B212:G212"/>
    <mergeCell ref="B213:G213"/>
    <mergeCell ref="C217:D217"/>
    <mergeCell ref="F217:G217"/>
    <mergeCell ref="B211:G211"/>
    <mergeCell ref="B231:G231"/>
    <mergeCell ref="B232:G232"/>
    <mergeCell ref="B234:G234"/>
    <mergeCell ref="B235:G235"/>
    <mergeCell ref="C239:D239"/>
    <mergeCell ref="F239:G239"/>
    <mergeCell ref="B233:G233"/>
    <mergeCell ref="B253:G253"/>
    <mergeCell ref="B254:G254"/>
    <mergeCell ref="B255:G255"/>
    <mergeCell ref="B256:G256"/>
    <mergeCell ref="B257:G257"/>
    <mergeCell ref="B279:G279"/>
    <mergeCell ref="C261:D261"/>
    <mergeCell ref="F261:G261"/>
    <mergeCell ref="B275:G275"/>
    <mergeCell ref="B276:G276"/>
    <mergeCell ref="B278:G278"/>
    <mergeCell ref="B277:G277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1" manualBreakCount="1">
    <brk id="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1D6A-7BC7-4DA1-A6DB-81083CEDE9FD}">
  <dimension ref="A1:L234"/>
  <sheetViews>
    <sheetView showGridLines="0" zoomScaleNormal="100" workbookViewId="0">
      <selection activeCell="B21" sqref="B21:G21"/>
    </sheetView>
  </sheetViews>
  <sheetFormatPr baseColWidth="10" defaultColWidth="11.42578125" defaultRowHeight="12" customHeight="1"/>
  <cols>
    <col min="1" max="1" width="16.85546875" style="2" bestFit="1" customWidth="1"/>
    <col min="2" max="2" width="40.85546875" style="2" bestFit="1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6384" width="11.42578125" style="2"/>
  </cols>
  <sheetData>
    <row r="1" spans="1:12" ht="15" customHeight="1">
      <c r="A1" s="1" t="s">
        <v>117</v>
      </c>
      <c r="G1" s="3" t="s">
        <v>58</v>
      </c>
      <c r="I1" s="37"/>
      <c r="J1" s="2" t="s">
        <v>59</v>
      </c>
      <c r="L1" s="2" t="s">
        <v>60</v>
      </c>
    </row>
    <row r="2" spans="1:12" ht="12.75" customHeight="1" thickBot="1">
      <c r="A2" s="4"/>
      <c r="I2" s="10" t="s">
        <v>118</v>
      </c>
      <c r="J2" s="2">
        <f>SUMIFS(C:C,B:B,I2)</f>
        <v>136.79599999999999</v>
      </c>
      <c r="L2" s="47">
        <f>SUMIFS(F:F,B:B,I2)/24</f>
        <v>0.20125000000000001</v>
      </c>
    </row>
    <row r="3" spans="1:12" ht="12.75" customHeight="1">
      <c r="A3" s="93" t="s">
        <v>62</v>
      </c>
      <c r="B3" s="94"/>
      <c r="C3" s="95"/>
      <c r="D3" s="15"/>
      <c r="F3" s="31"/>
      <c r="G3" s="33"/>
      <c r="I3" s="10" t="s">
        <v>20</v>
      </c>
      <c r="J3" s="2">
        <f>SUMIFS(C:C,B:B,I3)</f>
        <v>300.95100000000002</v>
      </c>
      <c r="L3" s="47">
        <f>SUMIFS(F:F,B:B,I3)/24</f>
        <v>0.44291666666666668</v>
      </c>
    </row>
    <row r="4" spans="1:12" ht="12.75" customHeight="1">
      <c r="A4" s="96" t="s">
        <v>118</v>
      </c>
      <c r="B4" s="97"/>
      <c r="C4" s="5">
        <v>55</v>
      </c>
      <c r="I4" s="10" t="s">
        <v>12</v>
      </c>
      <c r="J4" s="2">
        <f>SUMIFS(C:C,B:B,I4)</f>
        <v>300.95100000000002</v>
      </c>
      <c r="L4" s="47">
        <f>SUMIFS(F:F,B:B,I4)/24</f>
        <v>0.44291666666666668</v>
      </c>
    </row>
    <row r="5" spans="1:12" ht="12.75" customHeight="1">
      <c r="A5" s="35" t="s">
        <v>20</v>
      </c>
      <c r="B5" s="36"/>
      <c r="C5" s="5">
        <v>27</v>
      </c>
      <c r="I5" s="40"/>
      <c r="L5" s="47"/>
    </row>
    <row r="6" spans="1:12" ht="12.75" customHeight="1">
      <c r="A6" s="35" t="s">
        <v>12</v>
      </c>
      <c r="B6" s="36"/>
      <c r="C6" s="5">
        <v>30</v>
      </c>
      <c r="I6" s="40"/>
      <c r="L6" s="47"/>
    </row>
    <row r="7" spans="1:12" ht="12.75" customHeight="1" thickBot="1">
      <c r="A7" s="100" t="s">
        <v>73</v>
      </c>
      <c r="B7" s="101"/>
      <c r="C7" s="6">
        <f>SUM(C4:C6)</f>
        <v>112</v>
      </c>
      <c r="I7" s="40"/>
    </row>
    <row r="8" spans="1:12" ht="12.75" customHeight="1">
      <c r="I8" s="44"/>
    </row>
    <row r="9" spans="1:12" ht="12.75" customHeight="1"/>
    <row r="10" spans="1:12" ht="12.75" customHeight="1">
      <c r="A10" s="18" t="s">
        <v>74</v>
      </c>
      <c r="B10" s="7" t="s">
        <v>119</v>
      </c>
      <c r="C10" s="8"/>
      <c r="D10" s="8"/>
      <c r="E10" s="8"/>
      <c r="F10" s="32"/>
      <c r="G10" s="32"/>
    </row>
    <row r="11" spans="1:12" ht="12.75" customHeight="1">
      <c r="A11" s="19" t="s">
        <v>32</v>
      </c>
      <c r="B11" s="2" t="s">
        <v>120</v>
      </c>
    </row>
    <row r="12" spans="1:12" ht="12.75" customHeight="1">
      <c r="A12" s="19"/>
      <c r="B12" s="2" t="s">
        <v>121</v>
      </c>
      <c r="C12" s="82" t="s">
        <v>77</v>
      </c>
      <c r="D12" s="83"/>
      <c r="F12" s="82" t="s">
        <v>78</v>
      </c>
      <c r="G12" s="83"/>
    </row>
    <row r="13" spans="1:12" ht="12.75" customHeight="1">
      <c r="A13" s="19"/>
      <c r="C13" s="9" t="s">
        <v>59</v>
      </c>
      <c r="D13" s="9" t="s">
        <v>79</v>
      </c>
      <c r="F13" s="9" t="s">
        <v>60</v>
      </c>
      <c r="G13" s="9" t="s">
        <v>80</v>
      </c>
    </row>
    <row r="14" spans="1:12" ht="12.75" customHeight="1">
      <c r="A14" s="19"/>
      <c r="B14" s="16" t="s">
        <v>118</v>
      </c>
      <c r="C14" s="23">
        <v>136.79599999999999</v>
      </c>
      <c r="D14" s="24">
        <f>C14*C4</f>
        <v>7523.78</v>
      </c>
      <c r="E14" s="10"/>
      <c r="F14" s="25">
        <v>4.83</v>
      </c>
      <c r="G14" s="29">
        <f>F14*C4</f>
        <v>265.64999999999998</v>
      </c>
    </row>
    <row r="15" spans="1:12" ht="12.75" customHeight="1">
      <c r="A15" s="19"/>
      <c r="B15" s="16" t="s">
        <v>20</v>
      </c>
      <c r="C15" s="23">
        <v>300.95100000000002</v>
      </c>
      <c r="D15" s="24">
        <f>C15*C5</f>
        <v>8125.6770000000006</v>
      </c>
      <c r="E15" s="10"/>
      <c r="F15" s="25">
        <v>10.63</v>
      </c>
      <c r="G15" s="29">
        <f>F15*C5</f>
        <v>287.01000000000005</v>
      </c>
    </row>
    <row r="16" spans="1:12" ht="12.75" customHeight="1">
      <c r="A16" s="19"/>
      <c r="B16" s="16" t="s">
        <v>12</v>
      </c>
      <c r="C16" s="23">
        <v>300.95100000000002</v>
      </c>
      <c r="D16" s="24">
        <f>C16*C6</f>
        <v>9028.5300000000007</v>
      </c>
      <c r="E16" s="10"/>
      <c r="F16" s="25">
        <v>10.63</v>
      </c>
      <c r="G16" s="29">
        <f>F16*C6</f>
        <v>318.90000000000003</v>
      </c>
    </row>
    <row r="17" spans="1:9" ht="12.75" customHeight="1">
      <c r="A17" s="19"/>
      <c r="B17" s="17" t="s">
        <v>81</v>
      </c>
      <c r="C17" s="26"/>
      <c r="D17" s="27">
        <f>SUM(D14:D15)</f>
        <v>15649.457</v>
      </c>
      <c r="E17" s="10"/>
      <c r="F17" s="28"/>
      <c r="G17" s="30">
        <f>SUM(G14:G15)</f>
        <v>552.66000000000008</v>
      </c>
    </row>
    <row r="18" spans="1:9" ht="12.75" customHeight="1">
      <c r="A18" s="21" t="s">
        <v>82</v>
      </c>
      <c r="B18" s="80" t="s">
        <v>208</v>
      </c>
      <c r="C18" s="84"/>
      <c r="D18" s="84"/>
      <c r="E18" s="84"/>
      <c r="F18" s="84"/>
      <c r="G18" s="84"/>
    </row>
    <row r="19" spans="1:9" ht="12.75" customHeight="1">
      <c r="A19" s="21" t="s">
        <v>83</v>
      </c>
      <c r="B19" s="80"/>
      <c r="C19" s="81"/>
      <c r="D19" s="81"/>
      <c r="E19" s="81"/>
      <c r="F19" s="81"/>
      <c r="G19" s="81"/>
    </row>
    <row r="20" spans="1:9" ht="12.75" customHeight="1">
      <c r="A20" s="20" t="s">
        <v>84</v>
      </c>
      <c r="B20" s="80" t="s">
        <v>216</v>
      </c>
      <c r="C20" s="81"/>
      <c r="D20" s="81"/>
      <c r="E20" s="81"/>
      <c r="F20" s="81"/>
      <c r="G20" s="81"/>
    </row>
    <row r="21" spans="1:9" ht="25.5" customHeight="1">
      <c r="A21" s="34" t="s">
        <v>85</v>
      </c>
      <c r="B21" s="85"/>
      <c r="C21" s="86"/>
      <c r="D21" s="86"/>
      <c r="E21" s="86"/>
      <c r="F21" s="86"/>
      <c r="G21" s="86"/>
    </row>
    <row r="22" spans="1:9" ht="12.75" customHeight="1">
      <c r="A22" s="22" t="s">
        <v>86</v>
      </c>
      <c r="B22" s="80"/>
      <c r="C22" s="81"/>
      <c r="D22" s="81"/>
      <c r="E22" s="81"/>
      <c r="F22" s="81"/>
      <c r="G22" s="81"/>
      <c r="I22" s="2" t="s">
        <v>122</v>
      </c>
    </row>
    <row r="23" spans="1:9" ht="12.75" customHeight="1"/>
    <row r="24" spans="1:9" ht="12.75" customHeight="1"/>
    <row r="25" spans="1:9" ht="12.75" customHeight="1"/>
    <row r="26" spans="1:9" ht="12.75" customHeight="1"/>
    <row r="27" spans="1:9" ht="12.75" customHeight="1"/>
    <row r="28" spans="1:9" ht="12.75" customHeight="1"/>
    <row r="29" spans="1:9" ht="12.75" customHeight="1"/>
    <row r="30" spans="1:9" ht="12.75" customHeight="1"/>
    <row r="31" spans="1:9" ht="12.75" customHeight="1"/>
    <row r="32" spans="1:9" ht="12.75" customHeight="1">
      <c r="F32" s="11"/>
    </row>
    <row r="33" ht="12.75" customHeight="1"/>
    <row r="34" ht="12.75" customHeight="1"/>
    <row r="35" ht="12.75" customHeight="1"/>
    <row r="36" ht="25.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25.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25.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25.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25.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25.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</sheetData>
  <mergeCells count="10">
    <mergeCell ref="B22:G22"/>
    <mergeCell ref="A7:B7"/>
    <mergeCell ref="C12:D12"/>
    <mergeCell ref="F12:G12"/>
    <mergeCell ref="A3:C3"/>
    <mergeCell ref="A4:B4"/>
    <mergeCell ref="B18:G18"/>
    <mergeCell ref="B19:G19"/>
    <mergeCell ref="B21:G21"/>
    <mergeCell ref="B20:G20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81941-505A-4259-ADF3-4B081F8C14C3}">
  <dimension ref="A1:N281"/>
  <sheetViews>
    <sheetView showGridLines="0" topLeftCell="A217" zoomScaleNormal="100" workbookViewId="0">
      <selection activeCell="I158" sqref="I158"/>
    </sheetView>
  </sheetViews>
  <sheetFormatPr baseColWidth="10" defaultColWidth="11.42578125" defaultRowHeight="12" customHeight="1"/>
  <cols>
    <col min="1" max="1" width="16.85546875" style="2" bestFit="1" customWidth="1"/>
    <col min="2" max="2" width="33.5703125" style="2" bestFit="1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4" ht="15" customHeight="1">
      <c r="A1" s="1" t="s">
        <v>123</v>
      </c>
      <c r="G1" s="3" t="s">
        <v>58</v>
      </c>
      <c r="J1" s="2" t="s">
        <v>59</v>
      </c>
      <c r="L1" s="2" t="s">
        <v>60</v>
      </c>
      <c r="M1" s="87"/>
      <c r="N1" s="87"/>
    </row>
    <row r="2" spans="1:14" ht="12.75" customHeight="1" thickBot="1">
      <c r="A2" s="4"/>
      <c r="I2" s="16" t="s">
        <v>61</v>
      </c>
      <c r="J2" s="45">
        <f>SUMIFS(C:C,B:B,I2)</f>
        <v>6591.9220000000005</v>
      </c>
      <c r="L2" s="46">
        <f>SUMIFS(F:F,B:B,I2)/24</f>
        <v>8.7867916666666677</v>
      </c>
      <c r="M2" s="74"/>
    </row>
    <row r="3" spans="1:14" ht="12.75" customHeight="1">
      <c r="A3" s="93" t="s">
        <v>62</v>
      </c>
      <c r="B3" s="94"/>
      <c r="C3" s="95"/>
      <c r="D3" s="15"/>
      <c r="F3" s="31"/>
      <c r="G3" s="33"/>
      <c r="I3" s="16" t="s">
        <v>63</v>
      </c>
      <c r="J3" s="45">
        <f t="shared" ref="J3:J12" si="0">SUMIFS(C:C,B:B,I3)</f>
        <v>6591.9220000000005</v>
      </c>
      <c r="L3" s="46">
        <f t="shared" ref="L3:L12" si="1">SUMIFS(F:F,B:B,I3)/24</f>
        <v>8.7867916666666677</v>
      </c>
      <c r="M3" s="74"/>
    </row>
    <row r="4" spans="1:14" ht="12.75" customHeight="1">
      <c r="A4" s="96" t="s">
        <v>61</v>
      </c>
      <c r="B4" s="97"/>
      <c r="C4" s="5">
        <f>'Kalender 2026'!J2</f>
        <v>37</v>
      </c>
      <c r="I4" s="16" t="s">
        <v>64</v>
      </c>
      <c r="J4" s="45">
        <f t="shared" si="0"/>
        <v>6591.9220000000005</v>
      </c>
      <c r="L4" s="46">
        <f t="shared" si="1"/>
        <v>8.7867916666666677</v>
      </c>
      <c r="M4" s="74"/>
      <c r="N4" s="37"/>
    </row>
    <row r="5" spans="1:14" ht="12.75" customHeight="1">
      <c r="A5" s="35" t="s">
        <v>63</v>
      </c>
      <c r="B5" s="36"/>
      <c r="C5" s="5">
        <f>'Kalender 2026'!J3</f>
        <v>39</v>
      </c>
      <c r="I5" s="16" t="s">
        <v>65</v>
      </c>
      <c r="J5" s="45">
        <f t="shared" si="0"/>
        <v>6591.9220000000005</v>
      </c>
      <c r="L5" s="46">
        <f t="shared" si="1"/>
        <v>8.7867916666666677</v>
      </c>
      <c r="M5" s="74"/>
      <c r="N5" s="40"/>
    </row>
    <row r="6" spans="1:14" ht="12.75" customHeight="1">
      <c r="A6" s="35" t="s">
        <v>64</v>
      </c>
      <c r="B6" s="36"/>
      <c r="C6" s="5">
        <f>'Kalender 2026'!J4</f>
        <v>39</v>
      </c>
      <c r="I6" s="16" t="s">
        <v>66</v>
      </c>
      <c r="J6" s="45">
        <f t="shared" si="0"/>
        <v>6650.8910000000005</v>
      </c>
      <c r="L6" s="46">
        <f t="shared" si="1"/>
        <v>8.8708333333333353</v>
      </c>
      <c r="M6" s="74"/>
      <c r="N6" s="40"/>
    </row>
    <row r="7" spans="1:14" ht="12.75" customHeight="1">
      <c r="A7" s="35" t="s">
        <v>65</v>
      </c>
      <c r="B7" s="36"/>
      <c r="C7" s="5">
        <f>'Kalender 2026'!J5</f>
        <v>38</v>
      </c>
      <c r="I7" s="16" t="s">
        <v>67</v>
      </c>
      <c r="J7" s="45">
        <f t="shared" si="0"/>
        <v>6454.5320000000002</v>
      </c>
      <c r="L7" s="46">
        <f t="shared" si="1"/>
        <v>8.6041250000000016</v>
      </c>
      <c r="M7" s="39"/>
      <c r="N7" s="40"/>
    </row>
    <row r="8" spans="1:14" ht="12.75" customHeight="1">
      <c r="A8" s="96" t="s">
        <v>66</v>
      </c>
      <c r="B8" s="97"/>
      <c r="C8" s="5">
        <f>'Kalender 2026'!J6</f>
        <v>38</v>
      </c>
      <c r="I8" s="16" t="s">
        <v>68</v>
      </c>
      <c r="J8" s="45">
        <f t="shared" si="0"/>
        <v>6513.5010000000002</v>
      </c>
      <c r="L8" s="46">
        <f t="shared" si="1"/>
        <v>8.6881666666666675</v>
      </c>
      <c r="M8" s="39"/>
      <c r="N8" s="40"/>
    </row>
    <row r="9" spans="1:14" ht="12.75" customHeight="1">
      <c r="A9" s="98" t="s">
        <v>69</v>
      </c>
      <c r="B9" s="99"/>
      <c r="C9" s="5">
        <f>'Kalender 2026'!K13</f>
        <v>23</v>
      </c>
      <c r="I9" s="16" t="s">
        <v>70</v>
      </c>
      <c r="J9" s="45">
        <f t="shared" si="0"/>
        <v>5580.0790000000006</v>
      </c>
      <c r="L9" s="46">
        <f t="shared" si="1"/>
        <v>7.3345416666666665</v>
      </c>
      <c r="M9" s="39"/>
      <c r="N9" s="40"/>
    </row>
    <row r="10" spans="1:14" ht="12.75" customHeight="1">
      <c r="A10" s="96" t="s">
        <v>68</v>
      </c>
      <c r="B10" s="97"/>
      <c r="C10" s="5">
        <f>'Kalender 2026'!K14</f>
        <v>6</v>
      </c>
      <c r="I10" s="16" t="s">
        <v>71</v>
      </c>
      <c r="J10" s="45">
        <f t="shared" si="0"/>
        <v>5639.0479999999998</v>
      </c>
      <c r="L10" s="46">
        <f t="shared" si="1"/>
        <v>7.4185833333333333</v>
      </c>
      <c r="M10" s="39"/>
      <c r="N10" s="40"/>
    </row>
    <row r="11" spans="1:14" ht="12.75" customHeight="1">
      <c r="A11" s="98" t="s">
        <v>72</v>
      </c>
      <c r="B11" s="99"/>
      <c r="C11" s="5">
        <f>'Kalender 2026'!K21</f>
        <v>26</v>
      </c>
      <c r="I11" s="16" t="s">
        <v>28</v>
      </c>
      <c r="J11" s="45">
        <f t="shared" si="0"/>
        <v>4234.7280000000001</v>
      </c>
      <c r="L11" s="46">
        <f t="shared" si="1"/>
        <v>5.5971666666666664</v>
      </c>
      <c r="M11" s="39"/>
      <c r="N11" s="40"/>
    </row>
    <row r="12" spans="1:14" ht="12.75" customHeight="1">
      <c r="A12" s="98" t="s">
        <v>71</v>
      </c>
      <c r="B12" s="99"/>
      <c r="C12" s="5">
        <f>'Kalender 2026'!K22</f>
        <v>5</v>
      </c>
      <c r="I12" s="16" t="s">
        <v>30</v>
      </c>
      <c r="J12" s="45">
        <f t="shared" si="0"/>
        <v>3147.0350000000003</v>
      </c>
      <c r="L12" s="46">
        <f t="shared" si="1"/>
        <v>4.0034166666666673</v>
      </c>
      <c r="M12" s="39"/>
      <c r="N12" s="40"/>
    </row>
    <row r="13" spans="1:14" ht="12.75" customHeight="1">
      <c r="A13" s="96" t="s">
        <v>28</v>
      </c>
      <c r="B13" s="97"/>
      <c r="C13" s="5">
        <f>'Kalender 2026'!K7</f>
        <v>54</v>
      </c>
      <c r="I13" s="16"/>
      <c r="J13" s="38"/>
      <c r="K13" s="38"/>
      <c r="L13" s="10"/>
      <c r="M13" s="39"/>
      <c r="N13" s="40"/>
    </row>
    <row r="14" spans="1:14" ht="12.75" customHeight="1">
      <c r="A14" s="98" t="s">
        <v>30</v>
      </c>
      <c r="B14" s="99"/>
      <c r="C14" s="5">
        <f>'Kalender 2026'!K8</f>
        <v>60</v>
      </c>
      <c r="I14" s="16"/>
      <c r="J14" s="38"/>
      <c r="K14" s="38"/>
      <c r="L14" s="10"/>
      <c r="M14" s="39"/>
      <c r="N14" s="40"/>
    </row>
    <row r="15" spans="1:14" ht="12.75" customHeight="1" thickBot="1">
      <c r="A15" s="100" t="s">
        <v>73</v>
      </c>
      <c r="B15" s="101"/>
      <c r="C15" s="6">
        <f>SUM(C4:C14)</f>
        <v>365</v>
      </c>
      <c r="I15" s="16"/>
      <c r="J15" s="38"/>
      <c r="K15" s="38"/>
      <c r="L15" s="10"/>
      <c r="M15" s="39"/>
      <c r="N15" s="40"/>
    </row>
    <row r="16" spans="1:14" ht="12.75" customHeight="1">
      <c r="I16" s="17"/>
      <c r="J16" s="41"/>
      <c r="K16" s="42"/>
      <c r="L16" s="10"/>
      <c r="M16" s="43"/>
      <c r="N16" s="44"/>
    </row>
    <row r="17" spans="1:9" ht="12.75" customHeight="1">
      <c r="A17" s="18" t="s">
        <v>74</v>
      </c>
      <c r="B17" s="7">
        <v>560</v>
      </c>
      <c r="C17" s="8"/>
      <c r="D17" s="8"/>
      <c r="E17" s="8"/>
      <c r="F17" s="32"/>
      <c r="G17" s="32"/>
    </row>
    <row r="18" spans="1:9" ht="12.75" customHeight="1">
      <c r="A18" s="19" t="s">
        <v>32</v>
      </c>
      <c r="B18" s="2" t="s">
        <v>124</v>
      </c>
    </row>
    <row r="19" spans="1:9" ht="12.75" customHeight="1">
      <c r="A19" s="19"/>
      <c r="B19" s="2" t="s">
        <v>125</v>
      </c>
      <c r="C19" s="82" t="s">
        <v>77</v>
      </c>
      <c r="D19" s="83"/>
      <c r="F19" s="82" t="s">
        <v>78</v>
      </c>
      <c r="G19" s="83"/>
    </row>
    <row r="20" spans="1:9" ht="12.75" customHeight="1">
      <c r="A20" s="19"/>
      <c r="C20" s="9" t="s">
        <v>59</v>
      </c>
      <c r="D20" s="9" t="s">
        <v>79</v>
      </c>
      <c r="F20" s="9" t="s">
        <v>60</v>
      </c>
      <c r="G20" s="9" t="s">
        <v>80</v>
      </c>
    </row>
    <row r="21" spans="1:9" ht="12.75" customHeight="1">
      <c r="A21" s="19"/>
      <c r="B21" s="16" t="s">
        <v>61</v>
      </c>
      <c r="C21" s="23">
        <v>1226.5730000000001</v>
      </c>
      <c r="D21" s="24">
        <f>C21*C$4</f>
        <v>45383.201000000001</v>
      </c>
      <c r="E21" s="10"/>
      <c r="F21" s="25">
        <v>40.067</v>
      </c>
      <c r="G21" s="29">
        <f>F21*C$4</f>
        <v>1482.479</v>
      </c>
    </row>
    <row r="22" spans="1:9" ht="12.75" customHeight="1">
      <c r="A22" s="19"/>
      <c r="B22" s="16" t="s">
        <v>63</v>
      </c>
      <c r="C22" s="23">
        <v>1226.5730000000001</v>
      </c>
      <c r="D22" s="24">
        <f>C22*C$5</f>
        <v>47836.347000000002</v>
      </c>
      <c r="E22" s="10"/>
      <c r="F22" s="25">
        <v>40.067</v>
      </c>
      <c r="G22" s="29">
        <f>F22*C$5</f>
        <v>1562.6130000000001</v>
      </c>
    </row>
    <row r="23" spans="1:9" ht="12.75" customHeight="1">
      <c r="A23" s="19"/>
      <c r="B23" s="16" t="s">
        <v>64</v>
      </c>
      <c r="C23" s="23">
        <v>1226.5730000000001</v>
      </c>
      <c r="D23" s="24">
        <f>C23*C$6</f>
        <v>47836.347000000002</v>
      </c>
      <c r="E23" s="10"/>
      <c r="F23" s="25">
        <v>40.067</v>
      </c>
      <c r="G23" s="29">
        <f>F23*C$6</f>
        <v>1562.6130000000001</v>
      </c>
    </row>
    <row r="24" spans="1:9" ht="12.75" customHeight="1">
      <c r="A24" s="19"/>
      <c r="B24" s="16" t="s">
        <v>65</v>
      </c>
      <c r="C24" s="23">
        <v>1226.5730000000001</v>
      </c>
      <c r="D24" s="24">
        <f>C24*C$7</f>
        <v>46609.774000000005</v>
      </c>
      <c r="E24" s="10"/>
      <c r="F24" s="25">
        <v>40.067</v>
      </c>
      <c r="G24" s="29">
        <f>F24*C$7</f>
        <v>1522.546</v>
      </c>
    </row>
    <row r="25" spans="1:9" ht="12.75" customHeight="1">
      <c r="A25" s="19"/>
      <c r="B25" s="16" t="s">
        <v>66</v>
      </c>
      <c r="C25" s="23">
        <v>1226.5730000000001</v>
      </c>
      <c r="D25" s="24">
        <f>C25*C$8</f>
        <v>46609.774000000005</v>
      </c>
      <c r="E25" s="10"/>
      <c r="F25" s="25">
        <v>40.067</v>
      </c>
      <c r="G25" s="29">
        <f>F25*C$8</f>
        <v>1522.546</v>
      </c>
    </row>
    <row r="26" spans="1:9" ht="12.75" customHeight="1">
      <c r="A26" s="19"/>
      <c r="B26" s="16" t="s">
        <v>67</v>
      </c>
      <c r="C26" s="23">
        <v>1226.5730000000001</v>
      </c>
      <c r="D26" s="24">
        <f>C26*C$9</f>
        <v>28211.179000000004</v>
      </c>
      <c r="E26" s="10"/>
      <c r="F26" s="25">
        <v>40.067</v>
      </c>
      <c r="G26" s="29">
        <f>F26*C$9</f>
        <v>921.54100000000005</v>
      </c>
    </row>
    <row r="27" spans="1:9" ht="12.75" customHeight="1">
      <c r="A27" s="19"/>
      <c r="B27" s="16" t="s">
        <v>68</v>
      </c>
      <c r="C27" s="23">
        <v>1226.5730000000001</v>
      </c>
      <c r="D27" s="24">
        <f>C27*C$10</f>
        <v>7359.4380000000001</v>
      </c>
      <c r="E27" s="10"/>
      <c r="F27" s="25">
        <v>40.067</v>
      </c>
      <c r="G27" s="29">
        <f>F27*C$10</f>
        <v>240.40199999999999</v>
      </c>
    </row>
    <row r="28" spans="1:9" ht="12.75" customHeight="1">
      <c r="A28" s="19"/>
      <c r="B28" s="16" t="s">
        <v>70</v>
      </c>
      <c r="C28" s="23">
        <v>1097.0060000000001</v>
      </c>
      <c r="D28" s="24">
        <f>C28*C$11</f>
        <v>28522.156000000003</v>
      </c>
      <c r="E28" s="10"/>
      <c r="F28" s="25">
        <v>35.9</v>
      </c>
      <c r="G28" s="29">
        <f>F28*C$11</f>
        <v>933.4</v>
      </c>
    </row>
    <row r="29" spans="1:9" ht="12.75" customHeight="1">
      <c r="A29" s="19"/>
      <c r="B29" s="16" t="s">
        <v>71</v>
      </c>
      <c r="C29" s="23">
        <v>1097.0060000000001</v>
      </c>
      <c r="D29" s="24">
        <f>C29*C$12</f>
        <v>5485.0300000000007</v>
      </c>
      <c r="E29" s="10"/>
      <c r="F29" s="25">
        <v>35.9</v>
      </c>
      <c r="G29" s="29">
        <f>F29*C$12</f>
        <v>179.5</v>
      </c>
    </row>
    <row r="30" spans="1:9" ht="12.75" customHeight="1">
      <c r="A30" s="19"/>
      <c r="B30" s="16" t="s">
        <v>28</v>
      </c>
      <c r="C30" s="23">
        <v>743.59699999999998</v>
      </c>
      <c r="D30" s="24">
        <f>C30*C$13</f>
        <v>40154.237999999998</v>
      </c>
      <c r="E30" s="10"/>
      <c r="F30" s="25">
        <v>24.332999999999998</v>
      </c>
      <c r="G30" s="29">
        <f>F30*C$13</f>
        <v>1313.982</v>
      </c>
    </row>
    <row r="31" spans="1:9" ht="12.75" customHeight="1">
      <c r="A31" s="19"/>
      <c r="B31" s="16" t="s">
        <v>30</v>
      </c>
      <c r="C31" s="23">
        <v>483.44099999999997</v>
      </c>
      <c r="D31" s="24">
        <f>C31*C$14</f>
        <v>29006.46</v>
      </c>
      <c r="E31" s="10"/>
      <c r="F31" s="25">
        <v>15.833</v>
      </c>
      <c r="G31" s="29">
        <f>F31*C$14</f>
        <v>949.98</v>
      </c>
    </row>
    <row r="32" spans="1:9" ht="12.75" customHeight="1">
      <c r="A32" s="19"/>
      <c r="B32" s="17" t="s">
        <v>81</v>
      </c>
      <c r="C32" s="26"/>
      <c r="D32" s="27">
        <f>SUM(D21:D31)</f>
        <v>373013.94400000013</v>
      </c>
      <c r="E32" s="10"/>
      <c r="F32" s="28"/>
      <c r="G32" s="30">
        <f>SUM(G21:G31)</f>
        <v>12191.601999999999</v>
      </c>
      <c r="I32" s="11"/>
    </row>
    <row r="33" spans="1:9" ht="12.75" customHeight="1">
      <c r="A33" s="21" t="s">
        <v>82</v>
      </c>
      <c r="B33" s="80" t="s">
        <v>213</v>
      </c>
      <c r="C33" s="80"/>
      <c r="D33" s="80"/>
      <c r="E33" s="80"/>
      <c r="F33" s="80"/>
      <c r="G33" s="80"/>
      <c r="I33" s="2" t="s">
        <v>32</v>
      </c>
    </row>
    <row r="34" spans="1:9" ht="12.75" customHeight="1">
      <c r="A34" s="21" t="s">
        <v>83</v>
      </c>
      <c r="B34" s="80" t="s">
        <v>126</v>
      </c>
      <c r="C34" s="84"/>
      <c r="D34" s="84"/>
      <c r="E34" s="84"/>
      <c r="F34" s="84"/>
      <c r="G34" s="84"/>
    </row>
    <row r="35" spans="1:9" ht="12.75" customHeight="1">
      <c r="A35" s="20" t="s">
        <v>84</v>
      </c>
      <c r="B35" s="80" t="s">
        <v>216</v>
      </c>
      <c r="C35" s="81"/>
      <c r="D35" s="81"/>
      <c r="E35" s="81"/>
      <c r="F35" s="81"/>
      <c r="G35" s="81"/>
    </row>
    <row r="36" spans="1:9" ht="25.5" customHeight="1">
      <c r="A36" s="34" t="s">
        <v>85</v>
      </c>
      <c r="B36" s="85"/>
      <c r="C36" s="90"/>
      <c r="D36" s="90"/>
      <c r="E36" s="90"/>
      <c r="F36" s="90"/>
      <c r="G36" s="90"/>
    </row>
    <row r="37" spans="1:9" ht="12.75" customHeight="1">
      <c r="A37" s="22" t="s">
        <v>86</v>
      </c>
      <c r="B37" s="80" t="s">
        <v>127</v>
      </c>
      <c r="C37" s="84"/>
      <c r="D37" s="84"/>
      <c r="E37" s="84"/>
      <c r="F37" s="84"/>
      <c r="G37" s="84"/>
    </row>
    <row r="38" spans="1:9" ht="12.75" customHeight="1"/>
    <row r="39" spans="1:9" ht="12.75" customHeight="1">
      <c r="A39" s="18" t="s">
        <v>74</v>
      </c>
      <c r="B39" s="7" t="s">
        <v>128</v>
      </c>
      <c r="C39" s="8"/>
      <c r="D39" s="8"/>
      <c r="E39" s="8"/>
      <c r="F39" s="32"/>
      <c r="G39" s="32"/>
    </row>
    <row r="40" spans="1:9" ht="12.75" customHeight="1">
      <c r="A40" s="19" t="s">
        <v>32</v>
      </c>
      <c r="B40" s="2" t="s">
        <v>129</v>
      </c>
    </row>
    <row r="41" spans="1:9" ht="12.75" customHeight="1">
      <c r="A41" s="19"/>
      <c r="B41" s="2" t="s">
        <v>130</v>
      </c>
      <c r="C41" s="82" t="s">
        <v>77</v>
      </c>
      <c r="D41" s="83"/>
      <c r="F41" s="82" t="s">
        <v>78</v>
      </c>
      <c r="G41" s="83"/>
    </row>
    <row r="42" spans="1:9" ht="12.75" customHeight="1">
      <c r="A42" s="19"/>
      <c r="C42" s="9" t="s">
        <v>59</v>
      </c>
      <c r="D42" s="9" t="s">
        <v>79</v>
      </c>
      <c r="F42" s="9" t="s">
        <v>60</v>
      </c>
      <c r="G42" s="9" t="s">
        <v>80</v>
      </c>
    </row>
    <row r="43" spans="1:9" ht="12.75" customHeight="1">
      <c r="A43" s="19"/>
      <c r="B43" s="16" t="s">
        <v>61</v>
      </c>
      <c r="C43" s="23">
        <v>19.731999999999999</v>
      </c>
      <c r="D43" s="24">
        <f>C43*C$4</f>
        <v>730.08399999999995</v>
      </c>
      <c r="E43" s="10"/>
      <c r="F43" s="25">
        <v>0.6</v>
      </c>
      <c r="G43" s="29">
        <f>F43*C$4</f>
        <v>22.2</v>
      </c>
    </row>
    <row r="44" spans="1:9" ht="12.75" customHeight="1">
      <c r="A44" s="19"/>
      <c r="B44" s="16" t="s">
        <v>63</v>
      </c>
      <c r="C44" s="23">
        <v>19.731999999999999</v>
      </c>
      <c r="D44" s="24">
        <f>C44*C$5</f>
        <v>769.548</v>
      </c>
      <c r="E44" s="10"/>
      <c r="F44" s="25">
        <v>0.6</v>
      </c>
      <c r="G44" s="29">
        <f>F44*C$5</f>
        <v>23.4</v>
      </c>
    </row>
    <row r="45" spans="1:9" ht="12.75" customHeight="1">
      <c r="A45" s="19"/>
      <c r="B45" s="16" t="s">
        <v>64</v>
      </c>
      <c r="C45" s="23">
        <v>19.731999999999999</v>
      </c>
      <c r="D45" s="24">
        <f>C45*C$6</f>
        <v>769.548</v>
      </c>
      <c r="E45" s="10"/>
      <c r="F45" s="25">
        <v>0.6</v>
      </c>
      <c r="G45" s="29">
        <f>F45*C$6</f>
        <v>23.4</v>
      </c>
    </row>
    <row r="46" spans="1:9" ht="12.75" customHeight="1">
      <c r="A46" s="19"/>
      <c r="B46" s="16" t="s">
        <v>65</v>
      </c>
      <c r="C46" s="23">
        <v>19.731999999999999</v>
      </c>
      <c r="D46" s="24">
        <f>C46*C$7</f>
        <v>749.81600000000003</v>
      </c>
      <c r="E46" s="10"/>
      <c r="F46" s="25">
        <v>0.6</v>
      </c>
      <c r="G46" s="29">
        <f>F46*C$7</f>
        <v>22.8</v>
      </c>
    </row>
    <row r="47" spans="1:9" ht="12.75" customHeight="1">
      <c r="A47" s="19"/>
      <c r="B47" s="16" t="s">
        <v>66</v>
      </c>
      <c r="C47" s="23">
        <v>19.731999999999999</v>
      </c>
      <c r="D47" s="24">
        <f>C47*C$8</f>
        <v>749.81600000000003</v>
      </c>
      <c r="E47" s="10"/>
      <c r="F47" s="25">
        <v>0.6</v>
      </c>
      <c r="G47" s="29">
        <f>F47*C$8</f>
        <v>22.8</v>
      </c>
    </row>
    <row r="48" spans="1:9" ht="12.75" customHeight="1">
      <c r="A48" s="19"/>
      <c r="B48" s="16" t="s">
        <v>67</v>
      </c>
      <c r="C48" s="23">
        <v>19.731999999999999</v>
      </c>
      <c r="D48" s="24">
        <f>C48*C$9</f>
        <v>453.83600000000001</v>
      </c>
      <c r="E48" s="10"/>
      <c r="F48" s="25">
        <v>0.6</v>
      </c>
      <c r="G48" s="29">
        <f>F48*C$9</f>
        <v>13.799999999999999</v>
      </c>
    </row>
    <row r="49" spans="1:9" ht="12.75" customHeight="1">
      <c r="A49" s="19"/>
      <c r="B49" s="16" t="s">
        <v>68</v>
      </c>
      <c r="C49" s="23">
        <v>19.731999999999999</v>
      </c>
      <c r="D49" s="24">
        <f>C49*C$10</f>
        <v>118.392</v>
      </c>
      <c r="E49" s="10"/>
      <c r="F49" s="25">
        <v>0.6</v>
      </c>
      <c r="G49" s="29">
        <f>F49*C$10</f>
        <v>3.5999999999999996</v>
      </c>
    </row>
    <row r="50" spans="1:9" ht="12.75" customHeight="1">
      <c r="A50" s="19"/>
      <c r="B50" s="16" t="s">
        <v>70</v>
      </c>
      <c r="C50" s="23">
        <v>19.731999999999999</v>
      </c>
      <c r="D50" s="24">
        <f>C50*C$11</f>
        <v>513.03199999999993</v>
      </c>
      <c r="E50" s="10"/>
      <c r="F50" s="25">
        <v>0.6</v>
      </c>
      <c r="G50" s="29">
        <f>F50*C$11</f>
        <v>15.6</v>
      </c>
    </row>
    <row r="51" spans="1:9" ht="12.75" customHeight="1">
      <c r="A51" s="19"/>
      <c r="B51" s="16" t="s">
        <v>71</v>
      </c>
      <c r="C51" s="23">
        <v>19.731999999999999</v>
      </c>
      <c r="D51" s="24">
        <f>C51*C$12</f>
        <v>98.66</v>
      </c>
      <c r="E51" s="10"/>
      <c r="F51" s="25">
        <v>0.6</v>
      </c>
      <c r="G51" s="29">
        <f>F51*C$12</f>
        <v>3</v>
      </c>
    </row>
    <row r="52" spans="1:9" ht="12.75" customHeight="1">
      <c r="A52" s="19"/>
      <c r="B52" s="16" t="s">
        <v>28</v>
      </c>
      <c r="C52" s="23">
        <v>162.07499999999999</v>
      </c>
      <c r="D52" s="24">
        <f>C52*C$13</f>
        <v>8752.0499999999993</v>
      </c>
      <c r="E52" s="10"/>
      <c r="F52" s="25">
        <v>4.8330000000000002</v>
      </c>
      <c r="G52" s="29">
        <f>F52*C$13</f>
        <v>260.98200000000003</v>
      </c>
    </row>
    <row r="53" spans="1:9" ht="12.75" customHeight="1">
      <c r="A53" s="19"/>
      <c r="B53" s="16" t="s">
        <v>30</v>
      </c>
      <c r="C53" s="23">
        <v>162.07499999999999</v>
      </c>
      <c r="D53" s="24">
        <f>C53*C$14</f>
        <v>9724.5</v>
      </c>
      <c r="E53" s="10"/>
      <c r="F53" s="25">
        <v>4.8330000000000002</v>
      </c>
      <c r="G53" s="29">
        <f>F53*C$14</f>
        <v>289.98</v>
      </c>
    </row>
    <row r="54" spans="1:9" ht="12.75" customHeight="1">
      <c r="A54" s="19"/>
      <c r="B54" s="17" t="s">
        <v>81</v>
      </c>
      <c r="C54" s="26"/>
      <c r="D54" s="27">
        <f>SUM(D43:D53)</f>
        <v>23429.281999999999</v>
      </c>
      <c r="E54" s="10"/>
      <c r="F54" s="28"/>
      <c r="G54" s="30">
        <f>SUM(G43:G53)</f>
        <v>701.56200000000001</v>
      </c>
      <c r="I54" s="11"/>
    </row>
    <row r="55" spans="1:9" ht="12.75" customHeight="1">
      <c r="A55" s="21" t="s">
        <v>82</v>
      </c>
      <c r="B55" s="80" t="s">
        <v>213</v>
      </c>
      <c r="C55" s="80"/>
      <c r="D55" s="80"/>
      <c r="E55" s="80"/>
      <c r="F55" s="80"/>
      <c r="G55" s="80"/>
      <c r="I55" s="2" t="s">
        <v>32</v>
      </c>
    </row>
    <row r="56" spans="1:9" ht="12.75" customHeight="1">
      <c r="A56" s="21" t="s">
        <v>83</v>
      </c>
      <c r="B56" s="80" t="s">
        <v>126</v>
      </c>
      <c r="C56" s="84"/>
      <c r="D56" s="84"/>
      <c r="E56" s="84"/>
      <c r="F56" s="84"/>
      <c r="G56" s="84"/>
    </row>
    <row r="57" spans="1:9" ht="12.75" customHeight="1">
      <c r="A57" s="20" t="s">
        <v>84</v>
      </c>
      <c r="B57" s="80" t="s">
        <v>216</v>
      </c>
      <c r="C57" s="81"/>
      <c r="D57" s="81"/>
      <c r="E57" s="81"/>
      <c r="F57" s="81"/>
      <c r="G57" s="81"/>
    </row>
    <row r="58" spans="1:9" ht="25.5" customHeight="1">
      <c r="A58" s="34" t="s">
        <v>85</v>
      </c>
      <c r="B58" s="85" t="s">
        <v>131</v>
      </c>
      <c r="C58" s="90"/>
      <c r="D58" s="90"/>
      <c r="E58" s="90"/>
      <c r="F58" s="90"/>
      <c r="G58" s="90"/>
    </row>
    <row r="59" spans="1:9" ht="12.75" customHeight="1">
      <c r="A59" s="22" t="s">
        <v>86</v>
      </c>
      <c r="B59" s="80" t="s">
        <v>127</v>
      </c>
      <c r="C59" s="84"/>
      <c r="D59" s="84"/>
      <c r="E59" s="84"/>
      <c r="F59" s="84"/>
      <c r="G59" s="84"/>
    </row>
    <row r="60" spans="1:9" ht="12.75" customHeight="1"/>
    <row r="61" spans="1:9" ht="12.75" customHeight="1">
      <c r="A61" s="18" t="s">
        <v>74</v>
      </c>
      <c r="B61" s="7">
        <v>561</v>
      </c>
      <c r="C61" s="8"/>
      <c r="D61" s="8"/>
      <c r="E61" s="8"/>
      <c r="F61" s="32"/>
      <c r="G61" s="32"/>
    </row>
    <row r="62" spans="1:9" ht="12.75" customHeight="1">
      <c r="A62" s="19" t="s">
        <v>32</v>
      </c>
      <c r="B62" s="2" t="s">
        <v>132</v>
      </c>
    </row>
    <row r="63" spans="1:9" ht="12.75" customHeight="1">
      <c r="A63" s="19"/>
      <c r="B63" s="2" t="s">
        <v>133</v>
      </c>
      <c r="C63" s="82" t="s">
        <v>77</v>
      </c>
      <c r="D63" s="83"/>
      <c r="F63" s="82" t="s">
        <v>78</v>
      </c>
      <c r="G63" s="83"/>
    </row>
    <row r="64" spans="1:9" ht="12.75" customHeight="1">
      <c r="A64" s="19"/>
      <c r="C64" s="9" t="s">
        <v>59</v>
      </c>
      <c r="D64" s="9" t="s">
        <v>79</v>
      </c>
      <c r="F64" s="9" t="s">
        <v>60</v>
      </c>
      <c r="G64" s="9" t="s">
        <v>80</v>
      </c>
    </row>
    <row r="65" spans="1:9" ht="12.75" customHeight="1">
      <c r="A65" s="19"/>
      <c r="B65" s="16" t="s">
        <v>61</v>
      </c>
      <c r="C65" s="23">
        <v>486.81299999999999</v>
      </c>
      <c r="D65" s="24">
        <f>C65*C$4</f>
        <v>18012.080999999998</v>
      </c>
      <c r="E65" s="10"/>
      <c r="F65" s="25">
        <v>14.3</v>
      </c>
      <c r="G65" s="29">
        <f>F65*C$4</f>
        <v>529.1</v>
      </c>
    </row>
    <row r="66" spans="1:9" ht="12.75" customHeight="1">
      <c r="A66" s="19"/>
      <c r="B66" s="16" t="s">
        <v>63</v>
      </c>
      <c r="C66" s="23">
        <v>486.81299999999999</v>
      </c>
      <c r="D66" s="24">
        <f>C66*C$5</f>
        <v>18985.706999999999</v>
      </c>
      <c r="E66" s="10"/>
      <c r="F66" s="25">
        <v>14.3</v>
      </c>
      <c r="G66" s="29">
        <f>F66*C$5</f>
        <v>557.70000000000005</v>
      </c>
    </row>
    <row r="67" spans="1:9" ht="12.75" customHeight="1">
      <c r="A67" s="19"/>
      <c r="B67" s="16" t="s">
        <v>64</v>
      </c>
      <c r="C67" s="23">
        <v>486.81299999999999</v>
      </c>
      <c r="D67" s="24">
        <f>C67*C$6</f>
        <v>18985.706999999999</v>
      </c>
      <c r="E67" s="10"/>
      <c r="F67" s="25">
        <v>14.3</v>
      </c>
      <c r="G67" s="29">
        <f>F67*C$6</f>
        <v>557.70000000000005</v>
      </c>
    </row>
    <row r="68" spans="1:9" ht="12.75" customHeight="1">
      <c r="A68" s="19"/>
      <c r="B68" s="16" t="s">
        <v>65</v>
      </c>
      <c r="C68" s="23">
        <v>486.81299999999999</v>
      </c>
      <c r="D68" s="24">
        <f>C68*C$7</f>
        <v>18498.894</v>
      </c>
      <c r="E68" s="10"/>
      <c r="F68" s="25">
        <v>14.3</v>
      </c>
      <c r="G68" s="29">
        <f>F68*C$7</f>
        <v>543.4</v>
      </c>
    </row>
    <row r="69" spans="1:9" ht="12.75" customHeight="1">
      <c r="A69" s="19"/>
      <c r="B69" s="16" t="s">
        <v>66</v>
      </c>
      <c r="C69" s="23">
        <v>486.81299999999999</v>
      </c>
      <c r="D69" s="24">
        <f>C69*C$8</f>
        <v>18498.894</v>
      </c>
      <c r="E69" s="10"/>
      <c r="F69" s="25">
        <v>14.3</v>
      </c>
      <c r="G69" s="29">
        <f>F69*C$8</f>
        <v>543.4</v>
      </c>
    </row>
    <row r="70" spans="1:9" ht="12.75" customHeight="1">
      <c r="A70" s="19"/>
      <c r="B70" s="16" t="s">
        <v>67</v>
      </c>
      <c r="C70" s="23">
        <v>486.81299999999999</v>
      </c>
      <c r="D70" s="24">
        <f>C70*C$9</f>
        <v>11196.699000000001</v>
      </c>
      <c r="E70" s="10"/>
      <c r="F70" s="25">
        <v>14.15</v>
      </c>
      <c r="G70" s="29">
        <f>F70*C$9</f>
        <v>325.45</v>
      </c>
    </row>
    <row r="71" spans="1:9" ht="12.75" customHeight="1">
      <c r="A71" s="19"/>
      <c r="B71" s="16" t="s">
        <v>68</v>
      </c>
      <c r="C71" s="23">
        <v>486.81299999999999</v>
      </c>
      <c r="D71" s="24">
        <f>C71*C$10</f>
        <v>2920.8779999999997</v>
      </c>
      <c r="E71" s="10"/>
      <c r="F71" s="25">
        <v>14.15</v>
      </c>
      <c r="G71" s="29">
        <f>F71*C$10</f>
        <v>84.9</v>
      </c>
    </row>
    <row r="72" spans="1:9" ht="12.75" customHeight="1">
      <c r="A72" s="19"/>
      <c r="B72" s="16" t="s">
        <v>70</v>
      </c>
      <c r="C72" s="23">
        <v>291.22000000000003</v>
      </c>
      <c r="D72" s="24">
        <f>C72*C$11</f>
        <v>7571.7200000000012</v>
      </c>
      <c r="E72" s="10"/>
      <c r="F72" s="25">
        <v>8.4499999999999993</v>
      </c>
      <c r="G72" s="29">
        <f>F72*C$11</f>
        <v>219.7</v>
      </c>
    </row>
    <row r="73" spans="1:9" ht="12.75" customHeight="1">
      <c r="A73" s="19"/>
      <c r="B73" s="16" t="s">
        <v>71</v>
      </c>
      <c r="C73" s="23">
        <v>291.22000000000003</v>
      </c>
      <c r="D73" s="24">
        <f>C73*C$12</f>
        <v>1456.1000000000001</v>
      </c>
      <c r="E73" s="10"/>
      <c r="F73" s="25">
        <v>8.4499999999999993</v>
      </c>
      <c r="G73" s="29">
        <f>F73*C$12</f>
        <v>42.25</v>
      </c>
    </row>
    <row r="74" spans="1:9" ht="12.75" customHeight="1">
      <c r="A74" s="19"/>
      <c r="B74" s="16" t="s">
        <v>28</v>
      </c>
      <c r="C74" s="23">
        <v>119.096</v>
      </c>
      <c r="D74" s="24">
        <f>C74*C$13</f>
        <v>6431.1840000000002</v>
      </c>
      <c r="E74" s="10"/>
      <c r="F74" s="25">
        <v>5.383</v>
      </c>
      <c r="G74" s="29">
        <f>F74*C$13</f>
        <v>290.68200000000002</v>
      </c>
    </row>
    <row r="75" spans="1:9" ht="12.75" customHeight="1">
      <c r="A75" s="19"/>
      <c r="B75" s="16" t="s">
        <v>30</v>
      </c>
      <c r="C75" s="23"/>
      <c r="D75" s="24">
        <f>C75*C$14</f>
        <v>0</v>
      </c>
      <c r="E75" s="10"/>
      <c r="F75" s="25"/>
      <c r="G75" s="29">
        <f>F75*C$14</f>
        <v>0</v>
      </c>
    </row>
    <row r="76" spans="1:9" ht="12.75" customHeight="1">
      <c r="A76" s="19"/>
      <c r="B76" s="17" t="s">
        <v>81</v>
      </c>
      <c r="C76" s="26"/>
      <c r="D76" s="27">
        <f>SUM(D65:D75)</f>
        <v>122557.86399999999</v>
      </c>
      <c r="E76" s="10"/>
      <c r="F76" s="28"/>
      <c r="G76" s="30">
        <f>SUM(G65:G75)</f>
        <v>3694.2820000000002</v>
      </c>
      <c r="I76" s="11"/>
    </row>
    <row r="77" spans="1:9" ht="12.75" customHeight="1">
      <c r="A77" s="21" t="s">
        <v>82</v>
      </c>
      <c r="B77" s="80" t="s">
        <v>213</v>
      </c>
      <c r="C77" s="80"/>
      <c r="D77" s="80"/>
      <c r="E77" s="80"/>
      <c r="F77" s="80"/>
      <c r="G77" s="80"/>
      <c r="I77" s="2" t="s">
        <v>32</v>
      </c>
    </row>
    <row r="78" spans="1:9" ht="12.75" customHeight="1">
      <c r="A78" s="21" t="s">
        <v>83</v>
      </c>
      <c r="B78" s="80" t="s">
        <v>126</v>
      </c>
      <c r="C78" s="84"/>
      <c r="D78" s="84"/>
      <c r="E78" s="84"/>
      <c r="F78" s="84"/>
      <c r="G78" s="84"/>
    </row>
    <row r="79" spans="1:9" ht="12.75" customHeight="1">
      <c r="A79" s="20" t="s">
        <v>84</v>
      </c>
      <c r="B79" s="80" t="s">
        <v>216</v>
      </c>
      <c r="C79" s="81"/>
      <c r="D79" s="81"/>
      <c r="E79" s="81"/>
      <c r="F79" s="81"/>
      <c r="G79" s="81"/>
    </row>
    <row r="80" spans="1:9" ht="25.5" customHeight="1">
      <c r="A80" s="34" t="s">
        <v>85</v>
      </c>
      <c r="B80" s="85" t="s">
        <v>131</v>
      </c>
      <c r="C80" s="90"/>
      <c r="D80" s="90"/>
      <c r="E80" s="90"/>
      <c r="F80" s="90"/>
      <c r="G80" s="90"/>
    </row>
    <row r="81" spans="1:7" ht="12.75" customHeight="1">
      <c r="A81" s="22" t="s">
        <v>86</v>
      </c>
      <c r="B81" s="80" t="s">
        <v>127</v>
      </c>
      <c r="C81" s="84"/>
      <c r="D81" s="84"/>
      <c r="E81" s="84"/>
      <c r="F81" s="84"/>
      <c r="G81" s="84"/>
    </row>
    <row r="82" spans="1:7" ht="12.75" customHeight="1"/>
    <row r="83" spans="1:7" ht="12.75" customHeight="1">
      <c r="A83" s="18" t="s">
        <v>74</v>
      </c>
      <c r="B83" s="7">
        <v>565</v>
      </c>
      <c r="C83" s="8"/>
      <c r="D83" s="8"/>
      <c r="E83" s="8"/>
      <c r="F83" s="32"/>
      <c r="G83" s="32"/>
    </row>
    <row r="84" spans="1:7" ht="12.75" customHeight="1">
      <c r="A84" s="19" t="s">
        <v>32</v>
      </c>
      <c r="B84" s="2" t="s">
        <v>134</v>
      </c>
    </row>
    <row r="85" spans="1:7" ht="12.75" customHeight="1">
      <c r="A85" s="19"/>
      <c r="B85" s="2" t="s">
        <v>135</v>
      </c>
      <c r="C85" s="82" t="s">
        <v>77</v>
      </c>
      <c r="D85" s="83"/>
      <c r="F85" s="82" t="s">
        <v>78</v>
      </c>
      <c r="G85" s="83"/>
    </row>
    <row r="86" spans="1:7" ht="12.75" customHeight="1">
      <c r="A86" s="19"/>
      <c r="C86" s="9" t="s">
        <v>59</v>
      </c>
      <c r="D86" s="9" t="s">
        <v>79</v>
      </c>
      <c r="F86" s="9" t="s">
        <v>60</v>
      </c>
      <c r="G86" s="9" t="s">
        <v>80</v>
      </c>
    </row>
    <row r="87" spans="1:7" ht="12.75" customHeight="1">
      <c r="A87" s="19"/>
      <c r="B87" s="16" t="s">
        <v>61</v>
      </c>
      <c r="C87" s="23">
        <v>1082.644</v>
      </c>
      <c r="D87" s="24">
        <f>C87*C$4</f>
        <v>40057.828000000001</v>
      </c>
      <c r="E87" s="10"/>
      <c r="F87" s="25">
        <v>36.683</v>
      </c>
      <c r="G87" s="29">
        <f>F87*C$4</f>
        <v>1357.271</v>
      </c>
    </row>
    <row r="88" spans="1:7" ht="12.75" customHeight="1">
      <c r="A88" s="19"/>
      <c r="B88" s="16" t="s">
        <v>63</v>
      </c>
      <c r="C88" s="23">
        <v>1082.644</v>
      </c>
      <c r="D88" s="24">
        <f>C88*C$5</f>
        <v>42223.116000000002</v>
      </c>
      <c r="E88" s="10"/>
      <c r="F88" s="25">
        <v>36.683</v>
      </c>
      <c r="G88" s="29">
        <f>F88*C$5</f>
        <v>1430.6369999999999</v>
      </c>
    </row>
    <row r="89" spans="1:7" ht="12.75" customHeight="1">
      <c r="A89" s="19"/>
      <c r="B89" s="16" t="s">
        <v>64</v>
      </c>
      <c r="C89" s="23">
        <v>1082.644</v>
      </c>
      <c r="D89" s="24">
        <f>C89*C$6</f>
        <v>42223.116000000002</v>
      </c>
      <c r="E89" s="10"/>
      <c r="F89" s="25">
        <v>36.683</v>
      </c>
      <c r="G89" s="29">
        <f>F89*C$6</f>
        <v>1430.6369999999999</v>
      </c>
    </row>
    <row r="90" spans="1:7" ht="12.75" customHeight="1">
      <c r="A90" s="19"/>
      <c r="B90" s="16" t="s">
        <v>65</v>
      </c>
      <c r="C90" s="23">
        <v>1082.644</v>
      </c>
      <c r="D90" s="24">
        <f>C90*C$7</f>
        <v>41140.472000000002</v>
      </c>
      <c r="E90" s="10"/>
      <c r="F90" s="25">
        <v>36.683</v>
      </c>
      <c r="G90" s="29">
        <f>F90*C$7</f>
        <v>1393.954</v>
      </c>
    </row>
    <row r="91" spans="1:7" ht="12.75" customHeight="1">
      <c r="A91" s="19"/>
      <c r="B91" s="16" t="s">
        <v>66</v>
      </c>
      <c r="C91" s="23">
        <v>1082.644</v>
      </c>
      <c r="D91" s="24">
        <f>C91*C$8</f>
        <v>41140.472000000002</v>
      </c>
      <c r="E91" s="10"/>
      <c r="F91" s="25">
        <v>36.683</v>
      </c>
      <c r="G91" s="29">
        <f>F91*C$8</f>
        <v>1393.954</v>
      </c>
    </row>
    <row r="92" spans="1:7" ht="12.75" customHeight="1">
      <c r="A92" s="19"/>
      <c r="B92" s="16" t="s">
        <v>67</v>
      </c>
      <c r="C92" s="23">
        <v>1082.644</v>
      </c>
      <c r="D92" s="24">
        <f>C92*C$9</f>
        <v>24900.812000000002</v>
      </c>
      <c r="E92" s="10"/>
      <c r="F92" s="25">
        <v>36.683</v>
      </c>
      <c r="G92" s="29">
        <f>F92*C$9</f>
        <v>843.70899999999995</v>
      </c>
    </row>
    <row r="93" spans="1:7" ht="12.75" customHeight="1">
      <c r="A93" s="19"/>
      <c r="B93" s="16" t="s">
        <v>68</v>
      </c>
      <c r="C93" s="23">
        <v>1082.644</v>
      </c>
      <c r="D93" s="24">
        <f>C93*C$10</f>
        <v>6495.8639999999996</v>
      </c>
      <c r="E93" s="10"/>
      <c r="F93" s="25">
        <v>36.683</v>
      </c>
      <c r="G93" s="29">
        <f>F93*C$10</f>
        <v>220.09800000000001</v>
      </c>
    </row>
    <row r="94" spans="1:7" ht="12.75" customHeight="1">
      <c r="A94" s="19"/>
      <c r="B94" s="16" t="s">
        <v>70</v>
      </c>
      <c r="C94" s="23">
        <v>1030.221</v>
      </c>
      <c r="D94" s="24">
        <f>C94*C$11</f>
        <v>26785.745999999999</v>
      </c>
      <c r="E94" s="10"/>
      <c r="F94" s="25">
        <v>34.482999999999997</v>
      </c>
      <c r="G94" s="29">
        <f>F94*C$11</f>
        <v>896.55799999999988</v>
      </c>
    </row>
    <row r="95" spans="1:7" ht="12.75" customHeight="1">
      <c r="A95" s="19"/>
      <c r="B95" s="16" t="s">
        <v>71</v>
      </c>
      <c r="C95" s="23">
        <v>1030.221</v>
      </c>
      <c r="D95" s="24">
        <f>C95*C$12</f>
        <v>5151.1049999999996</v>
      </c>
      <c r="E95" s="10"/>
      <c r="F95" s="25">
        <v>34.482999999999997</v>
      </c>
      <c r="G95" s="29">
        <f>F95*C$12</f>
        <v>172.41499999999999</v>
      </c>
    </row>
    <row r="96" spans="1:7" ht="12.75" customHeight="1">
      <c r="A96" s="19"/>
      <c r="B96" s="16" t="s">
        <v>28</v>
      </c>
      <c r="C96" s="23">
        <v>787.51400000000001</v>
      </c>
      <c r="D96" s="24">
        <f>C96*C$13</f>
        <v>42525.756000000001</v>
      </c>
      <c r="E96" s="10"/>
      <c r="F96" s="25">
        <v>25.632999999999999</v>
      </c>
      <c r="G96" s="29">
        <f>F96*C$13</f>
        <v>1384.182</v>
      </c>
    </row>
    <row r="97" spans="1:9" ht="12.75" customHeight="1">
      <c r="A97" s="19"/>
      <c r="B97" s="16" t="s">
        <v>30</v>
      </c>
      <c r="C97" s="23">
        <v>669.56200000000001</v>
      </c>
      <c r="D97" s="24">
        <f>C97*C$14</f>
        <v>40173.72</v>
      </c>
      <c r="E97" s="10"/>
      <c r="F97" s="25">
        <v>20.683</v>
      </c>
      <c r="G97" s="29">
        <f>F97*C$14</f>
        <v>1240.98</v>
      </c>
    </row>
    <row r="98" spans="1:9" ht="12.75" customHeight="1">
      <c r="A98" s="19"/>
      <c r="B98" s="17" t="s">
        <v>81</v>
      </c>
      <c r="C98" s="26"/>
      <c r="D98" s="27">
        <f>SUM(D87:D97)</f>
        <v>352818.00699999998</v>
      </c>
      <c r="E98" s="10"/>
      <c r="F98" s="28"/>
      <c r="G98" s="30">
        <f>SUM(G87:G97)</f>
        <v>11764.395</v>
      </c>
      <c r="I98" s="11"/>
    </row>
    <row r="99" spans="1:9" ht="12.75" customHeight="1">
      <c r="A99" s="21" t="s">
        <v>82</v>
      </c>
      <c r="B99" s="80" t="s">
        <v>213</v>
      </c>
      <c r="C99" s="80"/>
      <c r="D99" s="80"/>
      <c r="E99" s="80"/>
      <c r="F99" s="80"/>
      <c r="G99" s="80"/>
      <c r="I99" s="2" t="s">
        <v>32</v>
      </c>
    </row>
    <row r="100" spans="1:9" ht="12.75" customHeight="1">
      <c r="A100" s="20" t="s">
        <v>83</v>
      </c>
      <c r="B100" s="80" t="s">
        <v>126</v>
      </c>
      <c r="C100" s="84"/>
      <c r="D100" s="84"/>
      <c r="E100" s="84"/>
      <c r="F100" s="84"/>
      <c r="G100" s="84"/>
    </row>
    <row r="101" spans="1:9" ht="12.75" customHeight="1">
      <c r="A101" s="20" t="s">
        <v>84</v>
      </c>
      <c r="B101" s="80" t="s">
        <v>216</v>
      </c>
      <c r="C101" s="81"/>
      <c r="D101" s="81"/>
      <c r="E101" s="81"/>
      <c r="F101" s="81"/>
      <c r="G101" s="81"/>
    </row>
    <row r="102" spans="1:9" ht="25.5" customHeight="1">
      <c r="A102" s="34" t="s">
        <v>85</v>
      </c>
      <c r="B102" s="85" t="s">
        <v>131</v>
      </c>
      <c r="C102" s="90"/>
      <c r="D102" s="90"/>
      <c r="E102" s="90"/>
      <c r="F102" s="90"/>
      <c r="G102" s="90"/>
    </row>
    <row r="103" spans="1:9" ht="12.75" customHeight="1">
      <c r="A103" s="22" t="s">
        <v>86</v>
      </c>
      <c r="B103" s="80" t="s">
        <v>127</v>
      </c>
      <c r="C103" s="84"/>
      <c r="D103" s="84"/>
      <c r="E103" s="84"/>
      <c r="F103" s="84"/>
      <c r="G103" s="84"/>
    </row>
    <row r="104" spans="1:9" ht="12.75" customHeight="1">
      <c r="A104" s="13"/>
    </row>
    <row r="105" spans="1:9" ht="12.75" customHeight="1">
      <c r="A105" s="18" t="s">
        <v>74</v>
      </c>
      <c r="B105" s="7" t="s">
        <v>136</v>
      </c>
      <c r="C105" s="8"/>
      <c r="D105" s="8"/>
      <c r="E105" s="8"/>
      <c r="F105" s="32"/>
      <c r="G105" s="32"/>
    </row>
    <row r="106" spans="1:9" ht="12.75" customHeight="1">
      <c r="A106" s="19" t="s">
        <v>32</v>
      </c>
      <c r="B106" s="2" t="s">
        <v>137</v>
      </c>
    </row>
    <row r="107" spans="1:9" ht="12.75" customHeight="1">
      <c r="A107" s="19"/>
      <c r="B107" s="2" t="s">
        <v>138</v>
      </c>
      <c r="C107" s="82" t="s">
        <v>77</v>
      </c>
      <c r="D107" s="83"/>
      <c r="F107" s="82" t="s">
        <v>78</v>
      </c>
      <c r="G107" s="83"/>
    </row>
    <row r="108" spans="1:9" ht="12.75" customHeight="1">
      <c r="A108" s="19"/>
      <c r="C108" s="9" t="s">
        <v>59</v>
      </c>
      <c r="D108" s="9" t="s">
        <v>79</v>
      </c>
      <c r="F108" s="9" t="s">
        <v>60</v>
      </c>
      <c r="G108" s="9" t="s">
        <v>80</v>
      </c>
    </row>
    <row r="109" spans="1:9" ht="12.75" customHeight="1">
      <c r="A109" s="19"/>
      <c r="B109" s="16" t="s">
        <v>61</v>
      </c>
      <c r="C109" s="23">
        <v>98.849000000000004</v>
      </c>
      <c r="D109" s="24">
        <f>C109*C$4</f>
        <v>3657.413</v>
      </c>
      <c r="E109" s="10"/>
      <c r="F109" s="25">
        <v>4.0330000000000004</v>
      </c>
      <c r="G109" s="29">
        <f>F109*C$4</f>
        <v>149.221</v>
      </c>
    </row>
    <row r="110" spans="1:9" ht="12.75" customHeight="1">
      <c r="A110" s="19"/>
      <c r="B110" s="16" t="s">
        <v>63</v>
      </c>
      <c r="C110" s="23">
        <v>98.849000000000004</v>
      </c>
      <c r="D110" s="24">
        <f>C110*C$5</f>
        <v>3855.1110000000003</v>
      </c>
      <c r="E110" s="10"/>
      <c r="F110" s="25">
        <v>4.0330000000000004</v>
      </c>
      <c r="G110" s="29">
        <f>F110*C$5</f>
        <v>157.28700000000001</v>
      </c>
    </row>
    <row r="111" spans="1:9" ht="12.75" customHeight="1">
      <c r="A111" s="19"/>
      <c r="B111" s="16" t="s">
        <v>64</v>
      </c>
      <c r="C111" s="23">
        <v>98.849000000000004</v>
      </c>
      <c r="D111" s="24">
        <f>C111*C$6</f>
        <v>3855.1110000000003</v>
      </c>
      <c r="E111" s="10"/>
      <c r="F111" s="25">
        <v>4.0330000000000004</v>
      </c>
      <c r="G111" s="29">
        <f>F111*C$6</f>
        <v>157.28700000000001</v>
      </c>
    </row>
    <row r="112" spans="1:9" ht="12.75" customHeight="1">
      <c r="A112" s="19"/>
      <c r="B112" s="16" t="s">
        <v>65</v>
      </c>
      <c r="C112" s="23">
        <v>98.849000000000004</v>
      </c>
      <c r="D112" s="24">
        <f>C112*C$7</f>
        <v>3756.2620000000002</v>
      </c>
      <c r="E112" s="10"/>
      <c r="F112" s="25">
        <v>4.0330000000000004</v>
      </c>
      <c r="G112" s="29">
        <f>F112*C$7</f>
        <v>153.25400000000002</v>
      </c>
    </row>
    <row r="113" spans="1:9" ht="12.75" customHeight="1">
      <c r="A113" s="19"/>
      <c r="B113" s="16" t="s">
        <v>66</v>
      </c>
      <c r="C113" s="23">
        <v>98.849000000000004</v>
      </c>
      <c r="D113" s="24">
        <f>C113*C$8</f>
        <v>3756.2620000000002</v>
      </c>
      <c r="E113" s="10"/>
      <c r="F113" s="25">
        <v>4.0330000000000004</v>
      </c>
      <c r="G113" s="29">
        <f>F113*C$8</f>
        <v>153.25400000000002</v>
      </c>
    </row>
    <row r="114" spans="1:9" ht="12.75" customHeight="1">
      <c r="A114" s="19"/>
      <c r="B114" s="16" t="s">
        <v>67</v>
      </c>
      <c r="C114" s="23">
        <v>98.849000000000004</v>
      </c>
      <c r="D114" s="24">
        <f>C114*C$9</f>
        <v>2273.527</v>
      </c>
      <c r="E114" s="10"/>
      <c r="F114" s="25">
        <v>4.0330000000000004</v>
      </c>
      <c r="G114" s="29">
        <f>F114*C$9</f>
        <v>92.759000000000015</v>
      </c>
    </row>
    <row r="115" spans="1:9" ht="12.75" customHeight="1">
      <c r="A115" s="19"/>
      <c r="B115" s="16" t="s">
        <v>68</v>
      </c>
      <c r="C115" s="23">
        <v>98.849000000000004</v>
      </c>
      <c r="D115" s="24">
        <f>C115*C$10</f>
        <v>593.09400000000005</v>
      </c>
      <c r="E115" s="10"/>
      <c r="F115" s="25">
        <v>4.0330000000000004</v>
      </c>
      <c r="G115" s="29">
        <f>F115*C$10</f>
        <v>24.198</v>
      </c>
    </row>
    <row r="116" spans="1:9" ht="12.75" customHeight="1">
      <c r="A116" s="19"/>
      <c r="B116" s="16" t="s">
        <v>70</v>
      </c>
      <c r="C116" s="23"/>
      <c r="D116" s="24">
        <f>C116*C$11</f>
        <v>0</v>
      </c>
      <c r="E116" s="10"/>
      <c r="F116" s="25"/>
      <c r="G116" s="29">
        <f>F116*C$11</f>
        <v>0</v>
      </c>
    </row>
    <row r="117" spans="1:9" ht="12.75" customHeight="1">
      <c r="A117" s="19"/>
      <c r="B117" s="16" t="s">
        <v>71</v>
      </c>
      <c r="C117" s="23"/>
      <c r="D117" s="24">
        <f>C117*C$12</f>
        <v>0</v>
      </c>
      <c r="E117" s="10"/>
      <c r="F117" s="25"/>
      <c r="G117" s="29">
        <f>F117*C$12</f>
        <v>0</v>
      </c>
    </row>
    <row r="118" spans="1:9" ht="12.75" customHeight="1">
      <c r="A118" s="19"/>
      <c r="B118" s="16" t="s">
        <v>28</v>
      </c>
      <c r="C118" s="23"/>
      <c r="D118" s="24">
        <f>C118*C$13</f>
        <v>0</v>
      </c>
      <c r="E118" s="10"/>
      <c r="F118" s="25"/>
      <c r="G118" s="29">
        <f>F118*C$13</f>
        <v>0</v>
      </c>
    </row>
    <row r="119" spans="1:9" ht="12.75" customHeight="1">
      <c r="A119" s="19"/>
      <c r="B119" s="16" t="s">
        <v>30</v>
      </c>
      <c r="C119" s="23"/>
      <c r="D119" s="24">
        <f>C119*C$14</f>
        <v>0</v>
      </c>
      <c r="E119" s="10"/>
      <c r="F119" s="25"/>
      <c r="G119" s="29">
        <f>F119*C$14</f>
        <v>0</v>
      </c>
    </row>
    <row r="120" spans="1:9" ht="12.75" customHeight="1">
      <c r="A120" s="19"/>
      <c r="B120" s="17" t="s">
        <v>81</v>
      </c>
      <c r="C120" s="26"/>
      <c r="D120" s="27">
        <f>SUM(D109:D119)</f>
        <v>21746.780000000002</v>
      </c>
      <c r="E120" s="10"/>
      <c r="F120" s="28"/>
      <c r="G120" s="30">
        <f>SUM(G109:G119)</f>
        <v>887.2600000000001</v>
      </c>
      <c r="I120" s="11"/>
    </row>
    <row r="121" spans="1:9" ht="12.75" customHeight="1">
      <c r="A121" s="21" t="s">
        <v>82</v>
      </c>
      <c r="B121" s="80" t="s">
        <v>213</v>
      </c>
      <c r="C121" s="80"/>
      <c r="D121" s="80"/>
      <c r="E121" s="80"/>
      <c r="F121" s="80"/>
      <c r="G121" s="80"/>
      <c r="I121" s="2" t="s">
        <v>32</v>
      </c>
    </row>
    <row r="122" spans="1:9" ht="12.75" customHeight="1">
      <c r="A122" s="20" t="s">
        <v>83</v>
      </c>
      <c r="B122" s="80" t="s">
        <v>126</v>
      </c>
      <c r="C122" s="84"/>
      <c r="D122" s="84"/>
      <c r="E122" s="84"/>
      <c r="F122" s="84"/>
      <c r="G122" s="84"/>
    </row>
    <row r="123" spans="1:9" ht="12.75" customHeight="1">
      <c r="A123" s="20" t="s">
        <v>84</v>
      </c>
      <c r="B123" s="80" t="s">
        <v>216</v>
      </c>
      <c r="C123" s="81"/>
      <c r="D123" s="81"/>
      <c r="E123" s="81"/>
      <c r="F123" s="81"/>
      <c r="G123" s="81"/>
    </row>
    <row r="124" spans="1:9" ht="25.5" customHeight="1">
      <c r="A124" s="34" t="s">
        <v>85</v>
      </c>
      <c r="B124" s="85" t="s">
        <v>131</v>
      </c>
      <c r="C124" s="90"/>
      <c r="D124" s="90"/>
      <c r="E124" s="90"/>
      <c r="F124" s="90"/>
      <c r="G124" s="90"/>
    </row>
    <row r="125" spans="1:9" ht="12.75" customHeight="1">
      <c r="A125" s="22" t="s">
        <v>86</v>
      </c>
      <c r="B125" s="80" t="s">
        <v>127</v>
      </c>
      <c r="C125" s="84"/>
      <c r="D125" s="84"/>
      <c r="E125" s="84"/>
      <c r="F125" s="84"/>
      <c r="G125" s="84"/>
    </row>
    <row r="126" spans="1:9" ht="12.75" customHeight="1">
      <c r="A126" s="13"/>
    </row>
    <row r="127" spans="1:9" ht="12.75" customHeight="1">
      <c r="A127" s="18" t="s">
        <v>74</v>
      </c>
      <c r="B127" s="7">
        <v>570</v>
      </c>
      <c r="C127" s="8"/>
      <c r="D127" s="8"/>
      <c r="E127" s="8"/>
      <c r="F127" s="32"/>
      <c r="G127" s="32"/>
    </row>
    <row r="128" spans="1:9" ht="12.75" customHeight="1">
      <c r="A128" s="19" t="s">
        <v>32</v>
      </c>
      <c r="B128" s="2" t="s">
        <v>139</v>
      </c>
    </row>
    <row r="129" spans="1:9" ht="12.75" customHeight="1">
      <c r="A129" s="19"/>
      <c r="B129" s="2" t="s">
        <v>140</v>
      </c>
      <c r="C129" s="82" t="s">
        <v>77</v>
      </c>
      <c r="D129" s="83"/>
      <c r="F129" s="82" t="s">
        <v>78</v>
      </c>
      <c r="G129" s="83"/>
    </row>
    <row r="130" spans="1:9" ht="12.75" customHeight="1">
      <c r="A130" s="19"/>
      <c r="C130" s="9" t="s">
        <v>59</v>
      </c>
      <c r="D130" s="9" t="s">
        <v>79</v>
      </c>
      <c r="F130" s="9" t="s">
        <v>60</v>
      </c>
      <c r="G130" s="9" t="s">
        <v>80</v>
      </c>
    </row>
    <row r="131" spans="1:9" ht="12.75" customHeight="1">
      <c r="A131" s="19"/>
      <c r="B131" s="16" t="s">
        <v>61</v>
      </c>
      <c r="C131" s="23">
        <v>1426.251</v>
      </c>
      <c r="D131" s="24">
        <f>C131*C$4</f>
        <v>52771.286999999997</v>
      </c>
      <c r="E131" s="10"/>
      <c r="F131" s="25">
        <v>41.933</v>
      </c>
      <c r="G131" s="29">
        <f>F131*C$4</f>
        <v>1551.521</v>
      </c>
    </row>
    <row r="132" spans="1:9" ht="12.75" customHeight="1">
      <c r="A132" s="19"/>
      <c r="B132" s="16" t="s">
        <v>63</v>
      </c>
      <c r="C132" s="23">
        <v>1426.251</v>
      </c>
      <c r="D132" s="24">
        <f>C132*C$5</f>
        <v>55623.788999999997</v>
      </c>
      <c r="E132" s="10"/>
      <c r="F132" s="25">
        <v>41.933</v>
      </c>
      <c r="G132" s="29">
        <f>F132*C$5</f>
        <v>1635.3869999999999</v>
      </c>
    </row>
    <row r="133" spans="1:9" ht="12.75" customHeight="1">
      <c r="A133" s="19"/>
      <c r="B133" s="16" t="s">
        <v>64</v>
      </c>
      <c r="C133" s="23">
        <v>1426.251</v>
      </c>
      <c r="D133" s="24">
        <f>C133*C$6</f>
        <v>55623.788999999997</v>
      </c>
      <c r="E133" s="10"/>
      <c r="F133" s="25">
        <v>41.933</v>
      </c>
      <c r="G133" s="29">
        <f>F133*C$6</f>
        <v>1635.3869999999999</v>
      </c>
    </row>
    <row r="134" spans="1:9" ht="12.75" customHeight="1">
      <c r="A134" s="19"/>
      <c r="B134" s="16" t="s">
        <v>65</v>
      </c>
      <c r="C134" s="23">
        <v>1426.251</v>
      </c>
      <c r="D134" s="24">
        <f>C134*C$7</f>
        <v>54197.538</v>
      </c>
      <c r="E134" s="10"/>
      <c r="F134" s="25">
        <v>41.933</v>
      </c>
      <c r="G134" s="29">
        <f>F134*C$7</f>
        <v>1593.454</v>
      </c>
    </row>
    <row r="135" spans="1:9" ht="12.75" customHeight="1">
      <c r="A135" s="19"/>
      <c r="B135" s="16" t="s">
        <v>66</v>
      </c>
      <c r="C135" s="23">
        <v>1485.22</v>
      </c>
      <c r="D135" s="24">
        <f>C135*C$8</f>
        <v>56438.36</v>
      </c>
      <c r="E135" s="10"/>
      <c r="F135" s="25">
        <v>43.95</v>
      </c>
      <c r="G135" s="29">
        <f>F135*C$8</f>
        <v>1670.1000000000001</v>
      </c>
    </row>
    <row r="136" spans="1:9" ht="12.75" customHeight="1">
      <c r="A136" s="19"/>
      <c r="B136" s="16" t="s">
        <v>67</v>
      </c>
      <c r="C136" s="23">
        <v>1426.251</v>
      </c>
      <c r="D136" s="24">
        <f>C136*C$9</f>
        <v>32803.773000000001</v>
      </c>
      <c r="E136" s="10"/>
      <c r="F136" s="25">
        <v>41.933</v>
      </c>
      <c r="G136" s="29">
        <f>F136*C$9</f>
        <v>964.45899999999995</v>
      </c>
    </row>
    <row r="137" spans="1:9" ht="12.75" customHeight="1">
      <c r="A137" s="19"/>
      <c r="B137" s="16" t="s">
        <v>68</v>
      </c>
      <c r="C137" s="23">
        <v>1485.22</v>
      </c>
      <c r="D137" s="24">
        <f>C137*C$10</f>
        <v>8911.32</v>
      </c>
      <c r="E137" s="10"/>
      <c r="F137" s="25">
        <v>43.95</v>
      </c>
      <c r="G137" s="29">
        <f>F137*C$10</f>
        <v>263.70000000000005</v>
      </c>
    </row>
    <row r="138" spans="1:9" ht="12.75" customHeight="1">
      <c r="A138" s="19"/>
      <c r="B138" s="16" t="s">
        <v>70</v>
      </c>
      <c r="C138" s="23">
        <v>1356.1990000000001</v>
      </c>
      <c r="D138" s="24">
        <f>C138*C$11</f>
        <v>35261.173999999999</v>
      </c>
      <c r="E138" s="10"/>
      <c r="F138" s="25">
        <v>39.533000000000001</v>
      </c>
      <c r="G138" s="29">
        <f>F138*C$11</f>
        <v>1027.8579999999999</v>
      </c>
    </row>
    <row r="139" spans="1:9" ht="12.75" customHeight="1">
      <c r="A139" s="19"/>
      <c r="B139" s="16" t="s">
        <v>71</v>
      </c>
      <c r="C139" s="23">
        <v>1415.1679999999999</v>
      </c>
      <c r="D139" s="24">
        <f>C139*C$12</f>
        <v>7075.8399999999992</v>
      </c>
      <c r="E139" s="10"/>
      <c r="F139" s="25">
        <v>41.55</v>
      </c>
      <c r="G139" s="29">
        <f>F139*C$12</f>
        <v>207.75</v>
      </c>
    </row>
    <row r="140" spans="1:9" ht="12.75" customHeight="1">
      <c r="A140" s="19"/>
      <c r="B140" s="16" t="s">
        <v>28</v>
      </c>
      <c r="C140" s="23">
        <v>1212.19</v>
      </c>
      <c r="D140" s="24">
        <f>C140*C$13</f>
        <v>65458.26</v>
      </c>
      <c r="E140" s="10"/>
      <c r="F140" s="25">
        <v>35.4</v>
      </c>
      <c r="G140" s="29">
        <f>F140*C$13</f>
        <v>1911.6</v>
      </c>
    </row>
    <row r="141" spans="1:9" ht="12.75" customHeight="1">
      <c r="A141" s="19"/>
      <c r="B141" s="16" t="s">
        <v>30</v>
      </c>
      <c r="C141" s="23">
        <v>973.06600000000003</v>
      </c>
      <c r="D141" s="24">
        <f>C141*C$14</f>
        <v>58383.96</v>
      </c>
      <c r="E141" s="10"/>
      <c r="F141" s="25">
        <v>27.233000000000001</v>
      </c>
      <c r="G141" s="29">
        <f>F141*C$14</f>
        <v>1633.98</v>
      </c>
    </row>
    <row r="142" spans="1:9" ht="12.75" customHeight="1">
      <c r="A142" s="19"/>
      <c r="B142" s="17" t="s">
        <v>81</v>
      </c>
      <c r="C142" s="26"/>
      <c r="D142" s="27">
        <f>SUM(D131:D141)</f>
        <v>482549.09</v>
      </c>
      <c r="E142" s="10"/>
      <c r="F142" s="28"/>
      <c r="G142" s="30">
        <f>SUM(G131:G141)</f>
        <v>14095.196000000002</v>
      </c>
      <c r="I142" s="11"/>
    </row>
    <row r="143" spans="1:9" ht="12.75" customHeight="1">
      <c r="A143" s="21" t="s">
        <v>82</v>
      </c>
      <c r="B143" s="80" t="s">
        <v>213</v>
      </c>
      <c r="C143" s="80"/>
      <c r="D143" s="80"/>
      <c r="E143" s="80"/>
      <c r="F143" s="80"/>
      <c r="G143" s="80"/>
      <c r="I143" s="2" t="s">
        <v>32</v>
      </c>
    </row>
    <row r="144" spans="1:9" ht="12.75" customHeight="1">
      <c r="A144" s="20" t="s">
        <v>83</v>
      </c>
      <c r="B144" s="80" t="s">
        <v>126</v>
      </c>
      <c r="C144" s="84"/>
      <c r="D144" s="84"/>
      <c r="E144" s="84"/>
      <c r="F144" s="84"/>
      <c r="G144" s="84"/>
    </row>
    <row r="145" spans="1:7" ht="12.75" customHeight="1">
      <c r="A145" s="21" t="s">
        <v>84</v>
      </c>
      <c r="B145" s="80" t="s">
        <v>216</v>
      </c>
      <c r="C145" s="81"/>
      <c r="D145" s="81"/>
      <c r="E145" s="81"/>
      <c r="F145" s="81"/>
      <c r="G145" s="81"/>
    </row>
    <row r="146" spans="1:7" ht="25.5" customHeight="1">
      <c r="A146" s="34" t="s">
        <v>85</v>
      </c>
      <c r="B146" s="85" t="s">
        <v>131</v>
      </c>
      <c r="C146" s="90"/>
      <c r="D146" s="90"/>
      <c r="E146" s="90"/>
      <c r="F146" s="90"/>
      <c r="G146" s="90"/>
    </row>
    <row r="147" spans="1:7" ht="12.75" customHeight="1">
      <c r="A147" s="22" t="s">
        <v>86</v>
      </c>
      <c r="B147" s="80" t="s">
        <v>127</v>
      </c>
      <c r="C147" s="84"/>
      <c r="D147" s="84"/>
      <c r="E147" s="84"/>
      <c r="F147" s="84"/>
      <c r="G147" s="84"/>
    </row>
    <row r="148" spans="1:7" ht="12.75" customHeight="1">
      <c r="A148" s="14"/>
    </row>
    <row r="149" spans="1:7" ht="12.75" customHeight="1">
      <c r="A149" s="18" t="s">
        <v>74</v>
      </c>
      <c r="B149" s="7">
        <v>575</v>
      </c>
      <c r="C149" s="8"/>
      <c r="D149" s="8"/>
      <c r="E149" s="8"/>
      <c r="F149" s="32"/>
      <c r="G149" s="32"/>
    </row>
    <row r="150" spans="1:7" ht="12.75" customHeight="1">
      <c r="A150" s="19" t="s">
        <v>32</v>
      </c>
      <c r="B150" s="2" t="s">
        <v>141</v>
      </c>
    </row>
    <row r="151" spans="1:7" ht="12.75" customHeight="1">
      <c r="A151" s="19"/>
      <c r="B151" s="2" t="s">
        <v>142</v>
      </c>
      <c r="C151" s="82" t="s">
        <v>77</v>
      </c>
      <c r="D151" s="83"/>
      <c r="F151" s="82" t="s">
        <v>78</v>
      </c>
      <c r="G151" s="83"/>
    </row>
    <row r="152" spans="1:7" ht="12.75" customHeight="1">
      <c r="A152" s="19"/>
      <c r="C152" s="9" t="s">
        <v>59</v>
      </c>
      <c r="D152" s="9" t="s">
        <v>79</v>
      </c>
      <c r="F152" s="9" t="s">
        <v>60</v>
      </c>
      <c r="G152" s="9" t="s">
        <v>80</v>
      </c>
    </row>
    <row r="153" spans="1:7" ht="12.75" customHeight="1">
      <c r="A153" s="19"/>
      <c r="B153" s="16" t="s">
        <v>61</v>
      </c>
      <c r="C153" s="23">
        <v>1828.5989999999999</v>
      </c>
      <c r="D153" s="24">
        <f>C153*C$4</f>
        <v>67658.163</v>
      </c>
      <c r="E153" s="10"/>
      <c r="F153" s="25">
        <v>60.582999999999998</v>
      </c>
      <c r="G153" s="29">
        <f>F153*C$4</f>
        <v>2241.5709999999999</v>
      </c>
    </row>
    <row r="154" spans="1:7" ht="12.75" customHeight="1">
      <c r="A154" s="19"/>
      <c r="B154" s="16" t="s">
        <v>63</v>
      </c>
      <c r="C154" s="23">
        <v>1828.5989999999999</v>
      </c>
      <c r="D154" s="24">
        <f>C154*C$5</f>
        <v>71315.361000000004</v>
      </c>
      <c r="E154" s="10"/>
      <c r="F154" s="25">
        <v>60.582999999999998</v>
      </c>
      <c r="G154" s="29">
        <f>F154*C$5</f>
        <v>2362.7370000000001</v>
      </c>
    </row>
    <row r="155" spans="1:7" ht="12.75" customHeight="1">
      <c r="A155" s="19"/>
      <c r="B155" s="16" t="s">
        <v>64</v>
      </c>
      <c r="C155" s="23">
        <v>1828.5989999999999</v>
      </c>
      <c r="D155" s="24">
        <f>C155*C$6</f>
        <v>71315.361000000004</v>
      </c>
      <c r="E155" s="10"/>
      <c r="F155" s="25">
        <v>60.582999999999998</v>
      </c>
      <c r="G155" s="29">
        <f>F155*C$6</f>
        <v>2362.7370000000001</v>
      </c>
    </row>
    <row r="156" spans="1:7" ht="12.75" customHeight="1">
      <c r="A156" s="19"/>
      <c r="B156" s="16" t="s">
        <v>65</v>
      </c>
      <c r="C156" s="23">
        <v>1828.5989999999999</v>
      </c>
      <c r="D156" s="24">
        <f>C156*C$7</f>
        <v>69486.762000000002</v>
      </c>
      <c r="E156" s="10"/>
      <c r="F156" s="25">
        <v>60.582999999999998</v>
      </c>
      <c r="G156" s="29">
        <f>F156*C$7</f>
        <v>2302.154</v>
      </c>
    </row>
    <row r="157" spans="1:7" ht="12.75" customHeight="1">
      <c r="A157" s="19"/>
      <c r="B157" s="16" t="s">
        <v>66</v>
      </c>
      <c r="C157" s="23">
        <v>1828.5989999999999</v>
      </c>
      <c r="D157" s="24">
        <f>C157*C$8</f>
        <v>69486.762000000002</v>
      </c>
      <c r="E157" s="10"/>
      <c r="F157" s="25">
        <v>60.582999999999998</v>
      </c>
      <c r="G157" s="29">
        <f>F157*C$8</f>
        <v>2302.154</v>
      </c>
    </row>
    <row r="158" spans="1:7" ht="12.75" customHeight="1">
      <c r="A158" s="19"/>
      <c r="B158" s="16" t="s">
        <v>67</v>
      </c>
      <c r="C158" s="23">
        <v>1820.4880000000001</v>
      </c>
      <c r="D158" s="24">
        <f>C158*C$9</f>
        <v>41871.224000000002</v>
      </c>
      <c r="E158" s="10"/>
      <c r="F158" s="25">
        <v>60.383000000000003</v>
      </c>
      <c r="G158" s="29">
        <f>F158*C$9</f>
        <v>1388.809</v>
      </c>
    </row>
    <row r="159" spans="1:7" ht="12.75" customHeight="1">
      <c r="A159" s="19"/>
      <c r="B159" s="16" t="s">
        <v>68</v>
      </c>
      <c r="C159" s="23">
        <v>1820.4880000000001</v>
      </c>
      <c r="D159" s="24">
        <f>C159*C$10</f>
        <v>10922.928</v>
      </c>
      <c r="E159" s="10"/>
      <c r="F159" s="25">
        <v>60.383000000000003</v>
      </c>
      <c r="G159" s="29">
        <f>F159*C$10</f>
        <v>362.298</v>
      </c>
    </row>
    <row r="160" spans="1:7" ht="12.75" customHeight="1">
      <c r="A160" s="19"/>
      <c r="B160" s="16" t="s">
        <v>70</v>
      </c>
      <c r="C160" s="23">
        <v>1520.6510000000001</v>
      </c>
      <c r="D160" s="24">
        <f>C160*C$11</f>
        <v>39536.925999999999</v>
      </c>
      <c r="E160" s="10"/>
      <c r="F160" s="25">
        <v>49.23</v>
      </c>
      <c r="G160" s="29">
        <f>F160*C$11</f>
        <v>1279.98</v>
      </c>
    </row>
    <row r="161" spans="1:9" ht="12.75" customHeight="1">
      <c r="A161" s="19"/>
      <c r="B161" s="16" t="s">
        <v>71</v>
      </c>
      <c r="C161" s="23">
        <v>1520.6510000000001</v>
      </c>
      <c r="D161" s="24">
        <f>C161*C$12</f>
        <v>7603.2550000000001</v>
      </c>
      <c r="E161" s="10"/>
      <c r="F161" s="25">
        <v>49.23</v>
      </c>
      <c r="G161" s="29">
        <f>F161*C$12</f>
        <v>246.14999999999998</v>
      </c>
    </row>
    <row r="162" spans="1:9" ht="12.75" customHeight="1">
      <c r="A162" s="19"/>
      <c r="B162" s="16" t="s">
        <v>28</v>
      </c>
      <c r="C162" s="23">
        <v>1210.2560000000001</v>
      </c>
      <c r="D162" s="24">
        <f>C162*C$13</f>
        <v>65353.824000000008</v>
      </c>
      <c r="E162" s="10"/>
      <c r="F162" s="25">
        <v>38.75</v>
      </c>
      <c r="G162" s="29">
        <f>F162*C$13</f>
        <v>2092.5</v>
      </c>
    </row>
    <row r="163" spans="1:9" ht="12.75" customHeight="1">
      <c r="A163" s="19"/>
      <c r="B163" s="16" t="s">
        <v>30</v>
      </c>
      <c r="C163" s="23">
        <v>858.89099999999996</v>
      </c>
      <c r="D163" s="24">
        <f>C163*C$14</f>
        <v>51533.46</v>
      </c>
      <c r="E163" s="10"/>
      <c r="F163" s="25">
        <v>27.5</v>
      </c>
      <c r="G163" s="29">
        <f>F163*C$14</f>
        <v>1650</v>
      </c>
    </row>
    <row r="164" spans="1:9" ht="12.75" customHeight="1">
      <c r="A164" s="19"/>
      <c r="B164" s="17" t="s">
        <v>81</v>
      </c>
      <c r="C164" s="26"/>
      <c r="D164" s="27">
        <f>SUM(D153:D163)</f>
        <v>566084.02599999995</v>
      </c>
      <c r="E164" s="10"/>
      <c r="F164" s="28"/>
      <c r="G164" s="30">
        <f>SUM(G153:G163)</f>
        <v>18591.09</v>
      </c>
      <c r="I164" s="11"/>
    </row>
    <row r="165" spans="1:9" ht="12.75" customHeight="1">
      <c r="A165" s="21" t="s">
        <v>82</v>
      </c>
      <c r="B165" s="80" t="s">
        <v>213</v>
      </c>
      <c r="C165" s="80"/>
      <c r="D165" s="80"/>
      <c r="E165" s="80"/>
      <c r="F165" s="80"/>
      <c r="G165" s="80"/>
    </row>
    <row r="166" spans="1:9" ht="12.75" customHeight="1">
      <c r="A166" s="20" t="s">
        <v>83</v>
      </c>
      <c r="B166" s="80" t="s">
        <v>143</v>
      </c>
      <c r="C166" s="84"/>
      <c r="D166" s="84"/>
      <c r="E166" s="84"/>
      <c r="F166" s="84"/>
      <c r="G166" s="84"/>
    </row>
    <row r="167" spans="1:9" ht="12.75" customHeight="1">
      <c r="A167" s="20" t="s">
        <v>84</v>
      </c>
      <c r="B167" s="80" t="s">
        <v>216</v>
      </c>
      <c r="C167" s="81"/>
      <c r="D167" s="81"/>
      <c r="E167" s="81"/>
      <c r="F167" s="81"/>
      <c r="G167" s="81"/>
    </row>
    <row r="168" spans="1:9" ht="25.5" customHeight="1">
      <c r="A168" s="34" t="s">
        <v>85</v>
      </c>
      <c r="B168" s="85" t="s">
        <v>131</v>
      </c>
      <c r="C168" s="90"/>
      <c r="D168" s="90"/>
      <c r="E168" s="90"/>
      <c r="F168" s="90"/>
      <c r="G168" s="90"/>
    </row>
    <row r="169" spans="1:9" ht="12.75" customHeight="1">
      <c r="A169" s="22" t="s">
        <v>86</v>
      </c>
      <c r="B169" s="80" t="s">
        <v>127</v>
      </c>
      <c r="C169" s="84"/>
      <c r="D169" s="84"/>
      <c r="E169" s="84"/>
      <c r="F169" s="84"/>
      <c r="G169" s="84"/>
    </row>
    <row r="170" spans="1:9" ht="12.75" customHeight="1">
      <c r="A170" s="14"/>
    </row>
    <row r="171" spans="1:9" ht="12.75" customHeight="1">
      <c r="A171" s="18" t="s">
        <v>74</v>
      </c>
      <c r="B171" s="7">
        <v>576</v>
      </c>
      <c r="C171" s="8"/>
      <c r="D171" s="8"/>
      <c r="E171" s="8"/>
      <c r="F171" s="32"/>
      <c r="G171" s="32"/>
    </row>
    <row r="172" spans="1:9" ht="12.75" customHeight="1">
      <c r="A172" s="19" t="s">
        <v>32</v>
      </c>
      <c r="B172" s="2" t="s">
        <v>144</v>
      </c>
    </row>
    <row r="173" spans="1:9" ht="12.75" customHeight="1">
      <c r="A173" s="19"/>
      <c r="B173" s="2" t="s">
        <v>145</v>
      </c>
      <c r="C173" s="82" t="s">
        <v>77</v>
      </c>
      <c r="D173" s="83"/>
      <c r="F173" s="82" t="s">
        <v>78</v>
      </c>
      <c r="G173" s="83"/>
    </row>
    <row r="174" spans="1:9" ht="12.75" customHeight="1">
      <c r="A174" s="19"/>
      <c r="C174" s="9" t="s">
        <v>59</v>
      </c>
      <c r="D174" s="9" t="s">
        <v>79</v>
      </c>
      <c r="F174" s="9" t="s">
        <v>60</v>
      </c>
      <c r="G174" s="9" t="s">
        <v>80</v>
      </c>
    </row>
    <row r="175" spans="1:9" ht="12.75" customHeight="1">
      <c r="A175" s="19"/>
      <c r="B175" s="16" t="s">
        <v>61</v>
      </c>
      <c r="C175" s="23">
        <v>293.18200000000002</v>
      </c>
      <c r="D175" s="24">
        <f>C175*C$4</f>
        <v>10847.734</v>
      </c>
      <c r="E175" s="10"/>
      <c r="F175" s="25">
        <v>8.65</v>
      </c>
      <c r="G175" s="29">
        <f>F175*C$4</f>
        <v>320.05</v>
      </c>
    </row>
    <row r="176" spans="1:9" ht="12.75" customHeight="1">
      <c r="A176" s="19"/>
      <c r="B176" s="16" t="s">
        <v>63</v>
      </c>
      <c r="C176" s="23">
        <v>293.18200000000002</v>
      </c>
      <c r="D176" s="24">
        <f>C176*C$5</f>
        <v>11434.098</v>
      </c>
      <c r="E176" s="10"/>
      <c r="F176" s="25">
        <v>8.65</v>
      </c>
      <c r="G176" s="29">
        <f>F176*C$5</f>
        <v>337.35</v>
      </c>
    </row>
    <row r="177" spans="1:7" ht="12.75" customHeight="1">
      <c r="A177" s="19"/>
      <c r="B177" s="16" t="s">
        <v>64</v>
      </c>
      <c r="C177" s="23">
        <v>293.18200000000002</v>
      </c>
      <c r="D177" s="24">
        <f>C177*C$6</f>
        <v>11434.098</v>
      </c>
      <c r="E177" s="10"/>
      <c r="F177" s="25">
        <v>8.65</v>
      </c>
      <c r="G177" s="29">
        <f>F177*C$6</f>
        <v>337.35</v>
      </c>
    </row>
    <row r="178" spans="1:7" ht="12.75" customHeight="1">
      <c r="A178" s="19"/>
      <c r="B178" s="16" t="s">
        <v>65</v>
      </c>
      <c r="C178" s="23">
        <v>293.18200000000002</v>
      </c>
      <c r="D178" s="24">
        <f>C178*C$7</f>
        <v>11140.916000000001</v>
      </c>
      <c r="E178" s="10"/>
      <c r="F178" s="25">
        <v>8.65</v>
      </c>
      <c r="G178" s="29">
        <f>F178*C$7</f>
        <v>328.7</v>
      </c>
    </row>
    <row r="179" spans="1:7" ht="12.75" customHeight="1">
      <c r="A179" s="19"/>
      <c r="B179" s="16" t="s">
        <v>66</v>
      </c>
      <c r="C179" s="23">
        <v>293.18200000000002</v>
      </c>
      <c r="D179" s="24">
        <f>C179*C$8</f>
        <v>11140.916000000001</v>
      </c>
      <c r="E179" s="10"/>
      <c r="F179" s="25">
        <v>8.65</v>
      </c>
      <c r="G179" s="29">
        <f>F179*C$8</f>
        <v>328.7</v>
      </c>
    </row>
    <row r="180" spans="1:7" ht="12.75" customHeight="1">
      <c r="A180" s="19"/>
      <c r="B180" s="16" t="s">
        <v>67</v>
      </c>
      <c r="C180" s="23">
        <v>293.18200000000002</v>
      </c>
      <c r="D180" s="24">
        <f>C180*C$9</f>
        <v>6743.1860000000006</v>
      </c>
      <c r="E180" s="10"/>
      <c r="F180" s="25">
        <v>8.65</v>
      </c>
      <c r="G180" s="29">
        <f>F180*C$9</f>
        <v>198.95000000000002</v>
      </c>
    </row>
    <row r="181" spans="1:7" ht="12.75" customHeight="1">
      <c r="A181" s="19"/>
      <c r="B181" s="16" t="s">
        <v>68</v>
      </c>
      <c r="C181" s="23">
        <v>293.18200000000002</v>
      </c>
      <c r="D181" s="24">
        <f>C181*C$10</f>
        <v>1759.0920000000001</v>
      </c>
      <c r="E181" s="10"/>
      <c r="F181" s="25">
        <v>8.65</v>
      </c>
      <c r="G181" s="29">
        <f>F181*C$10</f>
        <v>51.900000000000006</v>
      </c>
    </row>
    <row r="182" spans="1:7" ht="12.75" customHeight="1">
      <c r="A182" s="19"/>
      <c r="B182" s="16" t="s">
        <v>70</v>
      </c>
      <c r="C182" s="23">
        <v>265.05</v>
      </c>
      <c r="D182" s="24">
        <f>C182*C$11</f>
        <v>6891.3</v>
      </c>
      <c r="E182" s="10"/>
      <c r="F182" s="25">
        <v>7.8330000000000002</v>
      </c>
      <c r="G182" s="29">
        <f>F182*C$11</f>
        <v>203.65800000000002</v>
      </c>
    </row>
    <row r="183" spans="1:7" ht="12.75" customHeight="1">
      <c r="A183" s="19"/>
      <c r="B183" s="16" t="s">
        <v>71</v>
      </c>
      <c r="C183" s="23">
        <v>265.05</v>
      </c>
      <c r="D183" s="24">
        <f>C183*C$12</f>
        <v>1325.25</v>
      </c>
      <c r="E183" s="10"/>
      <c r="F183" s="25">
        <v>7.8330000000000002</v>
      </c>
      <c r="G183" s="29">
        <f>F183*C$12</f>
        <v>39.164999999999999</v>
      </c>
    </row>
    <row r="184" spans="1:7" ht="12.75" customHeight="1">
      <c r="A184" s="19"/>
      <c r="B184" s="16" t="s">
        <v>28</v>
      </c>
      <c r="C184" s="23"/>
      <c r="D184" s="24">
        <f>C184*C$13</f>
        <v>0</v>
      </c>
      <c r="E184" s="10"/>
      <c r="F184" s="25"/>
      <c r="G184" s="29">
        <f>F184*C$13</f>
        <v>0</v>
      </c>
    </row>
    <row r="185" spans="1:7" ht="12.75" customHeight="1">
      <c r="A185" s="19"/>
      <c r="B185" s="16" t="s">
        <v>30</v>
      </c>
      <c r="C185" s="23"/>
      <c r="D185" s="24">
        <f>C185*C$14</f>
        <v>0</v>
      </c>
      <c r="E185" s="10"/>
      <c r="F185" s="25"/>
      <c r="G185" s="29">
        <f>F185*C$14</f>
        <v>0</v>
      </c>
    </row>
    <row r="186" spans="1:7" ht="12.75" customHeight="1">
      <c r="A186" s="19"/>
      <c r="B186" s="17" t="s">
        <v>81</v>
      </c>
      <c r="C186" s="26"/>
      <c r="D186" s="27">
        <f>SUM(D175:D185)</f>
        <v>72716.59</v>
      </c>
      <c r="E186" s="10"/>
      <c r="F186" s="28"/>
      <c r="G186" s="30">
        <f>SUM(G175:G185)</f>
        <v>2145.8230000000003</v>
      </c>
    </row>
    <row r="187" spans="1:7" ht="12.75" customHeight="1">
      <c r="A187" s="21" t="s">
        <v>82</v>
      </c>
      <c r="B187" s="80" t="s">
        <v>213</v>
      </c>
      <c r="C187" s="80"/>
      <c r="D187" s="80"/>
      <c r="E187" s="80"/>
      <c r="F187" s="80"/>
      <c r="G187" s="80"/>
    </row>
    <row r="188" spans="1:7" ht="12.75" customHeight="1">
      <c r="A188" s="20" t="s">
        <v>83</v>
      </c>
      <c r="B188" s="80" t="s">
        <v>146</v>
      </c>
      <c r="C188" s="84"/>
      <c r="D188" s="84"/>
      <c r="E188" s="84"/>
      <c r="F188" s="84"/>
      <c r="G188" s="84"/>
    </row>
    <row r="189" spans="1:7" ht="12.75" customHeight="1">
      <c r="A189" s="20" t="s">
        <v>84</v>
      </c>
      <c r="B189" s="80" t="s">
        <v>216</v>
      </c>
      <c r="C189" s="81"/>
      <c r="D189" s="81"/>
      <c r="E189" s="81"/>
      <c r="F189" s="81"/>
      <c r="G189" s="81"/>
    </row>
    <row r="190" spans="1:7" ht="25.5" customHeight="1">
      <c r="A190" s="34" t="s">
        <v>85</v>
      </c>
      <c r="B190" s="85"/>
      <c r="C190" s="85"/>
      <c r="D190" s="85"/>
      <c r="E190" s="85"/>
      <c r="F190" s="85"/>
      <c r="G190" s="85"/>
    </row>
    <row r="191" spans="1:7" ht="12.75" customHeight="1">
      <c r="A191" s="22" t="s">
        <v>86</v>
      </c>
      <c r="B191" s="80"/>
      <c r="C191" s="80"/>
      <c r="D191" s="80"/>
      <c r="E191" s="80"/>
      <c r="F191" s="80"/>
      <c r="G191" s="80"/>
    </row>
    <row r="192" spans="1:7" ht="12.75" customHeight="1"/>
    <row r="193" spans="1:7" ht="12.75" customHeight="1">
      <c r="A193" s="18" t="s">
        <v>74</v>
      </c>
      <c r="B193" s="7">
        <v>1631</v>
      </c>
      <c r="C193" s="8"/>
      <c r="D193" s="8"/>
      <c r="E193" s="8"/>
      <c r="F193" s="32"/>
      <c r="G193" s="32"/>
    </row>
    <row r="194" spans="1:7" ht="12.75" customHeight="1">
      <c r="A194" s="19" t="s">
        <v>32</v>
      </c>
      <c r="B194" s="2" t="s">
        <v>147</v>
      </c>
    </row>
    <row r="195" spans="1:7" ht="12.75" customHeight="1">
      <c r="A195" s="19"/>
      <c r="C195" s="82" t="s">
        <v>77</v>
      </c>
      <c r="D195" s="83"/>
      <c r="F195" s="82" t="s">
        <v>78</v>
      </c>
      <c r="G195" s="83"/>
    </row>
    <row r="196" spans="1:7" ht="12.75" customHeight="1">
      <c r="A196" s="19"/>
      <c r="C196" s="9" t="s">
        <v>59</v>
      </c>
      <c r="D196" s="9" t="s">
        <v>79</v>
      </c>
      <c r="F196" s="9" t="s">
        <v>60</v>
      </c>
      <c r="G196" s="9" t="s">
        <v>80</v>
      </c>
    </row>
    <row r="197" spans="1:7" ht="12.75" customHeight="1">
      <c r="A197" s="19"/>
      <c r="B197" s="16" t="s">
        <v>61</v>
      </c>
      <c r="C197" s="23">
        <v>42.582000000000001</v>
      </c>
      <c r="D197" s="24">
        <f>C197*C$4</f>
        <v>1575.5340000000001</v>
      </c>
      <c r="E197" s="10"/>
      <c r="F197" s="25">
        <v>1.4670000000000001</v>
      </c>
      <c r="G197" s="29">
        <f>F197*C$4</f>
        <v>54.279000000000003</v>
      </c>
    </row>
    <row r="198" spans="1:7" ht="12.75" customHeight="1">
      <c r="A198" s="19"/>
      <c r="B198" s="16" t="s">
        <v>63</v>
      </c>
      <c r="C198" s="23">
        <v>42.582000000000001</v>
      </c>
      <c r="D198" s="24">
        <f>C198*C$5</f>
        <v>1660.6980000000001</v>
      </c>
      <c r="E198" s="10"/>
      <c r="F198" s="25">
        <v>1.4670000000000001</v>
      </c>
      <c r="G198" s="29">
        <f>F198*C$5</f>
        <v>57.213000000000001</v>
      </c>
    </row>
    <row r="199" spans="1:7" ht="12.75" customHeight="1">
      <c r="A199" s="19"/>
      <c r="B199" s="16" t="s">
        <v>64</v>
      </c>
      <c r="C199" s="23">
        <v>42.582000000000001</v>
      </c>
      <c r="D199" s="24">
        <f>C199*C$6</f>
        <v>1660.6980000000001</v>
      </c>
      <c r="E199" s="10"/>
      <c r="F199" s="25">
        <v>1.4670000000000001</v>
      </c>
      <c r="G199" s="29">
        <f>F199*C$6</f>
        <v>57.213000000000001</v>
      </c>
    </row>
    <row r="200" spans="1:7" ht="12.75" customHeight="1">
      <c r="A200" s="19"/>
      <c r="B200" s="16" t="s">
        <v>65</v>
      </c>
      <c r="C200" s="23">
        <v>42.582000000000001</v>
      </c>
      <c r="D200" s="24">
        <f>C200*C$7</f>
        <v>1618.116</v>
      </c>
      <c r="E200" s="10"/>
      <c r="F200" s="25">
        <v>1.4670000000000001</v>
      </c>
      <c r="G200" s="29">
        <f>F200*C$7</f>
        <v>55.746000000000002</v>
      </c>
    </row>
    <row r="201" spans="1:7" ht="12.75" customHeight="1">
      <c r="A201" s="19"/>
      <c r="B201" s="16" t="s">
        <v>66</v>
      </c>
      <c r="C201" s="23">
        <v>42.582000000000001</v>
      </c>
      <c r="D201" s="24">
        <f>C201*C$8</f>
        <v>1618.116</v>
      </c>
      <c r="E201" s="10"/>
      <c r="F201" s="25">
        <v>1.4670000000000001</v>
      </c>
      <c r="G201" s="29">
        <f>F201*C$8</f>
        <v>55.746000000000002</v>
      </c>
    </row>
    <row r="202" spans="1:7" ht="12.75" customHeight="1">
      <c r="A202" s="19"/>
      <c r="B202" s="16" t="s">
        <v>67</v>
      </c>
      <c r="C202" s="23"/>
      <c r="D202" s="24">
        <f>C202*C$9</f>
        <v>0</v>
      </c>
      <c r="E202" s="10"/>
      <c r="F202" s="25"/>
      <c r="G202" s="29">
        <f>F202*C$9</f>
        <v>0</v>
      </c>
    </row>
    <row r="203" spans="1:7" ht="12.75" customHeight="1">
      <c r="A203" s="19"/>
      <c r="B203" s="16" t="s">
        <v>68</v>
      </c>
      <c r="C203" s="23"/>
      <c r="D203" s="24">
        <f>C203*C$10</f>
        <v>0</v>
      </c>
      <c r="E203" s="10"/>
      <c r="F203" s="25"/>
      <c r="G203" s="29">
        <f>F203*C$10</f>
        <v>0</v>
      </c>
    </row>
    <row r="204" spans="1:7" ht="12.75" customHeight="1">
      <c r="A204" s="19"/>
      <c r="B204" s="16" t="s">
        <v>70</v>
      </c>
      <c r="C204" s="23"/>
      <c r="D204" s="24">
        <f>C204*C$11</f>
        <v>0</v>
      </c>
      <c r="E204" s="10"/>
      <c r="F204" s="25"/>
      <c r="G204" s="29">
        <f>F204*C$11</f>
        <v>0</v>
      </c>
    </row>
    <row r="205" spans="1:7" ht="12.75" customHeight="1">
      <c r="A205" s="19"/>
      <c r="B205" s="16" t="s">
        <v>71</v>
      </c>
      <c r="C205" s="23"/>
      <c r="D205" s="24">
        <f>C205*C$12</f>
        <v>0</v>
      </c>
      <c r="E205" s="10"/>
      <c r="F205" s="25"/>
      <c r="G205" s="29">
        <f>F205*C$12</f>
        <v>0</v>
      </c>
    </row>
    <row r="206" spans="1:7" ht="12.75" customHeight="1">
      <c r="A206" s="19"/>
      <c r="B206" s="16" t="s">
        <v>28</v>
      </c>
      <c r="C206" s="23"/>
      <c r="D206" s="24">
        <f>C206*C$13</f>
        <v>0</v>
      </c>
      <c r="E206" s="10"/>
      <c r="F206" s="25"/>
      <c r="G206" s="29">
        <f>F206*C$13</f>
        <v>0</v>
      </c>
    </row>
    <row r="207" spans="1:7" ht="12.75" customHeight="1">
      <c r="A207" s="19"/>
      <c r="B207" s="16" t="s">
        <v>30</v>
      </c>
      <c r="C207" s="23"/>
      <c r="D207" s="24">
        <f>C207*C$14</f>
        <v>0</v>
      </c>
      <c r="E207" s="10"/>
      <c r="F207" s="25"/>
      <c r="G207" s="29">
        <f>F207*C$14</f>
        <v>0</v>
      </c>
    </row>
    <row r="208" spans="1:7" ht="12.75" customHeight="1">
      <c r="A208" s="19"/>
      <c r="B208" s="17" t="s">
        <v>81</v>
      </c>
      <c r="C208" s="26"/>
      <c r="D208" s="27">
        <f>SUM(D197:D207)</f>
        <v>8133.1620000000003</v>
      </c>
      <c r="E208" s="10"/>
      <c r="F208" s="28"/>
      <c r="G208" s="30">
        <f>SUM(G197:G207)</f>
        <v>280.197</v>
      </c>
    </row>
    <row r="209" spans="1:7" ht="12.75" customHeight="1">
      <c r="A209" s="21" t="s">
        <v>82</v>
      </c>
      <c r="B209" s="80" t="s">
        <v>213</v>
      </c>
      <c r="C209" s="80"/>
      <c r="D209" s="80"/>
      <c r="E209" s="80"/>
      <c r="F209" s="80"/>
      <c r="G209" s="80"/>
    </row>
    <row r="210" spans="1:7" ht="12.75" customHeight="1">
      <c r="A210" s="21" t="s">
        <v>83</v>
      </c>
    </row>
    <row r="211" spans="1:7" ht="12.75" customHeight="1">
      <c r="A211" s="20" t="s">
        <v>84</v>
      </c>
      <c r="B211" s="80" t="s">
        <v>216</v>
      </c>
      <c r="C211" s="81"/>
      <c r="D211" s="81"/>
      <c r="E211" s="81"/>
      <c r="F211" s="81"/>
      <c r="G211" s="81"/>
    </row>
    <row r="212" spans="1:7" ht="26.25" customHeight="1">
      <c r="A212" s="34" t="s">
        <v>85</v>
      </c>
      <c r="B212" s="85" t="s">
        <v>148</v>
      </c>
      <c r="C212" s="86"/>
      <c r="D212" s="86"/>
      <c r="E212" s="86"/>
      <c r="F212" s="86"/>
      <c r="G212" s="86"/>
    </row>
    <row r="213" spans="1:7" ht="12.75" customHeight="1">
      <c r="A213" s="22" t="s">
        <v>86</v>
      </c>
      <c r="B213" s="80" t="s">
        <v>149</v>
      </c>
      <c r="C213" s="81"/>
      <c r="D213" s="81"/>
      <c r="E213" s="81"/>
      <c r="F213" s="81"/>
      <c r="G213" s="81"/>
    </row>
    <row r="214" spans="1:7" ht="12.75" customHeight="1"/>
    <row r="215" spans="1:7" ht="12.75" customHeight="1">
      <c r="A215" s="18" t="s">
        <v>74</v>
      </c>
      <c r="B215" s="7">
        <v>1632</v>
      </c>
      <c r="C215" s="8"/>
      <c r="D215" s="8"/>
      <c r="E215" s="8"/>
      <c r="F215" s="32"/>
      <c r="G215" s="32"/>
    </row>
    <row r="216" spans="1:7" ht="12.75" customHeight="1">
      <c r="A216" s="19" t="s">
        <v>32</v>
      </c>
      <c r="B216" s="2" t="s">
        <v>150</v>
      </c>
    </row>
    <row r="217" spans="1:7" ht="12.75" customHeight="1">
      <c r="A217" s="19"/>
      <c r="C217" s="82" t="s">
        <v>77</v>
      </c>
      <c r="D217" s="83"/>
      <c r="F217" s="82" t="s">
        <v>78</v>
      </c>
      <c r="G217" s="83"/>
    </row>
    <row r="218" spans="1:7" ht="12.75" customHeight="1">
      <c r="A218" s="19"/>
      <c r="C218" s="9" t="s">
        <v>59</v>
      </c>
      <c r="D218" s="9" t="s">
        <v>79</v>
      </c>
      <c r="F218" s="9" t="s">
        <v>60</v>
      </c>
      <c r="G218" s="9" t="s">
        <v>80</v>
      </c>
    </row>
    <row r="219" spans="1:7" ht="12.75" customHeight="1">
      <c r="A219" s="19"/>
      <c r="B219" s="16" t="s">
        <v>61</v>
      </c>
      <c r="C219" s="23">
        <v>40.018999999999998</v>
      </c>
      <c r="D219" s="24">
        <f>C219*C$4</f>
        <v>1480.703</v>
      </c>
      <c r="E219" s="10"/>
      <c r="F219" s="25">
        <v>1.1499999999999999</v>
      </c>
      <c r="G219" s="29">
        <f>F219*C$4</f>
        <v>42.55</v>
      </c>
    </row>
    <row r="220" spans="1:7" ht="12.75" customHeight="1">
      <c r="A220" s="19"/>
      <c r="B220" s="16" t="s">
        <v>63</v>
      </c>
      <c r="C220" s="23">
        <v>40.018999999999998</v>
      </c>
      <c r="D220" s="24">
        <f>C220*C$5</f>
        <v>1560.741</v>
      </c>
      <c r="E220" s="10"/>
      <c r="F220" s="25">
        <v>1.1499999999999999</v>
      </c>
      <c r="G220" s="29">
        <f>F220*C$5</f>
        <v>44.849999999999994</v>
      </c>
    </row>
    <row r="221" spans="1:7" ht="12.75" customHeight="1">
      <c r="A221" s="19"/>
      <c r="B221" s="16" t="s">
        <v>64</v>
      </c>
      <c r="C221" s="23">
        <v>40.018999999999998</v>
      </c>
      <c r="D221" s="24">
        <f>C221*C$6</f>
        <v>1560.741</v>
      </c>
      <c r="E221" s="10"/>
      <c r="F221" s="25">
        <v>1.1499999999999999</v>
      </c>
      <c r="G221" s="29">
        <f>F221*C$6</f>
        <v>44.849999999999994</v>
      </c>
    </row>
    <row r="222" spans="1:7" ht="12.75" customHeight="1">
      <c r="A222" s="19"/>
      <c r="B222" s="16" t="s">
        <v>65</v>
      </c>
      <c r="C222" s="23">
        <v>40.018999999999998</v>
      </c>
      <c r="D222" s="24">
        <f>C222*C$7</f>
        <v>1520.722</v>
      </c>
      <c r="E222" s="10"/>
      <c r="F222" s="25">
        <v>1.1499999999999999</v>
      </c>
      <c r="G222" s="29">
        <f>F222*C$7</f>
        <v>43.699999999999996</v>
      </c>
    </row>
    <row r="223" spans="1:7" ht="12.75" customHeight="1">
      <c r="A223" s="19"/>
      <c r="B223" s="16" t="s">
        <v>66</v>
      </c>
      <c r="C223" s="23">
        <v>40.018999999999998</v>
      </c>
      <c r="D223" s="24">
        <f>C223*C$8</f>
        <v>1520.722</v>
      </c>
      <c r="E223" s="10"/>
      <c r="F223" s="25">
        <v>1.1499999999999999</v>
      </c>
      <c r="G223" s="29">
        <f>F223*C$8</f>
        <v>43.699999999999996</v>
      </c>
    </row>
    <row r="224" spans="1:7" ht="12.75" customHeight="1">
      <c r="A224" s="19"/>
      <c r="B224" s="16" t="s">
        <v>67</v>
      </c>
      <c r="C224" s="23"/>
      <c r="D224" s="24">
        <f>C224*C$9</f>
        <v>0</v>
      </c>
      <c r="E224" s="10"/>
      <c r="F224" s="25"/>
      <c r="G224" s="29">
        <f>F224*C$9</f>
        <v>0</v>
      </c>
    </row>
    <row r="225" spans="1:7" ht="12.75" customHeight="1">
      <c r="A225" s="19"/>
      <c r="B225" s="16" t="s">
        <v>68</v>
      </c>
      <c r="C225" s="23"/>
      <c r="D225" s="24">
        <f>C225*C$10</f>
        <v>0</v>
      </c>
      <c r="E225" s="10"/>
      <c r="F225" s="25"/>
      <c r="G225" s="29">
        <f>F225*C$10</f>
        <v>0</v>
      </c>
    </row>
    <row r="226" spans="1:7" ht="12.75" customHeight="1">
      <c r="A226" s="19"/>
      <c r="B226" s="16" t="s">
        <v>70</v>
      </c>
      <c r="C226" s="23"/>
      <c r="D226" s="24">
        <f>C226*C$11</f>
        <v>0</v>
      </c>
      <c r="E226" s="10"/>
      <c r="F226" s="25"/>
      <c r="G226" s="29">
        <f>F226*C$11</f>
        <v>0</v>
      </c>
    </row>
    <row r="227" spans="1:7" ht="12.75" customHeight="1">
      <c r="A227" s="19"/>
      <c r="B227" s="16" t="s">
        <v>71</v>
      </c>
      <c r="C227" s="23"/>
      <c r="D227" s="24">
        <f>C227*C$12</f>
        <v>0</v>
      </c>
      <c r="E227" s="10"/>
      <c r="F227" s="25"/>
      <c r="G227" s="29">
        <f>F227*C$12</f>
        <v>0</v>
      </c>
    </row>
    <row r="228" spans="1:7" ht="12.75" customHeight="1">
      <c r="A228" s="19"/>
      <c r="B228" s="16" t="s">
        <v>28</v>
      </c>
      <c r="C228" s="23"/>
      <c r="D228" s="24">
        <f>C228*C$13</f>
        <v>0</v>
      </c>
      <c r="E228" s="10"/>
      <c r="F228" s="25"/>
      <c r="G228" s="29">
        <f>F228*C$13</f>
        <v>0</v>
      </c>
    </row>
    <row r="229" spans="1:7" ht="12.75" customHeight="1">
      <c r="A229" s="19"/>
      <c r="B229" s="16" t="s">
        <v>30</v>
      </c>
      <c r="C229" s="23"/>
      <c r="D229" s="24">
        <f>C229*C$14</f>
        <v>0</v>
      </c>
      <c r="E229" s="10"/>
      <c r="F229" s="25"/>
      <c r="G229" s="29">
        <f>F229*C$14</f>
        <v>0</v>
      </c>
    </row>
    <row r="230" spans="1:7" ht="12.75" customHeight="1">
      <c r="A230" s="19"/>
      <c r="B230" s="17" t="s">
        <v>81</v>
      </c>
      <c r="C230" s="26"/>
      <c r="D230" s="27">
        <f>SUM(D219:D229)</f>
        <v>7643.628999999999</v>
      </c>
      <c r="E230" s="10"/>
      <c r="F230" s="28"/>
      <c r="G230" s="30">
        <f>SUM(G219:G229)</f>
        <v>219.64999999999998</v>
      </c>
    </row>
    <row r="231" spans="1:7" ht="12.75" customHeight="1">
      <c r="A231" s="21" t="s">
        <v>82</v>
      </c>
      <c r="B231" s="80" t="s">
        <v>213</v>
      </c>
      <c r="C231" s="80"/>
      <c r="D231" s="80"/>
      <c r="E231" s="80"/>
      <c r="F231" s="80"/>
      <c r="G231" s="80"/>
    </row>
    <row r="232" spans="1:7" ht="12.75" customHeight="1">
      <c r="A232" s="21" t="s">
        <v>83</v>
      </c>
      <c r="B232" s="80"/>
      <c r="C232" s="81"/>
      <c r="D232" s="81"/>
      <c r="E232" s="81"/>
      <c r="F232" s="81"/>
      <c r="G232" s="81"/>
    </row>
    <row r="233" spans="1:7" ht="12.75" customHeight="1">
      <c r="A233" s="20" t="s">
        <v>84</v>
      </c>
      <c r="B233" s="80" t="s">
        <v>216</v>
      </c>
      <c r="C233" s="81"/>
      <c r="D233" s="81"/>
      <c r="E233" s="81"/>
      <c r="F233" s="81"/>
      <c r="G233" s="81"/>
    </row>
    <row r="234" spans="1:7" ht="26.25" customHeight="1">
      <c r="A234" s="34" t="s">
        <v>85</v>
      </c>
      <c r="B234" s="85" t="s">
        <v>148</v>
      </c>
      <c r="C234" s="86"/>
      <c r="D234" s="86"/>
      <c r="E234" s="86"/>
      <c r="F234" s="86"/>
      <c r="G234" s="86"/>
    </row>
    <row r="235" spans="1:7" ht="12.75" customHeight="1">
      <c r="A235" s="22" t="s">
        <v>86</v>
      </c>
      <c r="B235" s="80" t="s">
        <v>149</v>
      </c>
      <c r="C235" s="81"/>
      <c r="D235" s="81"/>
      <c r="E235" s="81"/>
      <c r="F235" s="81"/>
      <c r="G235" s="81"/>
    </row>
    <row r="236" spans="1:7" ht="12.75" customHeight="1"/>
    <row r="237" spans="1:7" ht="12.75" customHeight="1">
      <c r="A237" s="18" t="s">
        <v>74</v>
      </c>
      <c r="B237" s="7">
        <v>1671</v>
      </c>
      <c r="C237" s="8"/>
      <c r="D237" s="8"/>
      <c r="E237" s="8"/>
      <c r="F237" s="32"/>
      <c r="G237" s="32"/>
    </row>
    <row r="238" spans="1:7" ht="12.75" customHeight="1">
      <c r="A238" s="19" t="s">
        <v>32</v>
      </c>
      <c r="B238" s="2" t="s">
        <v>151</v>
      </c>
    </row>
    <row r="239" spans="1:7" ht="12.75" customHeight="1">
      <c r="A239" s="19"/>
      <c r="C239" s="82" t="s">
        <v>77</v>
      </c>
      <c r="D239" s="83"/>
      <c r="F239" s="82" t="s">
        <v>78</v>
      </c>
      <c r="G239" s="83"/>
    </row>
    <row r="240" spans="1:7" ht="12.75" customHeight="1">
      <c r="A240" s="19"/>
      <c r="C240" s="9" t="s">
        <v>59</v>
      </c>
      <c r="D240" s="9" t="s">
        <v>79</v>
      </c>
      <c r="F240" s="9" t="s">
        <v>60</v>
      </c>
      <c r="G240" s="9" t="s">
        <v>80</v>
      </c>
    </row>
    <row r="241" spans="1:7" ht="12.75" customHeight="1">
      <c r="A241" s="19"/>
      <c r="B241" s="16" t="s">
        <v>61</v>
      </c>
      <c r="C241" s="23">
        <v>8.3719999999999999</v>
      </c>
      <c r="D241" s="24">
        <f>C241*C$4</f>
        <v>309.76400000000001</v>
      </c>
      <c r="E241" s="10"/>
      <c r="F241" s="25">
        <v>0.25</v>
      </c>
      <c r="G241" s="29">
        <f>F241*C$4</f>
        <v>9.25</v>
      </c>
    </row>
    <row r="242" spans="1:7" ht="12.75" customHeight="1">
      <c r="A242" s="19"/>
      <c r="B242" s="16" t="s">
        <v>63</v>
      </c>
      <c r="C242" s="23">
        <v>8.3719999999999999</v>
      </c>
      <c r="D242" s="24">
        <f>C242*C$5</f>
        <v>326.50799999999998</v>
      </c>
      <c r="E242" s="10"/>
      <c r="F242" s="25">
        <v>0.25</v>
      </c>
      <c r="G242" s="29">
        <f>F242*C$5</f>
        <v>9.75</v>
      </c>
    </row>
    <row r="243" spans="1:7" ht="12.75" customHeight="1">
      <c r="A243" s="19"/>
      <c r="B243" s="16" t="s">
        <v>64</v>
      </c>
      <c r="C243" s="23">
        <v>8.3719999999999999</v>
      </c>
      <c r="D243" s="24">
        <f>C243*C$6</f>
        <v>326.50799999999998</v>
      </c>
      <c r="E243" s="10"/>
      <c r="F243" s="25">
        <v>0.25</v>
      </c>
      <c r="G243" s="29">
        <f>F243*C$6</f>
        <v>9.75</v>
      </c>
    </row>
    <row r="244" spans="1:7" ht="12.75" customHeight="1">
      <c r="A244" s="19"/>
      <c r="B244" s="16" t="s">
        <v>65</v>
      </c>
      <c r="C244" s="23">
        <v>8.3719999999999999</v>
      </c>
      <c r="D244" s="24">
        <f>C244*C$7</f>
        <v>318.13599999999997</v>
      </c>
      <c r="E244" s="10"/>
      <c r="F244" s="25">
        <v>0.25</v>
      </c>
      <c r="G244" s="29">
        <f>F244*C$7</f>
        <v>9.5</v>
      </c>
    </row>
    <row r="245" spans="1:7" ht="12.75" customHeight="1">
      <c r="A245" s="19"/>
      <c r="B245" s="16" t="s">
        <v>66</v>
      </c>
      <c r="C245" s="23">
        <v>8.3719999999999999</v>
      </c>
      <c r="D245" s="24">
        <f>C245*C$8</f>
        <v>318.13599999999997</v>
      </c>
      <c r="E245" s="10"/>
      <c r="F245" s="25">
        <v>0.25</v>
      </c>
      <c r="G245" s="29">
        <f>F245*C$8</f>
        <v>9.5</v>
      </c>
    </row>
    <row r="246" spans="1:7" ht="12.75" customHeight="1">
      <c r="A246" s="19"/>
      <c r="B246" s="16" t="s">
        <v>67</v>
      </c>
      <c r="C246" s="23"/>
      <c r="D246" s="24">
        <f>C246*C$9</f>
        <v>0</v>
      </c>
      <c r="E246" s="10"/>
      <c r="F246" s="25"/>
      <c r="G246" s="29">
        <f>F246*C$9</f>
        <v>0</v>
      </c>
    </row>
    <row r="247" spans="1:7" ht="12.75" customHeight="1">
      <c r="A247" s="19"/>
      <c r="B247" s="16" t="s">
        <v>68</v>
      </c>
      <c r="C247" s="23"/>
      <c r="D247" s="24">
        <f>C247*C$10</f>
        <v>0</v>
      </c>
      <c r="E247" s="10"/>
      <c r="F247" s="25"/>
      <c r="G247" s="29">
        <f>F247*C$10</f>
        <v>0</v>
      </c>
    </row>
    <row r="248" spans="1:7" ht="12.75" customHeight="1">
      <c r="A248" s="19"/>
      <c r="B248" s="16" t="s">
        <v>70</v>
      </c>
      <c r="C248" s="23"/>
      <c r="D248" s="24">
        <f>C248*C$11</f>
        <v>0</v>
      </c>
      <c r="E248" s="10"/>
      <c r="F248" s="25"/>
      <c r="G248" s="29">
        <f>F248*C$11</f>
        <v>0</v>
      </c>
    </row>
    <row r="249" spans="1:7" ht="12.75" customHeight="1">
      <c r="A249" s="19"/>
      <c r="B249" s="16" t="s">
        <v>71</v>
      </c>
      <c r="C249" s="23"/>
      <c r="D249" s="24">
        <f>C249*C$12</f>
        <v>0</v>
      </c>
      <c r="E249" s="10"/>
      <c r="F249" s="25"/>
      <c r="G249" s="29">
        <f>F249*C$12</f>
        <v>0</v>
      </c>
    </row>
    <row r="250" spans="1:7" ht="12.75" customHeight="1">
      <c r="A250" s="19"/>
      <c r="B250" s="16" t="s">
        <v>28</v>
      </c>
      <c r="C250" s="23"/>
      <c r="D250" s="24">
        <f>C250*C$13</f>
        <v>0</v>
      </c>
      <c r="E250" s="10"/>
      <c r="F250" s="25"/>
      <c r="G250" s="29">
        <f>F250*C$13</f>
        <v>0</v>
      </c>
    </row>
    <row r="251" spans="1:7" ht="12.75" customHeight="1">
      <c r="A251" s="19"/>
      <c r="B251" s="16" t="s">
        <v>30</v>
      </c>
      <c r="C251" s="23"/>
      <c r="D251" s="24">
        <f>C251*C$14</f>
        <v>0</v>
      </c>
      <c r="E251" s="10"/>
      <c r="F251" s="25"/>
      <c r="G251" s="29">
        <f>F251*C$14</f>
        <v>0</v>
      </c>
    </row>
    <row r="252" spans="1:7" ht="12.75" customHeight="1">
      <c r="A252" s="19"/>
      <c r="B252" s="17" t="s">
        <v>81</v>
      </c>
      <c r="C252" s="26"/>
      <c r="D252" s="27">
        <f>SUM(D241:D251)</f>
        <v>1599.0519999999999</v>
      </c>
      <c r="E252" s="10"/>
      <c r="F252" s="28"/>
      <c r="G252" s="30">
        <f>SUM(G241:G251)</f>
        <v>47.75</v>
      </c>
    </row>
    <row r="253" spans="1:7" ht="12.75" customHeight="1">
      <c r="A253" s="21" t="s">
        <v>82</v>
      </c>
      <c r="B253" s="80" t="s">
        <v>213</v>
      </c>
      <c r="C253" s="80"/>
      <c r="D253" s="80"/>
      <c r="E253" s="80"/>
      <c r="F253" s="80"/>
      <c r="G253" s="80"/>
    </row>
    <row r="254" spans="1:7" ht="12.75" customHeight="1">
      <c r="A254" s="20" t="s">
        <v>83</v>
      </c>
      <c r="B254" s="80"/>
      <c r="C254" s="81"/>
      <c r="D254" s="81"/>
      <c r="E254" s="81"/>
      <c r="F254" s="81"/>
      <c r="G254" s="81"/>
    </row>
    <row r="255" spans="1:7" ht="12.75" customHeight="1">
      <c r="A255" s="20" t="s">
        <v>84</v>
      </c>
      <c r="B255" s="80" t="s">
        <v>216</v>
      </c>
      <c r="C255" s="81"/>
      <c r="D255" s="81"/>
      <c r="E255" s="81"/>
      <c r="F255" s="81"/>
      <c r="G255" s="81"/>
    </row>
    <row r="256" spans="1:7" ht="26.25" customHeight="1">
      <c r="A256" s="34" t="s">
        <v>85</v>
      </c>
      <c r="B256" s="85"/>
      <c r="C256" s="86"/>
      <c r="D256" s="86"/>
      <c r="E256" s="86"/>
      <c r="F256" s="86"/>
      <c r="G256" s="86"/>
    </row>
    <row r="257" spans="1:7" ht="12.75" customHeight="1">
      <c r="A257" s="22" t="s">
        <v>86</v>
      </c>
      <c r="B257" s="80" t="s">
        <v>152</v>
      </c>
      <c r="C257" s="81"/>
      <c r="D257" s="81"/>
      <c r="E257" s="81"/>
      <c r="F257" s="81"/>
      <c r="G257" s="81"/>
    </row>
    <row r="258" spans="1:7" ht="12.75" customHeight="1">
      <c r="A258" s="13"/>
    </row>
    <row r="259" spans="1:7" ht="12.75" customHeight="1">
      <c r="A259" s="18" t="s">
        <v>74</v>
      </c>
      <c r="B259" s="7">
        <v>1672</v>
      </c>
      <c r="C259" s="8"/>
      <c r="D259" s="8"/>
      <c r="E259" s="8"/>
      <c r="F259" s="32"/>
      <c r="G259" s="32"/>
    </row>
    <row r="260" spans="1:7" ht="12.75" customHeight="1">
      <c r="A260" s="19" t="s">
        <v>32</v>
      </c>
      <c r="B260" s="2" t="s">
        <v>153</v>
      </c>
    </row>
    <row r="261" spans="1:7" ht="12.75" customHeight="1">
      <c r="A261" s="19"/>
      <c r="C261" s="82" t="s">
        <v>77</v>
      </c>
      <c r="D261" s="83"/>
      <c r="F261" s="82" t="s">
        <v>78</v>
      </c>
      <c r="G261" s="83"/>
    </row>
    <row r="262" spans="1:7" ht="12.75" customHeight="1">
      <c r="A262" s="19"/>
      <c r="C262" s="9" t="s">
        <v>59</v>
      </c>
      <c r="D262" s="9" t="s">
        <v>79</v>
      </c>
      <c r="F262" s="9" t="s">
        <v>60</v>
      </c>
      <c r="G262" s="9" t="s">
        <v>80</v>
      </c>
    </row>
    <row r="263" spans="1:7" ht="12.75" customHeight="1">
      <c r="A263" s="19"/>
      <c r="B263" s="16" t="s">
        <v>61</v>
      </c>
      <c r="C263" s="23">
        <v>38.305999999999997</v>
      </c>
      <c r="D263" s="24">
        <f>C263*C$4</f>
        <v>1417.3219999999999</v>
      </c>
      <c r="E263" s="10"/>
      <c r="F263" s="25">
        <v>1.167</v>
      </c>
      <c r="G263" s="29">
        <f>F263*C$4</f>
        <v>43.179000000000002</v>
      </c>
    </row>
    <row r="264" spans="1:7" ht="12.75" customHeight="1">
      <c r="A264" s="19"/>
      <c r="B264" s="16" t="s">
        <v>63</v>
      </c>
      <c r="C264" s="23">
        <v>38.305999999999997</v>
      </c>
      <c r="D264" s="24">
        <f>C264*C$5</f>
        <v>1493.934</v>
      </c>
      <c r="E264" s="10"/>
      <c r="F264" s="25">
        <v>1.167</v>
      </c>
      <c r="G264" s="29">
        <f>F264*C$5</f>
        <v>45.512999999999998</v>
      </c>
    </row>
    <row r="265" spans="1:7" ht="12.75" customHeight="1">
      <c r="A265" s="19"/>
      <c r="B265" s="16" t="s">
        <v>64</v>
      </c>
      <c r="C265" s="23">
        <v>38.305999999999997</v>
      </c>
      <c r="D265" s="24">
        <f>C265*C$6</f>
        <v>1493.934</v>
      </c>
      <c r="E265" s="10"/>
      <c r="F265" s="25">
        <v>1.167</v>
      </c>
      <c r="G265" s="29">
        <f>F265*C$6</f>
        <v>45.512999999999998</v>
      </c>
    </row>
    <row r="266" spans="1:7" ht="12.75" customHeight="1">
      <c r="A266" s="19"/>
      <c r="B266" s="16" t="s">
        <v>65</v>
      </c>
      <c r="C266" s="23">
        <v>38.305999999999997</v>
      </c>
      <c r="D266" s="24">
        <f>C266*C$7</f>
        <v>1455.6279999999999</v>
      </c>
      <c r="E266" s="10"/>
      <c r="F266" s="25">
        <v>1.167</v>
      </c>
      <c r="G266" s="29">
        <f>F266*C$7</f>
        <v>44.346000000000004</v>
      </c>
    </row>
    <row r="267" spans="1:7" ht="12.75" customHeight="1">
      <c r="A267" s="19"/>
      <c r="B267" s="16" t="s">
        <v>66</v>
      </c>
      <c r="C267" s="23">
        <v>38.305999999999997</v>
      </c>
      <c r="D267" s="24">
        <f>C267*C$8</f>
        <v>1455.6279999999999</v>
      </c>
      <c r="E267" s="10"/>
      <c r="F267" s="25">
        <v>1.167</v>
      </c>
      <c r="G267" s="29">
        <f>F267*C$8</f>
        <v>44.346000000000004</v>
      </c>
    </row>
    <row r="268" spans="1:7" ht="12.75" customHeight="1">
      <c r="A268" s="19"/>
      <c r="B268" s="16" t="s">
        <v>67</v>
      </c>
      <c r="C268" s="23"/>
      <c r="D268" s="24">
        <f>C268*C$9</f>
        <v>0</v>
      </c>
      <c r="E268" s="10"/>
      <c r="F268" s="25"/>
      <c r="G268" s="29">
        <f>F268*C$9</f>
        <v>0</v>
      </c>
    </row>
    <row r="269" spans="1:7" ht="12.75" customHeight="1">
      <c r="A269" s="19"/>
      <c r="B269" s="16" t="s">
        <v>68</v>
      </c>
      <c r="C269" s="23"/>
      <c r="D269" s="24">
        <f>C269*C$10</f>
        <v>0</v>
      </c>
      <c r="E269" s="10"/>
      <c r="F269" s="25"/>
      <c r="G269" s="29">
        <f>F269*C$10</f>
        <v>0</v>
      </c>
    </row>
    <row r="270" spans="1:7" ht="12.75" customHeight="1">
      <c r="A270" s="19"/>
      <c r="B270" s="16" t="s">
        <v>70</v>
      </c>
      <c r="C270" s="23"/>
      <c r="D270" s="24">
        <f>C270*C$11</f>
        <v>0</v>
      </c>
      <c r="E270" s="10"/>
      <c r="F270" s="25"/>
      <c r="G270" s="29">
        <f>F270*C$11</f>
        <v>0</v>
      </c>
    </row>
    <row r="271" spans="1:7" ht="12.75" customHeight="1">
      <c r="A271" s="19"/>
      <c r="B271" s="16" t="s">
        <v>71</v>
      </c>
      <c r="C271" s="23"/>
      <c r="D271" s="24">
        <f>C271*C$12</f>
        <v>0</v>
      </c>
      <c r="E271" s="10"/>
      <c r="F271" s="25"/>
      <c r="G271" s="29">
        <f>F271*C$12</f>
        <v>0</v>
      </c>
    </row>
    <row r="272" spans="1:7" ht="12.75" customHeight="1">
      <c r="A272" s="19"/>
      <c r="B272" s="16" t="s">
        <v>28</v>
      </c>
      <c r="C272" s="23"/>
      <c r="D272" s="24">
        <f>C272*C$13</f>
        <v>0</v>
      </c>
      <c r="E272" s="10"/>
      <c r="F272" s="25"/>
      <c r="G272" s="29">
        <f>F272*C$13</f>
        <v>0</v>
      </c>
    </row>
    <row r="273" spans="1:7" ht="12.75" customHeight="1">
      <c r="A273" s="19"/>
      <c r="B273" s="16" t="s">
        <v>30</v>
      </c>
      <c r="C273" s="23"/>
      <c r="D273" s="24">
        <f>C273*C$14</f>
        <v>0</v>
      </c>
      <c r="E273" s="10"/>
      <c r="F273" s="25"/>
      <c r="G273" s="29">
        <f>F273*C$14</f>
        <v>0</v>
      </c>
    </row>
    <row r="274" spans="1:7" ht="12.75" customHeight="1">
      <c r="A274" s="19"/>
      <c r="B274" s="17" t="s">
        <v>81</v>
      </c>
      <c r="C274" s="26"/>
      <c r="D274" s="27">
        <f>SUM(D263:D273)</f>
        <v>7316.445999999999</v>
      </c>
      <c r="E274" s="10"/>
      <c r="F274" s="28"/>
      <c r="G274" s="30">
        <f>SUM(G263:G273)</f>
        <v>222.89700000000002</v>
      </c>
    </row>
    <row r="275" spans="1:7" ht="12.75" customHeight="1">
      <c r="A275" s="21" t="s">
        <v>82</v>
      </c>
      <c r="B275" s="80" t="s">
        <v>213</v>
      </c>
      <c r="C275" s="80"/>
      <c r="D275" s="80"/>
      <c r="E275" s="80"/>
      <c r="F275" s="80"/>
      <c r="G275" s="80"/>
    </row>
    <row r="276" spans="1:7" ht="12.75" customHeight="1">
      <c r="A276" s="20" t="s">
        <v>83</v>
      </c>
      <c r="B276" s="80"/>
      <c r="C276" s="81"/>
      <c r="D276" s="81"/>
      <c r="E276" s="81"/>
      <c r="F276" s="81"/>
      <c r="G276" s="81"/>
    </row>
    <row r="277" spans="1:7" ht="12.75" customHeight="1">
      <c r="A277" s="20" t="s">
        <v>84</v>
      </c>
      <c r="B277" s="80" t="s">
        <v>216</v>
      </c>
      <c r="C277" s="81"/>
      <c r="D277" s="81"/>
      <c r="E277" s="81"/>
      <c r="F277" s="81"/>
      <c r="G277" s="81"/>
    </row>
    <row r="278" spans="1:7" ht="26.25" customHeight="1">
      <c r="A278" s="34" t="s">
        <v>85</v>
      </c>
      <c r="B278" s="85" t="s">
        <v>154</v>
      </c>
      <c r="C278" s="86"/>
      <c r="D278" s="86"/>
      <c r="E278" s="86"/>
      <c r="F278" s="86"/>
      <c r="G278" s="86"/>
    </row>
    <row r="279" spans="1:7" ht="12.75" customHeight="1">
      <c r="A279" s="22" t="s">
        <v>86</v>
      </c>
      <c r="B279" s="80" t="s">
        <v>152</v>
      </c>
      <c r="C279" s="81"/>
      <c r="D279" s="81"/>
      <c r="E279" s="81"/>
      <c r="F279" s="81"/>
      <c r="G279" s="81"/>
    </row>
    <row r="280" spans="1:7" ht="12" customHeight="1" thickBot="1"/>
    <row r="281" spans="1:7" ht="12" customHeight="1" thickBot="1">
      <c r="A281" s="75" t="s">
        <v>217</v>
      </c>
      <c r="D281" s="76">
        <f>SUM(D32+D54+D76+D98+D120+D142+D164+D186+D208+D230+D252+D274)</f>
        <v>2039607.8720000002</v>
      </c>
      <c r="G281" s="77">
        <f>SUM(G32+G54+G76+G98+G120+G142+G164+G186+G208+G230+G252+G274)</f>
        <v>64841.704000000005</v>
      </c>
    </row>
  </sheetData>
  <mergeCells count="94">
    <mergeCell ref="B191:G191"/>
    <mergeCell ref="B165:G165"/>
    <mergeCell ref="B166:G166"/>
    <mergeCell ref="B168:G168"/>
    <mergeCell ref="B169:G169"/>
    <mergeCell ref="C173:D173"/>
    <mergeCell ref="F173:G173"/>
    <mergeCell ref="B187:G187"/>
    <mergeCell ref="B188:G188"/>
    <mergeCell ref="B190:G190"/>
    <mergeCell ref="B167:G167"/>
    <mergeCell ref="B189:G189"/>
    <mergeCell ref="C151:D151"/>
    <mergeCell ref="F151:G151"/>
    <mergeCell ref="B121:G121"/>
    <mergeCell ref="B122:G122"/>
    <mergeCell ref="B124:G124"/>
    <mergeCell ref="B125:G125"/>
    <mergeCell ref="C129:D129"/>
    <mergeCell ref="F129:G129"/>
    <mergeCell ref="B143:G143"/>
    <mergeCell ref="B144:G144"/>
    <mergeCell ref="B145:G145"/>
    <mergeCell ref="B146:G146"/>
    <mergeCell ref="B147:G147"/>
    <mergeCell ref="B123:G123"/>
    <mergeCell ref="B99:G99"/>
    <mergeCell ref="B100:G100"/>
    <mergeCell ref="B102:G102"/>
    <mergeCell ref="B103:G103"/>
    <mergeCell ref="C107:D107"/>
    <mergeCell ref="F107:G107"/>
    <mergeCell ref="B101:G101"/>
    <mergeCell ref="B77:G77"/>
    <mergeCell ref="B78:G78"/>
    <mergeCell ref="B80:G80"/>
    <mergeCell ref="B81:G81"/>
    <mergeCell ref="C85:D85"/>
    <mergeCell ref="F85:G85"/>
    <mergeCell ref="B79:G79"/>
    <mergeCell ref="B55:G55"/>
    <mergeCell ref="B56:G56"/>
    <mergeCell ref="B58:G58"/>
    <mergeCell ref="B59:G59"/>
    <mergeCell ref="C63:D63"/>
    <mergeCell ref="F63:G63"/>
    <mergeCell ref="B57:G57"/>
    <mergeCell ref="C41:D41"/>
    <mergeCell ref="F41:G41"/>
    <mergeCell ref="A11:B11"/>
    <mergeCell ref="A12:B12"/>
    <mergeCell ref="A13:B13"/>
    <mergeCell ref="A14:B14"/>
    <mergeCell ref="A15:B15"/>
    <mergeCell ref="C19:D19"/>
    <mergeCell ref="F19:G19"/>
    <mergeCell ref="B33:G33"/>
    <mergeCell ref="B34:G34"/>
    <mergeCell ref="B36:G36"/>
    <mergeCell ref="B37:G37"/>
    <mergeCell ref="B35:G35"/>
    <mergeCell ref="A10:B10"/>
    <mergeCell ref="M1:N1"/>
    <mergeCell ref="A3:C3"/>
    <mergeCell ref="A4:B4"/>
    <mergeCell ref="A8:B8"/>
    <mergeCell ref="A9:B9"/>
    <mergeCell ref="F195:G195"/>
    <mergeCell ref="B209:G209"/>
    <mergeCell ref="B211:G211"/>
    <mergeCell ref="B212:G212"/>
    <mergeCell ref="B213:G213"/>
    <mergeCell ref="C195:D195"/>
    <mergeCell ref="C217:D217"/>
    <mergeCell ref="F217:G217"/>
    <mergeCell ref="B231:G231"/>
    <mergeCell ref="B232:G232"/>
    <mergeCell ref="B234:G234"/>
    <mergeCell ref="B233:G233"/>
    <mergeCell ref="B235:G235"/>
    <mergeCell ref="C239:D239"/>
    <mergeCell ref="F239:G239"/>
    <mergeCell ref="B253:G253"/>
    <mergeCell ref="B275:G275"/>
    <mergeCell ref="B255:G255"/>
    <mergeCell ref="B276:G276"/>
    <mergeCell ref="B278:G278"/>
    <mergeCell ref="B279:G279"/>
    <mergeCell ref="B254:G254"/>
    <mergeCell ref="B256:G256"/>
    <mergeCell ref="B257:G257"/>
    <mergeCell ref="C261:D261"/>
    <mergeCell ref="F261:G261"/>
    <mergeCell ref="B277:G277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2" manualBreakCount="2">
    <brk id="82" max="16383" man="1"/>
    <brk id="1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E75CC-C7DA-4E24-8B45-AE01840F3C16}">
  <dimension ref="A1:N234"/>
  <sheetViews>
    <sheetView showGridLines="0" topLeftCell="B111" zoomScaleNormal="100" workbookViewId="0">
      <selection activeCell="I90" sqref="I90"/>
    </sheetView>
  </sheetViews>
  <sheetFormatPr baseColWidth="10" defaultColWidth="11.42578125" defaultRowHeight="12" customHeight="1"/>
  <cols>
    <col min="1" max="1" width="16.85546875" style="2" bestFit="1" customWidth="1"/>
    <col min="2" max="2" width="60.5703125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4" ht="15" customHeight="1">
      <c r="A1" s="1" t="s">
        <v>155</v>
      </c>
      <c r="G1" s="3" t="s">
        <v>58</v>
      </c>
      <c r="J1" s="2" t="s">
        <v>59</v>
      </c>
      <c r="L1" s="2" t="s">
        <v>60</v>
      </c>
      <c r="M1" s="87"/>
      <c r="N1" s="87"/>
    </row>
    <row r="2" spans="1:14" ht="12.75" customHeight="1" thickBot="1">
      <c r="A2" s="4"/>
      <c r="I2" s="16" t="s">
        <v>61</v>
      </c>
      <c r="J2" s="45">
        <f t="shared" ref="J2:J12" si="0">SUMIFS(C:C,B:B,I2)</f>
        <v>8333.1690000000017</v>
      </c>
      <c r="L2" s="46">
        <f t="shared" ref="L2:L12" si="1">SUMIFS(F:F,B:B,I2)/24</f>
        <v>7.9074999999999998</v>
      </c>
      <c r="M2" s="47"/>
    </row>
    <row r="3" spans="1:14" ht="12.75" customHeight="1">
      <c r="A3" s="93" t="s">
        <v>62</v>
      </c>
      <c r="B3" s="94"/>
      <c r="C3" s="95"/>
      <c r="D3" s="15"/>
      <c r="F3" s="31"/>
      <c r="G3" s="33"/>
      <c r="I3" s="16" t="s">
        <v>63</v>
      </c>
      <c r="J3" s="45">
        <f t="shared" si="0"/>
        <v>8333.1690000000017</v>
      </c>
      <c r="L3" s="46">
        <f t="shared" si="1"/>
        <v>7.9074999999999998</v>
      </c>
      <c r="M3" s="47"/>
    </row>
    <row r="4" spans="1:14" ht="12.75" customHeight="1">
      <c r="A4" s="96" t="s">
        <v>61</v>
      </c>
      <c r="B4" s="97"/>
      <c r="C4" s="5">
        <f>'Kalender 2026'!J2</f>
        <v>37</v>
      </c>
      <c r="I4" s="16" t="s">
        <v>64</v>
      </c>
      <c r="J4" s="45">
        <f t="shared" si="0"/>
        <v>8333.1690000000017</v>
      </c>
      <c r="L4" s="46">
        <f t="shared" si="1"/>
        <v>7.9074999999999998</v>
      </c>
      <c r="M4" s="47"/>
      <c r="N4" s="37"/>
    </row>
    <row r="5" spans="1:14" ht="12.75" customHeight="1">
      <c r="A5" s="35" t="s">
        <v>63</v>
      </c>
      <c r="B5" s="36"/>
      <c r="C5" s="5">
        <f>'Kalender 2026'!J3</f>
        <v>39</v>
      </c>
      <c r="I5" s="16" t="s">
        <v>65</v>
      </c>
      <c r="J5" s="45">
        <f t="shared" si="0"/>
        <v>8333.1690000000017</v>
      </c>
      <c r="L5" s="46">
        <f t="shared" si="1"/>
        <v>7.9074999999999998</v>
      </c>
      <c r="M5" s="47"/>
      <c r="N5" s="40"/>
    </row>
    <row r="6" spans="1:14" ht="12.75" customHeight="1">
      <c r="A6" s="35" t="s">
        <v>64</v>
      </c>
      <c r="B6" s="36"/>
      <c r="C6" s="5">
        <f>'Kalender 2026'!J4</f>
        <v>39</v>
      </c>
      <c r="I6" s="16" t="s">
        <v>66</v>
      </c>
      <c r="J6" s="45">
        <f t="shared" si="0"/>
        <v>8333.1690000000017</v>
      </c>
      <c r="L6" s="46">
        <f t="shared" si="1"/>
        <v>7.9074999999999998</v>
      </c>
      <c r="M6" s="47"/>
      <c r="N6" s="40"/>
    </row>
    <row r="7" spans="1:14" ht="12.75" customHeight="1">
      <c r="A7" s="35" t="s">
        <v>65</v>
      </c>
      <c r="B7" s="36"/>
      <c r="C7" s="5">
        <f>'Kalender 2026'!J5</f>
        <v>38</v>
      </c>
      <c r="I7" s="16" t="s">
        <v>67</v>
      </c>
      <c r="J7" s="45">
        <f t="shared" si="0"/>
        <v>8232.6579999999994</v>
      </c>
      <c r="L7" s="46">
        <f t="shared" si="1"/>
        <v>7.7979166666666666</v>
      </c>
      <c r="M7" s="39"/>
      <c r="N7" s="40"/>
    </row>
    <row r="8" spans="1:14" ht="12.75" customHeight="1">
      <c r="A8" s="96" t="s">
        <v>66</v>
      </c>
      <c r="B8" s="97"/>
      <c r="C8" s="5">
        <f>'Kalender 2026'!J6</f>
        <v>38</v>
      </c>
      <c r="I8" s="16" t="s">
        <v>68</v>
      </c>
      <c r="J8" s="45">
        <f t="shared" si="0"/>
        <v>8232.6579999999994</v>
      </c>
      <c r="L8" s="46">
        <f t="shared" si="1"/>
        <v>7.7979166666666666</v>
      </c>
      <c r="M8" s="39"/>
      <c r="N8" s="40"/>
    </row>
    <row r="9" spans="1:14" ht="12.75" customHeight="1">
      <c r="A9" s="98" t="s">
        <v>69</v>
      </c>
      <c r="B9" s="99"/>
      <c r="C9" s="5">
        <f>'Kalender 2026'!K13</f>
        <v>23</v>
      </c>
      <c r="I9" s="16" t="s">
        <v>70</v>
      </c>
      <c r="J9" s="45">
        <f t="shared" si="0"/>
        <v>7753.1120000000001</v>
      </c>
      <c r="L9" s="46">
        <f t="shared" si="1"/>
        <v>7.4195833333333345</v>
      </c>
      <c r="M9" s="39"/>
      <c r="N9" s="40"/>
    </row>
    <row r="10" spans="1:14" ht="12.75" customHeight="1">
      <c r="A10" s="96" t="s">
        <v>68</v>
      </c>
      <c r="B10" s="97"/>
      <c r="C10" s="5">
        <f>'Kalender 2026'!K14</f>
        <v>6</v>
      </c>
      <c r="I10" s="16" t="s">
        <v>71</v>
      </c>
      <c r="J10" s="45">
        <f t="shared" si="0"/>
        <v>7753.1120000000001</v>
      </c>
      <c r="L10" s="46">
        <f t="shared" si="1"/>
        <v>7.4195833333333345</v>
      </c>
      <c r="M10" s="39"/>
      <c r="N10" s="40"/>
    </row>
    <row r="11" spans="1:14" ht="12.75" customHeight="1">
      <c r="A11" s="98" t="s">
        <v>72</v>
      </c>
      <c r="B11" s="99"/>
      <c r="C11" s="5">
        <f>'Kalender 2026'!K21</f>
        <v>26</v>
      </c>
      <c r="I11" s="16" t="s">
        <v>28</v>
      </c>
      <c r="J11" s="45">
        <f t="shared" si="0"/>
        <v>5420.8710000000001</v>
      </c>
      <c r="L11" s="46">
        <f t="shared" si="1"/>
        <v>5.1491666666666669</v>
      </c>
      <c r="M11" s="39"/>
      <c r="N11" s="40"/>
    </row>
    <row r="12" spans="1:14" ht="12.75" customHeight="1">
      <c r="A12" s="98" t="s">
        <v>71</v>
      </c>
      <c r="B12" s="99"/>
      <c r="C12" s="5">
        <f>'Kalender 2026'!K22</f>
        <v>5</v>
      </c>
      <c r="I12" s="16" t="s">
        <v>30</v>
      </c>
      <c r="J12" s="45">
        <f t="shared" si="0"/>
        <v>5420.8710000000001</v>
      </c>
      <c r="L12" s="46">
        <f t="shared" si="1"/>
        <v>5.1491666666666669</v>
      </c>
      <c r="M12" s="39"/>
      <c r="N12" s="40"/>
    </row>
    <row r="13" spans="1:14" ht="12.75" customHeight="1">
      <c r="A13" s="96" t="s">
        <v>28</v>
      </c>
      <c r="B13" s="97"/>
      <c r="C13" s="5">
        <f>'Kalender 2026'!K7</f>
        <v>54</v>
      </c>
      <c r="I13" s="16"/>
      <c r="J13" s="38"/>
      <c r="K13" s="38"/>
      <c r="L13" s="10"/>
      <c r="M13" s="39"/>
      <c r="N13" s="40"/>
    </row>
    <row r="14" spans="1:14" ht="12.75" customHeight="1">
      <c r="A14" s="98" t="s">
        <v>30</v>
      </c>
      <c r="B14" s="99"/>
      <c r="C14" s="5">
        <f>'Kalender 2026'!K8</f>
        <v>60</v>
      </c>
      <c r="I14" s="16"/>
      <c r="J14" s="38"/>
      <c r="K14" s="38"/>
      <c r="L14" s="10"/>
      <c r="M14" s="39"/>
      <c r="N14" s="40"/>
    </row>
    <row r="15" spans="1:14" ht="12.75" customHeight="1" thickBot="1">
      <c r="A15" s="100" t="s">
        <v>73</v>
      </c>
      <c r="B15" s="101"/>
      <c r="C15" s="6">
        <f>SUM(C4:C14)</f>
        <v>365</v>
      </c>
      <c r="I15" s="16"/>
      <c r="J15" s="38"/>
      <c r="K15" s="38"/>
      <c r="L15" s="10"/>
      <c r="M15" s="39"/>
      <c r="N15" s="40"/>
    </row>
    <row r="16" spans="1:14" ht="12.75" customHeight="1">
      <c r="I16" s="17"/>
      <c r="J16" s="41"/>
      <c r="K16" s="42"/>
      <c r="L16" s="10"/>
      <c r="M16" s="43"/>
      <c r="N16" s="44"/>
    </row>
    <row r="17" spans="1:9" ht="12.75" customHeight="1">
      <c r="A17" s="18" t="s">
        <v>74</v>
      </c>
      <c r="B17" s="7">
        <v>500</v>
      </c>
      <c r="C17" s="8"/>
      <c r="D17" s="8"/>
      <c r="E17" s="8"/>
      <c r="F17" s="32"/>
      <c r="G17" s="32"/>
    </row>
    <row r="18" spans="1:9" ht="12.75" customHeight="1">
      <c r="A18" s="19" t="s">
        <v>32</v>
      </c>
      <c r="B18" s="2" t="s">
        <v>156</v>
      </c>
    </row>
    <row r="19" spans="1:9" ht="12.75" customHeight="1">
      <c r="A19" s="19"/>
      <c r="B19" s="2" t="s">
        <v>157</v>
      </c>
      <c r="C19" s="82" t="s">
        <v>77</v>
      </c>
      <c r="D19" s="83"/>
      <c r="F19" s="82" t="s">
        <v>78</v>
      </c>
      <c r="G19" s="83"/>
    </row>
    <row r="20" spans="1:9" ht="12.75" customHeight="1">
      <c r="A20" s="19"/>
      <c r="C20" s="9" t="s">
        <v>59</v>
      </c>
      <c r="D20" s="9" t="s">
        <v>79</v>
      </c>
      <c r="F20" s="9" t="s">
        <v>60</v>
      </c>
      <c r="G20" s="9" t="s">
        <v>80</v>
      </c>
    </row>
    <row r="21" spans="1:9" ht="12.75" customHeight="1">
      <c r="A21" s="19"/>
      <c r="B21" s="16" t="s">
        <v>61</v>
      </c>
      <c r="C21" s="23">
        <v>3440.5149999999999</v>
      </c>
      <c r="D21" s="24">
        <f>C21*C$4</f>
        <v>127299.05499999999</v>
      </c>
      <c r="E21" s="10"/>
      <c r="F21" s="25">
        <v>73.73</v>
      </c>
      <c r="G21" s="29">
        <f>F21*C$4</f>
        <v>2728.01</v>
      </c>
    </row>
    <row r="22" spans="1:9" ht="12.75" customHeight="1">
      <c r="A22" s="19"/>
      <c r="B22" s="16" t="s">
        <v>63</v>
      </c>
      <c r="C22" s="23">
        <v>3440.5149999999999</v>
      </c>
      <c r="D22" s="24">
        <f>C22*C$5</f>
        <v>134180.08499999999</v>
      </c>
      <c r="E22" s="10"/>
      <c r="F22" s="25">
        <v>73.73</v>
      </c>
      <c r="G22" s="29">
        <f>F22*C$5</f>
        <v>2875.4700000000003</v>
      </c>
    </row>
    <row r="23" spans="1:9" ht="12.75" customHeight="1">
      <c r="A23" s="19"/>
      <c r="B23" s="16" t="s">
        <v>64</v>
      </c>
      <c r="C23" s="23">
        <v>3440.5149999999999</v>
      </c>
      <c r="D23" s="24">
        <f>C23*C$6</f>
        <v>134180.08499999999</v>
      </c>
      <c r="E23" s="10"/>
      <c r="F23" s="25">
        <v>73.73</v>
      </c>
      <c r="G23" s="29">
        <f>F23*C$6</f>
        <v>2875.4700000000003</v>
      </c>
    </row>
    <row r="24" spans="1:9" ht="12.75" customHeight="1">
      <c r="A24" s="19"/>
      <c r="B24" s="16" t="s">
        <v>65</v>
      </c>
      <c r="C24" s="23">
        <v>3440.5149999999999</v>
      </c>
      <c r="D24" s="24">
        <f>C24*C$7</f>
        <v>130739.56999999999</v>
      </c>
      <c r="E24" s="10"/>
      <c r="F24" s="25">
        <v>73.73</v>
      </c>
      <c r="G24" s="29">
        <f>F24*C$7</f>
        <v>2801.7400000000002</v>
      </c>
    </row>
    <row r="25" spans="1:9" ht="12.75" customHeight="1">
      <c r="A25" s="19"/>
      <c r="B25" s="16" t="s">
        <v>66</v>
      </c>
      <c r="C25" s="23">
        <v>3440.5149999999999</v>
      </c>
      <c r="D25" s="24">
        <f>C25*C$8</f>
        <v>130739.56999999999</v>
      </c>
      <c r="E25" s="10"/>
      <c r="F25" s="25">
        <v>73.73</v>
      </c>
      <c r="G25" s="29">
        <f>F25*C$8</f>
        <v>2801.7400000000002</v>
      </c>
    </row>
    <row r="26" spans="1:9" ht="12.75" customHeight="1">
      <c r="A26" s="19"/>
      <c r="B26" s="16" t="s">
        <v>67</v>
      </c>
      <c r="C26" s="23">
        <v>3433.328</v>
      </c>
      <c r="D26" s="24">
        <f>C26*C$9</f>
        <v>78966.543999999994</v>
      </c>
      <c r="E26" s="10"/>
      <c r="F26" s="25">
        <v>73.42</v>
      </c>
      <c r="G26" s="29">
        <f>F26*C$9</f>
        <v>1688.66</v>
      </c>
    </row>
    <row r="27" spans="1:9" ht="12.75" customHeight="1">
      <c r="A27" s="19"/>
      <c r="B27" s="16" t="s">
        <v>68</v>
      </c>
      <c r="C27" s="23">
        <v>3433.328</v>
      </c>
      <c r="D27" s="24">
        <f>C27*C$10</f>
        <v>20599.968000000001</v>
      </c>
      <c r="E27" s="10"/>
      <c r="F27" s="25">
        <v>73.42</v>
      </c>
      <c r="G27" s="29">
        <f>F27*C$10</f>
        <v>440.52</v>
      </c>
    </row>
    <row r="28" spans="1:9" ht="12.75" customHeight="1">
      <c r="A28" s="19"/>
      <c r="B28" s="16" t="s">
        <v>70</v>
      </c>
      <c r="C28" s="23">
        <v>3116.7440000000001</v>
      </c>
      <c r="D28" s="24">
        <f>C28*C$11</f>
        <v>81035.343999999997</v>
      </c>
      <c r="E28" s="10"/>
      <c r="F28" s="25">
        <v>67.5</v>
      </c>
      <c r="G28" s="29">
        <f>F28*C$11</f>
        <v>1755</v>
      </c>
    </row>
    <row r="29" spans="1:9" ht="12.75" customHeight="1">
      <c r="A29" s="19"/>
      <c r="B29" s="16" t="s">
        <v>71</v>
      </c>
      <c r="C29" s="23">
        <v>3116.7440000000001</v>
      </c>
      <c r="D29" s="24">
        <f>C29*C$12</f>
        <v>15583.720000000001</v>
      </c>
      <c r="E29" s="10"/>
      <c r="F29" s="25">
        <v>67.5</v>
      </c>
      <c r="G29" s="29">
        <f>F29*C$12</f>
        <v>337.5</v>
      </c>
    </row>
    <row r="30" spans="1:9" ht="12.75" customHeight="1">
      <c r="A30" s="19"/>
      <c r="B30" s="16" t="s">
        <v>28</v>
      </c>
      <c r="C30" s="23">
        <v>2462.4540000000002</v>
      </c>
      <c r="D30" s="24">
        <f>C30*C$13</f>
        <v>132972.516</v>
      </c>
      <c r="E30" s="10"/>
      <c r="F30" s="25">
        <v>53.33</v>
      </c>
      <c r="G30" s="29">
        <f>F30*C$13</f>
        <v>2879.8199999999997</v>
      </c>
    </row>
    <row r="31" spans="1:9" ht="12.75" customHeight="1">
      <c r="A31" s="19"/>
      <c r="B31" s="16" t="s">
        <v>30</v>
      </c>
      <c r="C31" s="23">
        <v>2462.4540000000002</v>
      </c>
      <c r="D31" s="24">
        <f>C31*C$14</f>
        <v>147747.24000000002</v>
      </c>
      <c r="E31" s="10"/>
      <c r="F31" s="25">
        <v>53.33</v>
      </c>
      <c r="G31" s="29">
        <f>F31*C$14</f>
        <v>3199.7999999999997</v>
      </c>
    </row>
    <row r="32" spans="1:9" ht="12.75" customHeight="1">
      <c r="A32" s="19"/>
      <c r="B32" s="17" t="s">
        <v>81</v>
      </c>
      <c r="C32" s="26"/>
      <c r="D32" s="27">
        <f>SUM(D21:D31)</f>
        <v>1134043.6969999999</v>
      </c>
      <c r="E32" s="10"/>
      <c r="F32" s="28"/>
      <c r="G32" s="30">
        <f>SUM(G21:G31)</f>
        <v>24383.73</v>
      </c>
      <c r="I32" s="11"/>
    </row>
    <row r="33" spans="1:9" ht="12.75" customHeight="1">
      <c r="A33" s="21" t="s">
        <v>82</v>
      </c>
      <c r="B33" s="80" t="s">
        <v>212</v>
      </c>
      <c r="C33" s="84"/>
      <c r="D33" s="84"/>
      <c r="E33" s="84"/>
      <c r="F33" s="84"/>
      <c r="G33" s="84"/>
      <c r="I33" s="2" t="s">
        <v>32</v>
      </c>
    </row>
    <row r="34" spans="1:9" ht="12.75" customHeight="1">
      <c r="A34" s="21" t="s">
        <v>83</v>
      </c>
      <c r="B34" s="80" t="s">
        <v>158</v>
      </c>
      <c r="C34" s="84"/>
      <c r="D34" s="84"/>
      <c r="E34" s="84"/>
      <c r="F34" s="84"/>
      <c r="G34" s="84"/>
    </row>
    <row r="35" spans="1:9" ht="12.75" customHeight="1">
      <c r="A35" s="20" t="s">
        <v>84</v>
      </c>
      <c r="B35" s="80" t="s">
        <v>216</v>
      </c>
      <c r="C35" s="81"/>
      <c r="D35" s="81"/>
      <c r="E35" s="81"/>
      <c r="F35" s="81"/>
      <c r="G35" s="81"/>
    </row>
    <row r="36" spans="1:9" ht="25.5" customHeight="1">
      <c r="A36" s="34" t="s">
        <v>85</v>
      </c>
      <c r="B36" s="85" t="s">
        <v>159</v>
      </c>
      <c r="C36" s="90"/>
      <c r="D36" s="90"/>
      <c r="E36" s="90"/>
      <c r="F36" s="90"/>
      <c r="G36" s="90"/>
    </row>
    <row r="37" spans="1:9" ht="26.25" customHeight="1">
      <c r="A37" s="22" t="s">
        <v>86</v>
      </c>
      <c r="B37" s="80" t="s">
        <v>160</v>
      </c>
      <c r="C37" s="84"/>
      <c r="D37" s="84"/>
      <c r="E37" s="84"/>
      <c r="F37" s="84"/>
      <c r="G37" s="84"/>
    </row>
    <row r="38" spans="1:9" ht="12.75" customHeight="1"/>
    <row r="39" spans="1:9" ht="12.75" customHeight="1">
      <c r="A39" s="18" t="s">
        <v>74</v>
      </c>
      <c r="B39" s="7" t="s">
        <v>161</v>
      </c>
      <c r="C39" s="8"/>
      <c r="D39" s="8"/>
      <c r="E39" s="8"/>
      <c r="F39" s="32"/>
      <c r="G39" s="32"/>
    </row>
    <row r="40" spans="1:9" ht="12.75" customHeight="1">
      <c r="A40" s="19" t="s">
        <v>32</v>
      </c>
      <c r="B40" s="2" t="s">
        <v>162</v>
      </c>
    </row>
    <row r="41" spans="1:9" ht="12.75" customHeight="1">
      <c r="A41" s="19"/>
      <c r="B41" s="2" t="s">
        <v>163</v>
      </c>
      <c r="C41" s="82" t="s">
        <v>77</v>
      </c>
      <c r="D41" s="83"/>
      <c r="F41" s="82" t="s">
        <v>78</v>
      </c>
      <c r="G41" s="83"/>
    </row>
    <row r="42" spans="1:9" ht="12.75" customHeight="1">
      <c r="A42" s="19"/>
      <c r="C42" s="9" t="s">
        <v>59</v>
      </c>
      <c r="D42" s="9" t="s">
        <v>79</v>
      </c>
      <c r="F42" s="9" t="s">
        <v>60</v>
      </c>
      <c r="G42" s="9" t="s">
        <v>80</v>
      </c>
    </row>
    <row r="43" spans="1:9" ht="12.75" customHeight="1">
      <c r="A43" s="19"/>
      <c r="B43" s="16" t="s">
        <v>61</v>
      </c>
      <c r="C43" s="23">
        <v>255.55600000000001</v>
      </c>
      <c r="D43" s="24">
        <f>C43*C$4</f>
        <v>9455.5720000000001</v>
      </c>
      <c r="E43" s="10"/>
      <c r="F43" s="25">
        <v>6.25</v>
      </c>
      <c r="G43" s="29">
        <f>F43*C$4</f>
        <v>231.25</v>
      </c>
    </row>
    <row r="44" spans="1:9" ht="12.75" customHeight="1">
      <c r="A44" s="19"/>
      <c r="B44" s="16" t="s">
        <v>63</v>
      </c>
      <c r="C44" s="23">
        <v>255.55600000000001</v>
      </c>
      <c r="D44" s="24">
        <f>C44*C$5</f>
        <v>9966.6840000000011</v>
      </c>
      <c r="E44" s="10"/>
      <c r="F44" s="25">
        <v>6.25</v>
      </c>
      <c r="G44" s="29">
        <f>F44*C$5</f>
        <v>243.75</v>
      </c>
    </row>
    <row r="45" spans="1:9" ht="12.75" customHeight="1">
      <c r="A45" s="19"/>
      <c r="B45" s="16" t="s">
        <v>64</v>
      </c>
      <c r="C45" s="23">
        <v>255.55600000000001</v>
      </c>
      <c r="D45" s="24">
        <f>C45*C$6</f>
        <v>9966.6840000000011</v>
      </c>
      <c r="E45" s="10"/>
      <c r="F45" s="25">
        <v>6.25</v>
      </c>
      <c r="G45" s="29">
        <f>F45*C$6</f>
        <v>243.75</v>
      </c>
    </row>
    <row r="46" spans="1:9" ht="12.75" customHeight="1">
      <c r="A46" s="19"/>
      <c r="B46" s="16" t="s">
        <v>65</v>
      </c>
      <c r="C46" s="23">
        <v>255.55600000000001</v>
      </c>
      <c r="D46" s="24">
        <f>C46*C$7</f>
        <v>9711.1280000000006</v>
      </c>
      <c r="E46" s="10"/>
      <c r="F46" s="25">
        <v>6.25</v>
      </c>
      <c r="G46" s="29">
        <f>F46*C$7</f>
        <v>237.5</v>
      </c>
    </row>
    <row r="47" spans="1:9" ht="12.75" customHeight="1">
      <c r="A47" s="19"/>
      <c r="B47" s="16" t="s">
        <v>66</v>
      </c>
      <c r="C47" s="23">
        <v>255.55600000000001</v>
      </c>
      <c r="D47" s="24">
        <f>C47*C$8</f>
        <v>9711.1280000000006</v>
      </c>
      <c r="E47" s="10"/>
      <c r="F47" s="25">
        <v>6.25</v>
      </c>
      <c r="G47" s="29">
        <f>F47*C$8</f>
        <v>237.5</v>
      </c>
    </row>
    <row r="48" spans="1:9" ht="12.75" customHeight="1">
      <c r="A48" s="19"/>
      <c r="B48" s="16" t="s">
        <v>67</v>
      </c>
      <c r="C48" s="23">
        <v>255.55600000000001</v>
      </c>
      <c r="D48" s="24">
        <f>C48*C$9</f>
        <v>5877.7880000000005</v>
      </c>
      <c r="E48" s="10"/>
      <c r="F48" s="25">
        <v>6.25</v>
      </c>
      <c r="G48" s="29">
        <f>F48*C$9</f>
        <v>143.75</v>
      </c>
    </row>
    <row r="49" spans="1:9" ht="12.75" customHeight="1">
      <c r="A49" s="19"/>
      <c r="B49" s="16" t="s">
        <v>68</v>
      </c>
      <c r="C49" s="23">
        <v>255.55600000000001</v>
      </c>
      <c r="D49" s="24">
        <f>C49*C$10</f>
        <v>1533.336</v>
      </c>
      <c r="E49" s="10"/>
      <c r="F49" s="25">
        <v>6.25</v>
      </c>
      <c r="G49" s="29">
        <f>F49*C$10</f>
        <v>37.5</v>
      </c>
    </row>
    <row r="50" spans="1:9" ht="12.75" customHeight="1">
      <c r="A50" s="19"/>
      <c r="B50" s="16" t="s">
        <v>70</v>
      </c>
      <c r="C50" s="23">
        <v>255.55600000000001</v>
      </c>
      <c r="D50" s="24">
        <f>C50*C$11</f>
        <v>6644.4560000000001</v>
      </c>
      <c r="E50" s="10"/>
      <c r="F50" s="25">
        <v>6.25</v>
      </c>
      <c r="G50" s="29">
        <f>F50*C$11</f>
        <v>162.5</v>
      </c>
    </row>
    <row r="51" spans="1:9" ht="12.75" customHeight="1">
      <c r="A51" s="19"/>
      <c r="B51" s="16" t="s">
        <v>71</v>
      </c>
      <c r="C51" s="23">
        <v>255.55600000000001</v>
      </c>
      <c r="D51" s="24">
        <f>C51*C$12</f>
        <v>1277.78</v>
      </c>
      <c r="E51" s="10"/>
      <c r="F51" s="25">
        <v>6.25</v>
      </c>
      <c r="G51" s="29">
        <f>F51*C$12</f>
        <v>31.25</v>
      </c>
    </row>
    <row r="52" spans="1:9" ht="12.75" customHeight="1">
      <c r="A52" s="19"/>
      <c r="B52" s="16" t="s">
        <v>28</v>
      </c>
      <c r="C52" s="23">
        <v>511.113</v>
      </c>
      <c r="D52" s="24">
        <f>C52*C$13</f>
        <v>27600.101999999999</v>
      </c>
      <c r="E52" s="10"/>
      <c r="F52" s="25">
        <v>12.5</v>
      </c>
      <c r="G52" s="29">
        <f>F52*C$13</f>
        <v>675</v>
      </c>
    </row>
    <row r="53" spans="1:9" ht="12.75" customHeight="1">
      <c r="A53" s="19"/>
      <c r="B53" s="16" t="s">
        <v>30</v>
      </c>
      <c r="C53" s="23">
        <v>511.113</v>
      </c>
      <c r="D53" s="24">
        <f>C53*C$14</f>
        <v>30666.78</v>
      </c>
      <c r="E53" s="10"/>
      <c r="F53" s="25">
        <v>12.5</v>
      </c>
      <c r="G53" s="29">
        <f>F53*C$14</f>
        <v>750</v>
      </c>
    </row>
    <row r="54" spans="1:9" ht="12.75" customHeight="1">
      <c r="A54" s="19"/>
      <c r="B54" s="17" t="s">
        <v>81</v>
      </c>
      <c r="C54" s="26"/>
      <c r="D54" s="27">
        <f>SUM(D43:D53)</f>
        <v>122411.43799999999</v>
      </c>
      <c r="E54" s="10"/>
      <c r="F54" s="28"/>
      <c r="G54" s="30">
        <f>SUM(G43:G53)</f>
        <v>2993.75</v>
      </c>
      <c r="I54" s="11"/>
    </row>
    <row r="55" spans="1:9" ht="12.75" customHeight="1">
      <c r="A55" s="21" t="s">
        <v>82</v>
      </c>
      <c r="B55" s="80" t="s">
        <v>212</v>
      </c>
      <c r="C55" s="84"/>
      <c r="D55" s="84"/>
      <c r="E55" s="84"/>
      <c r="F55" s="84"/>
      <c r="G55" s="84"/>
      <c r="I55" s="2" t="s">
        <v>32</v>
      </c>
    </row>
    <row r="56" spans="1:9" ht="12.75" customHeight="1">
      <c r="A56" s="21" t="s">
        <v>83</v>
      </c>
      <c r="B56" s="80"/>
      <c r="C56" s="84"/>
      <c r="D56" s="84"/>
      <c r="E56" s="84"/>
      <c r="F56" s="84"/>
      <c r="G56" s="84"/>
    </row>
    <row r="57" spans="1:9" ht="12.75" customHeight="1">
      <c r="A57" s="20" t="s">
        <v>84</v>
      </c>
      <c r="B57" s="80" t="s">
        <v>216</v>
      </c>
      <c r="C57" s="81"/>
      <c r="D57" s="81"/>
      <c r="E57" s="81"/>
      <c r="F57" s="81"/>
      <c r="G57" s="81"/>
    </row>
    <row r="58" spans="1:9" ht="25.5" customHeight="1">
      <c r="A58" s="34" t="s">
        <v>85</v>
      </c>
      <c r="B58" s="85" t="s">
        <v>159</v>
      </c>
      <c r="C58" s="90"/>
      <c r="D58" s="90"/>
      <c r="E58" s="90"/>
      <c r="F58" s="90"/>
      <c r="G58" s="90"/>
    </row>
    <row r="59" spans="1:9" ht="12.75" customHeight="1">
      <c r="A59" s="22" t="s">
        <v>86</v>
      </c>
      <c r="B59" s="80" t="s">
        <v>164</v>
      </c>
      <c r="C59" s="84"/>
      <c r="D59" s="84"/>
      <c r="E59" s="84"/>
      <c r="F59" s="84"/>
      <c r="G59" s="84"/>
    </row>
    <row r="60" spans="1:9" ht="12.75" customHeight="1"/>
    <row r="61" spans="1:9" ht="12.75" customHeight="1">
      <c r="A61" s="18" t="s">
        <v>74</v>
      </c>
      <c r="B61" s="7">
        <v>505</v>
      </c>
      <c r="C61" s="8"/>
      <c r="D61" s="8"/>
      <c r="E61" s="8"/>
      <c r="F61" s="32"/>
      <c r="G61" s="32"/>
    </row>
    <row r="62" spans="1:9" ht="12.75" customHeight="1">
      <c r="A62" s="19" t="s">
        <v>32</v>
      </c>
      <c r="B62" s="2" t="s">
        <v>162</v>
      </c>
    </row>
    <row r="63" spans="1:9" ht="12.75" customHeight="1">
      <c r="A63" s="19"/>
      <c r="B63" s="2" t="s">
        <v>165</v>
      </c>
      <c r="C63" s="82" t="s">
        <v>77</v>
      </c>
      <c r="D63" s="83"/>
      <c r="F63" s="82" t="s">
        <v>78</v>
      </c>
      <c r="G63" s="83"/>
    </row>
    <row r="64" spans="1:9" ht="12.75" customHeight="1">
      <c r="A64" s="19"/>
      <c r="C64" s="9" t="s">
        <v>59</v>
      </c>
      <c r="D64" s="9" t="s">
        <v>79</v>
      </c>
      <c r="F64" s="9" t="s">
        <v>60</v>
      </c>
      <c r="G64" s="9" t="s">
        <v>80</v>
      </c>
    </row>
    <row r="65" spans="1:12" ht="12.75" customHeight="1">
      <c r="A65" s="19"/>
      <c r="B65" s="16" t="s">
        <v>61</v>
      </c>
      <c r="C65" s="23">
        <v>3182.5030000000002</v>
      </c>
      <c r="D65" s="24">
        <f>C65*C$4</f>
        <v>117752.611</v>
      </c>
      <c r="E65" s="10"/>
      <c r="F65" s="25">
        <v>74.05</v>
      </c>
      <c r="G65" s="29">
        <f>F65*C$4</f>
        <v>2739.85</v>
      </c>
    </row>
    <row r="66" spans="1:12" ht="12.75" customHeight="1">
      <c r="A66" s="19"/>
      <c r="B66" s="16" t="s">
        <v>63</v>
      </c>
      <c r="C66" s="23">
        <v>3182.5030000000002</v>
      </c>
      <c r="D66" s="24">
        <f>C66*C$5</f>
        <v>124117.61700000001</v>
      </c>
      <c r="E66" s="10"/>
      <c r="F66" s="25">
        <v>74.05</v>
      </c>
      <c r="G66" s="29">
        <f>F66*C$5</f>
        <v>2887.95</v>
      </c>
    </row>
    <row r="67" spans="1:12" ht="12.75" customHeight="1">
      <c r="A67" s="19"/>
      <c r="B67" s="16" t="s">
        <v>64</v>
      </c>
      <c r="C67" s="23">
        <v>3182.5030000000002</v>
      </c>
      <c r="D67" s="24">
        <f>C67*C$6</f>
        <v>124117.61700000001</v>
      </c>
      <c r="E67" s="10"/>
      <c r="F67" s="25">
        <v>74.05</v>
      </c>
      <c r="G67" s="29">
        <f>F67*C$6</f>
        <v>2887.95</v>
      </c>
    </row>
    <row r="68" spans="1:12" ht="12.75" customHeight="1">
      <c r="A68" s="19"/>
      <c r="B68" s="16" t="s">
        <v>65</v>
      </c>
      <c r="C68" s="23">
        <v>3182.5030000000002</v>
      </c>
      <c r="D68" s="24">
        <f>C68*C$7</f>
        <v>120935.114</v>
      </c>
      <c r="E68" s="10"/>
      <c r="F68" s="25">
        <v>74.05</v>
      </c>
      <c r="G68" s="29">
        <f>F68*C$7</f>
        <v>2813.9</v>
      </c>
    </row>
    <row r="69" spans="1:12" ht="12.75" customHeight="1">
      <c r="A69" s="19"/>
      <c r="B69" s="16" t="s">
        <v>66</v>
      </c>
      <c r="C69" s="23">
        <v>3182.5030000000002</v>
      </c>
      <c r="D69" s="24">
        <f>C69*C$8</f>
        <v>120935.114</v>
      </c>
      <c r="E69" s="10"/>
      <c r="F69" s="25">
        <v>74.05</v>
      </c>
      <c r="G69" s="29">
        <f>F69*C$8</f>
        <v>2813.9</v>
      </c>
    </row>
    <row r="70" spans="1:12" ht="12.75" customHeight="1">
      <c r="A70" s="19"/>
      <c r="B70" s="16" t="s">
        <v>67</v>
      </c>
      <c r="C70" s="23">
        <v>3182.5030000000002</v>
      </c>
      <c r="D70" s="24">
        <f>C70*C$9</f>
        <v>73197.569000000003</v>
      </c>
      <c r="E70" s="10"/>
      <c r="F70" s="25">
        <v>74.05</v>
      </c>
      <c r="G70" s="29">
        <f>F70*C$9</f>
        <v>1703.1499999999999</v>
      </c>
    </row>
    <row r="71" spans="1:12" ht="12.75" customHeight="1">
      <c r="A71" s="19"/>
      <c r="B71" s="16" t="s">
        <v>68</v>
      </c>
      <c r="C71" s="23">
        <v>3182.5030000000002</v>
      </c>
      <c r="D71" s="24">
        <f>C71*C$10</f>
        <v>19095.018</v>
      </c>
      <c r="E71" s="10"/>
      <c r="F71" s="25">
        <v>74.05</v>
      </c>
      <c r="G71" s="29">
        <f>F71*C$10</f>
        <v>444.29999999999995</v>
      </c>
    </row>
    <row r="72" spans="1:12" ht="12.75" customHeight="1">
      <c r="A72" s="19"/>
      <c r="B72" s="16" t="s">
        <v>70</v>
      </c>
      <c r="C72" s="23">
        <v>3088.4969999999998</v>
      </c>
      <c r="D72" s="24">
        <f>C72*C$11</f>
        <v>80300.921999999991</v>
      </c>
      <c r="E72" s="10"/>
      <c r="F72" s="25">
        <v>72.12</v>
      </c>
      <c r="G72" s="29">
        <f>F72*C$11</f>
        <v>1875.1200000000001</v>
      </c>
    </row>
    <row r="73" spans="1:12" ht="12.75" customHeight="1">
      <c r="A73" s="19"/>
      <c r="B73" s="16" t="s">
        <v>71</v>
      </c>
      <c r="C73" s="23">
        <v>3088.4969999999998</v>
      </c>
      <c r="D73" s="24">
        <f>C73*C$12</f>
        <v>15442.484999999999</v>
      </c>
      <c r="E73" s="10"/>
      <c r="F73" s="25">
        <v>72.12</v>
      </c>
      <c r="G73" s="29">
        <f>F73*C$12</f>
        <v>360.6</v>
      </c>
    </row>
    <row r="74" spans="1:12" ht="12.75" customHeight="1">
      <c r="A74" s="19"/>
      <c r="B74" s="16" t="s">
        <v>28</v>
      </c>
      <c r="C74" s="23">
        <v>2447.3040000000001</v>
      </c>
      <c r="D74" s="24">
        <f>C74*C$13</f>
        <v>132154.416</v>
      </c>
      <c r="E74" s="10"/>
      <c r="F74" s="25">
        <v>57.75</v>
      </c>
      <c r="G74" s="29">
        <f>F74*C$13</f>
        <v>3118.5</v>
      </c>
    </row>
    <row r="75" spans="1:12" ht="12.75" customHeight="1">
      <c r="A75" s="19"/>
      <c r="B75" s="16" t="s">
        <v>30</v>
      </c>
      <c r="C75" s="23">
        <v>2447.3040000000001</v>
      </c>
      <c r="D75" s="24">
        <f>C75*C$14</f>
        <v>146838.24</v>
      </c>
      <c r="E75" s="10"/>
      <c r="F75" s="25">
        <v>57.75</v>
      </c>
      <c r="G75" s="29">
        <f>F75*C$14</f>
        <v>3465</v>
      </c>
    </row>
    <row r="76" spans="1:12" ht="12.75" customHeight="1">
      <c r="A76" s="19"/>
      <c r="B76" s="17" t="s">
        <v>81</v>
      </c>
      <c r="C76" s="26"/>
      <c r="D76" s="27">
        <f>SUM(D65:D75)</f>
        <v>1074886.7230000002</v>
      </c>
      <c r="E76" s="10"/>
      <c r="F76" s="28"/>
      <c r="G76" s="30">
        <f>SUM(G65:G75)</f>
        <v>25110.219999999998</v>
      </c>
      <c r="I76" s="11"/>
    </row>
    <row r="77" spans="1:12" ht="12.75" customHeight="1">
      <c r="A77" s="21" t="s">
        <v>82</v>
      </c>
      <c r="B77" s="80" t="s">
        <v>212</v>
      </c>
      <c r="C77" s="84"/>
      <c r="D77" s="84"/>
      <c r="E77" s="84"/>
      <c r="F77" s="84"/>
      <c r="G77" s="84"/>
      <c r="I77" s="2" t="s">
        <v>32</v>
      </c>
    </row>
    <row r="78" spans="1:12" ht="12.75" customHeight="1">
      <c r="A78" s="21" t="s">
        <v>83</v>
      </c>
      <c r="B78" s="80" t="s">
        <v>166</v>
      </c>
      <c r="C78" s="84"/>
      <c r="D78" s="84"/>
      <c r="E78" s="84"/>
      <c r="F78" s="84"/>
      <c r="G78" s="84"/>
    </row>
    <row r="79" spans="1:12" ht="12.75" customHeight="1">
      <c r="A79" s="20" t="s">
        <v>84</v>
      </c>
      <c r="B79" s="80" t="s">
        <v>216</v>
      </c>
      <c r="C79" s="81"/>
      <c r="D79" s="81"/>
      <c r="E79" s="81"/>
      <c r="F79" s="81"/>
      <c r="G79" s="81"/>
      <c r="K79" s="11"/>
      <c r="L79" s="11"/>
    </row>
    <row r="80" spans="1:12" ht="25.5" customHeight="1">
      <c r="A80" s="34" t="s">
        <v>85</v>
      </c>
      <c r="B80" s="85" t="s">
        <v>167</v>
      </c>
      <c r="C80" s="90"/>
      <c r="D80" s="90"/>
      <c r="E80" s="90"/>
      <c r="F80" s="90"/>
      <c r="G80" s="90"/>
      <c r="K80" s="72"/>
      <c r="L80" s="72"/>
    </row>
    <row r="81" spans="1:11" ht="12.75" customHeight="1">
      <c r="A81" s="22" t="s">
        <v>86</v>
      </c>
      <c r="B81" s="80"/>
      <c r="C81" s="84"/>
      <c r="D81" s="84"/>
      <c r="E81" s="84"/>
      <c r="F81" s="84"/>
      <c r="G81" s="84"/>
    </row>
    <row r="82" spans="1:11" ht="12.75" customHeight="1"/>
    <row r="83" spans="1:11" ht="12.75" customHeight="1">
      <c r="A83" s="18" t="s">
        <v>74</v>
      </c>
      <c r="B83" s="7" t="s">
        <v>168</v>
      </c>
      <c r="C83" s="8"/>
      <c r="D83" s="8"/>
      <c r="E83" s="8"/>
      <c r="F83" s="32"/>
      <c r="G83" s="32"/>
      <c r="K83" s="11"/>
    </row>
    <row r="84" spans="1:11" ht="12.75" customHeight="1">
      <c r="A84" s="19" t="s">
        <v>32</v>
      </c>
      <c r="B84" s="2" t="s">
        <v>169</v>
      </c>
      <c r="K84" s="72"/>
    </row>
    <row r="85" spans="1:11" ht="12.75" customHeight="1">
      <c r="A85" s="19"/>
      <c r="B85" s="2" t="s">
        <v>170</v>
      </c>
      <c r="C85" s="82" t="s">
        <v>77</v>
      </c>
      <c r="D85" s="83"/>
      <c r="F85" s="82" t="s">
        <v>78</v>
      </c>
      <c r="G85" s="83"/>
    </row>
    <row r="86" spans="1:11" ht="12.75" customHeight="1">
      <c r="A86" s="19"/>
      <c r="C86" s="9" t="s">
        <v>59</v>
      </c>
      <c r="D86" s="9" t="s">
        <v>79</v>
      </c>
      <c r="F86" s="9" t="s">
        <v>60</v>
      </c>
      <c r="G86" s="9" t="s">
        <v>80</v>
      </c>
    </row>
    <row r="87" spans="1:11" ht="12.75" customHeight="1">
      <c r="A87" s="19"/>
      <c r="B87" s="16" t="s">
        <v>61</v>
      </c>
      <c r="C87" s="23">
        <v>947.77499999999998</v>
      </c>
      <c r="D87" s="24">
        <f>C87*C$4</f>
        <v>35067.674999999996</v>
      </c>
      <c r="E87" s="10"/>
      <c r="F87" s="25">
        <v>18.63</v>
      </c>
      <c r="G87" s="29">
        <f>F87*C$4</f>
        <v>689.31</v>
      </c>
    </row>
    <row r="88" spans="1:11" ht="12.75" customHeight="1">
      <c r="A88" s="19"/>
      <c r="B88" s="16" t="s">
        <v>63</v>
      </c>
      <c r="C88" s="23">
        <v>947.77499999999998</v>
      </c>
      <c r="D88" s="24">
        <f>C88*C$5</f>
        <v>36963.224999999999</v>
      </c>
      <c r="E88" s="10"/>
      <c r="F88" s="25">
        <v>18.63</v>
      </c>
      <c r="G88" s="29">
        <f>F88*C$5</f>
        <v>726.56999999999994</v>
      </c>
    </row>
    <row r="89" spans="1:11" ht="12.75" customHeight="1">
      <c r="A89" s="19"/>
      <c r="B89" s="16" t="s">
        <v>64</v>
      </c>
      <c r="C89" s="23">
        <v>947.77499999999998</v>
      </c>
      <c r="D89" s="24">
        <f>C89*C$6</f>
        <v>36963.224999999999</v>
      </c>
      <c r="E89" s="10"/>
      <c r="F89" s="25">
        <v>18.63</v>
      </c>
      <c r="G89" s="29">
        <f>F89*C$6</f>
        <v>726.56999999999994</v>
      </c>
    </row>
    <row r="90" spans="1:11" ht="12.75" customHeight="1">
      <c r="A90" s="19"/>
      <c r="B90" s="16" t="s">
        <v>65</v>
      </c>
      <c r="C90" s="23">
        <v>947.77499999999998</v>
      </c>
      <c r="D90" s="24">
        <f>C90*C$7</f>
        <v>36015.449999999997</v>
      </c>
      <c r="E90" s="10"/>
      <c r="F90" s="25">
        <v>18.63</v>
      </c>
      <c r="G90" s="29">
        <f>F90*C$7</f>
        <v>707.93999999999994</v>
      </c>
    </row>
    <row r="91" spans="1:11" ht="12.75" customHeight="1">
      <c r="A91" s="19"/>
      <c r="B91" s="16" t="s">
        <v>66</v>
      </c>
      <c r="C91" s="23">
        <v>947.77499999999998</v>
      </c>
      <c r="D91" s="24">
        <f>C91*C$8</f>
        <v>36015.449999999997</v>
      </c>
      <c r="E91" s="10"/>
      <c r="F91" s="25">
        <v>18.63</v>
      </c>
      <c r="G91" s="29">
        <f>F91*C$8</f>
        <v>707.93999999999994</v>
      </c>
    </row>
    <row r="92" spans="1:11" ht="12.75" customHeight="1">
      <c r="A92" s="19"/>
      <c r="B92" s="16" t="s">
        <v>67</v>
      </c>
      <c r="C92" s="23">
        <v>947.77499999999998</v>
      </c>
      <c r="D92" s="24">
        <f>C92*C$9</f>
        <v>21798.825000000001</v>
      </c>
      <c r="E92" s="10"/>
      <c r="F92" s="25">
        <v>18.63</v>
      </c>
      <c r="G92" s="29">
        <f>F92*C$9</f>
        <v>428.48999999999995</v>
      </c>
    </row>
    <row r="93" spans="1:11" ht="12.75" customHeight="1">
      <c r="A93" s="19"/>
      <c r="B93" s="16" t="s">
        <v>68</v>
      </c>
      <c r="C93" s="23">
        <v>947.77499999999998</v>
      </c>
      <c r="D93" s="24">
        <f>C93*C$10</f>
        <v>5686.65</v>
      </c>
      <c r="E93" s="10"/>
      <c r="F93" s="25">
        <v>18.63</v>
      </c>
      <c r="G93" s="29">
        <f>F93*C$10</f>
        <v>111.78</v>
      </c>
    </row>
    <row r="94" spans="1:11" ht="12.75" customHeight="1">
      <c r="A94" s="19"/>
      <c r="B94" s="16" t="s">
        <v>70</v>
      </c>
      <c r="C94" s="23">
        <v>878.81899999999996</v>
      </c>
      <c r="D94" s="24">
        <f>C94*C$11</f>
        <v>22849.293999999998</v>
      </c>
      <c r="E94" s="10"/>
      <c r="F94" s="25">
        <v>17.399999999999999</v>
      </c>
      <c r="G94" s="29">
        <f>F94*C$11</f>
        <v>452.4</v>
      </c>
    </row>
    <row r="95" spans="1:11" ht="12.75" customHeight="1">
      <c r="A95" s="19"/>
      <c r="B95" s="16" t="s">
        <v>71</v>
      </c>
      <c r="C95" s="23">
        <v>878.81899999999996</v>
      </c>
      <c r="D95" s="24">
        <f>C95*C$12</f>
        <v>4394.0949999999993</v>
      </c>
      <c r="E95" s="10"/>
      <c r="F95" s="25">
        <v>17.399999999999999</v>
      </c>
      <c r="G95" s="29">
        <f>F95*C$12</f>
        <v>87</v>
      </c>
    </row>
    <row r="96" spans="1:11" ht="12.75" customHeight="1">
      <c r="A96" s="19"/>
      <c r="B96" s="16" t="s">
        <v>28</v>
      </c>
      <c r="C96" s="23"/>
      <c r="D96" s="24">
        <f>C96*C$13</f>
        <v>0</v>
      </c>
      <c r="E96" s="10"/>
      <c r="F96" s="25"/>
      <c r="G96" s="29">
        <f>F96*C$13</f>
        <v>0</v>
      </c>
    </row>
    <row r="97" spans="1:9" ht="12.75" customHeight="1">
      <c r="A97" s="19"/>
      <c r="B97" s="16" t="s">
        <v>30</v>
      </c>
      <c r="C97" s="23"/>
      <c r="D97" s="24">
        <f>C97*C$14</f>
        <v>0</v>
      </c>
      <c r="E97" s="10"/>
      <c r="F97" s="25"/>
      <c r="G97" s="29">
        <f>F97*C$14</f>
        <v>0</v>
      </c>
    </row>
    <row r="98" spans="1:9" ht="12.75" customHeight="1">
      <c r="A98" s="19"/>
      <c r="B98" s="17" t="s">
        <v>81</v>
      </c>
      <c r="C98" s="26"/>
      <c r="D98" s="27">
        <f>SUM(D87:D97)</f>
        <v>235753.88900000002</v>
      </c>
      <c r="E98" s="10"/>
      <c r="F98" s="28"/>
      <c r="G98" s="30">
        <f>SUM(G87:G97)</f>
        <v>4637.9999999999991</v>
      </c>
      <c r="I98" s="11"/>
    </row>
    <row r="99" spans="1:9" ht="12.75" customHeight="1">
      <c r="A99" s="21" t="s">
        <v>82</v>
      </c>
      <c r="B99" s="80" t="s">
        <v>212</v>
      </c>
      <c r="C99" s="84"/>
      <c r="D99" s="84"/>
      <c r="E99" s="84"/>
      <c r="F99" s="84"/>
      <c r="G99" s="84"/>
      <c r="I99" s="2" t="s">
        <v>32</v>
      </c>
    </row>
    <row r="100" spans="1:9" ht="12.75" customHeight="1">
      <c r="A100" s="20" t="s">
        <v>83</v>
      </c>
      <c r="B100" s="80"/>
      <c r="C100" s="81"/>
      <c r="D100" s="81"/>
      <c r="E100" s="81"/>
      <c r="F100" s="81"/>
      <c r="G100" s="81"/>
    </row>
    <row r="101" spans="1:9" ht="12.75" customHeight="1">
      <c r="A101" s="20" t="s">
        <v>84</v>
      </c>
      <c r="B101" s="80" t="s">
        <v>216</v>
      </c>
      <c r="C101" s="81"/>
      <c r="D101" s="81"/>
      <c r="E101" s="81"/>
      <c r="F101" s="81"/>
      <c r="G101" s="81"/>
    </row>
    <row r="102" spans="1:9" ht="25.5" customHeight="1">
      <c r="A102" s="34" t="s">
        <v>85</v>
      </c>
      <c r="B102" s="85" t="s">
        <v>159</v>
      </c>
      <c r="C102" s="90"/>
      <c r="D102" s="90"/>
      <c r="E102" s="90"/>
      <c r="F102" s="90"/>
      <c r="G102" s="90"/>
    </row>
    <row r="103" spans="1:9" ht="12.75" customHeight="1">
      <c r="A103" s="22" t="s">
        <v>86</v>
      </c>
      <c r="B103" s="80"/>
      <c r="C103" s="81"/>
      <c r="D103" s="81"/>
      <c r="E103" s="81"/>
      <c r="F103" s="81"/>
      <c r="G103" s="81"/>
    </row>
    <row r="104" spans="1:9" ht="12.75" customHeight="1">
      <c r="A104" s="13"/>
    </row>
    <row r="105" spans="1:9" ht="12.75" customHeight="1">
      <c r="A105" s="18" t="s">
        <v>74</v>
      </c>
      <c r="B105" s="7">
        <v>506</v>
      </c>
      <c r="C105" s="8"/>
      <c r="D105" s="8"/>
      <c r="E105" s="8"/>
      <c r="F105" s="32"/>
      <c r="G105" s="32"/>
    </row>
    <row r="106" spans="1:9" ht="12.75" customHeight="1">
      <c r="A106" s="19" t="s">
        <v>32</v>
      </c>
      <c r="B106" s="2" t="s">
        <v>171</v>
      </c>
    </row>
    <row r="107" spans="1:9" ht="12.75" customHeight="1">
      <c r="A107" s="19"/>
      <c r="B107" s="2" t="s">
        <v>172</v>
      </c>
      <c r="C107" s="82" t="s">
        <v>77</v>
      </c>
      <c r="D107" s="83"/>
      <c r="F107" s="82" t="s">
        <v>78</v>
      </c>
      <c r="G107" s="83"/>
    </row>
    <row r="108" spans="1:9" ht="12.75" customHeight="1">
      <c r="A108" s="19"/>
      <c r="C108" s="9" t="s">
        <v>59</v>
      </c>
      <c r="D108" s="9" t="s">
        <v>79</v>
      </c>
      <c r="F108" s="9" t="s">
        <v>60</v>
      </c>
      <c r="G108" s="9" t="s">
        <v>80</v>
      </c>
    </row>
    <row r="109" spans="1:9" ht="12.75" customHeight="1">
      <c r="A109" s="19"/>
      <c r="B109" s="16" t="s">
        <v>61</v>
      </c>
      <c r="C109" s="23">
        <v>417.78899999999999</v>
      </c>
      <c r="D109" s="24">
        <f>C109*C$4</f>
        <v>15458.192999999999</v>
      </c>
      <c r="E109" s="10"/>
      <c r="F109" s="25">
        <v>14.87</v>
      </c>
      <c r="G109" s="29">
        <f>F109*C$4</f>
        <v>550.18999999999994</v>
      </c>
    </row>
    <row r="110" spans="1:9" ht="12.75" customHeight="1">
      <c r="A110" s="19"/>
      <c r="B110" s="16" t="s">
        <v>63</v>
      </c>
      <c r="C110" s="23">
        <v>417.78899999999999</v>
      </c>
      <c r="D110" s="24">
        <f>C110*C$5</f>
        <v>16293.770999999999</v>
      </c>
      <c r="E110" s="10"/>
      <c r="F110" s="25">
        <v>14.87</v>
      </c>
      <c r="G110" s="29">
        <f>F110*C$5</f>
        <v>579.92999999999995</v>
      </c>
    </row>
    <row r="111" spans="1:9" ht="12.75" customHeight="1">
      <c r="A111" s="19"/>
      <c r="B111" s="16" t="s">
        <v>64</v>
      </c>
      <c r="C111" s="23">
        <v>417.78899999999999</v>
      </c>
      <c r="D111" s="24">
        <f>C111*C$6</f>
        <v>16293.770999999999</v>
      </c>
      <c r="E111" s="10"/>
      <c r="F111" s="25">
        <v>14.87</v>
      </c>
      <c r="G111" s="29">
        <f>F111*C$6</f>
        <v>579.92999999999995</v>
      </c>
    </row>
    <row r="112" spans="1:9" ht="12.75" customHeight="1">
      <c r="A112" s="19"/>
      <c r="B112" s="16" t="s">
        <v>65</v>
      </c>
      <c r="C112" s="23">
        <v>417.78899999999999</v>
      </c>
      <c r="D112" s="24">
        <f>C112*C$7</f>
        <v>15875.982</v>
      </c>
      <c r="E112" s="10"/>
      <c r="F112" s="25">
        <v>14.87</v>
      </c>
      <c r="G112" s="29">
        <f>F112*C$7</f>
        <v>565.05999999999995</v>
      </c>
    </row>
    <row r="113" spans="1:9" ht="12.75" customHeight="1">
      <c r="A113" s="19"/>
      <c r="B113" s="16" t="s">
        <v>66</v>
      </c>
      <c r="C113" s="23">
        <v>417.78899999999999</v>
      </c>
      <c r="D113" s="24">
        <f>C113*C$8</f>
        <v>15875.982</v>
      </c>
      <c r="E113" s="10"/>
      <c r="F113" s="25">
        <v>14.87</v>
      </c>
      <c r="G113" s="29">
        <f>F113*C$8</f>
        <v>565.05999999999995</v>
      </c>
    </row>
    <row r="114" spans="1:9" ht="12.75" customHeight="1">
      <c r="A114" s="19"/>
      <c r="B114" s="16" t="s">
        <v>67</v>
      </c>
      <c r="C114" s="23">
        <v>413.49599999999998</v>
      </c>
      <c r="D114" s="24">
        <f>C114*C$9</f>
        <v>9510.4079999999994</v>
      </c>
      <c r="E114" s="10"/>
      <c r="F114" s="25">
        <v>14.8</v>
      </c>
      <c r="G114" s="29">
        <f>F114*C$9</f>
        <v>340.40000000000003</v>
      </c>
    </row>
    <row r="115" spans="1:9" ht="12.75" customHeight="1">
      <c r="A115" s="19"/>
      <c r="B115" s="16" t="s">
        <v>68</v>
      </c>
      <c r="C115" s="23">
        <v>413.49599999999998</v>
      </c>
      <c r="D115" s="24">
        <f>C115*C$10</f>
        <v>2480.9759999999997</v>
      </c>
      <c r="E115" s="10"/>
      <c r="F115" s="25">
        <v>14.8</v>
      </c>
      <c r="G115" s="29">
        <f>F115*C$10</f>
        <v>88.800000000000011</v>
      </c>
    </row>
    <row r="116" spans="1:9" ht="12.75" customHeight="1">
      <c r="A116" s="19"/>
      <c r="B116" s="16" t="s">
        <v>70</v>
      </c>
      <c r="C116" s="23">
        <v>413.49599999999998</v>
      </c>
      <c r="D116" s="24">
        <f>C116*C$11</f>
        <v>10750.895999999999</v>
      </c>
      <c r="E116" s="10"/>
      <c r="F116" s="25">
        <v>14.8</v>
      </c>
      <c r="G116" s="29">
        <f>F116*C$11</f>
        <v>384.8</v>
      </c>
    </row>
    <row r="117" spans="1:9" ht="12.75" customHeight="1">
      <c r="A117" s="19"/>
      <c r="B117" s="16" t="s">
        <v>71</v>
      </c>
      <c r="C117" s="23">
        <v>413.49599999999998</v>
      </c>
      <c r="D117" s="24">
        <f>C117*C$12</f>
        <v>2067.48</v>
      </c>
      <c r="E117" s="10"/>
      <c r="F117" s="25">
        <v>14.8</v>
      </c>
      <c r="G117" s="29">
        <f>F117*C$12</f>
        <v>74</v>
      </c>
    </row>
    <row r="118" spans="1:9" ht="12.75" customHeight="1">
      <c r="A118" s="19"/>
      <c r="B118" s="16" t="s">
        <v>28</v>
      </c>
      <c r="C118" s="23"/>
      <c r="D118" s="24">
        <f>C118*C$13</f>
        <v>0</v>
      </c>
      <c r="E118" s="10"/>
      <c r="F118" s="25"/>
      <c r="G118" s="29">
        <f>F118*C$13</f>
        <v>0</v>
      </c>
    </row>
    <row r="119" spans="1:9" ht="12.75" customHeight="1">
      <c r="A119" s="19"/>
      <c r="B119" s="16" t="s">
        <v>30</v>
      </c>
      <c r="C119" s="23"/>
      <c r="D119" s="24">
        <f>C119*C$14</f>
        <v>0</v>
      </c>
      <c r="E119" s="10"/>
      <c r="F119" s="25"/>
      <c r="G119" s="29">
        <f>F119*C$14</f>
        <v>0</v>
      </c>
    </row>
    <row r="120" spans="1:9" ht="12.75" customHeight="1">
      <c r="A120" s="19"/>
      <c r="B120" s="17" t="s">
        <v>81</v>
      </c>
      <c r="C120" s="26"/>
      <c r="D120" s="27">
        <f>SUM(D109:D119)</f>
        <v>104607.45899999999</v>
      </c>
      <c r="E120" s="10"/>
      <c r="F120" s="28"/>
      <c r="G120" s="30">
        <f>SUM(G109:G119)</f>
        <v>3728.17</v>
      </c>
      <c r="I120" s="11"/>
    </row>
    <row r="121" spans="1:9" ht="12.75" customHeight="1">
      <c r="A121" s="21" t="s">
        <v>82</v>
      </c>
      <c r="B121" s="80" t="s">
        <v>212</v>
      </c>
      <c r="C121" s="84"/>
      <c r="D121" s="84"/>
      <c r="E121" s="84"/>
      <c r="F121" s="84"/>
      <c r="G121" s="84"/>
      <c r="I121" s="2" t="s">
        <v>32</v>
      </c>
    </row>
    <row r="122" spans="1:9" ht="12.75" customHeight="1">
      <c r="A122" s="20" t="s">
        <v>83</v>
      </c>
      <c r="B122" s="80"/>
      <c r="C122" s="81"/>
      <c r="D122" s="81"/>
      <c r="E122" s="81"/>
      <c r="F122" s="81"/>
      <c r="G122" s="81"/>
    </row>
    <row r="123" spans="1:9" ht="12.75" customHeight="1">
      <c r="A123" s="20" t="s">
        <v>84</v>
      </c>
      <c r="B123" s="80" t="s">
        <v>216</v>
      </c>
      <c r="C123" s="81"/>
      <c r="D123" s="81"/>
      <c r="E123" s="81"/>
      <c r="F123" s="81"/>
      <c r="G123" s="81"/>
    </row>
    <row r="124" spans="1:9" ht="25.5" customHeight="1">
      <c r="A124" s="34" t="s">
        <v>85</v>
      </c>
      <c r="B124" s="85"/>
      <c r="C124" s="86"/>
      <c r="D124" s="86"/>
      <c r="E124" s="86"/>
      <c r="F124" s="86"/>
      <c r="G124" s="86"/>
    </row>
    <row r="125" spans="1:9" ht="12.75" customHeight="1">
      <c r="A125" s="22" t="s">
        <v>86</v>
      </c>
      <c r="B125" s="80"/>
      <c r="C125" s="81"/>
      <c r="D125" s="81"/>
      <c r="E125" s="81"/>
      <c r="F125" s="81"/>
      <c r="G125" s="81"/>
    </row>
    <row r="126" spans="1:9" ht="12.75" customHeight="1">
      <c r="A126" s="13"/>
    </row>
    <row r="127" spans="1:9" ht="12.75" customHeight="1">
      <c r="A127" s="18" t="s">
        <v>74</v>
      </c>
      <c r="B127" s="7">
        <v>1436</v>
      </c>
      <c r="C127" s="8"/>
      <c r="D127" s="8"/>
      <c r="E127" s="8"/>
      <c r="F127" s="32"/>
      <c r="G127" s="32"/>
    </row>
    <row r="128" spans="1:9" ht="12.75" customHeight="1">
      <c r="A128" s="19" t="s">
        <v>32</v>
      </c>
      <c r="B128" s="2" t="s">
        <v>173</v>
      </c>
    </row>
    <row r="129" spans="1:7" ht="12.75" customHeight="1">
      <c r="A129" s="19"/>
      <c r="C129" s="82" t="s">
        <v>77</v>
      </c>
      <c r="D129" s="83"/>
      <c r="F129" s="82" t="s">
        <v>78</v>
      </c>
      <c r="G129" s="83"/>
    </row>
    <row r="130" spans="1:7" ht="12.75" customHeight="1">
      <c r="A130" s="19"/>
      <c r="C130" s="9" t="s">
        <v>59</v>
      </c>
      <c r="D130" s="9" t="s">
        <v>79</v>
      </c>
      <c r="F130" s="9" t="s">
        <v>60</v>
      </c>
      <c r="G130" s="9" t="s">
        <v>80</v>
      </c>
    </row>
    <row r="131" spans="1:7" ht="12.75" customHeight="1">
      <c r="A131" s="19"/>
      <c r="B131" s="16" t="s">
        <v>61</v>
      </c>
      <c r="C131" s="23">
        <v>11.09</v>
      </c>
      <c r="D131" s="24">
        <f>C131*C$4</f>
        <v>410.33</v>
      </c>
      <c r="E131" s="10"/>
      <c r="F131" s="25">
        <v>0.5</v>
      </c>
      <c r="G131" s="29">
        <f>F131*C$4</f>
        <v>18.5</v>
      </c>
    </row>
    <row r="132" spans="1:7" ht="12.75" customHeight="1">
      <c r="A132" s="19"/>
      <c r="B132" s="16" t="s">
        <v>63</v>
      </c>
      <c r="C132" s="23">
        <v>11.09</v>
      </c>
      <c r="D132" s="24">
        <f>C132*C$5</f>
        <v>432.51</v>
      </c>
      <c r="E132" s="10"/>
      <c r="F132" s="25">
        <v>0.5</v>
      </c>
      <c r="G132" s="29">
        <f>F132*C$5</f>
        <v>19.5</v>
      </c>
    </row>
    <row r="133" spans="1:7" ht="12.75" customHeight="1">
      <c r="A133" s="19"/>
      <c r="B133" s="16" t="s">
        <v>64</v>
      </c>
      <c r="C133" s="23">
        <v>11.09</v>
      </c>
      <c r="D133" s="24">
        <f>C133*C$6</f>
        <v>432.51</v>
      </c>
      <c r="E133" s="10"/>
      <c r="F133" s="25">
        <v>0.5</v>
      </c>
      <c r="G133" s="29">
        <f>F133*C$6</f>
        <v>19.5</v>
      </c>
    </row>
    <row r="134" spans="1:7" ht="12.75" customHeight="1">
      <c r="A134" s="19"/>
      <c r="B134" s="16" t="s">
        <v>65</v>
      </c>
      <c r="C134" s="23">
        <v>11.09</v>
      </c>
      <c r="D134" s="24">
        <f>C134*C$7</f>
        <v>421.42</v>
      </c>
      <c r="E134" s="10"/>
      <c r="F134" s="25">
        <v>0.5</v>
      </c>
      <c r="G134" s="29">
        <f>F134*C$7</f>
        <v>19</v>
      </c>
    </row>
    <row r="135" spans="1:7" ht="12.75" customHeight="1">
      <c r="A135" s="19"/>
      <c r="B135" s="16" t="s">
        <v>66</v>
      </c>
      <c r="C135" s="23">
        <v>11.09</v>
      </c>
      <c r="D135" s="24">
        <f>C135*C$8</f>
        <v>421.42</v>
      </c>
      <c r="E135" s="10"/>
      <c r="F135" s="25">
        <v>0.5</v>
      </c>
      <c r="G135" s="29">
        <f>F135*C$8</f>
        <v>19</v>
      </c>
    </row>
    <row r="136" spans="1:7" ht="12.75" customHeight="1">
      <c r="A136" s="19"/>
      <c r="B136" s="16" t="s">
        <v>67</v>
      </c>
      <c r="C136" s="23"/>
      <c r="D136" s="24">
        <f>C136*C$9</f>
        <v>0</v>
      </c>
      <c r="E136" s="10"/>
      <c r="F136" s="25"/>
      <c r="G136" s="29">
        <f>F136*C$9</f>
        <v>0</v>
      </c>
    </row>
    <row r="137" spans="1:7" ht="12.75" customHeight="1">
      <c r="A137" s="19"/>
      <c r="B137" s="16" t="s">
        <v>68</v>
      </c>
      <c r="C137" s="23"/>
      <c r="D137" s="24">
        <f>C137*C$10</f>
        <v>0</v>
      </c>
      <c r="E137" s="10"/>
      <c r="F137" s="25"/>
      <c r="G137" s="29">
        <f>F137*C$10</f>
        <v>0</v>
      </c>
    </row>
    <row r="138" spans="1:7" ht="12.75" customHeight="1">
      <c r="A138" s="19"/>
      <c r="B138" s="16" t="s">
        <v>70</v>
      </c>
      <c r="C138" s="23"/>
      <c r="D138" s="24">
        <f>C138*C$11</f>
        <v>0</v>
      </c>
      <c r="E138" s="10"/>
      <c r="F138" s="25"/>
      <c r="G138" s="29">
        <f>F138*C$11</f>
        <v>0</v>
      </c>
    </row>
    <row r="139" spans="1:7" ht="12.75" customHeight="1">
      <c r="A139" s="19"/>
      <c r="B139" s="16" t="s">
        <v>71</v>
      </c>
      <c r="C139" s="23"/>
      <c r="D139" s="24">
        <f>C139*C$12</f>
        <v>0</v>
      </c>
      <c r="E139" s="10"/>
      <c r="F139" s="25"/>
      <c r="G139" s="29">
        <f>F139*C$12</f>
        <v>0</v>
      </c>
    </row>
    <row r="140" spans="1:7" ht="12.75" customHeight="1">
      <c r="A140" s="19"/>
      <c r="B140" s="16" t="s">
        <v>28</v>
      </c>
      <c r="C140" s="23"/>
      <c r="D140" s="24">
        <f>C140*C$13</f>
        <v>0</v>
      </c>
      <c r="E140" s="10"/>
      <c r="F140" s="25"/>
      <c r="G140" s="29">
        <f>F140*C$13</f>
        <v>0</v>
      </c>
    </row>
    <row r="141" spans="1:7" ht="12.75" customHeight="1">
      <c r="A141" s="19"/>
      <c r="B141" s="16" t="s">
        <v>30</v>
      </c>
      <c r="C141" s="23"/>
      <c r="D141" s="24">
        <f>C141*C$14</f>
        <v>0</v>
      </c>
      <c r="E141" s="10"/>
      <c r="F141" s="25"/>
      <c r="G141" s="29">
        <f>F141*C$14</f>
        <v>0</v>
      </c>
    </row>
    <row r="142" spans="1:7" ht="12.75" customHeight="1">
      <c r="A142" s="19"/>
      <c r="B142" s="17" t="s">
        <v>81</v>
      </c>
      <c r="C142" s="26"/>
      <c r="D142" s="27">
        <f>SUM(D131:D141)</f>
        <v>2118.19</v>
      </c>
      <c r="E142" s="10"/>
      <c r="F142" s="28"/>
      <c r="G142" s="30">
        <f>SUM(G131:G141)</f>
        <v>95.5</v>
      </c>
    </row>
    <row r="143" spans="1:7" ht="12.75" customHeight="1">
      <c r="A143" s="21" t="s">
        <v>82</v>
      </c>
      <c r="B143" s="80" t="s">
        <v>212</v>
      </c>
      <c r="C143" s="84"/>
      <c r="D143" s="84"/>
      <c r="E143" s="84"/>
      <c r="F143" s="84"/>
      <c r="G143" s="84"/>
    </row>
    <row r="144" spans="1:7" ht="12.75" customHeight="1">
      <c r="A144" s="21" t="s">
        <v>83</v>
      </c>
      <c r="B144" s="80"/>
      <c r="C144" s="81"/>
      <c r="D144" s="81"/>
      <c r="E144" s="81"/>
      <c r="F144" s="81"/>
      <c r="G144" s="81"/>
    </row>
    <row r="145" spans="1:7" ht="12.75" customHeight="1">
      <c r="A145" s="20" t="s">
        <v>84</v>
      </c>
      <c r="B145" s="80" t="s">
        <v>216</v>
      </c>
      <c r="C145" s="81"/>
      <c r="D145" s="81"/>
      <c r="E145" s="81"/>
      <c r="F145" s="81"/>
      <c r="G145" s="81"/>
    </row>
    <row r="146" spans="1:7" ht="25.5" customHeight="1">
      <c r="A146" s="34" t="s">
        <v>85</v>
      </c>
      <c r="B146" s="85" t="s">
        <v>110</v>
      </c>
      <c r="C146" s="86"/>
      <c r="D146" s="86"/>
      <c r="E146" s="86"/>
      <c r="F146" s="86"/>
      <c r="G146" s="86"/>
    </row>
    <row r="147" spans="1:7" ht="12.75" customHeight="1">
      <c r="A147" s="22" t="s">
        <v>86</v>
      </c>
      <c r="B147" s="80" t="s">
        <v>111</v>
      </c>
      <c r="C147" s="81"/>
      <c r="D147" s="81"/>
      <c r="E147" s="81"/>
      <c r="F147" s="81"/>
      <c r="G147" s="81"/>
    </row>
    <row r="148" spans="1:7" ht="12.75" customHeight="1"/>
    <row r="149" spans="1:7" ht="12.75" customHeight="1">
      <c r="A149" s="18" t="s">
        <v>74</v>
      </c>
      <c r="B149" s="7">
        <v>1533</v>
      </c>
      <c r="C149" s="8"/>
      <c r="D149" s="8"/>
      <c r="E149" s="8"/>
      <c r="F149" s="32"/>
      <c r="G149" s="32"/>
    </row>
    <row r="150" spans="1:7" ht="12.75" customHeight="1">
      <c r="A150" s="19" t="s">
        <v>32</v>
      </c>
      <c r="B150" s="2" t="s">
        <v>174</v>
      </c>
    </row>
    <row r="151" spans="1:7" ht="12.75" customHeight="1">
      <c r="A151" s="19"/>
      <c r="C151" s="82" t="s">
        <v>77</v>
      </c>
      <c r="D151" s="83"/>
      <c r="F151" s="82" t="s">
        <v>78</v>
      </c>
      <c r="G151" s="83"/>
    </row>
    <row r="152" spans="1:7" ht="12.75" customHeight="1">
      <c r="A152" s="19"/>
      <c r="C152" s="9" t="s">
        <v>59</v>
      </c>
      <c r="D152" s="9" t="s">
        <v>79</v>
      </c>
      <c r="F152" s="9" t="s">
        <v>60</v>
      </c>
      <c r="G152" s="9" t="s">
        <v>80</v>
      </c>
    </row>
    <row r="153" spans="1:7" ht="12.75" customHeight="1">
      <c r="A153" s="19"/>
      <c r="B153" s="16" t="s">
        <v>61</v>
      </c>
      <c r="C153" s="23">
        <v>77.941000000000003</v>
      </c>
      <c r="D153" s="24">
        <f>C153*C$4</f>
        <v>2883.817</v>
      </c>
      <c r="E153" s="10"/>
      <c r="F153" s="25">
        <v>1.75</v>
      </c>
      <c r="G153" s="29">
        <f>F153*C$4</f>
        <v>64.75</v>
      </c>
    </row>
    <row r="154" spans="1:7" ht="12.75" customHeight="1">
      <c r="A154" s="19"/>
      <c r="B154" s="16" t="s">
        <v>63</v>
      </c>
      <c r="C154" s="23">
        <v>77.941000000000003</v>
      </c>
      <c r="D154" s="24">
        <f>C154*C$5</f>
        <v>3039.6990000000001</v>
      </c>
      <c r="E154" s="10"/>
      <c r="F154" s="25">
        <v>1.75</v>
      </c>
      <c r="G154" s="29">
        <f>F154*C$5</f>
        <v>68.25</v>
      </c>
    </row>
    <row r="155" spans="1:7" ht="12.75" customHeight="1">
      <c r="A155" s="19"/>
      <c r="B155" s="16" t="s">
        <v>64</v>
      </c>
      <c r="C155" s="23">
        <v>77.941000000000003</v>
      </c>
      <c r="D155" s="24">
        <f>C155*C$6</f>
        <v>3039.6990000000001</v>
      </c>
      <c r="E155" s="10"/>
      <c r="F155" s="25">
        <v>1.75</v>
      </c>
      <c r="G155" s="29">
        <f>F155*C$6</f>
        <v>68.25</v>
      </c>
    </row>
    <row r="156" spans="1:7" ht="12.75" customHeight="1">
      <c r="A156" s="19"/>
      <c r="B156" s="16" t="s">
        <v>65</v>
      </c>
      <c r="C156" s="23">
        <v>77.941000000000003</v>
      </c>
      <c r="D156" s="24">
        <f>C156*C$7</f>
        <v>2961.7580000000003</v>
      </c>
      <c r="E156" s="10"/>
      <c r="F156" s="25">
        <v>1.75</v>
      </c>
      <c r="G156" s="29">
        <f>F156*C$7</f>
        <v>66.5</v>
      </c>
    </row>
    <row r="157" spans="1:7" ht="12.75" customHeight="1">
      <c r="A157" s="19"/>
      <c r="B157" s="16" t="s">
        <v>66</v>
      </c>
      <c r="C157" s="23">
        <v>77.941000000000003</v>
      </c>
      <c r="D157" s="24">
        <f>C157*C$8</f>
        <v>2961.7580000000003</v>
      </c>
      <c r="E157" s="10"/>
      <c r="F157" s="25">
        <v>1.75</v>
      </c>
      <c r="G157" s="29">
        <f>F157*C$8</f>
        <v>66.5</v>
      </c>
    </row>
    <row r="158" spans="1:7" ht="12.75" customHeight="1">
      <c r="A158" s="19"/>
      <c r="B158" s="16" t="s">
        <v>67</v>
      </c>
      <c r="C158" s="23"/>
      <c r="D158" s="24">
        <f>C158*C$9</f>
        <v>0</v>
      </c>
      <c r="E158" s="10"/>
      <c r="F158" s="25"/>
      <c r="G158" s="29">
        <f>F158*C$9</f>
        <v>0</v>
      </c>
    </row>
    <row r="159" spans="1:7" ht="12.75" customHeight="1">
      <c r="A159" s="19"/>
      <c r="B159" s="16" t="s">
        <v>68</v>
      </c>
      <c r="C159" s="23"/>
      <c r="D159" s="24">
        <f>C159*C$10</f>
        <v>0</v>
      </c>
      <c r="E159" s="10"/>
      <c r="F159" s="25"/>
      <c r="G159" s="29">
        <f>F159*C$10</f>
        <v>0</v>
      </c>
    </row>
    <row r="160" spans="1:7" ht="12.75" customHeight="1">
      <c r="A160" s="19"/>
      <c r="B160" s="16" t="s">
        <v>70</v>
      </c>
      <c r="C160" s="23"/>
      <c r="D160" s="24">
        <f>C160*C$11</f>
        <v>0</v>
      </c>
      <c r="E160" s="10"/>
      <c r="F160" s="25"/>
      <c r="G160" s="29">
        <f>F160*C$11</f>
        <v>0</v>
      </c>
    </row>
    <row r="161" spans="1:7" ht="12.75" customHeight="1">
      <c r="A161" s="19"/>
      <c r="B161" s="16" t="s">
        <v>71</v>
      </c>
      <c r="C161" s="23"/>
      <c r="D161" s="24">
        <f>C161*C$12</f>
        <v>0</v>
      </c>
      <c r="E161" s="10"/>
      <c r="F161" s="25"/>
      <c r="G161" s="29">
        <f>F161*C$12</f>
        <v>0</v>
      </c>
    </row>
    <row r="162" spans="1:7" ht="12.75" customHeight="1">
      <c r="A162" s="19"/>
      <c r="B162" s="16" t="s">
        <v>28</v>
      </c>
      <c r="C162" s="23"/>
      <c r="D162" s="24">
        <f>C162*C$13</f>
        <v>0</v>
      </c>
      <c r="E162" s="10"/>
      <c r="F162" s="25"/>
      <c r="G162" s="29">
        <f>F162*C$13</f>
        <v>0</v>
      </c>
    </row>
    <row r="163" spans="1:7" ht="12.75" customHeight="1">
      <c r="A163" s="19"/>
      <c r="B163" s="16" t="s">
        <v>30</v>
      </c>
      <c r="C163" s="23"/>
      <c r="D163" s="24">
        <f>C163*C$14</f>
        <v>0</v>
      </c>
      <c r="E163" s="10"/>
      <c r="F163" s="25"/>
      <c r="G163" s="29">
        <f>F163*C$14</f>
        <v>0</v>
      </c>
    </row>
    <row r="164" spans="1:7" ht="12.75" customHeight="1">
      <c r="A164" s="19"/>
      <c r="B164" s="17" t="s">
        <v>81</v>
      </c>
      <c r="C164" s="26"/>
      <c r="D164" s="27">
        <f>SUM(D153:D163)</f>
        <v>14886.731</v>
      </c>
      <c r="E164" s="10"/>
      <c r="F164" s="28"/>
      <c r="G164" s="30">
        <f>SUM(G153:G163)</f>
        <v>334.25</v>
      </c>
    </row>
    <row r="165" spans="1:7" ht="12.75" customHeight="1">
      <c r="A165" s="21" t="s">
        <v>82</v>
      </c>
      <c r="B165" s="80" t="s">
        <v>212</v>
      </c>
      <c r="C165" s="84"/>
      <c r="D165" s="84"/>
      <c r="E165" s="84"/>
      <c r="F165" s="84"/>
      <c r="G165" s="84"/>
    </row>
    <row r="166" spans="1:7" ht="12.75" customHeight="1">
      <c r="A166" s="21" t="s">
        <v>83</v>
      </c>
      <c r="B166" s="80"/>
      <c r="C166" s="81"/>
      <c r="D166" s="81"/>
      <c r="E166" s="81"/>
      <c r="F166" s="81"/>
      <c r="G166" s="81"/>
    </row>
    <row r="167" spans="1:7" ht="12.75" customHeight="1">
      <c r="A167" s="20" t="s">
        <v>84</v>
      </c>
      <c r="B167" s="80" t="s">
        <v>216</v>
      </c>
      <c r="C167" s="81"/>
      <c r="D167" s="81"/>
      <c r="E167" s="81"/>
      <c r="F167" s="81"/>
      <c r="G167" s="81"/>
    </row>
    <row r="168" spans="1:7" ht="25.5" customHeight="1">
      <c r="A168" s="34" t="s">
        <v>85</v>
      </c>
      <c r="C168" s="12"/>
      <c r="D168" s="12"/>
      <c r="E168" s="12"/>
      <c r="F168" s="12"/>
      <c r="G168" s="12"/>
    </row>
    <row r="169" spans="1:7" ht="12.75" customHeight="1">
      <c r="A169" s="22" t="s">
        <v>86</v>
      </c>
      <c r="B169" s="80" t="s">
        <v>175</v>
      </c>
      <c r="C169" s="81"/>
      <c r="D169" s="81"/>
      <c r="E169" s="81"/>
      <c r="F169" s="81"/>
      <c r="G169" s="81"/>
    </row>
    <row r="170" spans="1:7" ht="12.75" customHeight="1" thickBot="1"/>
    <row r="171" spans="1:7" ht="12.75" customHeight="1" thickBot="1">
      <c r="A171" s="75" t="s">
        <v>218</v>
      </c>
      <c r="D171" s="76">
        <f>SUM(D32+D54+D76+D98+D120+D142+D164+'Ro 2 Drøbak (TusenFryd)'!D16)</f>
        <v>2809775.9569999999</v>
      </c>
      <c r="G171" s="77">
        <f>SUM(G32+G54+G76+G98+G120+G142+G164+'Ro 2 Drøbak (TusenFryd)'!G16)</f>
        <v>63759.969999999994</v>
      </c>
    </row>
    <row r="172" spans="1:7" ht="12.75" customHeight="1"/>
    <row r="173" spans="1:7" ht="12.75" customHeight="1"/>
    <row r="174" spans="1:7" ht="12.75" customHeight="1"/>
    <row r="175" spans="1:7" ht="12.75" customHeight="1"/>
    <row r="176" spans="1:7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</sheetData>
  <mergeCells count="59">
    <mergeCell ref="B121:G121"/>
    <mergeCell ref="B122:G122"/>
    <mergeCell ref="B124:G124"/>
    <mergeCell ref="B125:G125"/>
    <mergeCell ref="B99:G99"/>
    <mergeCell ref="B100:G100"/>
    <mergeCell ref="B102:G102"/>
    <mergeCell ref="B103:G103"/>
    <mergeCell ref="C107:D107"/>
    <mergeCell ref="F107:G107"/>
    <mergeCell ref="B101:G101"/>
    <mergeCell ref="B123:G123"/>
    <mergeCell ref="B77:G77"/>
    <mergeCell ref="B78:G78"/>
    <mergeCell ref="B80:G80"/>
    <mergeCell ref="B81:G81"/>
    <mergeCell ref="C85:D85"/>
    <mergeCell ref="F85:G85"/>
    <mergeCell ref="B79:G79"/>
    <mergeCell ref="B55:G55"/>
    <mergeCell ref="B56:G56"/>
    <mergeCell ref="B58:G58"/>
    <mergeCell ref="B59:G59"/>
    <mergeCell ref="C63:D63"/>
    <mergeCell ref="F63:G63"/>
    <mergeCell ref="B57:G57"/>
    <mergeCell ref="C41:D41"/>
    <mergeCell ref="F41:G41"/>
    <mergeCell ref="A11:B11"/>
    <mergeCell ref="A12:B12"/>
    <mergeCell ref="A13:B13"/>
    <mergeCell ref="A14:B14"/>
    <mergeCell ref="A15:B15"/>
    <mergeCell ref="C19:D19"/>
    <mergeCell ref="F19:G19"/>
    <mergeCell ref="B33:G33"/>
    <mergeCell ref="B34:G34"/>
    <mergeCell ref="B36:G36"/>
    <mergeCell ref="B37:G37"/>
    <mergeCell ref="B35:G35"/>
    <mergeCell ref="A10:B10"/>
    <mergeCell ref="M1:N1"/>
    <mergeCell ref="A3:C3"/>
    <mergeCell ref="A4:B4"/>
    <mergeCell ref="A8:B8"/>
    <mergeCell ref="A9:B9"/>
    <mergeCell ref="C129:D129"/>
    <mergeCell ref="F129:G129"/>
    <mergeCell ref="B143:G143"/>
    <mergeCell ref="B144:G144"/>
    <mergeCell ref="B146:G146"/>
    <mergeCell ref="B145:G145"/>
    <mergeCell ref="B169:G169"/>
    <mergeCell ref="B147:G147"/>
    <mergeCell ref="C151:D151"/>
    <mergeCell ref="F151:G151"/>
    <mergeCell ref="B165:G165"/>
    <mergeCell ref="B166:G166"/>
    <mergeCell ref="B167:G167"/>
  </mergeCells>
  <pageMargins left="0.98425196850393704" right="0.39370078740157483" top="0.39370078740157483" bottom="0.39370078740157483" header="0.51181102362204722" footer="0.51181102362204722"/>
  <pageSetup paperSize="9" scale="68" orientation="landscape" horizontalDpi="300" verticalDpi="300" r:id="rId1"/>
  <headerFooter alignWithMargins="0"/>
  <rowBreaks count="1" manualBreakCount="1">
    <brk id="8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D2B38-8934-437B-A280-411F8A41368C}">
  <dimension ref="A1:L233"/>
  <sheetViews>
    <sheetView showGridLines="0" zoomScaleNormal="100" workbookViewId="0">
      <selection activeCell="G16" sqref="G16"/>
    </sheetView>
  </sheetViews>
  <sheetFormatPr baseColWidth="10" defaultColWidth="11.42578125" defaultRowHeight="12" customHeight="1"/>
  <cols>
    <col min="1" max="1" width="16.85546875" style="2" bestFit="1" customWidth="1"/>
    <col min="2" max="2" width="40.85546875" style="2" bestFit="1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6384" width="11.42578125" style="2"/>
  </cols>
  <sheetData>
    <row r="1" spans="1:12" ht="15" customHeight="1">
      <c r="A1" s="1" t="s">
        <v>176</v>
      </c>
      <c r="G1" s="3" t="s">
        <v>58</v>
      </c>
      <c r="I1" s="37"/>
      <c r="J1" s="2" t="s">
        <v>59</v>
      </c>
      <c r="L1" s="2" t="s">
        <v>60</v>
      </c>
    </row>
    <row r="2" spans="1:12" ht="12.75" customHeight="1" thickBot="1">
      <c r="A2" s="4"/>
      <c r="I2" s="10" t="s">
        <v>118</v>
      </c>
      <c r="J2" s="2">
        <f>SUMIFS(C:C,B:B,I2)</f>
        <v>981.96699999999998</v>
      </c>
      <c r="L2" s="47">
        <f>SUMIFS(F:F,B:B,I2)/24</f>
        <v>0.83750000000000002</v>
      </c>
    </row>
    <row r="3" spans="1:12" ht="12.75" customHeight="1">
      <c r="A3" s="93" t="s">
        <v>62</v>
      </c>
      <c r="B3" s="94"/>
      <c r="C3" s="95"/>
      <c r="D3" s="15"/>
      <c r="F3" s="31"/>
      <c r="G3" s="33"/>
      <c r="I3" s="10" t="s">
        <v>20</v>
      </c>
      <c r="J3" s="2">
        <f>SUMIFS(C:C,B:B,I3)</f>
        <v>1176.4849999999999</v>
      </c>
      <c r="L3" s="47">
        <f>SUMIFS(F:F,B:B,I3)/24</f>
        <v>1.0020833333333334</v>
      </c>
    </row>
    <row r="4" spans="1:12" ht="12.75" customHeight="1">
      <c r="A4" s="96" t="s">
        <v>118</v>
      </c>
      <c r="B4" s="97"/>
      <c r="C4" s="5">
        <v>55</v>
      </c>
      <c r="I4" s="10" t="s">
        <v>12</v>
      </c>
      <c r="J4" s="2">
        <f>SUMIFS(C:C,B:B,I4)</f>
        <v>1176.4849999999999</v>
      </c>
      <c r="L4" s="47">
        <f>SUMIFS(F:F,B:B,I4)/24</f>
        <v>1.0020833333333334</v>
      </c>
    </row>
    <row r="5" spans="1:12" ht="12.75" customHeight="1">
      <c r="A5" s="35" t="s">
        <v>20</v>
      </c>
      <c r="B5" s="36"/>
      <c r="C5" s="5">
        <v>27</v>
      </c>
    </row>
    <row r="6" spans="1:12" ht="12.75" customHeight="1">
      <c r="A6" s="35" t="s">
        <v>12</v>
      </c>
      <c r="B6" s="36"/>
      <c r="C6" s="5">
        <v>30</v>
      </c>
      <c r="I6" s="40"/>
      <c r="L6" s="47"/>
    </row>
    <row r="7" spans="1:12" ht="12.75" customHeight="1" thickBot="1">
      <c r="A7" s="100" t="s">
        <v>73</v>
      </c>
      <c r="B7" s="101"/>
      <c r="C7" s="6">
        <f>SUM(C4:C6)</f>
        <v>112</v>
      </c>
      <c r="I7" s="40"/>
    </row>
    <row r="8" spans="1:12" ht="12.75" customHeight="1">
      <c r="I8" s="44"/>
    </row>
    <row r="9" spans="1:12" ht="12.75" customHeight="1">
      <c r="A9" s="18" t="s">
        <v>74</v>
      </c>
      <c r="B9" s="7" t="s">
        <v>177</v>
      </c>
      <c r="C9" s="8"/>
      <c r="D9" s="8"/>
      <c r="E9" s="8"/>
      <c r="F9" s="32"/>
      <c r="G9" s="32"/>
    </row>
    <row r="10" spans="1:12" ht="12.75" customHeight="1">
      <c r="A10" s="19" t="s">
        <v>32</v>
      </c>
      <c r="B10" s="2" t="s">
        <v>162</v>
      </c>
    </row>
    <row r="11" spans="1:12" ht="12.75" customHeight="1">
      <c r="A11" s="19"/>
      <c r="B11" s="2" t="s">
        <v>165</v>
      </c>
      <c r="C11" s="82" t="s">
        <v>77</v>
      </c>
      <c r="D11" s="83"/>
      <c r="F11" s="82" t="s">
        <v>78</v>
      </c>
      <c r="G11" s="83"/>
    </row>
    <row r="12" spans="1:12" ht="12.75" customHeight="1">
      <c r="A12" s="19"/>
      <c r="C12" s="9" t="s">
        <v>59</v>
      </c>
      <c r="D12" s="9" t="s">
        <v>79</v>
      </c>
      <c r="F12" s="9" t="s">
        <v>60</v>
      </c>
      <c r="G12" s="9" t="s">
        <v>80</v>
      </c>
    </row>
    <row r="13" spans="1:12" ht="12.75" customHeight="1">
      <c r="A13" s="19"/>
      <c r="B13" s="16" t="s">
        <v>118</v>
      </c>
      <c r="C13" s="23">
        <v>981.96699999999998</v>
      </c>
      <c r="D13" s="24">
        <f>C13*C4</f>
        <v>54008.184999999998</v>
      </c>
      <c r="E13" s="10"/>
      <c r="F13" s="25">
        <v>20.100000000000001</v>
      </c>
      <c r="G13" s="29">
        <f>F13*C4</f>
        <v>1105.5</v>
      </c>
    </row>
    <row r="14" spans="1:12" ht="12.75" customHeight="1">
      <c r="A14" s="19"/>
      <c r="B14" s="16" t="s">
        <v>20</v>
      </c>
      <c r="C14" s="23">
        <v>1176.4849999999999</v>
      </c>
      <c r="D14" s="24">
        <f>C14*C5</f>
        <v>31765.094999999998</v>
      </c>
      <c r="E14" s="10"/>
      <c r="F14" s="25">
        <v>24.05</v>
      </c>
      <c r="G14" s="29">
        <f>F14*C5</f>
        <v>649.35</v>
      </c>
    </row>
    <row r="15" spans="1:12" ht="12.75" customHeight="1">
      <c r="A15" s="19"/>
      <c r="B15" s="16" t="s">
        <v>12</v>
      </c>
      <c r="C15" s="23">
        <v>1176.4849999999999</v>
      </c>
      <c r="D15" s="24">
        <f>C15*C6</f>
        <v>35294.549999999996</v>
      </c>
      <c r="E15" s="10"/>
      <c r="F15" s="25">
        <v>24.05</v>
      </c>
      <c r="G15" s="29">
        <f>F15*C6</f>
        <v>721.5</v>
      </c>
    </row>
    <row r="16" spans="1:12" ht="12.75" customHeight="1">
      <c r="A16" s="19"/>
      <c r="B16" s="17" t="s">
        <v>81</v>
      </c>
      <c r="C16" s="26"/>
      <c r="D16" s="27">
        <f>SUM(D13:D15)</f>
        <v>121067.82999999999</v>
      </c>
      <c r="E16" s="10"/>
      <c r="F16" s="28"/>
      <c r="G16" s="30">
        <f>SUM(G13:G15)</f>
        <v>2476.35</v>
      </c>
    </row>
    <row r="17" spans="1:7" ht="12.75" customHeight="1">
      <c r="A17" s="21" t="s">
        <v>82</v>
      </c>
      <c r="B17" s="80" t="s">
        <v>210</v>
      </c>
      <c r="C17" s="84"/>
      <c r="D17" s="84"/>
      <c r="E17" s="84"/>
      <c r="F17" s="84"/>
      <c r="G17" s="84"/>
    </row>
    <row r="18" spans="1:7" ht="12.75" customHeight="1">
      <c r="A18" s="21" t="s">
        <v>83</v>
      </c>
      <c r="B18" s="80"/>
      <c r="C18" s="81"/>
      <c r="D18" s="81"/>
      <c r="E18" s="81"/>
      <c r="F18" s="81"/>
      <c r="G18" s="81"/>
    </row>
    <row r="19" spans="1:7" ht="12.75" customHeight="1">
      <c r="A19" s="20" t="s">
        <v>84</v>
      </c>
      <c r="B19" s="80" t="s">
        <v>216</v>
      </c>
      <c r="C19" s="81"/>
      <c r="D19" s="81"/>
      <c r="E19" s="81"/>
      <c r="F19" s="81"/>
      <c r="G19" s="81"/>
    </row>
    <row r="20" spans="1:7" ht="25.5" customHeight="1">
      <c r="A20" s="34" t="s">
        <v>85</v>
      </c>
      <c r="B20" s="85" t="s">
        <v>178</v>
      </c>
      <c r="C20" s="86"/>
      <c r="D20" s="86"/>
      <c r="E20" s="86"/>
      <c r="F20" s="86"/>
      <c r="G20" s="86"/>
    </row>
    <row r="21" spans="1:7" ht="12.75" customHeight="1">
      <c r="A21" s="22" t="s">
        <v>86</v>
      </c>
      <c r="B21" s="80"/>
      <c r="C21" s="81"/>
      <c r="D21" s="81"/>
      <c r="E21" s="81"/>
      <c r="F21" s="81"/>
      <c r="G21" s="81"/>
    </row>
    <row r="22" spans="1:7" ht="12.75" customHeight="1"/>
    <row r="23" spans="1:7" ht="12.75" customHeight="1"/>
    <row r="24" spans="1:7" ht="12.75" customHeight="1"/>
    <row r="25" spans="1:7" ht="12.75" customHeight="1"/>
    <row r="26" spans="1:7" ht="12.75" customHeight="1"/>
    <row r="27" spans="1:7" ht="12.75" customHeight="1"/>
    <row r="28" spans="1:7" ht="12.75" customHeight="1"/>
    <row r="29" spans="1:7" ht="12.75" customHeight="1"/>
    <row r="30" spans="1:7" ht="12.75" customHeight="1"/>
    <row r="31" spans="1:7" ht="12.75" customHeight="1"/>
    <row r="32" spans="1:7" ht="12.75" customHeight="1"/>
    <row r="33" ht="12.75" customHeight="1"/>
    <row r="34" ht="12.75" customHeight="1"/>
    <row r="35" ht="25.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25.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25.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25.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25.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25.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</sheetData>
  <mergeCells count="10">
    <mergeCell ref="B18:G18"/>
    <mergeCell ref="B20:G20"/>
    <mergeCell ref="B21:G21"/>
    <mergeCell ref="A3:C3"/>
    <mergeCell ref="A4:B4"/>
    <mergeCell ref="A7:B7"/>
    <mergeCell ref="C11:D11"/>
    <mergeCell ref="F11:G11"/>
    <mergeCell ref="B17:G17"/>
    <mergeCell ref="B19:G19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76363-ADFA-4781-952C-B692A354BB98}">
  <dimension ref="A1:N238"/>
  <sheetViews>
    <sheetView showGridLines="0" topLeftCell="A182" zoomScaleNormal="100" workbookViewId="0">
      <selection activeCell="B220" sqref="B220"/>
    </sheetView>
  </sheetViews>
  <sheetFormatPr baseColWidth="10" defaultColWidth="11.42578125" defaultRowHeight="12" customHeight="1"/>
  <cols>
    <col min="1" max="1" width="16.85546875" style="2" bestFit="1" customWidth="1"/>
    <col min="2" max="2" width="60.28515625" style="2" bestFit="1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4.140625" style="2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4" ht="15" customHeight="1">
      <c r="A1" s="1" t="s">
        <v>179</v>
      </c>
      <c r="G1" s="3" t="s">
        <v>58</v>
      </c>
      <c r="J1" s="2" t="s">
        <v>59</v>
      </c>
      <c r="L1" s="2" t="s">
        <v>60</v>
      </c>
      <c r="M1" s="87"/>
      <c r="N1" s="87"/>
    </row>
    <row r="2" spans="1:14" ht="12.75" customHeight="1" thickBot="1">
      <c r="A2" s="4"/>
      <c r="I2" s="16" t="s">
        <v>61</v>
      </c>
      <c r="J2" s="45">
        <f t="shared" ref="J2:J12" si="0">SUMIFS(C:C,B:B,I2)</f>
        <v>3621.0249999999996</v>
      </c>
      <c r="L2" s="46">
        <f t="shared" ref="L2:L12" si="1">SUMIFS(F:F,B:B,I2)/24</f>
        <v>5.2850416666666664</v>
      </c>
      <c r="M2" s="47"/>
    </row>
    <row r="3" spans="1:14" ht="12.75" customHeight="1">
      <c r="A3" s="93" t="s">
        <v>62</v>
      </c>
      <c r="B3" s="94"/>
      <c r="C3" s="95"/>
      <c r="D3" s="15"/>
      <c r="F3" s="31"/>
      <c r="G3" s="33"/>
      <c r="I3" s="16" t="s">
        <v>63</v>
      </c>
      <c r="J3" s="73">
        <f t="shared" si="0"/>
        <v>3610.0853999999999</v>
      </c>
      <c r="L3" s="46">
        <f t="shared" si="1"/>
        <v>5.2794583333333334</v>
      </c>
      <c r="M3" s="47"/>
    </row>
    <row r="4" spans="1:14" ht="12.75" customHeight="1">
      <c r="A4" s="96" t="s">
        <v>61</v>
      </c>
      <c r="B4" s="97"/>
      <c r="C4" s="5">
        <f>'Kalender 2026'!J2</f>
        <v>37</v>
      </c>
      <c r="I4" s="16" t="s">
        <v>64</v>
      </c>
      <c r="J4" s="73">
        <f t="shared" si="0"/>
        <v>3610.0853999999999</v>
      </c>
      <c r="L4" s="46">
        <f t="shared" si="1"/>
        <v>5.2794583333333334</v>
      </c>
      <c r="M4" s="47"/>
      <c r="N4" s="37"/>
    </row>
    <row r="5" spans="1:14" ht="12.75" customHeight="1">
      <c r="A5" s="35" t="s">
        <v>63</v>
      </c>
      <c r="B5" s="36"/>
      <c r="C5" s="5">
        <f>'Kalender 2026'!J3</f>
        <v>39</v>
      </c>
      <c r="I5" s="16" t="s">
        <v>65</v>
      </c>
      <c r="J5" s="45">
        <f t="shared" si="0"/>
        <v>3608.1159999999995</v>
      </c>
      <c r="L5" s="46">
        <f t="shared" si="1"/>
        <v>5.2718333333333334</v>
      </c>
      <c r="M5" s="47"/>
      <c r="N5" s="40"/>
    </row>
    <row r="6" spans="1:14" ht="12.75" customHeight="1">
      <c r="A6" s="35" t="s">
        <v>64</v>
      </c>
      <c r="B6" s="36"/>
      <c r="C6" s="5">
        <f>'Kalender 2026'!J4</f>
        <v>39</v>
      </c>
      <c r="I6" s="16" t="s">
        <v>66</v>
      </c>
      <c r="J6" s="45">
        <f t="shared" si="0"/>
        <v>3610.085</v>
      </c>
      <c r="L6" s="46">
        <f t="shared" si="1"/>
        <v>5.2794583333333334</v>
      </c>
      <c r="M6" s="47"/>
      <c r="N6" s="40"/>
    </row>
    <row r="7" spans="1:14" ht="12.75" customHeight="1">
      <c r="A7" s="35" t="s">
        <v>65</v>
      </c>
      <c r="B7" s="36"/>
      <c r="C7" s="5">
        <f>'Kalender 2026'!J5</f>
        <v>38</v>
      </c>
      <c r="I7" s="16" t="s">
        <v>67</v>
      </c>
      <c r="J7" s="45">
        <f t="shared" si="0"/>
        <v>3445.1499999999996</v>
      </c>
      <c r="L7" s="46">
        <f t="shared" si="1"/>
        <v>5.003333333333333</v>
      </c>
      <c r="M7" s="39"/>
      <c r="N7" s="40"/>
    </row>
    <row r="8" spans="1:14" ht="12.75" customHeight="1">
      <c r="A8" s="96" t="s">
        <v>66</v>
      </c>
      <c r="B8" s="97"/>
      <c r="C8" s="5">
        <f>'Kalender 2026'!J6</f>
        <v>38</v>
      </c>
      <c r="I8" s="16" t="s">
        <v>68</v>
      </c>
      <c r="J8" s="45">
        <f t="shared" si="0"/>
        <v>3445.1499999999996</v>
      </c>
      <c r="L8" s="46">
        <f t="shared" si="1"/>
        <v>5.003333333333333</v>
      </c>
      <c r="M8" s="39"/>
      <c r="N8" s="40"/>
    </row>
    <row r="9" spans="1:14" ht="12.75" customHeight="1">
      <c r="A9" s="98" t="s">
        <v>69</v>
      </c>
      <c r="B9" s="99"/>
      <c r="C9" s="5">
        <f>'Kalender 2026'!K13</f>
        <v>23</v>
      </c>
      <c r="I9" s="16" t="s">
        <v>70</v>
      </c>
      <c r="J9" s="45">
        <f t="shared" si="0"/>
        <v>3178.2229999999995</v>
      </c>
      <c r="L9" s="46">
        <f t="shared" si="1"/>
        <v>4.523625</v>
      </c>
      <c r="M9" s="39"/>
      <c r="N9" s="40"/>
    </row>
    <row r="10" spans="1:14" ht="12.75" customHeight="1">
      <c r="A10" s="96" t="s">
        <v>68</v>
      </c>
      <c r="B10" s="97"/>
      <c r="C10" s="5">
        <f>'Kalender 2026'!K14</f>
        <v>6</v>
      </c>
      <c r="I10" s="16" t="s">
        <v>71</v>
      </c>
      <c r="J10" s="45">
        <f t="shared" si="0"/>
        <v>3178.2229999999995</v>
      </c>
      <c r="L10" s="46">
        <f t="shared" si="1"/>
        <v>4.523625</v>
      </c>
      <c r="M10" s="39"/>
      <c r="N10" s="40"/>
    </row>
    <row r="11" spans="1:14" ht="12.75" customHeight="1">
      <c r="A11" s="98" t="s">
        <v>72</v>
      </c>
      <c r="B11" s="99"/>
      <c r="C11" s="5">
        <f>'Kalender 2026'!K21</f>
        <v>26</v>
      </c>
      <c r="I11" s="16" t="s">
        <v>28</v>
      </c>
      <c r="J11" s="45">
        <f t="shared" si="0"/>
        <v>2386.0510000000004</v>
      </c>
      <c r="L11" s="46">
        <f t="shared" si="1"/>
        <v>3.421791666666667</v>
      </c>
      <c r="M11" s="39"/>
      <c r="N11" s="40"/>
    </row>
    <row r="12" spans="1:14" ht="12.75" customHeight="1">
      <c r="A12" s="98" t="s">
        <v>71</v>
      </c>
      <c r="B12" s="99"/>
      <c r="C12" s="5">
        <f>'Kalender 2026'!K22</f>
        <v>5</v>
      </c>
      <c r="I12" s="16" t="s">
        <v>30</v>
      </c>
      <c r="J12" s="45">
        <f t="shared" si="0"/>
        <v>1857.9770000000001</v>
      </c>
      <c r="L12" s="46">
        <f t="shared" si="1"/>
        <v>2.5805416666666665</v>
      </c>
      <c r="M12" s="39"/>
      <c r="N12" s="40"/>
    </row>
    <row r="13" spans="1:14" ht="12.75" customHeight="1">
      <c r="A13" s="96" t="s">
        <v>28</v>
      </c>
      <c r="B13" s="97"/>
      <c r="C13" s="5">
        <f>'Kalender 2026'!K7</f>
        <v>54</v>
      </c>
      <c r="I13" s="16"/>
      <c r="J13" s="38"/>
      <c r="K13" s="38"/>
      <c r="L13" s="10"/>
      <c r="M13" s="39"/>
      <c r="N13" s="40"/>
    </row>
    <row r="14" spans="1:14" ht="12.75" customHeight="1">
      <c r="A14" s="98" t="s">
        <v>30</v>
      </c>
      <c r="B14" s="99"/>
      <c r="C14" s="5">
        <f>'Kalender 2026'!K8</f>
        <v>60</v>
      </c>
      <c r="I14" s="16"/>
      <c r="J14" s="38"/>
      <c r="K14" s="38"/>
      <c r="L14" s="10"/>
      <c r="M14" s="39"/>
      <c r="N14" s="40"/>
    </row>
    <row r="15" spans="1:14" ht="12.75" customHeight="1" thickBot="1">
      <c r="A15" s="100" t="s">
        <v>73</v>
      </c>
      <c r="B15" s="101"/>
      <c r="C15" s="6">
        <f>SUM(C4:C14)</f>
        <v>365</v>
      </c>
      <c r="I15" s="16"/>
      <c r="J15" s="38"/>
      <c r="K15" s="38"/>
      <c r="L15" s="10"/>
      <c r="M15" s="39"/>
      <c r="N15" s="40"/>
    </row>
    <row r="16" spans="1:14" ht="12.75" customHeight="1">
      <c r="I16" s="17"/>
      <c r="J16" s="41"/>
      <c r="K16" s="42"/>
      <c r="L16" s="10"/>
      <c r="M16" s="43"/>
      <c r="N16" s="44"/>
    </row>
    <row r="17" spans="1:9" ht="12.75" customHeight="1">
      <c r="A17" s="18" t="s">
        <v>74</v>
      </c>
      <c r="B17" s="7">
        <v>530</v>
      </c>
      <c r="C17" s="8"/>
      <c r="D17" s="8"/>
      <c r="E17" s="8"/>
      <c r="F17" s="32"/>
      <c r="G17" s="32"/>
    </row>
    <row r="18" spans="1:9" ht="12.75" customHeight="1">
      <c r="A18" s="19" t="s">
        <v>32</v>
      </c>
      <c r="B18" s="2" t="s">
        <v>180</v>
      </c>
    </row>
    <row r="19" spans="1:9" ht="12.75" customHeight="1">
      <c r="A19" s="19"/>
      <c r="B19" s="2" t="s">
        <v>181</v>
      </c>
      <c r="C19" s="82" t="s">
        <v>77</v>
      </c>
      <c r="D19" s="83"/>
      <c r="F19" s="82" t="s">
        <v>78</v>
      </c>
      <c r="G19" s="83"/>
    </row>
    <row r="20" spans="1:9" ht="12.75" customHeight="1">
      <c r="A20" s="19"/>
      <c r="C20" s="9" t="s">
        <v>59</v>
      </c>
      <c r="D20" s="9" t="s">
        <v>79</v>
      </c>
      <c r="F20" s="9" t="s">
        <v>60</v>
      </c>
      <c r="G20" s="9" t="s">
        <v>80</v>
      </c>
    </row>
    <row r="21" spans="1:9" ht="12.75" customHeight="1">
      <c r="A21" s="19"/>
      <c r="B21" s="16" t="s">
        <v>61</v>
      </c>
      <c r="C21" s="23">
        <v>682.28200000000004</v>
      </c>
      <c r="D21" s="24">
        <f>C21*C$4</f>
        <v>25244.434000000001</v>
      </c>
      <c r="E21" s="10"/>
      <c r="F21" s="25">
        <v>25.58</v>
      </c>
      <c r="G21" s="29">
        <f>F21*C$4</f>
        <v>946.45999999999992</v>
      </c>
    </row>
    <row r="22" spans="1:9" ht="12.75" customHeight="1">
      <c r="A22" s="19"/>
      <c r="B22" s="16" t="s">
        <v>63</v>
      </c>
      <c r="C22" s="23">
        <v>682.28200000000004</v>
      </c>
      <c r="D22" s="24">
        <f>C22*C$5</f>
        <v>26608.998000000003</v>
      </c>
      <c r="E22" s="10"/>
      <c r="F22" s="25">
        <v>25.58</v>
      </c>
      <c r="G22" s="29">
        <f>F22*C$5</f>
        <v>997.61999999999989</v>
      </c>
    </row>
    <row r="23" spans="1:9" ht="12.75" customHeight="1">
      <c r="A23" s="19"/>
      <c r="B23" s="16" t="s">
        <v>64</v>
      </c>
      <c r="C23" s="23">
        <v>682.28200000000004</v>
      </c>
      <c r="D23" s="24">
        <f>C23*C$6</f>
        <v>26608.998000000003</v>
      </c>
      <c r="E23" s="10"/>
      <c r="F23" s="25">
        <v>25.58</v>
      </c>
      <c r="G23" s="29">
        <f>F23*C$6</f>
        <v>997.61999999999989</v>
      </c>
    </row>
    <row r="24" spans="1:9" ht="12.75" customHeight="1">
      <c r="A24" s="19"/>
      <c r="B24" s="16" t="s">
        <v>65</v>
      </c>
      <c r="C24" s="23">
        <v>682.28200000000004</v>
      </c>
      <c r="D24" s="24">
        <f>C24*C$7</f>
        <v>25926.716</v>
      </c>
      <c r="E24" s="10"/>
      <c r="F24" s="25">
        <v>25.58</v>
      </c>
      <c r="G24" s="29">
        <f>F24*C$7</f>
        <v>972.04</v>
      </c>
    </row>
    <row r="25" spans="1:9" ht="12.75" customHeight="1">
      <c r="A25" s="19"/>
      <c r="B25" s="16" t="s">
        <v>66</v>
      </c>
      <c r="C25" s="23">
        <v>682.28200000000004</v>
      </c>
      <c r="D25" s="24">
        <f>C25*C$8</f>
        <v>25926.716</v>
      </c>
      <c r="E25" s="10"/>
      <c r="F25" s="25">
        <v>25.58</v>
      </c>
      <c r="G25" s="29">
        <f>F25*C$8</f>
        <v>972.04</v>
      </c>
    </row>
    <row r="26" spans="1:9" ht="12.75" customHeight="1">
      <c r="A26" s="19"/>
      <c r="B26" s="16" t="s">
        <v>67</v>
      </c>
      <c r="C26" s="23">
        <v>677.50900000000001</v>
      </c>
      <c r="D26" s="24">
        <f>C26*C$9</f>
        <v>15582.707</v>
      </c>
      <c r="E26" s="10"/>
      <c r="F26" s="25">
        <v>25.38</v>
      </c>
      <c r="G26" s="29">
        <f>F26*C$9</f>
        <v>583.74</v>
      </c>
    </row>
    <row r="27" spans="1:9" ht="12.75" customHeight="1">
      <c r="A27" s="19"/>
      <c r="B27" s="16" t="s">
        <v>68</v>
      </c>
      <c r="C27" s="23">
        <v>677.50900000000001</v>
      </c>
      <c r="D27" s="24">
        <f>C27*C$10</f>
        <v>4065.0540000000001</v>
      </c>
      <c r="E27" s="10"/>
      <c r="F27" s="25">
        <v>25.38</v>
      </c>
      <c r="G27" s="29">
        <f>F27*C$10</f>
        <v>152.28</v>
      </c>
    </row>
    <row r="28" spans="1:9" ht="12.75" customHeight="1">
      <c r="A28" s="19"/>
      <c r="B28" s="16" t="s">
        <v>70</v>
      </c>
      <c r="C28" s="23">
        <v>781.36900000000003</v>
      </c>
      <c r="D28" s="24">
        <f>C28*C$11</f>
        <v>20315.594000000001</v>
      </c>
      <c r="E28" s="10"/>
      <c r="F28" s="25">
        <v>28.17</v>
      </c>
      <c r="G28" s="29">
        <f>F28*C$11</f>
        <v>732.42000000000007</v>
      </c>
    </row>
    <row r="29" spans="1:9" ht="12.75" customHeight="1">
      <c r="A29" s="19"/>
      <c r="B29" s="16" t="s">
        <v>71</v>
      </c>
      <c r="C29" s="23">
        <v>781.36900000000003</v>
      </c>
      <c r="D29" s="24">
        <f>C29*C$12</f>
        <v>3906.8450000000003</v>
      </c>
      <c r="E29" s="10"/>
      <c r="F29" s="25">
        <v>28.17</v>
      </c>
      <c r="G29" s="29">
        <f>F29*C$12</f>
        <v>140.85000000000002</v>
      </c>
    </row>
    <row r="30" spans="1:9" ht="12.75" customHeight="1">
      <c r="A30" s="19"/>
      <c r="B30" s="16" t="s">
        <v>28</v>
      </c>
      <c r="C30" s="23">
        <v>649.95500000000004</v>
      </c>
      <c r="D30" s="24">
        <f>C30*C$13</f>
        <v>35097.57</v>
      </c>
      <c r="E30" s="10"/>
      <c r="F30" s="25">
        <v>24.27</v>
      </c>
      <c r="G30" s="29">
        <f>F30*C$13</f>
        <v>1310.58</v>
      </c>
    </row>
    <row r="31" spans="1:9" ht="12.75" customHeight="1">
      <c r="A31" s="19"/>
      <c r="B31" s="16" t="s">
        <v>30</v>
      </c>
      <c r="C31" s="23">
        <v>396.4</v>
      </c>
      <c r="D31" s="24">
        <f>C31*C$14</f>
        <v>23784</v>
      </c>
      <c r="E31" s="10"/>
      <c r="F31" s="25">
        <v>14.3</v>
      </c>
      <c r="G31" s="29">
        <f>F31*C$14</f>
        <v>858</v>
      </c>
    </row>
    <row r="32" spans="1:9" ht="12.75" customHeight="1">
      <c r="A32" s="19"/>
      <c r="B32" s="17" t="s">
        <v>81</v>
      </c>
      <c r="C32" s="26"/>
      <c r="D32" s="27">
        <f>SUM(D21:D31)</f>
        <v>233067.63200000004</v>
      </c>
      <c r="E32" s="10"/>
      <c r="F32" s="28"/>
      <c r="G32" s="30">
        <f>SUM(G21:G31)</f>
        <v>8663.65</v>
      </c>
      <c r="I32" s="11"/>
    </row>
    <row r="33" spans="1:9" ht="12.75" customHeight="1">
      <c r="A33" s="21" t="s">
        <v>82</v>
      </c>
      <c r="B33" s="80" t="s">
        <v>214</v>
      </c>
      <c r="C33" s="84"/>
      <c r="D33" s="84"/>
      <c r="E33" s="84"/>
      <c r="F33" s="84"/>
      <c r="G33" s="84"/>
      <c r="I33" s="2" t="s">
        <v>32</v>
      </c>
    </row>
    <row r="34" spans="1:9" ht="12.75" customHeight="1">
      <c r="A34" s="21" t="s">
        <v>83</v>
      </c>
      <c r="B34" s="80" t="s">
        <v>182</v>
      </c>
      <c r="C34" s="84"/>
      <c r="D34" s="84"/>
      <c r="E34" s="84"/>
      <c r="F34" s="84"/>
      <c r="G34" s="84"/>
    </row>
    <row r="35" spans="1:9" ht="12.75" customHeight="1">
      <c r="A35" s="20" t="s">
        <v>84</v>
      </c>
      <c r="B35" s="80" t="s">
        <v>216</v>
      </c>
      <c r="C35" s="81"/>
      <c r="D35" s="81"/>
      <c r="E35" s="81"/>
      <c r="F35" s="81"/>
      <c r="G35" s="81"/>
    </row>
    <row r="36" spans="1:9" ht="25.5" customHeight="1">
      <c r="A36" s="34" t="s">
        <v>85</v>
      </c>
      <c r="B36" s="85"/>
      <c r="C36" s="90"/>
      <c r="D36" s="90"/>
      <c r="E36" s="90"/>
      <c r="F36" s="90"/>
      <c r="G36" s="90"/>
    </row>
    <row r="37" spans="1:9" ht="12.75" customHeight="1">
      <c r="A37" s="22" t="s">
        <v>86</v>
      </c>
      <c r="B37" s="80"/>
      <c r="C37" s="84"/>
      <c r="D37" s="84"/>
      <c r="E37" s="84"/>
      <c r="F37" s="84"/>
      <c r="G37" s="84"/>
    </row>
    <row r="38" spans="1:9" ht="12.75" customHeight="1"/>
    <row r="39" spans="1:9" ht="12.75" customHeight="1">
      <c r="A39" s="18" t="s">
        <v>74</v>
      </c>
      <c r="B39" s="7">
        <v>533</v>
      </c>
      <c r="C39" s="8"/>
      <c r="D39" s="8"/>
      <c r="E39" s="8"/>
      <c r="F39" s="32"/>
      <c r="G39" s="32"/>
    </row>
    <row r="40" spans="1:9" ht="12.75" customHeight="1">
      <c r="A40" s="19" t="s">
        <v>32</v>
      </c>
      <c r="B40" s="2" t="s">
        <v>183</v>
      </c>
    </row>
    <row r="41" spans="1:9" ht="12.75" customHeight="1">
      <c r="A41" s="19"/>
      <c r="B41" s="2" t="s">
        <v>184</v>
      </c>
      <c r="C41" s="82" t="s">
        <v>77</v>
      </c>
      <c r="D41" s="83"/>
      <c r="F41" s="82" t="s">
        <v>78</v>
      </c>
      <c r="G41" s="83"/>
    </row>
    <row r="42" spans="1:9" ht="12.75" customHeight="1">
      <c r="A42" s="19"/>
      <c r="C42" s="9" t="s">
        <v>59</v>
      </c>
      <c r="D42" s="9" t="s">
        <v>79</v>
      </c>
      <c r="F42" s="9" t="s">
        <v>60</v>
      </c>
      <c r="G42" s="9" t="s">
        <v>80</v>
      </c>
    </row>
    <row r="43" spans="1:9" ht="12.75" customHeight="1">
      <c r="A43" s="19"/>
      <c r="B43" s="16" t="s">
        <v>61</v>
      </c>
      <c r="C43" s="23">
        <v>366.03899999999999</v>
      </c>
      <c r="D43" s="24">
        <f>C43*C$4</f>
        <v>13543.442999999999</v>
      </c>
      <c r="E43" s="10"/>
      <c r="F43" s="25">
        <v>14.65</v>
      </c>
      <c r="G43" s="29">
        <f>F43*C$4</f>
        <v>542.05000000000007</v>
      </c>
    </row>
    <row r="44" spans="1:9" ht="12.75" customHeight="1">
      <c r="A44" s="19"/>
      <c r="B44" s="16" t="s">
        <v>63</v>
      </c>
      <c r="C44" s="23">
        <v>366.03899999999999</v>
      </c>
      <c r="D44" s="24">
        <f>C44*C$5</f>
        <v>14275.520999999999</v>
      </c>
      <c r="E44" s="10"/>
      <c r="F44" s="25">
        <v>14.65</v>
      </c>
      <c r="G44" s="29">
        <f>F44*C$5</f>
        <v>571.35</v>
      </c>
    </row>
    <row r="45" spans="1:9" ht="12.75" customHeight="1">
      <c r="A45" s="19"/>
      <c r="B45" s="16" t="s">
        <v>64</v>
      </c>
      <c r="C45" s="23">
        <v>366.03899999999999</v>
      </c>
      <c r="D45" s="24">
        <f>C45*C$6</f>
        <v>14275.520999999999</v>
      </c>
      <c r="E45" s="10"/>
      <c r="F45" s="25">
        <v>14.65</v>
      </c>
      <c r="G45" s="29">
        <f>F45*C$6</f>
        <v>571.35</v>
      </c>
    </row>
    <row r="46" spans="1:9" ht="12.75" customHeight="1">
      <c r="A46" s="19"/>
      <c r="B46" s="16" t="s">
        <v>65</v>
      </c>
      <c r="C46" s="23">
        <v>366.03899999999999</v>
      </c>
      <c r="D46" s="24">
        <f>C46*C$7</f>
        <v>13909.482</v>
      </c>
      <c r="E46" s="10"/>
      <c r="F46" s="25">
        <v>14.65</v>
      </c>
      <c r="G46" s="29">
        <f>F46*C$7</f>
        <v>556.70000000000005</v>
      </c>
    </row>
    <row r="47" spans="1:9" ht="12.75" customHeight="1">
      <c r="A47" s="19"/>
      <c r="B47" s="16" t="s">
        <v>66</v>
      </c>
      <c r="C47" s="23">
        <v>366.03899999999999</v>
      </c>
      <c r="D47" s="24">
        <f>C47*C$8</f>
        <v>13909.482</v>
      </c>
      <c r="E47" s="10"/>
      <c r="F47" s="25">
        <v>14.65</v>
      </c>
      <c r="G47" s="29">
        <f>F47*C$8</f>
        <v>556.70000000000005</v>
      </c>
    </row>
    <row r="48" spans="1:9" ht="12.75" customHeight="1">
      <c r="A48" s="19"/>
      <c r="B48" s="16" t="s">
        <v>67</v>
      </c>
      <c r="C48" s="23">
        <v>292.73399999999998</v>
      </c>
      <c r="D48" s="24">
        <f>C48*C$9</f>
        <v>6732.8819999999996</v>
      </c>
      <c r="E48" s="10"/>
      <c r="F48" s="25">
        <v>11.433</v>
      </c>
      <c r="G48" s="29">
        <f>F48*C$9</f>
        <v>262.959</v>
      </c>
    </row>
    <row r="49" spans="1:9" ht="12.75" customHeight="1">
      <c r="A49" s="19"/>
      <c r="B49" s="16" t="s">
        <v>68</v>
      </c>
      <c r="C49" s="23">
        <v>292.73399999999998</v>
      </c>
      <c r="D49" s="24">
        <f>C49*C$10</f>
        <v>1756.404</v>
      </c>
      <c r="E49" s="10"/>
      <c r="F49" s="25">
        <v>11.433</v>
      </c>
      <c r="G49" s="29">
        <f>F49*C$10</f>
        <v>68.597999999999999</v>
      </c>
    </row>
    <row r="50" spans="1:9" ht="12.75" customHeight="1">
      <c r="A50" s="19"/>
      <c r="B50" s="16" t="s">
        <v>70</v>
      </c>
      <c r="C50" s="23"/>
      <c r="D50" s="24">
        <f>C50*C$11</f>
        <v>0</v>
      </c>
      <c r="E50" s="10"/>
      <c r="F50" s="25"/>
      <c r="G50" s="29">
        <f>F50*C$11</f>
        <v>0</v>
      </c>
    </row>
    <row r="51" spans="1:9" ht="12.75" customHeight="1">
      <c r="A51" s="19"/>
      <c r="B51" s="16" t="s">
        <v>71</v>
      </c>
      <c r="C51" s="23"/>
      <c r="D51" s="24">
        <f>C51*C$12</f>
        <v>0</v>
      </c>
      <c r="E51" s="10"/>
      <c r="F51" s="25"/>
      <c r="G51" s="29">
        <f>F51*C$12</f>
        <v>0</v>
      </c>
    </row>
    <row r="52" spans="1:9" ht="12.75" customHeight="1">
      <c r="A52" s="19"/>
      <c r="B52" s="16" t="s">
        <v>28</v>
      </c>
      <c r="C52" s="23">
        <v>191.99700000000001</v>
      </c>
      <c r="D52" s="24">
        <f>C52*C$13</f>
        <v>10367.838000000002</v>
      </c>
      <c r="E52" s="10"/>
      <c r="F52" s="25">
        <v>7.5</v>
      </c>
      <c r="G52" s="29">
        <f>F52*C$13</f>
        <v>405</v>
      </c>
    </row>
    <row r="53" spans="1:9" ht="12.75" customHeight="1">
      <c r="A53" s="19"/>
      <c r="B53" s="16" t="s">
        <v>30</v>
      </c>
      <c r="C53" s="23"/>
      <c r="D53" s="24">
        <f>C53*C$14</f>
        <v>0</v>
      </c>
      <c r="E53" s="10"/>
      <c r="F53" s="25"/>
      <c r="G53" s="29">
        <f>F53*C$14</f>
        <v>0</v>
      </c>
    </row>
    <row r="54" spans="1:9" ht="12.75" customHeight="1">
      <c r="A54" s="19"/>
      <c r="B54" s="17" t="s">
        <v>81</v>
      </c>
      <c r="C54" s="26"/>
      <c r="D54" s="27">
        <f>SUM(D43:D53)</f>
        <v>88770.573000000004</v>
      </c>
      <c r="E54" s="10"/>
      <c r="F54" s="28"/>
      <c r="G54" s="30">
        <f>SUM(G43:G53)</f>
        <v>3534.7069999999994</v>
      </c>
      <c r="I54" s="11"/>
    </row>
    <row r="55" spans="1:9" ht="12.75" customHeight="1">
      <c r="A55" s="21" t="s">
        <v>82</v>
      </c>
      <c r="B55" s="80" t="s">
        <v>214</v>
      </c>
      <c r="C55" s="84"/>
      <c r="D55" s="84"/>
      <c r="E55" s="84"/>
      <c r="F55" s="84"/>
      <c r="G55" s="84"/>
      <c r="I55" s="2" t="s">
        <v>32</v>
      </c>
    </row>
    <row r="56" spans="1:9" ht="12.75" customHeight="1">
      <c r="A56" s="21" t="s">
        <v>83</v>
      </c>
      <c r="B56" s="80" t="s">
        <v>182</v>
      </c>
      <c r="C56" s="84"/>
      <c r="D56" s="84"/>
      <c r="E56" s="84"/>
      <c r="F56" s="84"/>
      <c r="G56" s="84"/>
    </row>
    <row r="57" spans="1:9" ht="12.75" customHeight="1">
      <c r="A57" s="20" t="s">
        <v>84</v>
      </c>
      <c r="B57" s="80" t="s">
        <v>216</v>
      </c>
      <c r="C57" s="81"/>
      <c r="D57" s="81"/>
      <c r="E57" s="81"/>
      <c r="F57" s="81"/>
      <c r="G57" s="81"/>
    </row>
    <row r="58" spans="1:9" ht="25.5" customHeight="1">
      <c r="A58" s="34" t="s">
        <v>85</v>
      </c>
      <c r="B58" s="85"/>
      <c r="C58" s="90"/>
      <c r="D58" s="90"/>
      <c r="E58" s="90"/>
      <c r="F58" s="90"/>
      <c r="G58" s="90"/>
    </row>
    <row r="59" spans="1:9" ht="12.75" customHeight="1">
      <c r="A59" s="22" t="s">
        <v>86</v>
      </c>
      <c r="B59" s="80" t="s">
        <v>32</v>
      </c>
      <c r="C59" s="84"/>
      <c r="D59" s="84"/>
      <c r="E59" s="84"/>
      <c r="F59" s="84"/>
      <c r="G59" s="84"/>
    </row>
    <row r="60" spans="1:9" ht="12.75" customHeight="1">
      <c r="A60" s="65"/>
      <c r="B60" s="63"/>
      <c r="C60" s="64"/>
      <c r="D60" s="64"/>
      <c r="E60" s="64"/>
      <c r="F60" s="64"/>
      <c r="G60" s="64"/>
    </row>
    <row r="61" spans="1:9" ht="12.75" customHeight="1">
      <c r="A61" s="18" t="s">
        <v>74</v>
      </c>
      <c r="B61" s="7">
        <v>535</v>
      </c>
      <c r="C61" s="8"/>
      <c r="D61" s="8"/>
      <c r="E61" s="8"/>
      <c r="F61" s="32"/>
      <c r="G61" s="32"/>
    </row>
    <row r="62" spans="1:9" ht="12.75" customHeight="1">
      <c r="A62" s="19" t="s">
        <v>32</v>
      </c>
      <c r="B62" s="2" t="s">
        <v>185</v>
      </c>
    </row>
    <row r="63" spans="1:9" ht="12.75" customHeight="1">
      <c r="A63" s="19"/>
      <c r="B63" s="2" t="s">
        <v>186</v>
      </c>
      <c r="C63" s="82" t="s">
        <v>77</v>
      </c>
      <c r="D63" s="83"/>
      <c r="F63" s="82" t="s">
        <v>78</v>
      </c>
      <c r="G63" s="83"/>
    </row>
    <row r="64" spans="1:9" ht="12.75" customHeight="1">
      <c r="A64" s="19"/>
      <c r="C64" s="9" t="s">
        <v>59</v>
      </c>
      <c r="D64" s="9" t="s">
        <v>79</v>
      </c>
      <c r="F64" s="9" t="s">
        <v>60</v>
      </c>
      <c r="G64" s="9" t="s">
        <v>80</v>
      </c>
    </row>
    <row r="65" spans="1:9" ht="12.75" customHeight="1">
      <c r="A65" s="19"/>
      <c r="B65" s="16" t="s">
        <v>61</v>
      </c>
      <c r="C65" s="23">
        <v>352.12400000000002</v>
      </c>
      <c r="D65" s="24">
        <f>C65*C$4</f>
        <v>13028.588000000002</v>
      </c>
      <c r="E65" s="10"/>
      <c r="F65" s="25">
        <v>14</v>
      </c>
      <c r="G65" s="29">
        <f>F65*C$4</f>
        <v>518</v>
      </c>
    </row>
    <row r="66" spans="1:9" ht="12.75" customHeight="1">
      <c r="A66" s="19"/>
      <c r="B66" s="16" t="s">
        <v>63</v>
      </c>
      <c r="C66" s="23">
        <v>352.12400000000002</v>
      </c>
      <c r="D66" s="24">
        <f>C66*C$5</f>
        <v>13732.836000000001</v>
      </c>
      <c r="E66" s="10"/>
      <c r="F66" s="25">
        <v>14</v>
      </c>
      <c r="G66" s="29">
        <f>F66*C$5</f>
        <v>546</v>
      </c>
    </row>
    <row r="67" spans="1:9" ht="12.75" customHeight="1">
      <c r="A67" s="19"/>
      <c r="B67" s="16" t="s">
        <v>64</v>
      </c>
      <c r="C67" s="23">
        <v>352.12400000000002</v>
      </c>
      <c r="D67" s="24">
        <f>C67*C$6</f>
        <v>13732.836000000001</v>
      </c>
      <c r="E67" s="10"/>
      <c r="F67" s="25">
        <v>14</v>
      </c>
      <c r="G67" s="29">
        <f>F67*C$6</f>
        <v>546</v>
      </c>
    </row>
    <row r="68" spans="1:9" ht="12.75" customHeight="1">
      <c r="A68" s="19"/>
      <c r="B68" s="16" t="s">
        <v>65</v>
      </c>
      <c r="C68" s="23">
        <v>352.12400000000002</v>
      </c>
      <c r="D68" s="24">
        <f>C68*C$7</f>
        <v>13380.712000000001</v>
      </c>
      <c r="E68" s="10"/>
      <c r="F68" s="25">
        <v>14</v>
      </c>
      <c r="G68" s="29">
        <f>F68*C$7</f>
        <v>532</v>
      </c>
    </row>
    <row r="69" spans="1:9" ht="12.75" customHeight="1">
      <c r="A69" s="19"/>
      <c r="B69" s="16" t="s">
        <v>66</v>
      </c>
      <c r="C69" s="23">
        <v>352.12400000000002</v>
      </c>
      <c r="D69" s="24">
        <f>C69*C$8</f>
        <v>13380.712000000001</v>
      </c>
      <c r="E69" s="10"/>
      <c r="F69" s="25">
        <v>14</v>
      </c>
      <c r="G69" s="29">
        <f>F69*C$8</f>
        <v>532</v>
      </c>
    </row>
    <row r="70" spans="1:9" ht="12.75" customHeight="1">
      <c r="A70" s="19"/>
      <c r="B70" s="16" t="s">
        <v>67</v>
      </c>
      <c r="C70" s="23">
        <v>352.12400000000002</v>
      </c>
      <c r="D70" s="24">
        <f>C70*C$9</f>
        <v>8098.8520000000008</v>
      </c>
      <c r="E70" s="10"/>
      <c r="F70" s="25">
        <v>14</v>
      </c>
      <c r="G70" s="29">
        <f>F70*C$9</f>
        <v>322</v>
      </c>
    </row>
    <row r="71" spans="1:9" ht="12.75" customHeight="1">
      <c r="A71" s="19"/>
      <c r="B71" s="16" t="s">
        <v>68</v>
      </c>
      <c r="C71" s="23">
        <v>352.12400000000002</v>
      </c>
      <c r="D71" s="24">
        <f>C71*C$10</f>
        <v>2112.7440000000001</v>
      </c>
      <c r="E71" s="10"/>
      <c r="F71" s="25">
        <v>14</v>
      </c>
      <c r="G71" s="29">
        <f>F71*C$10</f>
        <v>84</v>
      </c>
    </row>
    <row r="72" spans="1:9" ht="12.75" customHeight="1">
      <c r="A72" s="19"/>
      <c r="B72" s="16" t="s">
        <v>70</v>
      </c>
      <c r="C72" s="23">
        <v>352.12400000000002</v>
      </c>
      <c r="D72" s="24">
        <f>C72*C$11</f>
        <v>9155.2240000000002</v>
      </c>
      <c r="E72" s="10"/>
      <c r="F72" s="25">
        <v>14</v>
      </c>
      <c r="G72" s="29">
        <f>F72*C$11</f>
        <v>364</v>
      </c>
    </row>
    <row r="73" spans="1:9" ht="12.75" customHeight="1">
      <c r="A73" s="19"/>
      <c r="B73" s="16" t="s">
        <v>71</v>
      </c>
      <c r="C73" s="23">
        <v>352.12400000000002</v>
      </c>
      <c r="D73" s="24">
        <f>C73*C$12</f>
        <v>1760.6200000000001</v>
      </c>
      <c r="E73" s="10"/>
      <c r="F73" s="25">
        <v>14</v>
      </c>
      <c r="G73" s="29">
        <f>F73*C$12</f>
        <v>70</v>
      </c>
    </row>
    <row r="74" spans="1:9" ht="12.75" customHeight="1">
      <c r="A74" s="19"/>
      <c r="B74" s="16" t="s">
        <v>28</v>
      </c>
      <c r="C74" s="23"/>
      <c r="D74" s="24">
        <f>C74*C$13</f>
        <v>0</v>
      </c>
      <c r="E74" s="10"/>
      <c r="F74" s="25"/>
      <c r="G74" s="29">
        <f>F74*C$13</f>
        <v>0</v>
      </c>
    </row>
    <row r="75" spans="1:9" ht="12.75" customHeight="1">
      <c r="A75" s="19"/>
      <c r="B75" s="16" t="s">
        <v>30</v>
      </c>
      <c r="C75" s="23"/>
      <c r="D75" s="24">
        <f>C75*C$14</f>
        <v>0</v>
      </c>
      <c r="E75" s="10"/>
      <c r="F75" s="25"/>
      <c r="G75" s="29">
        <f>F75*C$14</f>
        <v>0</v>
      </c>
    </row>
    <row r="76" spans="1:9" ht="12.75" customHeight="1">
      <c r="A76" s="19"/>
      <c r="B76" s="17" t="s">
        <v>81</v>
      </c>
      <c r="C76" s="26"/>
      <c r="D76" s="27">
        <f>SUM(D65:D75)</f>
        <v>88383.124000000011</v>
      </c>
      <c r="E76" s="10"/>
      <c r="F76" s="28"/>
      <c r="G76" s="30">
        <f>SUM(G65:G75)</f>
        <v>3514</v>
      </c>
      <c r="I76" s="11"/>
    </row>
    <row r="77" spans="1:9" ht="12.75" customHeight="1">
      <c r="A77" s="21" t="s">
        <v>82</v>
      </c>
      <c r="B77" s="80" t="s">
        <v>214</v>
      </c>
      <c r="C77" s="84"/>
      <c r="D77" s="84"/>
      <c r="E77" s="84"/>
      <c r="F77" s="84"/>
      <c r="G77" s="84"/>
    </row>
    <row r="78" spans="1:9" ht="12.75" customHeight="1">
      <c r="A78" s="21" t="s">
        <v>83</v>
      </c>
      <c r="B78" s="80" t="s">
        <v>187</v>
      </c>
      <c r="C78" s="84"/>
      <c r="D78" s="84"/>
      <c r="E78" s="84"/>
      <c r="F78" s="84"/>
      <c r="G78" s="84"/>
    </row>
    <row r="79" spans="1:9" ht="12.75" customHeight="1">
      <c r="A79" s="20" t="s">
        <v>84</v>
      </c>
      <c r="B79" s="80" t="s">
        <v>216</v>
      </c>
      <c r="C79" s="81"/>
      <c r="D79" s="81"/>
      <c r="E79" s="81"/>
      <c r="F79" s="81"/>
      <c r="G79" s="81"/>
    </row>
    <row r="80" spans="1:9" ht="25.5" customHeight="1">
      <c r="A80" s="34" t="s">
        <v>85</v>
      </c>
      <c r="B80" s="85"/>
      <c r="C80" s="90"/>
      <c r="D80" s="90"/>
      <c r="E80" s="90"/>
      <c r="F80" s="90"/>
      <c r="G80" s="90"/>
    </row>
    <row r="81" spans="1:7" ht="12.75" customHeight="1">
      <c r="A81" s="22" t="s">
        <v>86</v>
      </c>
      <c r="B81" s="80"/>
      <c r="C81" s="84"/>
      <c r="D81" s="84"/>
      <c r="E81" s="84"/>
      <c r="F81" s="84"/>
      <c r="G81" s="84"/>
    </row>
    <row r="82" spans="1:7" ht="12.75" customHeight="1">
      <c r="A82" s="65"/>
      <c r="B82" s="63"/>
      <c r="C82" s="64"/>
      <c r="D82" s="64"/>
      <c r="E82" s="64"/>
      <c r="F82" s="64"/>
      <c r="G82" s="64"/>
    </row>
    <row r="83" spans="1:7" ht="12.75" customHeight="1">
      <c r="A83" s="18" t="s">
        <v>74</v>
      </c>
      <c r="B83" s="7">
        <v>536</v>
      </c>
      <c r="C83" s="8"/>
      <c r="D83" s="8"/>
      <c r="E83" s="8"/>
      <c r="F83" s="32"/>
      <c r="G83" s="32"/>
    </row>
    <row r="84" spans="1:7" ht="12.75" customHeight="1">
      <c r="A84" s="19" t="s">
        <v>32</v>
      </c>
      <c r="B84" s="2" t="s">
        <v>188</v>
      </c>
    </row>
    <row r="85" spans="1:7" ht="12.75" customHeight="1">
      <c r="A85" s="19"/>
      <c r="B85" s="2" t="s">
        <v>189</v>
      </c>
      <c r="C85" s="82" t="s">
        <v>77</v>
      </c>
      <c r="D85" s="83"/>
      <c r="F85" s="82" t="s">
        <v>78</v>
      </c>
      <c r="G85" s="83"/>
    </row>
    <row r="86" spans="1:7" ht="12.75" customHeight="1">
      <c r="A86" s="19"/>
      <c r="C86" s="9" t="s">
        <v>59</v>
      </c>
      <c r="D86" s="9" t="s">
        <v>79</v>
      </c>
      <c r="F86" s="9" t="s">
        <v>60</v>
      </c>
      <c r="G86" s="9" t="s">
        <v>80</v>
      </c>
    </row>
    <row r="87" spans="1:7" ht="12.75" customHeight="1">
      <c r="A87" s="19"/>
      <c r="B87" s="16" t="s">
        <v>61</v>
      </c>
      <c r="C87" s="23">
        <v>60.761000000000003</v>
      </c>
      <c r="D87" s="24">
        <f>C87*C$4</f>
        <v>2248.1570000000002</v>
      </c>
      <c r="E87" s="10"/>
      <c r="F87" s="25">
        <v>2.617</v>
      </c>
      <c r="G87" s="29">
        <f>F87*C$4</f>
        <v>96.828999999999994</v>
      </c>
    </row>
    <row r="88" spans="1:7" ht="12.75" customHeight="1">
      <c r="A88" s="19"/>
      <c r="B88" s="16" t="s">
        <v>63</v>
      </c>
      <c r="C88" s="23">
        <v>60.761000000000003</v>
      </c>
      <c r="D88" s="24">
        <f>C88*C$5</f>
        <v>2369.6790000000001</v>
      </c>
      <c r="E88" s="10"/>
      <c r="F88" s="25">
        <v>2.617</v>
      </c>
      <c r="G88" s="29">
        <f>F88*C$5</f>
        <v>102.063</v>
      </c>
    </row>
    <row r="89" spans="1:7" ht="12.75" customHeight="1">
      <c r="A89" s="19"/>
      <c r="B89" s="16" t="s">
        <v>64</v>
      </c>
      <c r="C89" s="23">
        <v>60.761000000000003</v>
      </c>
      <c r="D89" s="24">
        <f>C89*C$6</f>
        <v>2369.6790000000001</v>
      </c>
      <c r="E89" s="10"/>
      <c r="F89" s="25">
        <v>2.617</v>
      </c>
      <c r="G89" s="29">
        <f>F89*C$6</f>
        <v>102.063</v>
      </c>
    </row>
    <row r="90" spans="1:7" ht="12.75" customHeight="1">
      <c r="A90" s="19"/>
      <c r="B90" s="16" t="s">
        <v>65</v>
      </c>
      <c r="C90" s="23">
        <v>60.761000000000003</v>
      </c>
      <c r="D90" s="24">
        <f>C90*C$7</f>
        <v>2308.9180000000001</v>
      </c>
      <c r="E90" s="10"/>
      <c r="F90" s="25">
        <v>2.617</v>
      </c>
      <c r="G90" s="29">
        <f>F90*C$7</f>
        <v>99.445999999999998</v>
      </c>
    </row>
    <row r="91" spans="1:7" ht="12.75" customHeight="1">
      <c r="A91" s="19"/>
      <c r="B91" s="16" t="s">
        <v>66</v>
      </c>
      <c r="C91" s="23">
        <v>60.761000000000003</v>
      </c>
      <c r="D91" s="24">
        <f>C91*C$8</f>
        <v>2308.9180000000001</v>
      </c>
      <c r="E91" s="10"/>
      <c r="F91" s="25">
        <v>2.617</v>
      </c>
      <c r="G91" s="29">
        <f>F91*C$8</f>
        <v>99.445999999999998</v>
      </c>
    </row>
    <row r="92" spans="1:7" ht="12.75" customHeight="1">
      <c r="A92" s="19"/>
      <c r="B92" s="16" t="s">
        <v>67</v>
      </c>
      <c r="C92" s="23">
        <v>53.406999999999996</v>
      </c>
      <c r="D92" s="24">
        <f>C92*C$9</f>
        <v>1228.3609999999999</v>
      </c>
      <c r="E92" s="10"/>
      <c r="F92" s="25">
        <v>2.2170000000000001</v>
      </c>
      <c r="G92" s="29">
        <f>F92*C$9</f>
        <v>50.991</v>
      </c>
    </row>
    <row r="93" spans="1:7" ht="12.75" customHeight="1">
      <c r="A93" s="19"/>
      <c r="B93" s="16" t="s">
        <v>68</v>
      </c>
      <c r="C93" s="23">
        <v>53.406999999999996</v>
      </c>
      <c r="D93" s="24">
        <f>C93*C$10</f>
        <v>320.44200000000001</v>
      </c>
      <c r="E93" s="10"/>
      <c r="F93" s="25">
        <v>2.2170000000000001</v>
      </c>
      <c r="G93" s="29">
        <f>F93*C$10</f>
        <v>13.302</v>
      </c>
    </row>
    <row r="94" spans="1:7" ht="12.75" customHeight="1">
      <c r="A94" s="19"/>
      <c r="B94" s="16" t="s">
        <v>70</v>
      </c>
      <c r="C94" s="23">
        <v>53.406999999999996</v>
      </c>
      <c r="D94" s="24">
        <f>C94*C$11</f>
        <v>1388.5819999999999</v>
      </c>
      <c r="E94" s="10"/>
      <c r="F94" s="25">
        <v>2.2170000000000001</v>
      </c>
      <c r="G94" s="29">
        <f>F94*C$11</f>
        <v>57.642000000000003</v>
      </c>
    </row>
    <row r="95" spans="1:7" ht="12.75" customHeight="1">
      <c r="A95" s="19"/>
      <c r="B95" s="16" t="s">
        <v>71</v>
      </c>
      <c r="C95" s="23">
        <v>53.406999999999996</v>
      </c>
      <c r="D95" s="24">
        <f>C95*C$12</f>
        <v>267.03499999999997</v>
      </c>
      <c r="E95" s="10"/>
      <c r="F95" s="25">
        <v>2.2170000000000001</v>
      </c>
      <c r="G95" s="29">
        <f>F95*C$12</f>
        <v>11.085000000000001</v>
      </c>
    </row>
    <row r="96" spans="1:7" ht="12.75" customHeight="1">
      <c r="A96" s="19"/>
      <c r="B96" s="16" t="s">
        <v>28</v>
      </c>
      <c r="C96" s="23"/>
      <c r="D96" s="24">
        <f>C96*C$13</f>
        <v>0</v>
      </c>
      <c r="E96" s="10"/>
      <c r="F96" s="25"/>
      <c r="G96" s="29">
        <f>F96*C$13</f>
        <v>0</v>
      </c>
    </row>
    <row r="97" spans="1:7" ht="12.75" customHeight="1">
      <c r="A97" s="19"/>
      <c r="B97" s="16" t="s">
        <v>30</v>
      </c>
      <c r="C97" s="23"/>
      <c r="D97" s="24">
        <f>C97*C$14</f>
        <v>0</v>
      </c>
      <c r="E97" s="10"/>
      <c r="F97" s="25"/>
      <c r="G97" s="29">
        <f>F97*C$14</f>
        <v>0</v>
      </c>
    </row>
    <row r="98" spans="1:7" ht="12.75" customHeight="1">
      <c r="A98" s="19"/>
      <c r="B98" s="17" t="s">
        <v>81</v>
      </c>
      <c r="C98" s="26"/>
      <c r="D98" s="27">
        <f>SUM(D87:D97)</f>
        <v>14809.770999999999</v>
      </c>
      <c r="E98" s="10"/>
      <c r="F98" s="28"/>
      <c r="G98" s="30">
        <f>SUM(G87:G97)</f>
        <v>632.86700000000008</v>
      </c>
    </row>
    <row r="99" spans="1:7" ht="12.75" customHeight="1">
      <c r="A99" s="21" t="s">
        <v>82</v>
      </c>
      <c r="B99" s="80" t="s">
        <v>214</v>
      </c>
      <c r="C99" s="84"/>
      <c r="D99" s="84"/>
      <c r="E99" s="84"/>
      <c r="F99" s="84"/>
      <c r="G99" s="84"/>
    </row>
    <row r="100" spans="1:7" ht="12.75" customHeight="1">
      <c r="A100" s="21" t="s">
        <v>83</v>
      </c>
      <c r="B100" s="80" t="s">
        <v>190</v>
      </c>
      <c r="C100" s="84"/>
      <c r="D100" s="84"/>
      <c r="E100" s="84"/>
      <c r="F100" s="84"/>
      <c r="G100" s="84"/>
    </row>
    <row r="101" spans="1:7" ht="12.75" customHeight="1">
      <c r="A101" s="20" t="s">
        <v>84</v>
      </c>
      <c r="B101" s="80" t="s">
        <v>216</v>
      </c>
      <c r="C101" s="81"/>
      <c r="D101" s="81"/>
      <c r="E101" s="81"/>
      <c r="F101" s="81"/>
      <c r="G101" s="81"/>
    </row>
    <row r="102" spans="1:7" ht="25.5" customHeight="1">
      <c r="A102" s="34" t="s">
        <v>85</v>
      </c>
      <c r="B102" s="85"/>
      <c r="C102" s="90"/>
      <c r="D102" s="90"/>
      <c r="E102" s="90"/>
      <c r="F102" s="90"/>
      <c r="G102" s="90"/>
    </row>
    <row r="103" spans="1:7" ht="12.75" customHeight="1">
      <c r="A103" s="22" t="s">
        <v>86</v>
      </c>
      <c r="B103" s="80"/>
      <c r="C103" s="84"/>
      <c r="D103" s="84"/>
      <c r="E103" s="84"/>
      <c r="F103" s="84"/>
      <c r="G103" s="84"/>
    </row>
    <row r="104" spans="1:7" ht="12.75" customHeight="1"/>
    <row r="105" spans="1:7" ht="12.75" customHeight="1">
      <c r="A105" s="18" t="s">
        <v>74</v>
      </c>
      <c r="B105" s="7">
        <v>540</v>
      </c>
      <c r="C105" s="8"/>
      <c r="D105" s="8"/>
      <c r="E105" s="8"/>
      <c r="F105" s="32"/>
      <c r="G105" s="32"/>
    </row>
    <row r="106" spans="1:7" ht="12.75" customHeight="1">
      <c r="A106" s="19" t="s">
        <v>32</v>
      </c>
      <c r="B106" s="2" t="s">
        <v>191</v>
      </c>
    </row>
    <row r="107" spans="1:7" ht="12.75" customHeight="1">
      <c r="A107" s="19"/>
      <c r="B107" s="2" t="s">
        <v>192</v>
      </c>
      <c r="C107" s="82" t="s">
        <v>77</v>
      </c>
      <c r="D107" s="83"/>
      <c r="F107" s="82" t="s">
        <v>78</v>
      </c>
      <c r="G107" s="83"/>
    </row>
    <row r="108" spans="1:7" ht="12.75" customHeight="1">
      <c r="A108" s="19"/>
      <c r="C108" s="9" t="s">
        <v>59</v>
      </c>
      <c r="D108" s="9" t="s">
        <v>79</v>
      </c>
      <c r="F108" s="9" t="s">
        <v>60</v>
      </c>
      <c r="G108" s="9" t="s">
        <v>80</v>
      </c>
    </row>
    <row r="109" spans="1:7" ht="12.75" customHeight="1">
      <c r="A109" s="19"/>
      <c r="B109" s="16" t="s">
        <v>61</v>
      </c>
      <c r="C109" s="23">
        <v>1345.461</v>
      </c>
      <c r="D109" s="24">
        <f>C109*C$4</f>
        <v>49782.057000000001</v>
      </c>
      <c r="E109" s="10"/>
      <c r="F109" s="25">
        <v>40.130000000000003</v>
      </c>
      <c r="G109" s="29">
        <f>F109*C$4</f>
        <v>1484.8100000000002</v>
      </c>
    </row>
    <row r="110" spans="1:7" ht="12.75" customHeight="1">
      <c r="A110" s="19"/>
      <c r="B110" s="16" t="s">
        <v>63</v>
      </c>
      <c r="C110" s="23">
        <v>1345.461</v>
      </c>
      <c r="D110" s="24">
        <f>C110*C$5</f>
        <v>52472.978999999999</v>
      </c>
      <c r="E110" s="10"/>
      <c r="F110" s="25">
        <v>40.130000000000003</v>
      </c>
      <c r="G110" s="29">
        <f>F110*C$5</f>
        <v>1565.0700000000002</v>
      </c>
    </row>
    <row r="111" spans="1:7" ht="12.75" customHeight="1">
      <c r="A111" s="19"/>
      <c r="B111" s="16" t="s">
        <v>64</v>
      </c>
      <c r="C111" s="23">
        <v>1345.461</v>
      </c>
      <c r="D111" s="24">
        <f>C111*C$6</f>
        <v>52472.978999999999</v>
      </c>
      <c r="E111" s="10"/>
      <c r="F111" s="25">
        <v>40.130000000000003</v>
      </c>
      <c r="G111" s="29">
        <f>F111*C$6</f>
        <v>1565.0700000000002</v>
      </c>
    </row>
    <row r="112" spans="1:7" ht="12.75" customHeight="1">
      <c r="A112" s="19"/>
      <c r="B112" s="16" t="s">
        <v>65</v>
      </c>
      <c r="C112" s="23">
        <v>1345.461</v>
      </c>
      <c r="D112" s="24">
        <f>C112*C$7</f>
        <v>51127.518000000004</v>
      </c>
      <c r="E112" s="10"/>
      <c r="F112" s="25">
        <v>40.130000000000003</v>
      </c>
      <c r="G112" s="29">
        <f>F112*C$7</f>
        <v>1524.94</v>
      </c>
    </row>
    <row r="113" spans="1:9" ht="12.75" customHeight="1">
      <c r="A113" s="19"/>
      <c r="B113" s="16" t="s">
        <v>66</v>
      </c>
      <c r="C113" s="23">
        <v>1345.461</v>
      </c>
      <c r="D113" s="24">
        <f>C113*C$8</f>
        <v>51127.518000000004</v>
      </c>
      <c r="E113" s="10"/>
      <c r="F113" s="25">
        <v>40.130000000000003</v>
      </c>
      <c r="G113" s="29">
        <f>F113*C$8</f>
        <v>1524.94</v>
      </c>
    </row>
    <row r="114" spans="1:9" ht="12.75" customHeight="1">
      <c r="A114" s="19"/>
      <c r="B114" s="16" t="s">
        <v>67</v>
      </c>
      <c r="C114" s="23">
        <v>1344.5309999999999</v>
      </c>
      <c r="D114" s="24">
        <f>C114*C$9</f>
        <v>30924.213</v>
      </c>
      <c r="E114" s="10"/>
      <c r="F114" s="25">
        <v>39.82</v>
      </c>
      <c r="G114" s="29">
        <f>F114*C$9</f>
        <v>915.86</v>
      </c>
    </row>
    <row r="115" spans="1:9" ht="12.75" customHeight="1">
      <c r="A115" s="19"/>
      <c r="B115" s="16" t="s">
        <v>68</v>
      </c>
      <c r="C115" s="23">
        <v>1344.5309999999999</v>
      </c>
      <c r="D115" s="24">
        <f>C115*C$10</f>
        <v>8067.1859999999997</v>
      </c>
      <c r="E115" s="10"/>
      <c r="F115" s="25">
        <v>39.82</v>
      </c>
      <c r="G115" s="29">
        <f>F115*C$10</f>
        <v>238.92000000000002</v>
      </c>
    </row>
    <row r="116" spans="1:9" ht="12.75" customHeight="1">
      <c r="A116" s="19"/>
      <c r="B116" s="16" t="s">
        <v>70</v>
      </c>
      <c r="C116" s="23">
        <v>1344.5309999999999</v>
      </c>
      <c r="D116" s="24">
        <f>C116*C$11</f>
        <v>34957.805999999997</v>
      </c>
      <c r="E116" s="10"/>
      <c r="F116" s="25">
        <v>39.82</v>
      </c>
      <c r="G116" s="29">
        <f>F116*C$11</f>
        <v>1035.32</v>
      </c>
    </row>
    <row r="117" spans="1:9" ht="12.75" customHeight="1">
      <c r="A117" s="19"/>
      <c r="B117" s="16" t="s">
        <v>71</v>
      </c>
      <c r="C117" s="23">
        <v>1344.5309999999999</v>
      </c>
      <c r="D117" s="24">
        <f>C117*C$12</f>
        <v>6722.6549999999997</v>
      </c>
      <c r="E117" s="10"/>
      <c r="F117" s="25">
        <v>39.82</v>
      </c>
      <c r="G117" s="29">
        <f>F117*C$12</f>
        <v>199.1</v>
      </c>
    </row>
    <row r="118" spans="1:9" ht="12.75" customHeight="1">
      <c r="A118" s="19"/>
      <c r="B118" s="16" t="s">
        <v>28</v>
      </c>
      <c r="C118" s="23">
        <v>855.20899999999995</v>
      </c>
      <c r="D118" s="24">
        <f>C118*C$13</f>
        <v>46181.286</v>
      </c>
      <c r="E118" s="10"/>
      <c r="F118" s="25">
        <v>25.632999999999999</v>
      </c>
      <c r="G118" s="29">
        <f>F118*C$13</f>
        <v>1384.182</v>
      </c>
    </row>
    <row r="119" spans="1:9" ht="12.75" customHeight="1">
      <c r="A119" s="19"/>
      <c r="B119" s="16" t="s">
        <v>30</v>
      </c>
      <c r="C119" s="23">
        <v>803.779</v>
      </c>
      <c r="D119" s="24">
        <f>C119*C$14</f>
        <v>48226.74</v>
      </c>
      <c r="E119" s="10"/>
      <c r="F119" s="25">
        <v>24.082999999999998</v>
      </c>
      <c r="G119" s="29">
        <f>F119*C$14</f>
        <v>1444.98</v>
      </c>
    </row>
    <row r="120" spans="1:9" ht="12.75" customHeight="1">
      <c r="A120" s="19"/>
      <c r="B120" s="17" t="s">
        <v>81</v>
      </c>
      <c r="C120" s="26"/>
      <c r="D120" s="27">
        <f>SUM(D109:D119)</f>
        <v>432062.93700000003</v>
      </c>
      <c r="E120" s="10"/>
      <c r="F120" s="28"/>
      <c r="G120" s="30">
        <f>SUM(G109:G119)</f>
        <v>12883.192000000003</v>
      </c>
      <c r="I120" s="11"/>
    </row>
    <row r="121" spans="1:9" ht="12.75" customHeight="1">
      <c r="A121" s="21" t="s">
        <v>82</v>
      </c>
      <c r="B121" s="80" t="s">
        <v>214</v>
      </c>
      <c r="C121" s="84"/>
      <c r="D121" s="84"/>
      <c r="E121" s="84"/>
      <c r="F121" s="84"/>
      <c r="G121" s="84"/>
      <c r="I121" s="2" t="s">
        <v>32</v>
      </c>
    </row>
    <row r="122" spans="1:9" ht="12.75" customHeight="1">
      <c r="A122" s="21" t="s">
        <v>83</v>
      </c>
      <c r="B122" s="80" t="s">
        <v>193</v>
      </c>
      <c r="C122" s="80"/>
      <c r="D122" s="80"/>
      <c r="E122" s="80"/>
      <c r="F122" s="80"/>
      <c r="G122" s="80"/>
    </row>
    <row r="123" spans="1:9" ht="12.75" customHeight="1">
      <c r="A123" s="20" t="s">
        <v>84</v>
      </c>
      <c r="B123" s="80" t="s">
        <v>216</v>
      </c>
      <c r="C123" s="81"/>
      <c r="D123" s="81"/>
      <c r="E123" s="81"/>
      <c r="F123" s="81"/>
      <c r="G123" s="81"/>
    </row>
    <row r="124" spans="1:9" ht="25.5" customHeight="1">
      <c r="A124" s="34" t="s">
        <v>85</v>
      </c>
      <c r="B124" s="85"/>
      <c r="C124" s="85"/>
      <c r="D124" s="85"/>
      <c r="E124" s="85"/>
      <c r="F124" s="85"/>
      <c r="G124" s="85"/>
    </row>
    <row r="125" spans="1:9" ht="12.75" customHeight="1">
      <c r="A125" s="22" t="s">
        <v>86</v>
      </c>
      <c r="B125" s="80"/>
      <c r="C125" s="80"/>
      <c r="D125" s="80"/>
      <c r="E125" s="80"/>
      <c r="F125" s="80"/>
      <c r="G125" s="80"/>
    </row>
    <row r="126" spans="1:9" ht="12.75" customHeight="1">
      <c r="A126" s="65"/>
      <c r="B126" s="63"/>
      <c r="C126" s="63"/>
      <c r="D126" s="63"/>
      <c r="E126" s="63"/>
      <c r="F126" s="63"/>
      <c r="G126" s="63"/>
    </row>
    <row r="127" spans="1:9" ht="12.75" customHeight="1">
      <c r="A127" s="18" t="s">
        <v>74</v>
      </c>
      <c r="B127" s="7" t="s">
        <v>194</v>
      </c>
      <c r="C127" s="8"/>
      <c r="D127" s="8"/>
      <c r="E127" s="8"/>
      <c r="F127" s="32"/>
      <c r="G127" s="32"/>
    </row>
    <row r="128" spans="1:9" ht="12.75" customHeight="1">
      <c r="A128" s="19" t="s">
        <v>32</v>
      </c>
      <c r="B128" s="2" t="s">
        <v>195</v>
      </c>
    </row>
    <row r="129" spans="1:9" ht="12.75" customHeight="1">
      <c r="A129" s="19"/>
      <c r="B129" s="2" t="s">
        <v>196</v>
      </c>
      <c r="C129" s="82" t="s">
        <v>77</v>
      </c>
      <c r="D129" s="83"/>
      <c r="F129" s="82" t="s">
        <v>78</v>
      </c>
      <c r="G129" s="83"/>
    </row>
    <row r="130" spans="1:9" ht="12.75" customHeight="1">
      <c r="A130" s="19"/>
      <c r="C130" s="9" t="s">
        <v>59</v>
      </c>
      <c r="D130" s="9" t="s">
        <v>79</v>
      </c>
      <c r="F130" s="9" t="s">
        <v>60</v>
      </c>
      <c r="G130" s="9" t="s">
        <v>80</v>
      </c>
    </row>
    <row r="131" spans="1:9" ht="12.75" customHeight="1">
      <c r="A131" s="19"/>
      <c r="B131" s="16" t="s">
        <v>61</v>
      </c>
      <c r="C131" s="23"/>
      <c r="D131" s="24">
        <f>C131*C$4</f>
        <v>0</v>
      </c>
      <c r="E131" s="10"/>
      <c r="F131" s="25"/>
      <c r="G131" s="29">
        <f>F131*C$4</f>
        <v>0</v>
      </c>
    </row>
    <row r="132" spans="1:9" ht="12.75" customHeight="1">
      <c r="A132" s="19"/>
      <c r="B132" s="16" t="s">
        <v>63</v>
      </c>
      <c r="C132" s="23"/>
      <c r="D132" s="24">
        <f>C132*C$5</f>
        <v>0</v>
      </c>
      <c r="E132" s="10"/>
      <c r="F132" s="25"/>
      <c r="G132" s="29">
        <f>F132*C$5</f>
        <v>0</v>
      </c>
    </row>
    <row r="133" spans="1:9" ht="12.75" customHeight="1">
      <c r="A133" s="19"/>
      <c r="B133" s="16" t="s">
        <v>64</v>
      </c>
      <c r="C133" s="23"/>
      <c r="D133" s="24">
        <f>C133*C$6</f>
        <v>0</v>
      </c>
      <c r="E133" s="10"/>
      <c r="F133" s="25"/>
      <c r="G133" s="29">
        <f>F133*C$6</f>
        <v>0</v>
      </c>
    </row>
    <row r="134" spans="1:9" ht="12.75" customHeight="1">
      <c r="A134" s="19"/>
      <c r="B134" s="16" t="s">
        <v>65</v>
      </c>
      <c r="C134" s="23"/>
      <c r="D134" s="24">
        <f>C134*C$7</f>
        <v>0</v>
      </c>
      <c r="E134" s="10"/>
      <c r="F134" s="25"/>
      <c r="G134" s="29">
        <f>F134*C$7</f>
        <v>0</v>
      </c>
    </row>
    <row r="135" spans="1:9" ht="12.75" customHeight="1">
      <c r="A135" s="19"/>
      <c r="B135" s="16" t="s">
        <v>66</v>
      </c>
      <c r="C135" s="23"/>
      <c r="D135" s="24">
        <f>C135*C$8</f>
        <v>0</v>
      </c>
      <c r="E135" s="10"/>
      <c r="F135" s="25"/>
      <c r="G135" s="29">
        <f>F135*C$8</f>
        <v>0</v>
      </c>
    </row>
    <row r="136" spans="1:9" ht="12.75" customHeight="1">
      <c r="A136" s="19"/>
      <c r="B136" s="16" t="s">
        <v>67</v>
      </c>
      <c r="C136" s="23"/>
      <c r="D136" s="24">
        <f>C136*C$9</f>
        <v>0</v>
      </c>
      <c r="E136" s="10"/>
      <c r="F136" s="25"/>
      <c r="G136" s="29">
        <f>F136*C$9</f>
        <v>0</v>
      </c>
    </row>
    <row r="137" spans="1:9" ht="12.75" customHeight="1">
      <c r="A137" s="19"/>
      <c r="B137" s="16" t="s">
        <v>68</v>
      </c>
      <c r="C137" s="23"/>
      <c r="D137" s="24">
        <f>C137*C$10</f>
        <v>0</v>
      </c>
      <c r="E137" s="10"/>
      <c r="F137" s="25"/>
      <c r="G137" s="29">
        <f>F137*C$10</f>
        <v>0</v>
      </c>
    </row>
    <row r="138" spans="1:9" ht="12.75" customHeight="1">
      <c r="A138" s="19"/>
      <c r="B138" s="16" t="s">
        <v>70</v>
      </c>
      <c r="C138" s="23"/>
      <c r="D138" s="24">
        <f>C138*C$11</f>
        <v>0</v>
      </c>
      <c r="E138" s="10"/>
      <c r="F138" s="25"/>
      <c r="G138" s="29">
        <f>F138*C$11</f>
        <v>0</v>
      </c>
    </row>
    <row r="139" spans="1:9" ht="12.75" customHeight="1">
      <c r="A139" s="19"/>
      <c r="B139" s="16" t="s">
        <v>71</v>
      </c>
      <c r="C139" s="23"/>
      <c r="D139" s="24">
        <f>C139*C$12</f>
        <v>0</v>
      </c>
      <c r="E139" s="10"/>
      <c r="F139" s="25"/>
      <c r="G139" s="29">
        <f>F139*C$12</f>
        <v>0</v>
      </c>
    </row>
    <row r="140" spans="1:9" ht="12.75" customHeight="1">
      <c r="A140" s="19"/>
      <c r="B140" s="16" t="s">
        <v>28</v>
      </c>
      <c r="C140" s="23">
        <v>63.728999999999999</v>
      </c>
      <c r="D140" s="24">
        <f>C140*C$13</f>
        <v>3441.366</v>
      </c>
      <c r="E140" s="10"/>
      <c r="F140" s="25">
        <v>1.25</v>
      </c>
      <c r="G140" s="29">
        <f>F140*C$13</f>
        <v>67.5</v>
      </c>
    </row>
    <row r="141" spans="1:9" ht="12.75" customHeight="1">
      <c r="A141" s="19"/>
      <c r="B141" s="16" t="s">
        <v>30</v>
      </c>
      <c r="C141" s="23">
        <v>63.728999999999999</v>
      </c>
      <c r="D141" s="24">
        <f>C141*C$14</f>
        <v>3823.74</v>
      </c>
      <c r="E141" s="10"/>
      <c r="F141" s="25">
        <v>1.25</v>
      </c>
      <c r="G141" s="29">
        <f>F141*C$14</f>
        <v>75</v>
      </c>
    </row>
    <row r="142" spans="1:9" ht="12.75" customHeight="1">
      <c r="A142" s="19"/>
      <c r="B142" s="17" t="s">
        <v>81</v>
      </c>
      <c r="C142" s="26"/>
      <c r="D142" s="27">
        <f>SUM(D131:D141)</f>
        <v>7265.1059999999998</v>
      </c>
      <c r="E142" s="10"/>
      <c r="F142" s="28"/>
      <c r="G142" s="30">
        <f>SUM(G131:G141)</f>
        <v>142.5</v>
      </c>
      <c r="I142" s="11"/>
    </row>
    <row r="143" spans="1:9" ht="12.75" customHeight="1">
      <c r="A143" s="21" t="s">
        <v>82</v>
      </c>
      <c r="B143" s="80" t="s">
        <v>214</v>
      </c>
      <c r="C143" s="84"/>
      <c r="D143" s="84"/>
      <c r="E143" s="84"/>
      <c r="F143" s="84"/>
      <c r="G143" s="84"/>
    </row>
    <row r="144" spans="1:9" ht="12.75" customHeight="1">
      <c r="A144" s="21" t="s">
        <v>83</v>
      </c>
      <c r="B144" s="80"/>
      <c r="C144" s="80"/>
      <c r="D144" s="80"/>
      <c r="E144" s="80"/>
      <c r="F144" s="80"/>
      <c r="G144" s="80"/>
    </row>
    <row r="145" spans="1:7" ht="12.75" customHeight="1">
      <c r="A145" s="20" t="s">
        <v>84</v>
      </c>
      <c r="B145" s="80" t="s">
        <v>216</v>
      </c>
      <c r="C145" s="81"/>
      <c r="D145" s="81"/>
      <c r="E145" s="81"/>
      <c r="F145" s="81"/>
      <c r="G145" s="81"/>
    </row>
    <row r="146" spans="1:7" ht="25.5" customHeight="1">
      <c r="A146" s="34" t="s">
        <v>85</v>
      </c>
      <c r="B146" s="85" t="s">
        <v>197</v>
      </c>
      <c r="C146" s="90"/>
      <c r="D146" s="90"/>
      <c r="E146" s="90"/>
      <c r="F146" s="90"/>
      <c r="G146" s="90"/>
    </row>
    <row r="147" spans="1:7" ht="12.75" customHeight="1">
      <c r="A147" s="22" t="s">
        <v>86</v>
      </c>
      <c r="B147" s="80"/>
      <c r="C147" s="81"/>
      <c r="D147" s="81"/>
      <c r="E147" s="81"/>
      <c r="F147" s="81"/>
      <c r="G147" s="81"/>
    </row>
    <row r="148" spans="1:7" ht="12.75" customHeight="1"/>
    <row r="149" spans="1:7" ht="12.75" customHeight="1">
      <c r="A149" s="18" t="s">
        <v>74</v>
      </c>
      <c r="B149" s="7" t="s">
        <v>198</v>
      </c>
      <c r="C149" s="8"/>
      <c r="D149" s="8"/>
      <c r="E149" s="8"/>
      <c r="F149" s="32"/>
      <c r="G149" s="32"/>
    </row>
    <row r="150" spans="1:7" ht="12.75" customHeight="1">
      <c r="A150" s="19" t="s">
        <v>32</v>
      </c>
      <c r="B150" s="2" t="s">
        <v>199</v>
      </c>
    </row>
    <row r="151" spans="1:7" ht="12.75" customHeight="1">
      <c r="A151" s="19"/>
      <c r="C151" s="82" t="s">
        <v>77</v>
      </c>
      <c r="D151" s="83"/>
      <c r="F151" s="82" t="s">
        <v>78</v>
      </c>
      <c r="G151" s="83"/>
    </row>
    <row r="152" spans="1:7" ht="12.75" customHeight="1">
      <c r="A152" s="19"/>
      <c r="C152" s="9" t="s">
        <v>59</v>
      </c>
      <c r="D152" s="9" t="s">
        <v>79</v>
      </c>
      <c r="F152" s="9" t="s">
        <v>60</v>
      </c>
      <c r="G152" s="9" t="s">
        <v>80</v>
      </c>
    </row>
    <row r="153" spans="1:7" ht="12.75" customHeight="1">
      <c r="A153" s="19"/>
      <c r="B153" s="16" t="s">
        <v>61</v>
      </c>
      <c r="C153" s="23">
        <v>371.58199999999999</v>
      </c>
      <c r="D153" s="24">
        <f>C153*C$4</f>
        <v>13748.534</v>
      </c>
      <c r="E153" s="10"/>
      <c r="F153" s="25">
        <v>13.83</v>
      </c>
      <c r="G153" s="29">
        <f>F153*C$4</f>
        <v>511.71</v>
      </c>
    </row>
    <row r="154" spans="1:7" ht="12.75" customHeight="1">
      <c r="A154" s="19"/>
      <c r="B154" s="16" t="s">
        <v>63</v>
      </c>
      <c r="C154" s="23">
        <v>371.58199999999999</v>
      </c>
      <c r="D154" s="24">
        <f>C154*C$5</f>
        <v>14491.698</v>
      </c>
      <c r="E154" s="10"/>
      <c r="F154" s="25">
        <v>13.83</v>
      </c>
      <c r="G154" s="29">
        <f>F154*C$5</f>
        <v>539.37</v>
      </c>
    </row>
    <row r="155" spans="1:7" ht="12.75" customHeight="1">
      <c r="A155" s="19"/>
      <c r="B155" s="16" t="s">
        <v>64</v>
      </c>
      <c r="C155" s="23">
        <v>371.58199999999999</v>
      </c>
      <c r="D155" s="24">
        <f>C155*C$6</f>
        <v>14491.698</v>
      </c>
      <c r="E155" s="10"/>
      <c r="F155" s="25">
        <v>13.83</v>
      </c>
      <c r="G155" s="29">
        <f>F155*C$6</f>
        <v>539.37</v>
      </c>
    </row>
    <row r="156" spans="1:7" ht="12.75" customHeight="1">
      <c r="A156" s="19"/>
      <c r="B156" s="16" t="s">
        <v>65</v>
      </c>
      <c r="C156" s="23">
        <v>371.58199999999999</v>
      </c>
      <c r="D156" s="24">
        <f>C156*C$7</f>
        <v>14120.116</v>
      </c>
      <c r="E156" s="10"/>
      <c r="F156" s="25">
        <v>13.83</v>
      </c>
      <c r="G156" s="29">
        <f>F156*C$7</f>
        <v>525.54</v>
      </c>
    </row>
    <row r="157" spans="1:7" ht="12.75" customHeight="1">
      <c r="A157" s="19"/>
      <c r="B157" s="16" t="s">
        <v>66</v>
      </c>
      <c r="C157" s="23">
        <v>371.58199999999999</v>
      </c>
      <c r="D157" s="24">
        <f>C157*C$8</f>
        <v>14120.116</v>
      </c>
      <c r="E157" s="10"/>
      <c r="F157" s="25">
        <v>13.83</v>
      </c>
      <c r="G157" s="29">
        <f>F157*C$8</f>
        <v>525.54</v>
      </c>
    </row>
    <row r="158" spans="1:7" ht="12.75" customHeight="1">
      <c r="A158" s="19"/>
      <c r="B158" s="16" t="s">
        <v>67</v>
      </c>
      <c r="C158" s="23">
        <v>371.58199999999999</v>
      </c>
      <c r="D158" s="24">
        <f>C158*C$9</f>
        <v>8546.3860000000004</v>
      </c>
      <c r="E158" s="10"/>
      <c r="F158" s="25">
        <v>13.83</v>
      </c>
      <c r="G158" s="29">
        <f>F158*C$9</f>
        <v>318.08999999999997</v>
      </c>
    </row>
    <row r="159" spans="1:7" ht="12.75" customHeight="1">
      <c r="A159" s="19"/>
      <c r="B159" s="16" t="s">
        <v>68</v>
      </c>
      <c r="C159" s="23">
        <v>371.58199999999999</v>
      </c>
      <c r="D159" s="24">
        <f>C159*C$10</f>
        <v>2229.4920000000002</v>
      </c>
      <c r="E159" s="10"/>
      <c r="F159" s="25">
        <v>13.83</v>
      </c>
      <c r="G159" s="29">
        <f>F159*C$10</f>
        <v>82.98</v>
      </c>
    </row>
    <row r="160" spans="1:7" ht="12.75" customHeight="1">
      <c r="A160" s="19"/>
      <c r="B160" s="16" t="s">
        <v>70</v>
      </c>
      <c r="C160" s="23">
        <v>331.42399999999998</v>
      </c>
      <c r="D160" s="24">
        <f>C160*C$11</f>
        <v>8617.0239999999994</v>
      </c>
      <c r="E160" s="10"/>
      <c r="F160" s="25">
        <v>12.43</v>
      </c>
      <c r="G160" s="29">
        <f>F160*C$11</f>
        <v>323.18</v>
      </c>
    </row>
    <row r="161" spans="1:9" ht="12.75" customHeight="1">
      <c r="A161" s="19"/>
      <c r="B161" s="16" t="s">
        <v>71</v>
      </c>
      <c r="C161" s="23">
        <v>331.42399999999998</v>
      </c>
      <c r="D161" s="24">
        <f>C161*C$12</f>
        <v>1657.12</v>
      </c>
      <c r="E161" s="10"/>
      <c r="F161" s="25">
        <v>12.43</v>
      </c>
      <c r="G161" s="29">
        <f>F161*C$12</f>
        <v>62.15</v>
      </c>
    </row>
    <row r="162" spans="1:9" ht="12.75" customHeight="1">
      <c r="A162" s="19"/>
      <c r="B162" s="16" t="s">
        <v>28</v>
      </c>
      <c r="C162" s="23">
        <v>321.94799999999998</v>
      </c>
      <c r="D162" s="24">
        <f>C162*C$13</f>
        <v>17385.191999999999</v>
      </c>
      <c r="E162" s="10"/>
      <c r="F162" s="25">
        <v>12.02</v>
      </c>
      <c r="G162" s="29">
        <f>F162*C$13</f>
        <v>649.07999999999993</v>
      </c>
    </row>
    <row r="163" spans="1:9" ht="12.75" customHeight="1">
      <c r="A163" s="19"/>
      <c r="B163" s="16" t="s">
        <v>30</v>
      </c>
      <c r="C163" s="23">
        <v>306.32900000000001</v>
      </c>
      <c r="D163" s="24">
        <f>C163*C$14</f>
        <v>18379.740000000002</v>
      </c>
      <c r="E163" s="10"/>
      <c r="F163" s="25">
        <v>11.43</v>
      </c>
      <c r="G163" s="29">
        <f>F163*C$14</f>
        <v>685.8</v>
      </c>
    </row>
    <row r="164" spans="1:9" ht="12.75" customHeight="1">
      <c r="A164" s="19"/>
      <c r="B164" s="17" t="s">
        <v>81</v>
      </c>
      <c r="C164" s="26"/>
      <c r="D164" s="27">
        <f>SUM(D153:D163)</f>
        <v>127787.11599999999</v>
      </c>
      <c r="E164" s="10"/>
      <c r="F164" s="28"/>
      <c r="G164" s="30">
        <f>SUM(G153:G163)</f>
        <v>4762.8099999999995</v>
      </c>
      <c r="I164" s="11"/>
    </row>
    <row r="165" spans="1:9" ht="12.75" customHeight="1">
      <c r="A165" s="21" t="s">
        <v>82</v>
      </c>
      <c r="B165" s="80" t="s">
        <v>214</v>
      </c>
      <c r="C165" s="84"/>
      <c r="D165" s="84"/>
      <c r="E165" s="84"/>
      <c r="F165" s="84"/>
      <c r="G165" s="84"/>
      <c r="I165" s="2" t="s">
        <v>32</v>
      </c>
    </row>
    <row r="166" spans="1:9" ht="12.75" customHeight="1">
      <c r="A166" s="20" t="s">
        <v>83</v>
      </c>
      <c r="B166" s="80" t="s">
        <v>200</v>
      </c>
      <c r="C166" s="81"/>
      <c r="D166" s="81"/>
      <c r="E166" s="81"/>
      <c r="F166" s="81"/>
      <c r="G166" s="81"/>
    </row>
    <row r="167" spans="1:9" ht="12.75" customHeight="1">
      <c r="A167" s="20" t="s">
        <v>84</v>
      </c>
      <c r="B167" s="80" t="s">
        <v>216</v>
      </c>
      <c r="C167" s="81"/>
      <c r="D167" s="81"/>
      <c r="E167" s="81"/>
      <c r="F167" s="81"/>
      <c r="G167" s="81"/>
    </row>
    <row r="168" spans="1:9" ht="26.25" customHeight="1">
      <c r="A168" s="34" t="s">
        <v>85</v>
      </c>
      <c r="B168" s="85"/>
      <c r="C168" s="86"/>
      <c r="D168" s="86"/>
      <c r="E168" s="86"/>
      <c r="F168" s="86"/>
      <c r="G168" s="86"/>
    </row>
    <row r="169" spans="1:9" ht="12.75" customHeight="1">
      <c r="A169" s="22" t="s">
        <v>86</v>
      </c>
      <c r="B169" s="80"/>
      <c r="C169" s="81"/>
      <c r="D169" s="81"/>
      <c r="E169" s="81"/>
      <c r="F169" s="81"/>
      <c r="G169" s="81"/>
    </row>
    <row r="170" spans="1:9" ht="12.75" customHeight="1">
      <c r="A170" s="13"/>
    </row>
    <row r="171" spans="1:9" ht="12.75" customHeight="1">
      <c r="A171" s="18" t="s">
        <v>74</v>
      </c>
      <c r="B171" s="7" t="s">
        <v>201</v>
      </c>
      <c r="C171" s="8"/>
      <c r="D171" s="8"/>
      <c r="E171" s="8"/>
      <c r="F171" s="32"/>
      <c r="G171" s="32"/>
    </row>
    <row r="172" spans="1:9" ht="12.75" customHeight="1">
      <c r="A172" s="19" t="s">
        <v>32</v>
      </c>
      <c r="B172" s="2" t="s">
        <v>202</v>
      </c>
    </row>
    <row r="173" spans="1:9" ht="12.75" customHeight="1">
      <c r="A173" s="19"/>
      <c r="C173" s="82" t="s">
        <v>77</v>
      </c>
      <c r="D173" s="83"/>
      <c r="F173" s="82" t="s">
        <v>78</v>
      </c>
      <c r="G173" s="83"/>
    </row>
    <row r="174" spans="1:9" ht="12.75" customHeight="1">
      <c r="A174" s="19"/>
      <c r="C174" s="9" t="s">
        <v>59</v>
      </c>
      <c r="D174" s="9" t="s">
        <v>79</v>
      </c>
      <c r="F174" s="9" t="s">
        <v>60</v>
      </c>
      <c r="G174" s="9" t="s">
        <v>80</v>
      </c>
    </row>
    <row r="175" spans="1:9" ht="12.75" customHeight="1">
      <c r="A175" s="19"/>
      <c r="B175" s="16" t="s">
        <v>61</v>
      </c>
      <c r="C175" s="23">
        <v>358.62</v>
      </c>
      <c r="D175" s="24">
        <f>C175*C$4</f>
        <v>13268.94</v>
      </c>
      <c r="E175" s="10"/>
      <c r="F175" s="25">
        <v>13.6</v>
      </c>
      <c r="G175" s="29">
        <f>F175*C$4</f>
        <v>503.2</v>
      </c>
    </row>
    <row r="176" spans="1:9" ht="12.75" customHeight="1">
      <c r="A176" s="19"/>
      <c r="B176" s="16" t="s">
        <v>63</v>
      </c>
      <c r="C176" s="23">
        <v>358.62</v>
      </c>
      <c r="D176" s="24">
        <f>C176*C$5</f>
        <v>13986.18</v>
      </c>
      <c r="E176" s="10"/>
      <c r="F176" s="25">
        <v>13.6</v>
      </c>
      <c r="G176" s="29">
        <f>F176*C$5</f>
        <v>530.4</v>
      </c>
    </row>
    <row r="177" spans="1:9" ht="12.75" customHeight="1">
      <c r="A177" s="19"/>
      <c r="B177" s="16" t="s">
        <v>64</v>
      </c>
      <c r="C177" s="23">
        <v>358.62</v>
      </c>
      <c r="D177" s="24">
        <f>C177*C$6</f>
        <v>13986.18</v>
      </c>
      <c r="E177" s="10"/>
      <c r="F177" s="25">
        <v>13.6</v>
      </c>
      <c r="G177" s="29">
        <f>F177*C$6</f>
        <v>530.4</v>
      </c>
    </row>
    <row r="178" spans="1:9" ht="12.75" customHeight="1">
      <c r="A178" s="19"/>
      <c r="B178" s="16" t="s">
        <v>65</v>
      </c>
      <c r="C178" s="23">
        <v>358.62</v>
      </c>
      <c r="D178" s="24">
        <f>C178*C$7</f>
        <v>13627.56</v>
      </c>
      <c r="E178" s="10"/>
      <c r="F178" s="25">
        <v>13.6</v>
      </c>
      <c r="G178" s="29">
        <f>F178*C$7</f>
        <v>516.79999999999995</v>
      </c>
    </row>
    <row r="179" spans="1:9" ht="12.75" customHeight="1">
      <c r="A179" s="19"/>
      <c r="B179" s="16" t="s">
        <v>66</v>
      </c>
      <c r="C179" s="23">
        <v>358.62</v>
      </c>
      <c r="D179" s="24">
        <f>C179*C$8</f>
        <v>13627.56</v>
      </c>
      <c r="E179" s="10"/>
      <c r="F179" s="25">
        <v>13.6</v>
      </c>
      <c r="G179" s="29">
        <f>F179*C$8</f>
        <v>516.79999999999995</v>
      </c>
    </row>
    <row r="180" spans="1:9" ht="12.75" customHeight="1">
      <c r="A180" s="19"/>
      <c r="B180" s="16" t="s">
        <v>67</v>
      </c>
      <c r="C180" s="23">
        <v>353.26299999999998</v>
      </c>
      <c r="D180" s="24">
        <f>C180*C$9</f>
        <v>8125.0489999999991</v>
      </c>
      <c r="E180" s="10"/>
      <c r="F180" s="25">
        <v>13.4</v>
      </c>
      <c r="G180" s="29">
        <f>F180*C$9</f>
        <v>308.2</v>
      </c>
    </row>
    <row r="181" spans="1:9" ht="12.75" customHeight="1">
      <c r="A181" s="19"/>
      <c r="B181" s="16" t="s">
        <v>68</v>
      </c>
      <c r="C181" s="23">
        <v>353.26299999999998</v>
      </c>
      <c r="D181" s="24">
        <f>C181*C$10</f>
        <v>2119.578</v>
      </c>
      <c r="E181" s="10"/>
      <c r="F181" s="25">
        <v>13.4</v>
      </c>
      <c r="G181" s="29">
        <f>F181*C$10</f>
        <v>80.400000000000006</v>
      </c>
    </row>
    <row r="182" spans="1:9" ht="12.75" customHeight="1">
      <c r="A182" s="19"/>
      <c r="B182" s="16" t="s">
        <v>70</v>
      </c>
      <c r="C182" s="23">
        <v>315.36799999999999</v>
      </c>
      <c r="D182" s="24">
        <f>C182*C$11</f>
        <v>8199.5679999999993</v>
      </c>
      <c r="E182" s="10"/>
      <c r="F182" s="25">
        <v>11.93</v>
      </c>
      <c r="G182" s="29">
        <f>F182*C$11</f>
        <v>310.18</v>
      </c>
    </row>
    <row r="183" spans="1:9" ht="12.75" customHeight="1">
      <c r="A183" s="19"/>
      <c r="B183" s="16" t="s">
        <v>71</v>
      </c>
      <c r="C183" s="23">
        <v>315.36799999999999</v>
      </c>
      <c r="D183" s="24">
        <f>C183*C$12</f>
        <v>1576.84</v>
      </c>
      <c r="E183" s="10"/>
      <c r="F183" s="25">
        <v>11.93</v>
      </c>
      <c r="G183" s="29">
        <f>F183*C$12</f>
        <v>59.65</v>
      </c>
    </row>
    <row r="184" spans="1:9" ht="12.75" customHeight="1">
      <c r="A184" s="19"/>
      <c r="B184" s="16" t="s">
        <v>28</v>
      </c>
      <c r="C184" s="23">
        <v>303.21300000000002</v>
      </c>
      <c r="D184" s="24">
        <f>C184*C$13</f>
        <v>16373.502</v>
      </c>
      <c r="E184" s="10"/>
      <c r="F184" s="25">
        <v>11.45</v>
      </c>
      <c r="G184" s="29">
        <f>F184*C$13</f>
        <v>618.29999999999995</v>
      </c>
    </row>
    <row r="185" spans="1:9" ht="12.75" customHeight="1">
      <c r="A185" s="19"/>
      <c r="B185" s="16" t="s">
        <v>30</v>
      </c>
      <c r="C185" s="23">
        <v>287.74</v>
      </c>
      <c r="D185" s="24">
        <f>C185*C$14</f>
        <v>17264.400000000001</v>
      </c>
      <c r="E185" s="10"/>
      <c r="F185" s="25">
        <v>10.87</v>
      </c>
      <c r="G185" s="29">
        <f>F185*C$14</f>
        <v>652.19999999999993</v>
      </c>
    </row>
    <row r="186" spans="1:9" ht="12.75" customHeight="1">
      <c r="A186" s="19"/>
      <c r="B186" s="17" t="s">
        <v>81</v>
      </c>
      <c r="C186" s="26"/>
      <c r="D186" s="27">
        <f>SUM(D175:D185)</f>
        <v>122155.35699999999</v>
      </c>
      <c r="E186" s="10"/>
      <c r="F186" s="28"/>
      <c r="G186" s="30">
        <f>SUM(G175:G185)</f>
        <v>4626.53</v>
      </c>
      <c r="I186" s="11"/>
    </row>
    <row r="187" spans="1:9" ht="12.75" customHeight="1">
      <c r="A187" s="21" t="s">
        <v>82</v>
      </c>
      <c r="B187" s="80" t="s">
        <v>214</v>
      </c>
      <c r="C187" s="84"/>
      <c r="D187" s="84"/>
      <c r="E187" s="84"/>
      <c r="F187" s="84"/>
      <c r="G187" s="84"/>
      <c r="I187" s="2" t="s">
        <v>32</v>
      </c>
    </row>
    <row r="188" spans="1:9" ht="12.75" customHeight="1">
      <c r="A188" s="20" t="s">
        <v>83</v>
      </c>
      <c r="B188" s="80" t="s">
        <v>200</v>
      </c>
      <c r="C188" s="81"/>
      <c r="D188" s="81"/>
      <c r="E188" s="81"/>
      <c r="F188" s="81"/>
      <c r="G188" s="81"/>
    </row>
    <row r="189" spans="1:9" ht="12.75" customHeight="1">
      <c r="A189" s="20" t="s">
        <v>84</v>
      </c>
      <c r="B189" s="80" t="s">
        <v>216</v>
      </c>
      <c r="C189" s="81"/>
      <c r="D189" s="81"/>
      <c r="E189" s="81"/>
      <c r="F189" s="81"/>
      <c r="G189" s="81"/>
    </row>
    <row r="190" spans="1:9" ht="26.25" customHeight="1">
      <c r="A190" s="34" t="s">
        <v>85</v>
      </c>
      <c r="B190" s="85"/>
      <c r="C190" s="86"/>
      <c r="D190" s="86"/>
      <c r="E190" s="86"/>
      <c r="F190" s="86"/>
      <c r="G190" s="86"/>
    </row>
    <row r="191" spans="1:9" ht="12.75" customHeight="1">
      <c r="A191" s="22" t="s">
        <v>86</v>
      </c>
      <c r="B191" s="80"/>
      <c r="C191" s="81"/>
      <c r="D191" s="81"/>
      <c r="E191" s="81"/>
      <c r="F191" s="81"/>
      <c r="G191" s="81"/>
    </row>
    <row r="192" spans="1:9" ht="12.75" customHeight="1">
      <c r="A192" s="13"/>
    </row>
    <row r="193" spans="1:7" ht="12.75" customHeight="1">
      <c r="A193" s="18" t="s">
        <v>74</v>
      </c>
      <c r="B193" s="7">
        <v>1132</v>
      </c>
      <c r="C193" s="8"/>
      <c r="D193" s="8"/>
      <c r="E193" s="8"/>
      <c r="F193" s="32"/>
      <c r="G193" s="32"/>
    </row>
    <row r="194" spans="1:7" ht="12.75" customHeight="1">
      <c r="A194" s="19" t="s">
        <v>32</v>
      </c>
      <c r="B194" s="2" t="s">
        <v>203</v>
      </c>
    </row>
    <row r="195" spans="1:7" ht="12.75" customHeight="1">
      <c r="A195" s="19"/>
      <c r="C195" s="82" t="s">
        <v>77</v>
      </c>
      <c r="D195" s="83"/>
      <c r="F195" s="82" t="s">
        <v>78</v>
      </c>
      <c r="G195" s="83"/>
    </row>
    <row r="196" spans="1:7" ht="12.75" customHeight="1">
      <c r="A196" s="19"/>
      <c r="C196" s="9" t="s">
        <v>59</v>
      </c>
      <c r="D196" s="9" t="s">
        <v>79</v>
      </c>
      <c r="F196" s="9" t="s">
        <v>60</v>
      </c>
      <c r="G196" s="9" t="s">
        <v>80</v>
      </c>
    </row>
    <row r="197" spans="1:7" ht="12.75" customHeight="1">
      <c r="A197" s="19"/>
      <c r="B197" s="16" t="s">
        <v>61</v>
      </c>
      <c r="C197" s="23">
        <v>27.812000000000001</v>
      </c>
      <c r="D197" s="24">
        <f>C197*C$4</f>
        <v>1029.0440000000001</v>
      </c>
      <c r="E197" s="10"/>
      <c r="F197" s="25">
        <v>0.96699999999999997</v>
      </c>
      <c r="G197" s="29">
        <f>F197*C$4</f>
        <v>35.778999999999996</v>
      </c>
    </row>
    <row r="198" spans="1:7" ht="12.75" customHeight="1">
      <c r="A198" s="19"/>
      <c r="B198" s="16" t="s">
        <v>63</v>
      </c>
      <c r="C198" s="23">
        <v>41.628</v>
      </c>
      <c r="D198" s="24">
        <f>C198*C$5</f>
        <v>1623.492</v>
      </c>
      <c r="E198" s="10"/>
      <c r="F198" s="25">
        <v>1.4</v>
      </c>
      <c r="G198" s="29">
        <f>F198*C$5</f>
        <v>54.599999999999994</v>
      </c>
    </row>
    <row r="199" spans="1:7" ht="12.75" customHeight="1">
      <c r="A199" s="19"/>
      <c r="B199" s="16" t="s">
        <v>64</v>
      </c>
      <c r="C199" s="23">
        <v>41.628</v>
      </c>
      <c r="D199" s="24">
        <f>C199*C$6</f>
        <v>1623.492</v>
      </c>
      <c r="E199" s="10"/>
      <c r="F199" s="25">
        <v>1.4</v>
      </c>
      <c r="G199" s="29">
        <f>F199*C$6</f>
        <v>54.599999999999994</v>
      </c>
    </row>
    <row r="200" spans="1:7" ht="12.75" customHeight="1">
      <c r="A200" s="19"/>
      <c r="B200" s="16" t="s">
        <v>65</v>
      </c>
      <c r="C200" s="23">
        <v>27.812000000000001</v>
      </c>
      <c r="D200" s="24">
        <f>C200*C$7</f>
        <v>1056.856</v>
      </c>
      <c r="E200" s="10"/>
      <c r="F200" s="25">
        <v>0.96699999999999997</v>
      </c>
      <c r="G200" s="29">
        <f>F200*C$7</f>
        <v>36.746000000000002</v>
      </c>
    </row>
    <row r="201" spans="1:7" ht="12.75" customHeight="1">
      <c r="A201" s="19"/>
      <c r="B201" s="16" t="s">
        <v>66</v>
      </c>
      <c r="C201" s="23">
        <v>41.628</v>
      </c>
      <c r="D201" s="24">
        <f>C201*C$8</f>
        <v>1581.864</v>
      </c>
      <c r="E201" s="10"/>
      <c r="F201" s="25">
        <v>1.4</v>
      </c>
      <c r="G201" s="29">
        <f>F201*C$8</f>
        <v>53.199999999999996</v>
      </c>
    </row>
    <row r="202" spans="1:7" ht="12.75" customHeight="1">
      <c r="A202" s="19"/>
      <c r="B202" s="16" t="s">
        <v>67</v>
      </c>
      <c r="C202" s="23"/>
      <c r="D202" s="24">
        <f>C202*C$9</f>
        <v>0</v>
      </c>
      <c r="E202" s="10"/>
      <c r="F202" s="25"/>
      <c r="G202" s="29">
        <f>F202*C$9</f>
        <v>0</v>
      </c>
    </row>
    <row r="203" spans="1:7" ht="12.75" customHeight="1">
      <c r="A203" s="19"/>
      <c r="B203" s="16" t="s">
        <v>68</v>
      </c>
      <c r="C203" s="23"/>
      <c r="D203" s="24">
        <f>C203*C$10</f>
        <v>0</v>
      </c>
      <c r="E203" s="10"/>
      <c r="F203" s="25"/>
      <c r="G203" s="29">
        <f>F203*C$10</f>
        <v>0</v>
      </c>
    </row>
    <row r="204" spans="1:7" ht="12.75" customHeight="1">
      <c r="A204" s="19"/>
      <c r="B204" s="16" t="s">
        <v>70</v>
      </c>
      <c r="C204" s="23"/>
      <c r="D204" s="24">
        <f>C204*C$11</f>
        <v>0</v>
      </c>
      <c r="E204" s="10"/>
      <c r="F204" s="25"/>
      <c r="G204" s="29">
        <f>F204*C$11</f>
        <v>0</v>
      </c>
    </row>
    <row r="205" spans="1:7" ht="12.75" customHeight="1">
      <c r="A205" s="19"/>
      <c r="B205" s="16" t="s">
        <v>71</v>
      </c>
      <c r="C205" s="23"/>
      <c r="D205" s="24">
        <f>C205*C$12</f>
        <v>0</v>
      </c>
      <c r="E205" s="10"/>
      <c r="F205" s="25"/>
      <c r="G205" s="29">
        <f>F205*C$12</f>
        <v>0</v>
      </c>
    </row>
    <row r="206" spans="1:7" ht="12.75" customHeight="1">
      <c r="A206" s="19"/>
      <c r="B206" s="16" t="s">
        <v>28</v>
      </c>
      <c r="C206" s="23"/>
      <c r="D206" s="24">
        <f>C206*C$13</f>
        <v>0</v>
      </c>
      <c r="E206" s="10"/>
      <c r="F206" s="25"/>
      <c r="G206" s="29">
        <f>F206*C$13</f>
        <v>0</v>
      </c>
    </row>
    <row r="207" spans="1:7" ht="12.75" customHeight="1">
      <c r="A207" s="19"/>
      <c r="B207" s="16" t="s">
        <v>30</v>
      </c>
      <c r="C207" s="23"/>
      <c r="D207" s="24">
        <f>C207*C$14</f>
        <v>0</v>
      </c>
      <c r="E207" s="10"/>
      <c r="F207" s="25"/>
      <c r="G207" s="29">
        <f>F207*C$14</f>
        <v>0</v>
      </c>
    </row>
    <row r="208" spans="1:7" ht="12.75" customHeight="1">
      <c r="A208" s="19"/>
      <c r="B208" s="17" t="s">
        <v>81</v>
      </c>
      <c r="C208" s="26"/>
      <c r="D208" s="27">
        <f>SUM(D197:D207)</f>
        <v>6914.7479999999996</v>
      </c>
      <c r="E208" s="10"/>
      <c r="F208" s="28"/>
      <c r="G208" s="30">
        <f>SUM(G197:G207)</f>
        <v>234.92499999999998</v>
      </c>
    </row>
    <row r="209" spans="1:7" ht="12.75" customHeight="1">
      <c r="A209" s="21" t="s">
        <v>82</v>
      </c>
      <c r="B209" s="80" t="s">
        <v>214</v>
      </c>
      <c r="C209" s="84"/>
      <c r="D209" s="84"/>
      <c r="E209" s="84"/>
      <c r="F209" s="84"/>
      <c r="G209" s="84"/>
    </row>
    <row r="210" spans="1:7" ht="12.75" customHeight="1">
      <c r="A210" s="21" t="s">
        <v>83</v>
      </c>
      <c r="B210" s="80"/>
      <c r="C210" s="81"/>
      <c r="D210" s="81"/>
      <c r="E210" s="81"/>
      <c r="F210" s="81"/>
      <c r="G210" s="81"/>
    </row>
    <row r="211" spans="1:7" ht="12.75" customHeight="1">
      <c r="A211" s="20" t="s">
        <v>84</v>
      </c>
      <c r="B211" s="80" t="s">
        <v>216</v>
      </c>
      <c r="C211" s="81"/>
      <c r="D211" s="81"/>
      <c r="E211" s="81"/>
      <c r="F211" s="81"/>
      <c r="G211" s="81"/>
    </row>
    <row r="212" spans="1:7" ht="25.5" customHeight="1">
      <c r="A212" s="34" t="s">
        <v>85</v>
      </c>
      <c r="B212" s="85"/>
      <c r="C212" s="86"/>
      <c r="D212" s="86"/>
      <c r="E212" s="86"/>
      <c r="F212" s="86"/>
      <c r="G212" s="86"/>
    </row>
    <row r="213" spans="1:7" ht="12.75" customHeight="1">
      <c r="A213" s="22" t="s">
        <v>86</v>
      </c>
      <c r="B213" s="80" t="s">
        <v>204</v>
      </c>
      <c r="C213" s="81"/>
      <c r="D213" s="81"/>
      <c r="E213" s="81"/>
      <c r="F213" s="81"/>
      <c r="G213" s="81"/>
    </row>
    <row r="214" spans="1:7" ht="12.75" customHeight="1"/>
    <row r="215" spans="1:7" ht="12.75" customHeight="1">
      <c r="A215" s="18" t="s">
        <v>74</v>
      </c>
      <c r="B215" s="7">
        <v>1434</v>
      </c>
      <c r="C215" s="8"/>
      <c r="D215" s="8"/>
      <c r="E215" s="8"/>
      <c r="F215" s="32"/>
      <c r="G215" s="32"/>
    </row>
    <row r="216" spans="1:7" ht="12.75" customHeight="1">
      <c r="A216" s="19" t="s">
        <v>32</v>
      </c>
      <c r="B216" s="2" t="s">
        <v>205</v>
      </c>
    </row>
    <row r="217" spans="1:7" ht="12.75" customHeight="1">
      <c r="A217" s="19"/>
      <c r="C217" s="82" t="s">
        <v>77</v>
      </c>
      <c r="D217" s="83"/>
      <c r="F217" s="82" t="s">
        <v>78</v>
      </c>
      <c r="G217" s="83"/>
    </row>
    <row r="218" spans="1:7" ht="12.75" customHeight="1">
      <c r="A218" s="19"/>
      <c r="C218" s="9" t="s">
        <v>59</v>
      </c>
      <c r="D218" s="9" t="s">
        <v>79</v>
      </c>
      <c r="F218" s="9" t="s">
        <v>60</v>
      </c>
      <c r="G218" s="9" t="s">
        <v>80</v>
      </c>
    </row>
    <row r="219" spans="1:7" ht="12.75" customHeight="1">
      <c r="A219" s="19"/>
      <c r="B219" s="16" t="s">
        <v>61</v>
      </c>
      <c r="C219" s="23">
        <v>56.344000000000001</v>
      </c>
      <c r="D219" s="24">
        <f>C219*C$4</f>
        <v>2084.7280000000001</v>
      </c>
      <c r="E219" s="10"/>
      <c r="F219" s="25">
        <v>1.4670000000000001</v>
      </c>
      <c r="G219" s="29">
        <f>F219*C$4</f>
        <v>54.279000000000003</v>
      </c>
    </row>
    <row r="220" spans="1:7" ht="12.75" customHeight="1">
      <c r="A220" s="19"/>
      <c r="B220" s="16" t="s">
        <v>63</v>
      </c>
      <c r="C220" s="23">
        <v>31.5884</v>
      </c>
      <c r="D220" s="24">
        <f>C220*C$5</f>
        <v>1231.9476</v>
      </c>
      <c r="E220" s="10"/>
      <c r="F220" s="25">
        <v>0.9</v>
      </c>
      <c r="G220" s="29">
        <f>F220*C$5</f>
        <v>35.1</v>
      </c>
    </row>
    <row r="221" spans="1:7" ht="12.75" customHeight="1">
      <c r="A221" s="19"/>
      <c r="B221" s="16" t="s">
        <v>64</v>
      </c>
      <c r="C221" s="23">
        <v>31.5884</v>
      </c>
      <c r="D221" s="24">
        <f>C221*C$6</f>
        <v>1231.9476</v>
      </c>
      <c r="E221" s="10"/>
      <c r="F221" s="25">
        <v>0.9</v>
      </c>
      <c r="G221" s="29">
        <f>F221*C$6</f>
        <v>35.1</v>
      </c>
    </row>
    <row r="222" spans="1:7" ht="12.75" customHeight="1">
      <c r="A222" s="19"/>
      <c r="B222" s="16" t="s">
        <v>65</v>
      </c>
      <c r="C222" s="23">
        <v>43.435000000000002</v>
      </c>
      <c r="D222" s="24">
        <f>C222*C$7</f>
        <v>1650.5300000000002</v>
      </c>
      <c r="E222" s="10"/>
      <c r="F222" s="25">
        <v>1.1499999999999999</v>
      </c>
      <c r="G222" s="29">
        <f>F222*C$7</f>
        <v>43.699999999999996</v>
      </c>
    </row>
    <row r="223" spans="1:7" ht="12.75" customHeight="1">
      <c r="A223" s="19"/>
      <c r="B223" s="16" t="s">
        <v>66</v>
      </c>
      <c r="C223" s="23">
        <v>31.588000000000001</v>
      </c>
      <c r="D223" s="24">
        <f>C223*C$8</f>
        <v>1200.3440000000001</v>
      </c>
      <c r="E223" s="10"/>
      <c r="F223" s="25">
        <v>0.9</v>
      </c>
      <c r="G223" s="29">
        <f>F223*C$8</f>
        <v>34.200000000000003</v>
      </c>
    </row>
    <row r="224" spans="1:7" ht="12.75" customHeight="1">
      <c r="A224" s="19"/>
      <c r="B224" s="16" t="s">
        <v>67</v>
      </c>
      <c r="C224" s="23"/>
      <c r="D224" s="24">
        <f>C224*C$9</f>
        <v>0</v>
      </c>
      <c r="E224" s="10"/>
      <c r="F224" s="25"/>
      <c r="G224" s="29">
        <f>F224*C$9</f>
        <v>0</v>
      </c>
    </row>
    <row r="225" spans="1:7" ht="12.75" customHeight="1">
      <c r="A225" s="19"/>
      <c r="B225" s="16" t="s">
        <v>68</v>
      </c>
      <c r="C225" s="23"/>
      <c r="D225" s="24">
        <f>C225*C$10</f>
        <v>0</v>
      </c>
      <c r="E225" s="10"/>
      <c r="F225" s="25"/>
      <c r="G225" s="29">
        <f>F225*C$10</f>
        <v>0</v>
      </c>
    </row>
    <row r="226" spans="1:7" ht="12.75" customHeight="1">
      <c r="A226" s="19"/>
      <c r="B226" s="16" t="s">
        <v>70</v>
      </c>
      <c r="C226" s="23"/>
      <c r="D226" s="24">
        <f>C226*C$11</f>
        <v>0</v>
      </c>
      <c r="E226" s="10"/>
      <c r="F226" s="25"/>
      <c r="G226" s="29">
        <f>F226*C$11</f>
        <v>0</v>
      </c>
    </row>
    <row r="227" spans="1:7" ht="12.75" customHeight="1">
      <c r="A227" s="19"/>
      <c r="B227" s="16" t="s">
        <v>71</v>
      </c>
      <c r="C227" s="23"/>
      <c r="D227" s="24">
        <f>C227*C$12</f>
        <v>0</v>
      </c>
      <c r="E227" s="10"/>
      <c r="F227" s="25"/>
      <c r="G227" s="29">
        <f>F227*C$12</f>
        <v>0</v>
      </c>
    </row>
    <row r="228" spans="1:7" ht="12.75" customHeight="1">
      <c r="A228" s="19"/>
      <c r="B228" s="16" t="s">
        <v>28</v>
      </c>
      <c r="C228" s="23"/>
      <c r="D228" s="24">
        <f>C228*C$13</f>
        <v>0</v>
      </c>
      <c r="E228" s="10"/>
      <c r="F228" s="25"/>
      <c r="G228" s="29">
        <f>F228*C$13</f>
        <v>0</v>
      </c>
    </row>
    <row r="229" spans="1:7" ht="12.75" customHeight="1">
      <c r="A229" s="19"/>
      <c r="B229" s="16" t="s">
        <v>30</v>
      </c>
      <c r="C229" s="23"/>
      <c r="D229" s="24">
        <f>C229*C$14</f>
        <v>0</v>
      </c>
      <c r="E229" s="10"/>
      <c r="F229" s="25"/>
      <c r="G229" s="29">
        <f>F229*C$14</f>
        <v>0</v>
      </c>
    </row>
    <row r="230" spans="1:7" ht="12.75" customHeight="1">
      <c r="A230" s="19"/>
      <c r="B230" s="17" t="s">
        <v>81</v>
      </c>
      <c r="C230" s="26"/>
      <c r="D230" s="27">
        <f>SUM(D219:D229)</f>
        <v>7399.4972000000007</v>
      </c>
      <c r="E230" s="10"/>
      <c r="F230" s="28"/>
      <c r="G230" s="30">
        <f>SUM(G219:G229)</f>
        <v>202.37900000000002</v>
      </c>
    </row>
    <row r="231" spans="1:7" ht="12.75" customHeight="1">
      <c r="A231" s="21" t="s">
        <v>82</v>
      </c>
      <c r="B231" s="80" t="s">
        <v>214</v>
      </c>
      <c r="C231" s="84"/>
      <c r="D231" s="84"/>
      <c r="E231" s="84"/>
      <c r="F231" s="84"/>
      <c r="G231" s="84"/>
    </row>
    <row r="232" spans="1:7" ht="12.75" customHeight="1">
      <c r="A232" s="21" t="s">
        <v>83</v>
      </c>
      <c r="B232" s="80"/>
      <c r="C232" s="81"/>
      <c r="D232" s="81"/>
      <c r="E232" s="81"/>
      <c r="F232" s="81"/>
      <c r="G232" s="81"/>
    </row>
    <row r="233" spans="1:7" ht="12.75" customHeight="1">
      <c r="A233" s="20" t="s">
        <v>84</v>
      </c>
      <c r="B233" s="80" t="s">
        <v>216</v>
      </c>
      <c r="C233" s="81"/>
      <c r="D233" s="81"/>
      <c r="E233" s="81"/>
      <c r="F233" s="81"/>
      <c r="G233" s="81"/>
    </row>
    <row r="234" spans="1:7" ht="25.5" customHeight="1">
      <c r="A234" s="34" t="s">
        <v>85</v>
      </c>
      <c r="B234" s="80" t="s">
        <v>206</v>
      </c>
      <c r="C234" s="81"/>
      <c r="D234" s="81"/>
      <c r="E234" s="81"/>
      <c r="F234" s="81"/>
      <c r="G234" s="81"/>
    </row>
    <row r="235" spans="1:7" ht="12.75" customHeight="1">
      <c r="A235" s="22" t="s">
        <v>86</v>
      </c>
      <c r="B235" s="62" t="s">
        <v>207</v>
      </c>
      <c r="C235" s="62"/>
      <c r="D235" s="62"/>
      <c r="E235" s="62"/>
      <c r="F235" s="62"/>
      <c r="G235" s="62"/>
    </row>
    <row r="237" spans="1:7" ht="12" customHeight="1" thickBot="1"/>
    <row r="238" spans="1:7" ht="12" customHeight="1" thickBot="1">
      <c r="A238" s="75" t="s">
        <v>217</v>
      </c>
      <c r="D238" s="76">
        <f>SUM(D32+D54+D76+D98+D120+D142+D164+D186+D208+D230)</f>
        <v>1128615.8612000002</v>
      </c>
      <c r="G238" s="77">
        <f>SUM(G32+G54+G76+G98+G120+G142+G164+G186+G208+G230)</f>
        <v>39197.560000000005</v>
      </c>
    </row>
  </sheetData>
  <mergeCells count="80">
    <mergeCell ref="B57:G57"/>
    <mergeCell ref="B79:G79"/>
    <mergeCell ref="B101:G101"/>
    <mergeCell ref="B123:G123"/>
    <mergeCell ref="B145:G145"/>
    <mergeCell ref="B121:G121"/>
    <mergeCell ref="B122:G122"/>
    <mergeCell ref="B124:G124"/>
    <mergeCell ref="B125:G125"/>
    <mergeCell ref="B58:G58"/>
    <mergeCell ref="B59:G59"/>
    <mergeCell ref="C107:D107"/>
    <mergeCell ref="F107:G107"/>
    <mergeCell ref="C63:D63"/>
    <mergeCell ref="F63:G63"/>
    <mergeCell ref="B77:G77"/>
    <mergeCell ref="B187:G187"/>
    <mergeCell ref="B188:G188"/>
    <mergeCell ref="B190:G190"/>
    <mergeCell ref="B191:G191"/>
    <mergeCell ref="B165:G165"/>
    <mergeCell ref="B166:G166"/>
    <mergeCell ref="B168:G168"/>
    <mergeCell ref="B169:G169"/>
    <mergeCell ref="C173:D173"/>
    <mergeCell ref="F173:G173"/>
    <mergeCell ref="B167:G167"/>
    <mergeCell ref="B189:G189"/>
    <mergeCell ref="C151:D151"/>
    <mergeCell ref="F151:G151"/>
    <mergeCell ref="C129:D129"/>
    <mergeCell ref="F129:G129"/>
    <mergeCell ref="B143:G143"/>
    <mergeCell ref="B144:G144"/>
    <mergeCell ref="B146:G146"/>
    <mergeCell ref="B147:G147"/>
    <mergeCell ref="B78:G78"/>
    <mergeCell ref="B80:G80"/>
    <mergeCell ref="B81:G81"/>
    <mergeCell ref="B102:G102"/>
    <mergeCell ref="B103:G103"/>
    <mergeCell ref="C85:D85"/>
    <mergeCell ref="F85:G85"/>
    <mergeCell ref="B99:G99"/>
    <mergeCell ref="B100:G100"/>
    <mergeCell ref="A10:B10"/>
    <mergeCell ref="M1:N1"/>
    <mergeCell ref="A3:C3"/>
    <mergeCell ref="A4:B4"/>
    <mergeCell ref="A8:B8"/>
    <mergeCell ref="A9:B9"/>
    <mergeCell ref="B55:G55"/>
    <mergeCell ref="B56:G56"/>
    <mergeCell ref="C41:D41"/>
    <mergeCell ref="F41:G41"/>
    <mergeCell ref="A11:B11"/>
    <mergeCell ref="A12:B12"/>
    <mergeCell ref="A13:B13"/>
    <mergeCell ref="A14:B14"/>
    <mergeCell ref="A15:B15"/>
    <mergeCell ref="C19:D19"/>
    <mergeCell ref="F19:G19"/>
    <mergeCell ref="B33:G33"/>
    <mergeCell ref="B34:G34"/>
    <mergeCell ref="B36:G36"/>
    <mergeCell ref="B37:G37"/>
    <mergeCell ref="B35:G35"/>
    <mergeCell ref="C195:D195"/>
    <mergeCell ref="F195:G195"/>
    <mergeCell ref="B209:G209"/>
    <mergeCell ref="B210:G210"/>
    <mergeCell ref="B212:G212"/>
    <mergeCell ref="B211:G211"/>
    <mergeCell ref="B234:G234"/>
    <mergeCell ref="B213:G213"/>
    <mergeCell ref="C217:D217"/>
    <mergeCell ref="F217:G217"/>
    <mergeCell ref="B231:G231"/>
    <mergeCell ref="B232:G232"/>
    <mergeCell ref="B233:G233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1" manualBreakCount="1">
    <brk id="14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7F0CB0AC36D746A5C94E5806D275A2" ma:contentTypeVersion="13" ma:contentTypeDescription="Opprett et nytt dokument." ma:contentTypeScope="" ma:versionID="07d52a86e3a9469b20c9fe3541e416bf">
  <xsd:schema xmlns:xsd="http://www.w3.org/2001/XMLSchema" xmlns:xs="http://www.w3.org/2001/XMLSchema" xmlns:p="http://schemas.microsoft.com/office/2006/metadata/properties" xmlns:ns2="0c987355-0ff5-4a1c-89f8-21758de8ee0b" xmlns:ns3="12fcaad8-d2e3-4705-bf49-bb759ba5c4b1" targetNamespace="http://schemas.microsoft.com/office/2006/metadata/properties" ma:root="true" ma:fieldsID="253cc2bebdaf8fb24da4d6ff841d83cb" ns2:_="" ns3:_="">
    <xsd:import namespace="0c987355-0ff5-4a1c-89f8-21758de8ee0b"/>
    <xsd:import namespace="12fcaad8-d2e3-4705-bf49-bb759ba5c4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87355-0ff5-4a1c-89f8-21758de8e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caad8-d2e3-4705-bf49-bb759ba5c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f84697d-0010-4dae-a591-48e6e797094e}" ma:internalName="TaxCatchAll" ma:showField="CatchAllData" ma:web="12fcaad8-d2e3-4705-bf49-bb759ba5c4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87355-0ff5-4a1c-89f8-21758de8ee0b">
      <Terms xmlns="http://schemas.microsoft.com/office/infopath/2007/PartnerControls"/>
    </lcf76f155ced4ddcb4097134ff3c332f>
    <TaxCatchAll xmlns="12fcaad8-d2e3-4705-bf49-bb759ba5c4b1" xsi:nil="true"/>
    <SharedWithUsers xmlns="12fcaad8-d2e3-4705-bf49-bb759ba5c4b1">
      <UserInfo>
        <DisplayName>Per Dag Kolseth</DisplayName>
        <AccountId>197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9BBE21A-1DF0-41A5-81F5-46A0148C1A30}"/>
</file>

<file path=customXml/itemProps2.xml><?xml version="1.0" encoding="utf-8"?>
<ds:datastoreItem xmlns:ds="http://schemas.openxmlformats.org/officeDocument/2006/customXml" ds:itemID="{D4C54F09-2392-4109-8713-EF74ADB363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FAE483-5ACB-48C4-813C-3429EAFF8F38}">
  <ds:schemaRefs>
    <ds:schemaRef ds:uri="http://schemas.microsoft.com/office/2006/metadata/properties"/>
    <ds:schemaRef ds:uri="http://schemas.microsoft.com/office/infopath/2007/PartnerControls"/>
    <ds:schemaRef ds:uri="0c987355-0ff5-4a1c-89f8-21758de8ee0b"/>
    <ds:schemaRef ds:uri="12fcaad8-d2e3-4705-bf49-bb759ba5c4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6</vt:i4>
      </vt:variant>
    </vt:vector>
  </HeadingPairs>
  <TitlesOfParts>
    <vt:vector size="14" baseType="lpstr">
      <vt:lpstr>Kalender 2026</vt:lpstr>
      <vt:lpstr>TusenFryd-kalender</vt:lpstr>
      <vt:lpstr>Ro 1 Ski</vt:lpstr>
      <vt:lpstr>Ro 1 Ski (TusenFryd)</vt:lpstr>
      <vt:lpstr>Ro 2 Nesodden</vt:lpstr>
      <vt:lpstr>Ro 3 Drøbak</vt:lpstr>
      <vt:lpstr>Ro 2 Drøbak (TusenFryd)</vt:lpstr>
      <vt:lpstr>Ro 4 Vestby</vt:lpstr>
      <vt:lpstr>'Ro 1 Ski'!Utskriftsområde</vt:lpstr>
      <vt:lpstr>'Ro 1 Ski (TusenFryd)'!Utskriftsområde</vt:lpstr>
      <vt:lpstr>'Ro 2 Drøbak (TusenFryd)'!Utskriftsområde</vt:lpstr>
      <vt:lpstr>'Ro 2 Nesodden'!Utskriftsområde</vt:lpstr>
      <vt:lpstr>'Ro 3 Drøbak'!Utskriftsområde</vt:lpstr>
      <vt:lpstr>'Ro 4 Vestby'!Utskriftsområde</vt:lpstr>
    </vt:vector>
  </TitlesOfParts>
  <Manager/>
  <Company>SL-Lokaltrafikk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Stubberød</dc:creator>
  <cp:keywords/>
  <dc:description/>
  <cp:lastModifiedBy>Darko Tomasevic</cp:lastModifiedBy>
  <cp:revision/>
  <cp:lastPrinted>2023-09-07T05:21:09Z</cp:lastPrinted>
  <dcterms:created xsi:type="dcterms:W3CDTF">2008-01-08T12:09:36Z</dcterms:created>
  <dcterms:modified xsi:type="dcterms:W3CDTF">2023-09-14T06:43:59Z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0x0101001E7F0CB0AC36D746A5C94E5806D275A2</vt:lpwstr>
  </property>
  <property fmtid="{D5CDD505-2E9C-101B-9397-08002B2CF9AE}" pid="3" name="MediaServiceImageTags">
    <vt:lpwstr/>
  </property>
</Properties>
</file>