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ruter1.sharepoint.com/sites/TransporttjenesterRomerikeogHadeland2028/Shared Documents/Konkurransegrunnlag/Arbeidsversjon/Vedlegg 5/"/>
    </mc:Choice>
  </mc:AlternateContent>
  <xr:revisionPtr revIDLastSave="1943" documentId="13_ncr:1_{07E82FA7-5599-4784-B4AB-406A21AE5AA7}" xr6:coauthVersionLast="47" xr6:coauthVersionMax="47" xr10:uidLastSave="{86993720-1AD8-4184-A05F-D2F94F64F143}"/>
  <bookViews>
    <workbookView xWindow="-105" yWindow="0" windowWidth="26010" windowHeight="20985" xr2:uid="{00000000-000D-0000-FFFF-FFFF00000000}"/>
  </bookViews>
  <sheets>
    <sheet name="Ro 1" sheetId="14" r:id="rId1"/>
    <sheet name="Kapitalkostnad" sheetId="1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1" i="14" l="1"/>
  <c r="Q60" i="14"/>
  <c r="Q61" i="14" s="1"/>
  <c r="O55" i="14"/>
  <c r="Q54" i="14"/>
  <c r="Q53" i="14"/>
  <c r="O48" i="14"/>
  <c r="Q47" i="14"/>
  <c r="Q46" i="14"/>
  <c r="Q45" i="14"/>
  <c r="Q44" i="14"/>
  <c r="P39" i="14"/>
  <c r="P32" i="14"/>
  <c r="Q31" i="14"/>
  <c r="Q32" i="14" s="1"/>
  <c r="O26" i="14"/>
  <c r="Q18" i="14"/>
  <c r="Q17" i="14"/>
  <c r="Q16" i="14"/>
  <c r="Q19" i="14" s="1"/>
  <c r="P11" i="14"/>
  <c r="O11" i="14"/>
  <c r="Q10" i="14"/>
  <c r="Q9" i="14"/>
  <c r="Q8" i="14"/>
  <c r="Q11" i="14" l="1"/>
  <c r="Q55" i="14"/>
  <c r="Q26" i="14"/>
  <c r="Q48" i="14"/>
  <c r="P26" i="14"/>
  <c r="Q39" i="14"/>
  <c r="Q63" i="14" l="1"/>
  <c r="H74" i="14" s="1"/>
  <c r="G36" i="15" l="1"/>
  <c r="G61" i="14"/>
  <c r="H60" i="14"/>
  <c r="H61" i="14" s="1"/>
  <c r="G13" i="15"/>
  <c r="H13" i="15" s="1"/>
  <c r="F13" i="15"/>
  <c r="J13" i="15" s="1"/>
  <c r="E13" i="15" l="1"/>
  <c r="I13" i="15" s="1"/>
  <c r="F18" i="15"/>
  <c r="J18" i="15" s="1"/>
  <c r="F11" i="14"/>
  <c r="F47" i="15"/>
  <c r="J47" i="15" s="1"/>
  <c r="F43" i="15"/>
  <c r="J43" i="15" s="1"/>
  <c r="F36" i="15"/>
  <c r="J36" i="15" s="1"/>
  <c r="G47" i="15"/>
  <c r="H47" i="15" s="1"/>
  <c r="G41" i="15"/>
  <c r="H41" i="15" s="1"/>
  <c r="H36" i="15"/>
  <c r="G25" i="14" s="1"/>
  <c r="F37" i="15"/>
  <c r="J37" i="15" s="1"/>
  <c r="F38" i="15"/>
  <c r="J38" i="15" s="1"/>
  <c r="F39" i="15"/>
  <c r="J39" i="15" s="1"/>
  <c r="F40" i="15"/>
  <c r="J40" i="15" s="1"/>
  <c r="F41" i="15"/>
  <c r="J41" i="15" s="1"/>
  <c r="F42" i="15"/>
  <c r="J42" i="15" s="1"/>
  <c r="F44" i="15"/>
  <c r="J44" i="15" s="1"/>
  <c r="F45" i="15"/>
  <c r="J45" i="15" s="1"/>
  <c r="F46" i="15"/>
  <c r="J46" i="15" s="1"/>
  <c r="G37" i="15"/>
  <c r="G38" i="15"/>
  <c r="H38" i="15" s="1"/>
  <c r="G39" i="15"/>
  <c r="H39" i="15" s="1"/>
  <c r="G40" i="15"/>
  <c r="G42" i="15"/>
  <c r="H42" i="15" s="1"/>
  <c r="G43" i="15"/>
  <c r="G44" i="15"/>
  <c r="H44" i="15" s="1"/>
  <c r="G45" i="15"/>
  <c r="H45" i="15" s="1"/>
  <c r="G46" i="15"/>
  <c r="H46" i="15" s="1"/>
  <c r="D36" i="15"/>
  <c r="G59" i="15"/>
  <c r="G60" i="15"/>
  <c r="H60" i="15" s="1"/>
  <c r="G61" i="15"/>
  <c r="H61" i="15" s="1"/>
  <c r="G62" i="15"/>
  <c r="H62" i="15" s="1"/>
  <c r="G63" i="15"/>
  <c r="H63" i="15" s="1"/>
  <c r="G64" i="15"/>
  <c r="H64" i="15" s="1"/>
  <c r="G65" i="15"/>
  <c r="H65" i="15" s="1"/>
  <c r="G66" i="15"/>
  <c r="H66" i="15" s="1"/>
  <c r="G67" i="15"/>
  <c r="H67" i="15" s="1"/>
  <c r="G68" i="15"/>
  <c r="H68" i="15" s="1"/>
  <c r="G69" i="15"/>
  <c r="H69" i="15" s="1"/>
  <c r="G58" i="15"/>
  <c r="H58" i="15" s="1"/>
  <c r="G38" i="14" s="1"/>
  <c r="F59" i="15"/>
  <c r="J59" i="15" s="1"/>
  <c r="F60" i="15"/>
  <c r="J60" i="15" s="1"/>
  <c r="F61" i="15"/>
  <c r="J61" i="15" s="1"/>
  <c r="F62" i="15"/>
  <c r="J62" i="15" s="1"/>
  <c r="F63" i="15"/>
  <c r="J63" i="15" s="1"/>
  <c r="F64" i="15"/>
  <c r="J64" i="15" s="1"/>
  <c r="F65" i="15"/>
  <c r="J65" i="15" s="1"/>
  <c r="F66" i="15"/>
  <c r="J66" i="15" s="1"/>
  <c r="F67" i="15"/>
  <c r="J67" i="15" s="1"/>
  <c r="F68" i="15"/>
  <c r="J68" i="15" s="1"/>
  <c r="F69" i="15"/>
  <c r="J69" i="15" s="1"/>
  <c r="F58" i="15"/>
  <c r="J58" i="15" s="1"/>
  <c r="D58" i="15"/>
  <c r="F23" i="15"/>
  <c r="J23" i="15" s="1"/>
  <c r="G23" i="15"/>
  <c r="H23" i="15" s="1"/>
  <c r="F24" i="15"/>
  <c r="J24" i="15" s="1"/>
  <c r="G24" i="15"/>
  <c r="H24" i="15" s="1"/>
  <c r="F14" i="15"/>
  <c r="F15" i="15"/>
  <c r="J15" i="15" s="1"/>
  <c r="F16" i="15"/>
  <c r="J16" i="15" s="1"/>
  <c r="F17" i="15"/>
  <c r="J17" i="15" s="1"/>
  <c r="F19" i="15"/>
  <c r="J19" i="15" s="1"/>
  <c r="F20" i="15"/>
  <c r="J20" i="15" s="1"/>
  <c r="F21" i="15"/>
  <c r="J21" i="15" s="1"/>
  <c r="F22" i="15"/>
  <c r="J22" i="15" s="1"/>
  <c r="D13" i="15"/>
  <c r="G14" i="15"/>
  <c r="H14" i="15" s="1"/>
  <c r="G15" i="15"/>
  <c r="H15" i="15" s="1"/>
  <c r="G16" i="15"/>
  <c r="H16" i="15" s="1"/>
  <c r="G17" i="15"/>
  <c r="H17" i="15" s="1"/>
  <c r="G18" i="15"/>
  <c r="H18" i="15" s="1"/>
  <c r="G19" i="15"/>
  <c r="H19" i="15" s="1"/>
  <c r="G20" i="15"/>
  <c r="H20" i="15" s="1"/>
  <c r="G21" i="15"/>
  <c r="H21" i="15" s="1"/>
  <c r="G22" i="15"/>
  <c r="H22" i="15" s="1"/>
  <c r="F25" i="15" l="1"/>
  <c r="J14" i="15"/>
  <c r="G25" i="15"/>
  <c r="E37" i="15"/>
  <c r="I37" i="15" s="1"/>
  <c r="E59" i="15"/>
  <c r="I59" i="15" s="1"/>
  <c r="E69" i="15"/>
  <c r="I69" i="15" s="1"/>
  <c r="E38" i="15"/>
  <c r="I38" i="15" s="1"/>
  <c r="E40" i="15"/>
  <c r="I40" i="15" s="1"/>
  <c r="E39" i="15"/>
  <c r="I39" i="15" s="1"/>
  <c r="E47" i="15"/>
  <c r="I47" i="15" s="1"/>
  <c r="E41" i="15"/>
  <c r="I41" i="15" s="1"/>
  <c r="G48" i="15"/>
  <c r="E36" i="15"/>
  <c r="I36" i="15" s="1"/>
  <c r="E42" i="15"/>
  <c r="I42" i="15" s="1"/>
  <c r="F48" i="15"/>
  <c r="E44" i="15"/>
  <c r="I44" i="15" s="1"/>
  <c r="E43" i="15"/>
  <c r="I43" i="15" s="1"/>
  <c r="E45" i="15"/>
  <c r="I45" i="15" s="1"/>
  <c r="E46" i="15"/>
  <c r="I46" i="15" s="1"/>
  <c r="H43" i="15"/>
  <c r="H40" i="15"/>
  <c r="H37" i="15"/>
  <c r="G70" i="15"/>
  <c r="E68" i="15"/>
  <c r="I68" i="15" s="1"/>
  <c r="H59" i="15"/>
  <c r="E63" i="15"/>
  <c r="I63" i="15" s="1"/>
  <c r="E61" i="15"/>
  <c r="I61" i="15" s="1"/>
  <c r="E60" i="15"/>
  <c r="I60" i="15" s="1"/>
  <c r="E64" i="15"/>
  <c r="I64" i="15" s="1"/>
  <c r="E67" i="15"/>
  <c r="I67" i="15" s="1"/>
  <c r="F70" i="15"/>
  <c r="E65" i="15"/>
  <c r="I65" i="15" s="1"/>
  <c r="E58" i="15"/>
  <c r="I58" i="15" s="1"/>
  <c r="E62" i="15"/>
  <c r="I62" i="15" s="1"/>
  <c r="E66" i="15"/>
  <c r="I66" i="15" s="1"/>
  <c r="G24" i="14"/>
  <c r="E22" i="15"/>
  <c r="I22" i="15" s="1"/>
  <c r="E14" i="15"/>
  <c r="I14" i="15" s="1"/>
  <c r="E24" i="15"/>
  <c r="I24" i="15" s="1"/>
  <c r="E23" i="15"/>
  <c r="I23" i="15" s="1"/>
  <c r="D37" i="15" l="1"/>
  <c r="D14" i="15"/>
  <c r="D15" i="15" s="1"/>
  <c r="E48" i="15"/>
  <c r="D38" i="15"/>
  <c r="D39" i="15" s="1"/>
  <c r="D40" i="15" s="1"/>
  <c r="D41" i="15" s="1"/>
  <c r="D42" i="15" s="1"/>
  <c r="D43" i="15" s="1"/>
  <c r="D44" i="15" s="1"/>
  <c r="D45" i="15" s="1"/>
  <c r="D46" i="15" s="1"/>
  <c r="D47" i="15" s="1"/>
  <c r="E70" i="15"/>
  <c r="D59" i="15"/>
  <c r="D60" i="15" s="1"/>
  <c r="D61" i="15" s="1"/>
  <c r="D62" i="15" s="1"/>
  <c r="D63" i="15" s="1"/>
  <c r="D64" i="15" s="1"/>
  <c r="D65" i="15" s="1"/>
  <c r="D66" i="15" s="1"/>
  <c r="D67" i="15" s="1"/>
  <c r="D68" i="15" s="1"/>
  <c r="D69" i="15" s="1"/>
  <c r="G39" i="14" l="1"/>
  <c r="G32" i="14"/>
  <c r="H38" i="14"/>
  <c r="H39" i="14" s="1"/>
  <c r="H31" i="14"/>
  <c r="H32" i="14" s="1"/>
  <c r="F55" i="14" l="1"/>
  <c r="F48" i="14"/>
  <c r="G26" i="14"/>
  <c r="F26" i="14"/>
  <c r="H24" i="14"/>
  <c r="H17" i="14"/>
  <c r="H18" i="14"/>
  <c r="H16" i="14"/>
  <c r="G11" i="14"/>
  <c r="H8" i="14"/>
  <c r="H10" i="14"/>
  <c r="H9" i="14"/>
  <c r="H11" i="14" l="1"/>
  <c r="H19" i="14"/>
  <c r="H53" i="14" l="1"/>
  <c r="H54" i="14" l="1"/>
  <c r="H55" i="14" s="1"/>
  <c r="H47" i="14"/>
  <c r="H46" i="14"/>
  <c r="H45" i="14"/>
  <c r="H44" i="14"/>
  <c r="H25" i="14"/>
  <c r="H48" i="14" l="1"/>
  <c r="H26" i="14"/>
  <c r="H63" i="14" s="1"/>
  <c r="I39" i="14" l="1"/>
  <c r="H73" i="14"/>
  <c r="H75" i="14" s="1"/>
  <c r="I55" i="14"/>
  <c r="R55" i="14"/>
  <c r="R32" i="14"/>
  <c r="R19" i="14"/>
  <c r="R11" i="14"/>
  <c r="R61" i="14"/>
  <c r="R39" i="14"/>
  <c r="R26" i="14"/>
  <c r="R48" i="14"/>
  <c r="I61" i="14"/>
  <c r="I26" i="14"/>
  <c r="I48" i="14"/>
  <c r="I11" i="14"/>
  <c r="I19" i="14"/>
  <c r="I32" i="14"/>
  <c r="E15" i="15"/>
  <c r="I15" i="15" s="1"/>
  <c r="I63" i="14" l="1"/>
  <c r="R63" i="14"/>
  <c r="D16" i="15"/>
  <c r="E16" i="15"/>
  <c r="I16" i="15" s="1"/>
  <c r="D17" i="15" l="1"/>
  <c r="E17" i="15"/>
  <c r="I17" i="15" s="1"/>
  <c r="D18" i="15" l="1"/>
  <c r="E18" i="15"/>
  <c r="I18" i="15" s="1"/>
  <c r="D19" i="15" l="1"/>
  <c r="E19" i="15"/>
  <c r="I19" i="15" s="1"/>
  <c r="D20" i="15" l="1"/>
  <c r="E20" i="15"/>
  <c r="I20" i="15" s="1"/>
  <c r="D21" i="15" l="1"/>
  <c r="E21" i="15"/>
  <c r="E25" i="15" l="1"/>
  <c r="I21" i="15"/>
  <c r="D22" i="15"/>
  <c r="D23" i="15" s="1"/>
  <c r="D24" i="15" s="1"/>
</calcChain>
</file>

<file path=xl/sharedStrings.xml><?xml version="1.0" encoding="utf-8"?>
<sst xmlns="http://schemas.openxmlformats.org/spreadsheetml/2006/main" count="212" uniqueCount="79">
  <si>
    <t>Tabell 5.1.1: Godtgjørelse for ruteproduksjon rutekm i NOK pr år</t>
  </si>
  <si>
    <t>Priselementer</t>
  </si>
  <si>
    <t>Rutekm pr år</t>
  </si>
  <si>
    <t>Kr pr rutekm</t>
  </si>
  <si>
    <t>Total NOK pr år</t>
  </si>
  <si>
    <t>Strømpris</t>
  </si>
  <si>
    <t>SUM</t>
  </si>
  <si>
    <t>Tabell 5.1.2: Godtgjørelse for ruteproduksjon rutetimer i NOK pr år</t>
  </si>
  <si>
    <t>Rutetimer pr år</t>
  </si>
  <si>
    <t>Kr pr rutetime</t>
  </si>
  <si>
    <t>Tabell 5.1.3: Godtgjørelse for kapitalkostnad busser i NOK pr år</t>
  </si>
  <si>
    <t>Pris per buss pr mnd</t>
  </si>
  <si>
    <t>Tabell 5.1.4: Godtgjørelse for faste kostnader i NOK pr år</t>
  </si>
  <si>
    <t>Faste kostnader</t>
  </si>
  <si>
    <t>Kostnad pr mnd</t>
  </si>
  <si>
    <t>Tabell 5.1.5: Godtgjørelse for kapitalkostnad ladeinfrastruktur i NOK pr år</t>
  </si>
  <si>
    <t>Kapitalkostnad ladeinfrastruktur</t>
  </si>
  <si>
    <t>Tabell 5.1.6: Godtgjørelse for vogntimer i NOK pr år</t>
  </si>
  <si>
    <t>Priskategori</t>
  </si>
  <si>
    <t>Vogntimer pr år**</t>
  </si>
  <si>
    <t>Kr pr Vogntime</t>
  </si>
  <si>
    <r>
      <rPr>
        <b/>
        <sz val="12"/>
        <rFont val="Arial"/>
        <family val="2"/>
      </rPr>
      <t>Vogntimepris 1</t>
    </r>
    <r>
      <rPr>
        <sz val="12"/>
        <rFont val="Arial"/>
        <family val="2"/>
      </rPr>
      <t xml:space="preserve">
Mandag - fredag 06:00 - 19:00</t>
    </r>
  </si>
  <si>
    <r>
      <rPr>
        <b/>
        <sz val="12"/>
        <rFont val="Arial"/>
        <family val="2"/>
      </rPr>
      <t>Vogntimepris 2</t>
    </r>
    <r>
      <rPr>
        <sz val="12"/>
        <rFont val="Arial"/>
        <family val="2"/>
      </rPr>
      <t xml:space="preserve">
Mandag - fredag 19:00 - 06:00
Lørdag   00:00 - 06:00</t>
    </r>
  </si>
  <si>
    <r>
      <rPr>
        <b/>
        <sz val="12"/>
        <rFont val="Arial"/>
        <family val="2"/>
      </rPr>
      <t>Vogntimepris 3</t>
    </r>
    <r>
      <rPr>
        <sz val="12"/>
        <rFont val="Arial"/>
        <family val="2"/>
      </rPr>
      <t xml:space="preserve">
Lørdag   06:00 - 24:00
Søndag 00:00-24:00 (til mandag 06:00)</t>
    </r>
  </si>
  <si>
    <r>
      <rPr>
        <b/>
        <sz val="12"/>
        <rFont val="Arial"/>
        <family val="2"/>
      </rPr>
      <t>Vogntimepris 4</t>
    </r>
    <r>
      <rPr>
        <sz val="12"/>
        <rFont val="Arial"/>
        <family val="2"/>
      </rPr>
      <t xml:space="preserve">
Helligdager*</t>
    </r>
  </si>
  <si>
    <t>Tabell 5.1.7: Godtgjørelse for administrative tjenester (timer) i NOK pr år</t>
  </si>
  <si>
    <t>Timer pr år**</t>
  </si>
  <si>
    <t>Kr pr time</t>
  </si>
  <si>
    <t>Timepris operativt personell</t>
  </si>
  <si>
    <t>Timepris administrativt personell</t>
  </si>
  <si>
    <t>Dato:</t>
  </si>
  <si>
    <t>Tilbyders navn:</t>
  </si>
  <si>
    <t>* Nyttårsdag, skjærtorsdag, langfredag, 1. og 2. påskedag, 1. og 17. mai, Kr. Himmelfartsdag, 1. og 2. pinsedag, 1. og 2. juledag, samt etter kl 15:00 på jul-, påske-, pinse-, og nyttårsaften.</t>
  </si>
  <si>
    <t>** Antall vogntimer og timer oppgitt kun til evalueringsformål</t>
  </si>
  <si>
    <t>Busstype og busskategori</t>
  </si>
  <si>
    <t>Nettleie</t>
  </si>
  <si>
    <t>Vedlikehold</t>
  </si>
  <si>
    <t>Sum</t>
  </si>
  <si>
    <t>Antall busser i rute</t>
  </si>
  <si>
    <t>Ramme</t>
  </si>
  <si>
    <t>3%-5%</t>
  </si>
  <si>
    <t>0,5%-1%</t>
  </si>
  <si>
    <t>0,1%-0,5%</t>
  </si>
  <si>
    <t>17%- 23%</t>
  </si>
  <si>
    <t>Busstype</t>
  </si>
  <si>
    <t>År</t>
  </si>
  <si>
    <t>Kapitalverdi</t>
  </si>
  <si>
    <t>Årlig avskrivning</t>
  </si>
  <si>
    <t>Årlig rente</t>
  </si>
  <si>
    <t>Årlig Vederlag</t>
  </si>
  <si>
    <t>Investiringskostnad (per buss)</t>
  </si>
  <si>
    <t>Antall  år</t>
  </si>
  <si>
    <t xml:space="preserve">Investiringskostnad </t>
  </si>
  <si>
    <t>16%-25%</t>
  </si>
  <si>
    <t>Månedlig vederlag</t>
  </si>
  <si>
    <t>Tabell 5.1.5.1 Kapitalkostnad ladeinfrastruktur</t>
  </si>
  <si>
    <t>Tilbud i NOK pr år, pkt 5.1.1-5.1.8:</t>
  </si>
  <si>
    <t>Godtgjørelse for leie av bussanlegg</t>
  </si>
  <si>
    <t>Tabell 5.1.8: Godtgjørelse for leie av bussanlegg</t>
  </si>
  <si>
    <t>Månedlig avskrivning</t>
  </si>
  <si>
    <t>Månedlig rente</t>
  </si>
  <si>
    <t>Transporttjenester Romerike og Hadeland 2028
Tilbudsskjema Ro 1 - Aurskog-Høland
Periode zzz-zzz</t>
  </si>
  <si>
    <t>ia</t>
  </si>
  <si>
    <t>35% -50%</t>
  </si>
  <si>
    <t>2%-5%</t>
  </si>
  <si>
    <t>20%- 30%</t>
  </si>
  <si>
    <t>45% -60%</t>
  </si>
  <si>
    <t>3%-6%</t>
  </si>
  <si>
    <t>1%-2,5%</t>
  </si>
  <si>
    <t>Transporttjenester Romerike og Hadeland 2028
Tilbudsskjema Ro 1 - Aurskog-Høland
Periode 03.07.2028-01.07.2040</t>
  </si>
  <si>
    <t>Transporttjenester Romerike og Hadeland 2028
Tilbudsskjema Ro 1 - Aurskog-Høland
Periode 02.07.2040-01.07.2042</t>
  </si>
  <si>
    <t>Tilbudsskjema totalt</t>
  </si>
  <si>
    <t>Tilbudsskjema for perioden 03.07.2028-01.07.2040</t>
  </si>
  <si>
    <t>Tilbudsskjema for perioden 02.07.2040-01.07.2042 (forlengelse)</t>
  </si>
  <si>
    <t>Tabell 5.1.3.1 Kapitalkostnad buss</t>
  </si>
  <si>
    <t>Tabell 5.1.3.2 Kapitalkostnad buss</t>
  </si>
  <si>
    <r>
      <rPr>
        <b/>
        <sz val="12"/>
        <rFont val="Arial"/>
        <family val="2"/>
      </rPr>
      <t>Rutetimepris 1</t>
    </r>
    <r>
      <rPr>
        <sz val="12"/>
        <rFont val="Arial"/>
        <family val="2"/>
      </rPr>
      <t xml:space="preserve">
Mandag - fredag</t>
    </r>
  </si>
  <si>
    <r>
      <rPr>
        <b/>
        <sz val="12"/>
        <rFont val="Arial"/>
        <family val="2"/>
      </rPr>
      <t>Rutetimepris 2</t>
    </r>
    <r>
      <rPr>
        <sz val="12"/>
        <rFont val="Arial"/>
        <family val="2"/>
      </rPr>
      <t xml:space="preserve">
Lørdag</t>
    </r>
  </si>
  <si>
    <r>
      <rPr>
        <b/>
        <sz val="12"/>
        <rFont val="Arial"/>
        <family val="2"/>
      </rPr>
      <t>Rutetimepris 3</t>
    </r>
    <r>
      <rPr>
        <sz val="12"/>
        <rFont val="Arial"/>
        <family val="2"/>
      </rPr>
      <t xml:space="preserve">
Søndag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</si>
</sst>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&quot;kr&quot;\ #,##0.00"/>
    <numFmt numFmtId="166" formatCode="&quot;kr&quot;\ #,##0"/>
    <numFmt numFmtId="167" formatCode="_-* #,##0_-;\-* #,##0_-;_-* &quot;-&quot;??_-;_-@_-"/>
  </numFmts>
  <fonts count="12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22"/>
      <color theme="0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5A300"/>
        <bgColor indexed="64"/>
      </patternFill>
    </fill>
    <fill>
      <patternFill patternType="solid">
        <fgColor rgb="FFE4EDCC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2" xfId="0" applyFont="1" applyBorder="1"/>
    <xf numFmtId="3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left" wrapText="1"/>
    </xf>
    <xf numFmtId="0" fontId="1" fillId="0" borderId="4" xfId="0" applyFont="1" applyBorder="1"/>
    <xf numFmtId="0" fontId="1" fillId="0" borderId="5" xfId="0" applyFont="1" applyBorder="1"/>
    <xf numFmtId="0" fontId="1" fillId="0" borderId="3" xfId="0" applyFont="1" applyBorder="1"/>
    <xf numFmtId="165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1" fontId="2" fillId="0" borderId="7" xfId="0" applyNumberFormat="1" applyFont="1" applyBorder="1" applyAlignment="1">
      <alignment horizontal="center" wrapText="1"/>
    </xf>
    <xf numFmtId="166" fontId="2" fillId="0" borderId="7" xfId="0" applyNumberFormat="1" applyFont="1" applyBorder="1" applyAlignment="1">
      <alignment horizontal="center"/>
    </xf>
    <xf numFmtId="0" fontId="3" fillId="0" borderId="0" xfId="0" applyFont="1"/>
    <xf numFmtId="0" fontId="0" fillId="0" borderId="2" xfId="0" applyBorder="1"/>
    <xf numFmtId="166" fontId="2" fillId="0" borderId="7" xfId="0" applyNumberFormat="1" applyFont="1" applyBorder="1" applyAlignment="1">
      <alignment horizontal="center" wrapText="1"/>
    </xf>
    <xf numFmtId="166" fontId="1" fillId="0" borderId="7" xfId="0" applyNumberFormat="1" applyFont="1" applyBorder="1" applyAlignment="1">
      <alignment horizontal="center" wrapText="1"/>
    </xf>
    <xf numFmtId="9" fontId="2" fillId="0" borderId="7" xfId="3" applyFont="1" applyFill="1" applyBorder="1" applyAlignment="1">
      <alignment horizontal="center"/>
    </xf>
    <xf numFmtId="0" fontId="0" fillId="0" borderId="1" xfId="0" applyBorder="1"/>
    <xf numFmtId="3" fontId="2" fillId="3" borderId="9" xfId="0" applyNumberFormat="1" applyFont="1" applyFill="1" applyBorder="1" applyAlignment="1">
      <alignment horizontal="center"/>
    </xf>
    <xf numFmtId="165" fontId="2" fillId="3" borderId="7" xfId="0" applyNumberFormat="1" applyFont="1" applyFill="1" applyBorder="1" applyAlignment="1">
      <alignment horizontal="center"/>
    </xf>
    <xf numFmtId="9" fontId="2" fillId="3" borderId="7" xfId="3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horizontal="center"/>
    </xf>
    <xf numFmtId="165" fontId="1" fillId="3" borderId="7" xfId="0" applyNumberFormat="1" applyFont="1" applyFill="1" applyBorder="1" applyAlignment="1">
      <alignment horizontal="center"/>
    </xf>
    <xf numFmtId="166" fontId="2" fillId="3" borderId="7" xfId="0" applyNumberFormat="1" applyFont="1" applyFill="1" applyBorder="1" applyAlignment="1">
      <alignment horizontal="center"/>
    </xf>
    <xf numFmtId="166" fontId="1" fillId="3" borderId="7" xfId="0" applyNumberFormat="1" applyFont="1" applyFill="1" applyBorder="1" applyAlignment="1">
      <alignment horizontal="center"/>
    </xf>
    <xf numFmtId="166" fontId="2" fillId="3" borderId="7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166" fontId="2" fillId="4" borderId="7" xfId="0" applyNumberFormat="1" applyFont="1" applyFill="1" applyBorder="1" applyAlignment="1">
      <alignment horizontal="center" wrapText="1"/>
    </xf>
    <xf numFmtId="166" fontId="2" fillId="4" borderId="7" xfId="0" applyNumberFormat="1" applyFont="1" applyFill="1" applyBorder="1" applyAlignment="1">
      <alignment horizontal="center"/>
    </xf>
    <xf numFmtId="9" fontId="2" fillId="4" borderId="7" xfId="3" applyFont="1" applyFill="1" applyBorder="1" applyAlignment="1">
      <alignment horizontal="center"/>
    </xf>
    <xf numFmtId="0" fontId="1" fillId="0" borderId="6" xfId="0" applyFont="1" applyBorder="1" applyAlignment="1">
      <alignment horizontal="right"/>
    </xf>
    <xf numFmtId="167" fontId="1" fillId="0" borderId="14" xfId="2" applyNumberFormat="1" applyFont="1" applyBorder="1"/>
    <xf numFmtId="9" fontId="1" fillId="0" borderId="14" xfId="0" applyNumberFormat="1" applyFont="1" applyBorder="1"/>
    <xf numFmtId="167" fontId="1" fillId="0" borderId="9" xfId="2" applyNumberFormat="1" applyFont="1" applyBorder="1"/>
    <xf numFmtId="0" fontId="1" fillId="0" borderId="1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4" xfId="0" applyFont="1" applyBorder="1" applyAlignment="1">
      <alignment horizontal="center"/>
    </xf>
    <xf numFmtId="167" fontId="1" fillId="0" borderId="0" xfId="0" applyNumberFormat="1" applyFont="1"/>
    <xf numFmtId="167" fontId="1" fillId="3" borderId="0" xfId="0" applyNumberFormat="1" applyFont="1" applyFill="1"/>
    <xf numFmtId="167" fontId="1" fillId="0" borderId="0" xfId="2" applyNumberFormat="1" applyFont="1" applyFill="1" applyBorder="1"/>
    <xf numFmtId="167" fontId="1" fillId="0" borderId="0" xfId="2" applyNumberFormat="1" applyFont="1" applyBorder="1"/>
    <xf numFmtId="167" fontId="1" fillId="0" borderId="2" xfId="2" applyNumberFormat="1" applyFont="1" applyBorder="1"/>
    <xf numFmtId="0" fontId="2" fillId="0" borderId="7" xfId="0" applyFont="1" applyBorder="1" applyAlignment="1">
      <alignment horizontal="center"/>
    </xf>
    <xf numFmtId="0" fontId="2" fillId="0" borderId="11" xfId="0" applyFont="1" applyBorder="1"/>
    <xf numFmtId="167" fontId="2" fillId="0" borderId="11" xfId="0" applyNumberFormat="1" applyFont="1" applyBorder="1"/>
    <xf numFmtId="167" fontId="2" fillId="3" borderId="11" xfId="0" applyNumberFormat="1" applyFont="1" applyFill="1" applyBorder="1"/>
    <xf numFmtId="167" fontId="2" fillId="0" borderId="8" xfId="0" applyNumberFormat="1" applyFont="1" applyBorder="1"/>
    <xf numFmtId="167" fontId="1" fillId="0" borderId="6" xfId="2" applyNumberFormat="1" applyFont="1" applyBorder="1"/>
    <xf numFmtId="0" fontId="2" fillId="3" borderId="7" xfId="3" applyNumberFormat="1" applyFont="1" applyFill="1" applyBorder="1" applyAlignment="1">
      <alignment horizontal="center"/>
    </xf>
    <xf numFmtId="9" fontId="2" fillId="0" borderId="7" xfId="3" applyFont="1" applyBorder="1" applyAlignment="1">
      <alignment horizontal="center"/>
    </xf>
    <xf numFmtId="1" fontId="2" fillId="4" borderId="7" xfId="0" applyNumberFormat="1" applyFont="1" applyFill="1" applyBorder="1" applyAlignment="1">
      <alignment horizontal="center" wrapText="1"/>
    </xf>
    <xf numFmtId="166" fontId="1" fillId="4" borderId="7" xfId="0" applyNumberFormat="1" applyFont="1" applyFill="1" applyBorder="1" applyAlignment="1">
      <alignment horizontal="center" wrapText="1"/>
    </xf>
    <xf numFmtId="0" fontId="10" fillId="0" borderId="7" xfId="0" applyFont="1" applyBorder="1"/>
    <xf numFmtId="0" fontId="11" fillId="0" borderId="7" xfId="0" applyFont="1" applyBorder="1"/>
    <xf numFmtId="166" fontId="10" fillId="0" borderId="7" xfId="0" applyNumberFormat="1" applyFont="1" applyBorder="1"/>
    <xf numFmtId="166" fontId="0" fillId="0" borderId="7" xfId="0" applyNumberFormat="1" applyBorder="1"/>
    <xf numFmtId="0" fontId="0" fillId="0" borderId="7" xfId="0" applyBorder="1"/>
    <xf numFmtId="166" fontId="11" fillId="0" borderId="7" xfId="0" applyNumberFormat="1" applyFont="1" applyBorder="1"/>
    <xf numFmtId="0" fontId="1" fillId="0" borderId="0" xfId="0" quotePrefix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/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/>
    </xf>
    <xf numFmtId="3" fontId="2" fillId="3" borderId="7" xfId="0" applyNumberFormat="1" applyFont="1" applyFill="1" applyBorder="1" applyAlignment="1">
      <alignment horizontal="left"/>
    </xf>
    <xf numFmtId="0" fontId="0" fillId="3" borderId="7" xfId="0" applyFill="1" applyBorder="1"/>
    <xf numFmtId="0" fontId="2" fillId="2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166" fontId="2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0" xfId="0" applyFont="1" applyBorder="1" applyAlignment="1">
      <alignment wrapText="1"/>
    </xf>
    <xf numFmtId="0" fontId="3" fillId="0" borderId="8" xfId="0" applyFont="1" applyBorder="1"/>
    <xf numFmtId="3" fontId="2" fillId="3" borderId="3" xfId="0" applyNumberFormat="1" applyFont="1" applyFill="1" applyBorder="1" applyAlignment="1">
      <alignment horizontal="left"/>
    </xf>
    <xf numFmtId="3" fontId="2" fillId="3" borderId="5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0" fillId="0" borderId="8" xfId="0" applyBorder="1"/>
    <xf numFmtId="0" fontId="1" fillId="4" borderId="7" xfId="0" applyFont="1" applyFill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0" borderId="7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49" fontId="2" fillId="4" borderId="10" xfId="0" applyNumberFormat="1" applyFont="1" applyFill="1" applyBorder="1" applyAlignment="1">
      <alignment horizontal="left" wrapText="1"/>
    </xf>
    <xf numFmtId="49" fontId="2" fillId="4" borderId="8" xfId="0" applyNumberFormat="1" applyFont="1" applyFill="1" applyBorder="1" applyAlignment="1">
      <alignment horizontal="left" wrapText="1"/>
    </xf>
    <xf numFmtId="9" fontId="2" fillId="4" borderId="7" xfId="0" applyNumberFormat="1" applyFont="1" applyFill="1" applyBorder="1" applyAlignment="1">
      <alignment horizontal="center" vertical="center"/>
    </xf>
    <xf numFmtId="9" fontId="0" fillId="4" borderId="7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3" fontId="1" fillId="0" borderId="7" xfId="0" applyNumberFormat="1" applyFont="1" applyBorder="1" applyAlignment="1">
      <alignment horizontal="left" vertical="center"/>
    </xf>
    <xf numFmtId="0" fontId="0" fillId="0" borderId="7" xfId="0" applyBorder="1" applyAlignment="1">
      <alignment horizontal="left"/>
    </xf>
    <xf numFmtId="3" fontId="1" fillId="0" borderId="6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1" fillId="0" borderId="10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wrapText="1"/>
    </xf>
    <xf numFmtId="49" fontId="2" fillId="0" borderId="8" xfId="0" applyNumberFormat="1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1" xfId="0" applyFont="1" applyBorder="1"/>
    <xf numFmtId="0" fontId="1" fillId="0" borderId="2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3" xfId="0" applyFont="1" applyBorder="1"/>
    <xf numFmtId="0" fontId="1" fillId="0" borderId="5" xfId="0" applyFont="1" applyBorder="1"/>
  </cellXfs>
  <cellStyles count="4">
    <cellStyle name="Komma" xfId="2" builtinId="3"/>
    <cellStyle name="Normal" xfId="0" builtinId="0"/>
    <cellStyle name="Normal 2" xfId="1" xr:uid="{00000000-0005-0000-0000-000001000000}"/>
    <cellStyle name="Prosent" xfId="3" builtinId="5"/>
  </cellStyles>
  <dxfs count="0"/>
  <tableStyles count="0" defaultTableStyle="TableStyleMedium9" defaultPivotStyle="PivotStyleLight16"/>
  <colors>
    <mruColors>
      <color rgb="FFE4EDCC"/>
      <color rgb="FFADC866"/>
      <color rgb="FF75A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RuterTema">
      <a:dk1>
        <a:srgbClr val="252525"/>
      </a:dk1>
      <a:lt1>
        <a:srgbClr val="FFFFFF"/>
      </a:lt1>
      <a:dk2>
        <a:srgbClr val="32374B"/>
      </a:dk2>
      <a:lt2>
        <a:srgbClr val="F5F5F5"/>
      </a:lt2>
      <a:accent1>
        <a:srgbClr val="E60000"/>
      </a:accent1>
      <a:accent2>
        <a:srgbClr val="F07800"/>
      </a:accent2>
      <a:accent3>
        <a:srgbClr val="682C88"/>
      </a:accent3>
      <a:accent4>
        <a:srgbClr val="FFC800"/>
      </a:accent4>
      <a:accent5>
        <a:srgbClr val="0096FF"/>
      </a:accent5>
      <a:accent6>
        <a:srgbClr val="87B914"/>
      </a:accent6>
      <a:hlink>
        <a:srgbClr val="006BB3"/>
      </a:hlink>
      <a:folHlink>
        <a:srgbClr val="682C8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S197"/>
  <sheetViews>
    <sheetView showGridLines="0" tabSelected="1" zoomScale="55" zoomScaleNormal="55" workbookViewId="0">
      <selection activeCell="D16" sqref="D16:E18"/>
    </sheetView>
  </sheetViews>
  <sheetFormatPr baseColWidth="10" defaultColWidth="9.140625" defaultRowHeight="15" x14ac:dyDescent="0.2"/>
  <cols>
    <col min="1" max="1" width="9.140625" style="3"/>
    <col min="2" max="2" width="4.140625" style="3" customWidth="1"/>
    <col min="3" max="3" width="5.5703125" style="3" customWidth="1"/>
    <col min="4" max="4" width="18.85546875" style="3" customWidth="1"/>
    <col min="5" max="5" width="32.7109375" style="3" customWidth="1"/>
    <col min="6" max="6" width="21.7109375" style="3" customWidth="1"/>
    <col min="7" max="7" width="20.28515625" style="3" customWidth="1"/>
    <col min="8" max="9" width="24.85546875" style="3" customWidth="1"/>
    <col min="10" max="10" width="4.5703125" style="3" customWidth="1"/>
    <col min="11" max="11" width="11.42578125" style="3" customWidth="1"/>
    <col min="12" max="12" width="5.5703125" style="3" customWidth="1"/>
    <col min="13" max="13" width="18.85546875" style="3" customWidth="1"/>
    <col min="14" max="14" width="32.7109375" style="3" customWidth="1"/>
    <col min="15" max="15" width="21.7109375" style="3" customWidth="1"/>
    <col min="16" max="16" width="20.28515625" style="3" customWidth="1"/>
    <col min="17" max="18" width="24.85546875" style="3" customWidth="1"/>
    <col min="19" max="19" width="4.5703125" style="3" customWidth="1"/>
    <col min="20" max="241" width="11.42578125" style="3" customWidth="1"/>
    <col min="242" max="16384" width="9.140625" style="3"/>
  </cols>
  <sheetData>
    <row r="3" spans="3:19" ht="94.5" customHeight="1" x14ac:dyDescent="0.2">
      <c r="C3" s="109" t="s">
        <v>69</v>
      </c>
      <c r="D3" s="110"/>
      <c r="E3" s="110"/>
      <c r="F3" s="110"/>
      <c r="G3" s="110"/>
      <c r="H3" s="110"/>
      <c r="I3" s="110"/>
      <c r="J3" s="111"/>
      <c r="L3" s="109" t="s">
        <v>70</v>
      </c>
      <c r="M3" s="110"/>
      <c r="N3" s="110"/>
      <c r="O3" s="110"/>
      <c r="P3" s="110"/>
      <c r="Q3" s="110"/>
      <c r="R3" s="110"/>
      <c r="S3" s="111"/>
    </row>
    <row r="4" spans="3:19" x14ac:dyDescent="0.2">
      <c r="C4" s="2"/>
      <c r="J4" s="5"/>
      <c r="L4" s="2"/>
      <c r="S4" s="5"/>
    </row>
    <row r="5" spans="3:19" ht="15.75" x14ac:dyDescent="0.25">
      <c r="C5" s="2"/>
      <c r="D5" s="1" t="s">
        <v>0</v>
      </c>
      <c r="E5" s="1"/>
      <c r="F5" s="1"/>
      <c r="J5" s="5"/>
      <c r="L5" s="2"/>
      <c r="M5" s="1" t="s">
        <v>0</v>
      </c>
      <c r="N5" s="1"/>
      <c r="O5" s="1"/>
      <c r="S5" s="5"/>
    </row>
    <row r="6" spans="3:19" ht="15.75" x14ac:dyDescent="0.25">
      <c r="C6" s="2"/>
      <c r="G6" s="96"/>
      <c r="H6" s="96"/>
      <c r="I6" s="32"/>
      <c r="J6" s="5"/>
      <c r="L6" s="2"/>
      <c r="P6" s="96"/>
      <c r="Q6" s="96"/>
      <c r="R6" s="32"/>
      <c r="S6" s="5"/>
    </row>
    <row r="7" spans="3:19" ht="27" customHeight="1" x14ac:dyDescent="0.2">
      <c r="C7" s="2"/>
      <c r="D7" s="81"/>
      <c r="E7" s="112"/>
      <c r="F7" s="13" t="s">
        <v>2</v>
      </c>
      <c r="G7" s="13" t="s">
        <v>3</v>
      </c>
      <c r="H7" s="14" t="s">
        <v>4</v>
      </c>
      <c r="I7" s="14" t="s">
        <v>39</v>
      </c>
      <c r="J7" s="5"/>
      <c r="L7" s="2"/>
      <c r="M7" s="81" t="s">
        <v>1</v>
      </c>
      <c r="N7" s="112"/>
      <c r="O7" s="13" t="s">
        <v>2</v>
      </c>
      <c r="P7" s="13" t="s">
        <v>3</v>
      </c>
      <c r="Q7" s="14" t="s">
        <v>4</v>
      </c>
      <c r="R7" s="14" t="s">
        <v>39</v>
      </c>
      <c r="S7" s="5"/>
    </row>
    <row r="8" spans="3:19" ht="27" customHeight="1" x14ac:dyDescent="0.25">
      <c r="C8" s="2"/>
      <c r="D8" s="113" t="s">
        <v>5</v>
      </c>
      <c r="E8" s="114"/>
      <c r="F8" s="115">
        <v>1549958.19</v>
      </c>
      <c r="G8" s="11"/>
      <c r="H8" s="17">
        <f>F8*G8</f>
        <v>0</v>
      </c>
      <c r="I8" s="89" t="s">
        <v>43</v>
      </c>
      <c r="J8" s="5"/>
      <c r="L8" s="2"/>
      <c r="M8" s="113" t="s">
        <v>5</v>
      </c>
      <c r="N8" s="114"/>
      <c r="O8" s="115">
        <v>1549958.19</v>
      </c>
      <c r="P8" s="11"/>
      <c r="Q8" s="17">
        <f>O8*P8</f>
        <v>0</v>
      </c>
      <c r="R8" s="89" t="s">
        <v>65</v>
      </c>
      <c r="S8" s="5"/>
    </row>
    <row r="9" spans="3:19" ht="27" customHeight="1" x14ac:dyDescent="0.25">
      <c r="C9" s="2"/>
      <c r="D9" s="113" t="s">
        <v>35</v>
      </c>
      <c r="E9" s="114"/>
      <c r="F9" s="116"/>
      <c r="G9" s="11"/>
      <c r="H9" s="17">
        <f>F8*G9</f>
        <v>0</v>
      </c>
      <c r="I9" s="90"/>
      <c r="J9" s="5"/>
      <c r="L9" s="2"/>
      <c r="M9" s="113" t="s">
        <v>35</v>
      </c>
      <c r="N9" s="114"/>
      <c r="O9" s="116"/>
      <c r="P9" s="11"/>
      <c r="Q9" s="17">
        <f>O8*P9</f>
        <v>0</v>
      </c>
      <c r="R9" s="90"/>
      <c r="S9" s="5"/>
    </row>
    <row r="10" spans="3:19" ht="27" customHeight="1" x14ac:dyDescent="0.25">
      <c r="C10" s="2"/>
      <c r="D10" s="118" t="s">
        <v>36</v>
      </c>
      <c r="E10" s="112"/>
      <c r="F10" s="117"/>
      <c r="G10" s="11"/>
      <c r="H10" s="17">
        <f>F8*G10</f>
        <v>0</v>
      </c>
      <c r="I10" s="90"/>
      <c r="J10" s="5"/>
      <c r="L10" s="2"/>
      <c r="M10" s="118" t="s">
        <v>36</v>
      </c>
      <c r="N10" s="112"/>
      <c r="O10" s="117"/>
      <c r="P10" s="11"/>
      <c r="Q10" s="17">
        <f>O8*P10</f>
        <v>0</v>
      </c>
      <c r="R10" s="90"/>
      <c r="S10" s="5"/>
    </row>
    <row r="11" spans="3:19" ht="27" customHeight="1" x14ac:dyDescent="0.25">
      <c r="C11" s="2"/>
      <c r="D11" s="93" t="s">
        <v>6</v>
      </c>
      <c r="E11" s="94"/>
      <c r="F11" s="24">
        <f>+SUM(F8)</f>
        <v>1549958.19</v>
      </c>
      <c r="G11" s="25">
        <f>SUM(G8:G10)</f>
        <v>0</v>
      </c>
      <c r="H11" s="25">
        <f>SUM(H8:H10)</f>
        <v>0</v>
      </c>
      <c r="I11" s="26" t="e">
        <f>+H11/$H$63</f>
        <v>#DIV/0!</v>
      </c>
      <c r="J11" s="5"/>
      <c r="L11" s="2"/>
      <c r="M11" s="93" t="s">
        <v>6</v>
      </c>
      <c r="N11" s="94"/>
      <c r="O11" s="24">
        <f>+SUM(O8)</f>
        <v>1549958.19</v>
      </c>
      <c r="P11" s="25">
        <f>SUM(P8:P10)</f>
        <v>0</v>
      </c>
      <c r="Q11" s="25">
        <f>SUM(Q8:Q10)</f>
        <v>0</v>
      </c>
      <c r="R11" s="26" t="e">
        <f>+Q11/$H$63</f>
        <v>#DIV/0!</v>
      </c>
      <c r="S11" s="5"/>
    </row>
    <row r="12" spans="3:19" ht="15.75" x14ac:dyDescent="0.25">
      <c r="C12" s="2"/>
      <c r="D12" s="4"/>
      <c r="E12" s="4"/>
      <c r="F12" s="33"/>
      <c r="G12" s="33"/>
      <c r="J12" s="5"/>
      <c r="L12" s="2"/>
      <c r="M12" s="4"/>
      <c r="N12" s="4"/>
      <c r="O12" s="33"/>
      <c r="P12" s="33"/>
      <c r="S12" s="5"/>
    </row>
    <row r="13" spans="3:19" ht="15.75" x14ac:dyDescent="0.25">
      <c r="C13" s="2"/>
      <c r="D13" s="95" t="s">
        <v>7</v>
      </c>
      <c r="E13" s="95"/>
      <c r="F13" s="95"/>
      <c r="G13" s="95"/>
      <c r="H13" s="95"/>
      <c r="I13" s="34"/>
      <c r="J13" s="5"/>
      <c r="L13" s="2"/>
      <c r="M13" s="95" t="s">
        <v>7</v>
      </c>
      <c r="N13" s="95"/>
      <c r="O13" s="95"/>
      <c r="P13" s="95"/>
      <c r="Q13" s="95"/>
      <c r="R13" s="34"/>
      <c r="S13" s="5"/>
    </row>
    <row r="14" spans="3:19" ht="15.75" x14ac:dyDescent="0.25">
      <c r="C14" s="2"/>
      <c r="D14" s="35"/>
      <c r="E14" s="35"/>
      <c r="G14" s="96"/>
      <c r="H14" s="96"/>
      <c r="I14" s="32"/>
      <c r="J14" s="5"/>
      <c r="L14" s="2"/>
      <c r="M14" s="35"/>
      <c r="N14" s="35"/>
      <c r="P14" s="96"/>
      <c r="Q14" s="96"/>
      <c r="R14" s="32"/>
      <c r="S14" s="5"/>
    </row>
    <row r="15" spans="3:19" ht="27" customHeight="1" x14ac:dyDescent="0.2">
      <c r="C15" s="2"/>
      <c r="D15" s="81" t="s">
        <v>18</v>
      </c>
      <c r="E15" s="108"/>
      <c r="F15" s="13" t="s">
        <v>8</v>
      </c>
      <c r="G15" s="13" t="s">
        <v>9</v>
      </c>
      <c r="H15" s="14" t="s">
        <v>4</v>
      </c>
      <c r="I15" s="14" t="s">
        <v>39</v>
      </c>
      <c r="J15" s="5"/>
      <c r="L15" s="2"/>
      <c r="M15" s="81" t="s">
        <v>18</v>
      </c>
      <c r="N15" s="108"/>
      <c r="O15" s="13" t="s">
        <v>8</v>
      </c>
      <c r="P15" s="13" t="s">
        <v>9</v>
      </c>
      <c r="Q15" s="14" t="s">
        <v>4</v>
      </c>
      <c r="R15" s="14" t="s">
        <v>39</v>
      </c>
      <c r="S15" s="5"/>
    </row>
    <row r="16" spans="3:19" ht="47.25" customHeight="1" x14ac:dyDescent="0.25">
      <c r="C16" s="2"/>
      <c r="D16" s="91" t="s">
        <v>76</v>
      </c>
      <c r="E16" s="92"/>
      <c r="F16" s="12"/>
      <c r="G16" s="11"/>
      <c r="H16" s="17">
        <f>+F16*G16</f>
        <v>0</v>
      </c>
      <c r="I16" s="89" t="s">
        <v>63</v>
      </c>
      <c r="J16" s="5"/>
      <c r="L16" s="2"/>
      <c r="M16" s="91" t="s">
        <v>76</v>
      </c>
      <c r="N16" s="92"/>
      <c r="O16" s="12"/>
      <c r="P16" s="11"/>
      <c r="Q16" s="17">
        <f>+O16*P16</f>
        <v>0</v>
      </c>
      <c r="R16" s="89" t="s">
        <v>66</v>
      </c>
      <c r="S16" s="5"/>
    </row>
    <row r="17" spans="3:19" ht="47.25" customHeight="1" x14ac:dyDescent="0.25">
      <c r="C17" s="2"/>
      <c r="D17" s="91" t="s">
        <v>77</v>
      </c>
      <c r="E17" s="92"/>
      <c r="F17" s="12"/>
      <c r="G17" s="11"/>
      <c r="H17" s="17">
        <f t="shared" ref="H17:H18" si="0">+F17*G17</f>
        <v>0</v>
      </c>
      <c r="I17" s="90"/>
      <c r="J17" s="5"/>
      <c r="L17" s="2"/>
      <c r="M17" s="91" t="s">
        <v>77</v>
      </c>
      <c r="N17" s="92"/>
      <c r="O17" s="12"/>
      <c r="P17" s="11"/>
      <c r="Q17" s="17">
        <f t="shared" ref="Q17:Q18" si="1">+O17*P17</f>
        <v>0</v>
      </c>
      <c r="R17" s="90"/>
      <c r="S17" s="5"/>
    </row>
    <row r="18" spans="3:19" ht="47.25" customHeight="1" x14ac:dyDescent="0.25">
      <c r="C18" s="2"/>
      <c r="D18" s="91" t="s">
        <v>78</v>
      </c>
      <c r="E18" s="92"/>
      <c r="F18" s="12"/>
      <c r="G18" s="11"/>
      <c r="H18" s="17">
        <f t="shared" si="0"/>
        <v>0</v>
      </c>
      <c r="I18" s="90"/>
      <c r="J18" s="5"/>
      <c r="L18" s="2"/>
      <c r="M18" s="91" t="s">
        <v>78</v>
      </c>
      <c r="N18" s="92"/>
      <c r="O18" s="12"/>
      <c r="P18" s="11"/>
      <c r="Q18" s="17">
        <f t="shared" si="1"/>
        <v>0</v>
      </c>
      <c r="R18" s="90"/>
      <c r="S18" s="5"/>
    </row>
    <row r="19" spans="3:19" ht="27" customHeight="1" x14ac:dyDescent="0.25">
      <c r="C19" s="2"/>
      <c r="D19" s="93" t="s">
        <v>6</v>
      </c>
      <c r="E19" s="94"/>
      <c r="F19" s="27">
        <v>34926.44</v>
      </c>
      <c r="G19" s="28"/>
      <c r="H19" s="29">
        <f>SUM(H16:H18)</f>
        <v>0</v>
      </c>
      <c r="I19" s="26" t="e">
        <f>+H19/$H$63</f>
        <v>#DIV/0!</v>
      </c>
      <c r="J19" s="5"/>
      <c r="L19" s="2"/>
      <c r="M19" s="93" t="s">
        <v>6</v>
      </c>
      <c r="N19" s="94"/>
      <c r="O19" s="27">
        <v>34926.44</v>
      </c>
      <c r="P19" s="28"/>
      <c r="Q19" s="29">
        <f>SUM(Q16:Q18)</f>
        <v>0</v>
      </c>
      <c r="R19" s="26" t="e">
        <f>+Q19/$H$63</f>
        <v>#DIV/0!</v>
      </c>
      <c r="S19" s="5"/>
    </row>
    <row r="20" spans="3:19" x14ac:dyDescent="0.2">
      <c r="C20" s="2"/>
      <c r="J20" s="5"/>
      <c r="L20" s="2"/>
      <c r="S20" s="5"/>
    </row>
    <row r="21" spans="3:19" ht="15.75" customHeight="1" x14ac:dyDescent="0.2">
      <c r="C21" s="2"/>
      <c r="D21" s="101" t="s">
        <v>10</v>
      </c>
      <c r="E21" s="101"/>
      <c r="F21" s="101"/>
      <c r="G21" s="101"/>
      <c r="H21" s="101"/>
      <c r="I21" s="36"/>
      <c r="J21" s="5"/>
      <c r="L21" s="2"/>
      <c r="M21" s="101" t="s">
        <v>10</v>
      </c>
      <c r="N21" s="101"/>
      <c r="O21" s="101"/>
      <c r="P21" s="101"/>
      <c r="Q21" s="101"/>
      <c r="R21" s="36"/>
      <c r="S21" s="5"/>
    </row>
    <row r="22" spans="3:19" ht="15.75" x14ac:dyDescent="0.25">
      <c r="C22" s="2"/>
      <c r="G22" s="96"/>
      <c r="H22" s="96"/>
      <c r="I22" s="32"/>
      <c r="J22" s="5"/>
      <c r="L22" s="2"/>
      <c r="P22" s="96"/>
      <c r="Q22" s="96"/>
      <c r="R22" s="32"/>
      <c r="S22" s="5"/>
    </row>
    <row r="23" spans="3:19" ht="33.75" customHeight="1" x14ac:dyDescent="0.2">
      <c r="C23" s="2"/>
      <c r="D23" s="102" t="s">
        <v>34</v>
      </c>
      <c r="E23" s="103"/>
      <c r="F23" s="14" t="s">
        <v>38</v>
      </c>
      <c r="G23" s="14" t="s">
        <v>11</v>
      </c>
      <c r="H23" s="14" t="s">
        <v>4</v>
      </c>
      <c r="I23" s="14" t="s">
        <v>39</v>
      </c>
      <c r="J23" s="5"/>
      <c r="L23" s="2"/>
      <c r="M23" s="102" t="s">
        <v>34</v>
      </c>
      <c r="N23" s="103"/>
      <c r="O23" s="14" t="s">
        <v>38</v>
      </c>
      <c r="P23" s="14" t="s">
        <v>11</v>
      </c>
      <c r="Q23" s="14" t="s">
        <v>4</v>
      </c>
      <c r="R23" s="14" t="s">
        <v>39</v>
      </c>
      <c r="S23" s="5"/>
    </row>
    <row r="24" spans="3:19" ht="27" customHeight="1" x14ac:dyDescent="0.25">
      <c r="C24" s="2"/>
      <c r="D24" s="119"/>
      <c r="E24" s="120"/>
      <c r="F24" s="16"/>
      <c r="G24" s="21">
        <f>+Kapitalkostnad!H13</f>
        <v>0</v>
      </c>
      <c r="H24" s="17">
        <f>F24*G24*12</f>
        <v>0</v>
      </c>
      <c r="I24" s="89" t="s">
        <v>53</v>
      </c>
      <c r="J24" s="5"/>
      <c r="L24" s="2"/>
      <c r="M24" s="104"/>
      <c r="N24" s="105"/>
      <c r="O24" s="70"/>
      <c r="P24" s="71" t="s">
        <v>62</v>
      </c>
      <c r="Q24" s="43" t="s">
        <v>62</v>
      </c>
      <c r="R24" s="106">
        <v>0</v>
      </c>
      <c r="S24" s="5"/>
    </row>
    <row r="25" spans="3:19" ht="27" customHeight="1" x14ac:dyDescent="0.25">
      <c r="C25" s="2"/>
      <c r="D25" s="119"/>
      <c r="E25" s="120"/>
      <c r="F25" s="16"/>
      <c r="G25" s="21">
        <f>+Kapitalkostnad!H36</f>
        <v>0</v>
      </c>
      <c r="H25" s="17">
        <f>F25*G25*12</f>
        <v>0</v>
      </c>
      <c r="I25" s="90"/>
      <c r="J25" s="5"/>
      <c r="L25" s="2"/>
      <c r="M25" s="104"/>
      <c r="N25" s="105"/>
      <c r="O25" s="70"/>
      <c r="P25" s="71" t="s">
        <v>62</v>
      </c>
      <c r="Q25" s="43" t="s">
        <v>62</v>
      </c>
      <c r="R25" s="107"/>
      <c r="S25" s="5"/>
    </row>
    <row r="26" spans="3:19" ht="27" customHeight="1" x14ac:dyDescent="0.25">
      <c r="C26" s="2"/>
      <c r="D26" s="93" t="s">
        <v>6</v>
      </c>
      <c r="E26" s="94"/>
      <c r="F26" s="27">
        <f>SUM(F24:F25)</f>
        <v>0</v>
      </c>
      <c r="G26" s="30">
        <f>SUM(G24:G25)</f>
        <v>0</v>
      </c>
      <c r="H26" s="29">
        <f>SUM(H24:H25)</f>
        <v>0</v>
      </c>
      <c r="I26" s="26" t="e">
        <f>+H26/$H$63</f>
        <v>#DIV/0!</v>
      </c>
      <c r="J26" s="5"/>
      <c r="L26" s="2"/>
      <c r="M26" s="93" t="s">
        <v>6</v>
      </c>
      <c r="N26" s="94"/>
      <c r="O26" s="27">
        <f>SUM(O24:O25)</f>
        <v>0</v>
      </c>
      <c r="P26" s="30">
        <f>SUM(P24:P25)</f>
        <v>0</v>
      </c>
      <c r="Q26" s="29">
        <f>SUM(Q24:Q25)</f>
        <v>0</v>
      </c>
      <c r="R26" s="26" t="e">
        <f>+Q26/$H$63</f>
        <v>#DIV/0!</v>
      </c>
      <c r="S26" s="5"/>
    </row>
    <row r="27" spans="3:19" x14ac:dyDescent="0.2">
      <c r="C27" s="2"/>
      <c r="J27" s="5"/>
      <c r="L27" s="2"/>
      <c r="S27" s="5"/>
    </row>
    <row r="28" spans="3:19" ht="15.75" x14ac:dyDescent="0.25">
      <c r="C28" s="2"/>
      <c r="D28" s="95" t="s">
        <v>12</v>
      </c>
      <c r="E28" s="95"/>
      <c r="F28" s="95"/>
      <c r="G28" s="95"/>
      <c r="H28" s="95"/>
      <c r="I28" s="34"/>
      <c r="J28" s="5"/>
      <c r="L28" s="2"/>
      <c r="M28" s="95" t="s">
        <v>12</v>
      </c>
      <c r="N28" s="95"/>
      <c r="O28" s="95"/>
      <c r="P28" s="95"/>
      <c r="Q28" s="95"/>
      <c r="R28" s="34"/>
      <c r="S28" s="5"/>
    </row>
    <row r="29" spans="3:19" ht="15.75" x14ac:dyDescent="0.25">
      <c r="C29" s="2"/>
      <c r="D29" s="1"/>
      <c r="E29" s="1"/>
      <c r="F29" s="1"/>
      <c r="G29" s="96"/>
      <c r="H29" s="96"/>
      <c r="I29" s="32"/>
      <c r="J29" s="5"/>
      <c r="L29" s="2"/>
      <c r="M29" s="1"/>
      <c r="N29" s="1"/>
      <c r="O29" s="1"/>
      <c r="P29" s="96"/>
      <c r="Q29" s="96"/>
      <c r="R29" s="32"/>
      <c r="S29" s="5"/>
    </row>
    <row r="30" spans="3:19" ht="27" customHeight="1" x14ac:dyDescent="0.2">
      <c r="C30" s="2"/>
      <c r="D30" s="81" t="s">
        <v>13</v>
      </c>
      <c r="E30" s="82"/>
      <c r="F30" s="83"/>
      <c r="G30" s="13" t="s">
        <v>14</v>
      </c>
      <c r="H30" s="14" t="s">
        <v>4</v>
      </c>
      <c r="I30" s="14" t="s">
        <v>39</v>
      </c>
      <c r="J30" s="5"/>
      <c r="L30" s="2"/>
      <c r="M30" s="81" t="s">
        <v>13</v>
      </c>
      <c r="N30" s="82"/>
      <c r="O30" s="83"/>
      <c r="P30" s="13" t="s">
        <v>14</v>
      </c>
      <c r="Q30" s="14" t="s">
        <v>4</v>
      </c>
      <c r="R30" s="14" t="s">
        <v>39</v>
      </c>
      <c r="S30" s="5"/>
    </row>
    <row r="31" spans="3:19" ht="27" customHeight="1" x14ac:dyDescent="0.25">
      <c r="C31" s="2"/>
      <c r="D31" s="100" t="s">
        <v>13</v>
      </c>
      <c r="E31" s="100"/>
      <c r="F31" s="100"/>
      <c r="G31" s="20"/>
      <c r="H31" s="17">
        <f>+G31*12</f>
        <v>0</v>
      </c>
      <c r="I31" s="22" t="s">
        <v>64</v>
      </c>
      <c r="J31" s="5"/>
      <c r="L31" s="2"/>
      <c r="M31" s="100" t="s">
        <v>13</v>
      </c>
      <c r="N31" s="100"/>
      <c r="O31" s="100"/>
      <c r="P31" s="20"/>
      <c r="Q31" s="17">
        <f>+P31*12</f>
        <v>0</v>
      </c>
      <c r="R31" s="22" t="s">
        <v>67</v>
      </c>
      <c r="S31" s="5"/>
    </row>
    <row r="32" spans="3:19" ht="27" customHeight="1" x14ac:dyDescent="0.25">
      <c r="C32" s="2"/>
      <c r="D32" s="85" t="s">
        <v>6</v>
      </c>
      <c r="E32" s="85"/>
      <c r="F32" s="86"/>
      <c r="G32" s="29">
        <f>SUM(G31)</f>
        <v>0</v>
      </c>
      <c r="H32" s="29">
        <f>SUM(H31)</f>
        <v>0</v>
      </c>
      <c r="I32" s="26" t="e">
        <f>+H32/$H$63</f>
        <v>#DIV/0!</v>
      </c>
      <c r="J32" s="5"/>
      <c r="L32" s="2"/>
      <c r="M32" s="85" t="s">
        <v>6</v>
      </c>
      <c r="N32" s="85"/>
      <c r="O32" s="86"/>
      <c r="P32" s="29">
        <f>SUM(P31)</f>
        <v>0</v>
      </c>
      <c r="Q32" s="29">
        <f>SUM(Q31)</f>
        <v>0</v>
      </c>
      <c r="R32" s="26" t="e">
        <f>+Q32/$H$63</f>
        <v>#DIV/0!</v>
      </c>
      <c r="S32" s="5"/>
    </row>
    <row r="33" spans="3:19" x14ac:dyDescent="0.2">
      <c r="C33" s="2"/>
      <c r="D33" s="99"/>
      <c r="E33" s="99"/>
      <c r="F33" s="99"/>
      <c r="G33" s="99"/>
      <c r="H33" s="99"/>
      <c r="I33" s="37"/>
      <c r="J33" s="5"/>
      <c r="L33" s="2"/>
      <c r="M33" s="99"/>
      <c r="N33" s="99"/>
      <c r="O33" s="99"/>
      <c r="P33" s="99"/>
      <c r="Q33" s="99"/>
      <c r="R33" s="37"/>
      <c r="S33" s="5"/>
    </row>
    <row r="34" spans="3:19" ht="15.75" x14ac:dyDescent="0.25">
      <c r="C34" s="2"/>
      <c r="D34" s="34"/>
      <c r="E34" s="34"/>
      <c r="F34" s="34"/>
      <c r="G34" s="34"/>
      <c r="H34" s="34"/>
      <c r="I34" s="34"/>
      <c r="J34" s="5"/>
      <c r="L34" s="2"/>
      <c r="M34" s="34"/>
      <c r="N34" s="34"/>
      <c r="O34" s="34"/>
      <c r="P34" s="34"/>
      <c r="Q34" s="34"/>
      <c r="R34" s="34"/>
      <c r="S34" s="5"/>
    </row>
    <row r="35" spans="3:19" ht="15.75" x14ac:dyDescent="0.25">
      <c r="C35" s="2"/>
      <c r="D35" s="95" t="s">
        <v>15</v>
      </c>
      <c r="E35" s="95"/>
      <c r="F35" s="95"/>
      <c r="G35" s="95"/>
      <c r="H35" s="95"/>
      <c r="I35" s="34"/>
      <c r="J35" s="5"/>
      <c r="L35" s="2"/>
      <c r="M35" s="95" t="s">
        <v>15</v>
      </c>
      <c r="N35" s="95"/>
      <c r="O35" s="95"/>
      <c r="P35" s="95"/>
      <c r="Q35" s="95"/>
      <c r="R35" s="34"/>
      <c r="S35" s="5"/>
    </row>
    <row r="36" spans="3:19" ht="15.75" x14ac:dyDescent="0.25">
      <c r="C36" s="2"/>
      <c r="D36" s="1"/>
      <c r="E36" s="1"/>
      <c r="F36" s="1"/>
      <c r="G36" s="96"/>
      <c r="H36" s="96"/>
      <c r="I36" s="32"/>
      <c r="J36" s="5"/>
      <c r="L36" s="2"/>
      <c r="M36" s="1"/>
      <c r="N36" s="1"/>
      <c r="O36" s="1"/>
      <c r="P36" s="96"/>
      <c r="Q36" s="96"/>
      <c r="R36" s="32"/>
      <c r="S36" s="5"/>
    </row>
    <row r="37" spans="3:19" ht="27" customHeight="1" x14ac:dyDescent="0.2">
      <c r="C37" s="2"/>
      <c r="D37" s="81" t="s">
        <v>16</v>
      </c>
      <c r="E37" s="82"/>
      <c r="F37" s="83"/>
      <c r="G37" s="13" t="s">
        <v>14</v>
      </c>
      <c r="H37" s="14" t="s">
        <v>4</v>
      </c>
      <c r="I37" s="14" t="s">
        <v>39</v>
      </c>
      <c r="J37" s="5"/>
      <c r="L37" s="2"/>
      <c r="M37" s="81" t="s">
        <v>16</v>
      </c>
      <c r="N37" s="82"/>
      <c r="O37" s="83"/>
      <c r="P37" s="13" t="s">
        <v>14</v>
      </c>
      <c r="Q37" s="14" t="s">
        <v>4</v>
      </c>
      <c r="R37" s="14" t="s">
        <v>39</v>
      </c>
      <c r="S37" s="5"/>
    </row>
    <row r="38" spans="3:19" ht="27" customHeight="1" x14ac:dyDescent="0.25">
      <c r="C38" s="2"/>
      <c r="D38" s="121" t="s">
        <v>16</v>
      </c>
      <c r="E38" s="121"/>
      <c r="F38" s="121"/>
      <c r="G38" s="20">
        <f>+Kapitalkostnad!H58</f>
        <v>0</v>
      </c>
      <c r="H38" s="20">
        <f>+G38*12</f>
        <v>0</v>
      </c>
      <c r="I38" s="22" t="s">
        <v>40</v>
      </c>
      <c r="J38" s="5"/>
      <c r="L38" s="2"/>
      <c r="M38" s="98" t="s">
        <v>16</v>
      </c>
      <c r="N38" s="98"/>
      <c r="O38" s="98"/>
      <c r="P38" s="42" t="s">
        <v>62</v>
      </c>
      <c r="Q38" s="42" t="s">
        <v>62</v>
      </c>
      <c r="R38" s="44">
        <v>0</v>
      </c>
      <c r="S38" s="5"/>
    </row>
    <row r="39" spans="3:19" ht="27" customHeight="1" x14ac:dyDescent="0.25">
      <c r="C39" s="2"/>
      <c r="D39" s="85" t="s">
        <v>6</v>
      </c>
      <c r="E39" s="85"/>
      <c r="F39" s="86"/>
      <c r="G39" s="31">
        <f>SUM(G38)</f>
        <v>0</v>
      </c>
      <c r="H39" s="31">
        <f>SUM(H38)</f>
        <v>0</v>
      </c>
      <c r="I39" s="68" t="e">
        <f>+H39/$H$63</f>
        <v>#DIV/0!</v>
      </c>
      <c r="J39" s="5"/>
      <c r="L39" s="2"/>
      <c r="M39" s="85" t="s">
        <v>6</v>
      </c>
      <c r="N39" s="85"/>
      <c r="O39" s="86"/>
      <c r="P39" s="31">
        <f>SUM(P38)</f>
        <v>0</v>
      </c>
      <c r="Q39" s="31">
        <f>SUM(Q38)</f>
        <v>0</v>
      </c>
      <c r="R39" s="26" t="e">
        <f>+Q39/$H$63</f>
        <v>#DIV/0!</v>
      </c>
      <c r="S39" s="5"/>
    </row>
    <row r="40" spans="3:19" ht="27" customHeight="1" x14ac:dyDescent="0.2">
      <c r="C40" s="2"/>
      <c r="D40" s="37"/>
      <c r="E40" s="37"/>
      <c r="F40" s="37"/>
      <c r="G40" s="37"/>
      <c r="H40" s="37"/>
      <c r="I40" s="37"/>
      <c r="J40" s="5"/>
      <c r="L40" s="2"/>
      <c r="M40" s="37"/>
      <c r="N40" s="37"/>
      <c r="O40" s="37"/>
      <c r="P40" s="37"/>
      <c r="Q40" s="37"/>
      <c r="R40" s="37"/>
      <c r="S40" s="5"/>
    </row>
    <row r="41" spans="3:19" ht="15.75" x14ac:dyDescent="0.25">
      <c r="C41" s="2"/>
      <c r="D41" s="95" t="s">
        <v>17</v>
      </c>
      <c r="E41" s="95"/>
      <c r="F41" s="95"/>
      <c r="G41" s="95"/>
      <c r="H41" s="95"/>
      <c r="I41" s="34"/>
      <c r="J41" s="5"/>
      <c r="L41" s="2"/>
      <c r="M41" s="95" t="s">
        <v>17</v>
      </c>
      <c r="N41" s="95"/>
      <c r="O41" s="95"/>
      <c r="P41" s="95"/>
      <c r="Q41" s="95"/>
      <c r="R41" s="34"/>
      <c r="S41" s="5"/>
    </row>
    <row r="42" spans="3:19" ht="15.75" x14ac:dyDescent="0.25">
      <c r="C42" s="2"/>
      <c r="D42" s="1"/>
      <c r="E42" s="1"/>
      <c r="F42" s="1"/>
      <c r="G42" s="96"/>
      <c r="H42" s="96"/>
      <c r="I42" s="32"/>
      <c r="J42" s="5"/>
      <c r="L42" s="2"/>
      <c r="M42" s="1"/>
      <c r="N42" s="1"/>
      <c r="O42" s="1"/>
      <c r="P42" s="96"/>
      <c r="Q42" s="96"/>
      <c r="R42" s="32"/>
      <c r="S42" s="5"/>
    </row>
    <row r="43" spans="3:19" ht="27" customHeight="1" x14ac:dyDescent="0.2">
      <c r="C43" s="2"/>
      <c r="D43" s="81" t="s">
        <v>18</v>
      </c>
      <c r="E43" s="82"/>
      <c r="F43" s="13" t="s">
        <v>19</v>
      </c>
      <c r="G43" s="13" t="s">
        <v>20</v>
      </c>
      <c r="H43" s="14" t="s">
        <v>4</v>
      </c>
      <c r="I43" s="14" t="s">
        <v>39</v>
      </c>
      <c r="J43" s="5"/>
      <c r="L43" s="2"/>
      <c r="M43" s="81" t="s">
        <v>18</v>
      </c>
      <c r="N43" s="82"/>
      <c r="O43" s="13" t="s">
        <v>19</v>
      </c>
      <c r="P43" s="13" t="s">
        <v>20</v>
      </c>
      <c r="Q43" s="14" t="s">
        <v>4</v>
      </c>
      <c r="R43" s="14" t="s">
        <v>39</v>
      </c>
      <c r="S43" s="5"/>
    </row>
    <row r="44" spans="3:19" ht="51.75" customHeight="1" x14ac:dyDescent="0.25">
      <c r="C44" s="2"/>
      <c r="D44" s="91" t="s">
        <v>21</v>
      </c>
      <c r="E44" s="97"/>
      <c r="F44" s="12">
        <v>150</v>
      </c>
      <c r="G44" s="11"/>
      <c r="H44" s="17">
        <f>F44*G44</f>
        <v>0</v>
      </c>
      <c r="I44" s="89" t="s">
        <v>41</v>
      </c>
      <c r="J44" s="5"/>
      <c r="L44" s="2"/>
      <c r="M44" s="91" t="s">
        <v>21</v>
      </c>
      <c r="N44" s="97"/>
      <c r="O44" s="12">
        <v>150</v>
      </c>
      <c r="P44" s="11"/>
      <c r="Q44" s="17">
        <f>O44*P44</f>
        <v>0</v>
      </c>
      <c r="R44" s="89" t="s">
        <v>68</v>
      </c>
      <c r="S44" s="5"/>
    </row>
    <row r="45" spans="3:19" ht="51.75" customHeight="1" x14ac:dyDescent="0.25">
      <c r="C45" s="2"/>
      <c r="D45" s="91" t="s">
        <v>22</v>
      </c>
      <c r="E45" s="97"/>
      <c r="F45" s="12">
        <v>270</v>
      </c>
      <c r="G45" s="11"/>
      <c r="H45" s="17">
        <f>F45*G45</f>
        <v>0</v>
      </c>
      <c r="I45" s="90"/>
      <c r="J45" s="5"/>
      <c r="L45" s="2"/>
      <c r="M45" s="91" t="s">
        <v>22</v>
      </c>
      <c r="N45" s="97"/>
      <c r="O45" s="12">
        <v>270</v>
      </c>
      <c r="P45" s="11"/>
      <c r="Q45" s="17">
        <f>O45*P45</f>
        <v>0</v>
      </c>
      <c r="R45" s="90"/>
      <c r="S45" s="5"/>
    </row>
    <row r="46" spans="3:19" ht="51.75" customHeight="1" x14ac:dyDescent="0.25">
      <c r="C46" s="2"/>
      <c r="D46" s="91" t="s">
        <v>23</v>
      </c>
      <c r="E46" s="97"/>
      <c r="F46" s="12">
        <v>240</v>
      </c>
      <c r="G46" s="11"/>
      <c r="H46" s="17">
        <f>F46*G46</f>
        <v>0</v>
      </c>
      <c r="I46" s="90"/>
      <c r="J46" s="5"/>
      <c r="L46" s="2"/>
      <c r="M46" s="91" t="s">
        <v>23</v>
      </c>
      <c r="N46" s="97"/>
      <c r="O46" s="12">
        <v>240</v>
      </c>
      <c r="P46" s="11"/>
      <c r="Q46" s="17">
        <f>O46*P46</f>
        <v>0</v>
      </c>
      <c r="R46" s="90"/>
      <c r="S46" s="5"/>
    </row>
    <row r="47" spans="3:19" ht="51.75" customHeight="1" x14ac:dyDescent="0.25">
      <c r="C47" s="2"/>
      <c r="D47" s="91" t="s">
        <v>24</v>
      </c>
      <c r="E47" s="97"/>
      <c r="F47" s="12">
        <v>100</v>
      </c>
      <c r="G47" s="11"/>
      <c r="H47" s="17">
        <f>F47*G47</f>
        <v>0</v>
      </c>
      <c r="I47" s="90"/>
      <c r="J47" s="5"/>
      <c r="L47" s="2"/>
      <c r="M47" s="91" t="s">
        <v>24</v>
      </c>
      <c r="N47" s="97"/>
      <c r="O47" s="12">
        <v>100</v>
      </c>
      <c r="P47" s="11"/>
      <c r="Q47" s="17">
        <f>O47*P47</f>
        <v>0</v>
      </c>
      <c r="R47" s="90"/>
      <c r="S47" s="5"/>
    </row>
    <row r="48" spans="3:19" ht="27" customHeight="1" x14ac:dyDescent="0.25">
      <c r="C48" s="2"/>
      <c r="D48" s="93" t="s">
        <v>6</v>
      </c>
      <c r="E48" s="94"/>
      <c r="F48" s="27">
        <f>SUM(F44:F47)</f>
        <v>760</v>
      </c>
      <c r="G48" s="28"/>
      <c r="H48" s="29">
        <f>SUM(H44:H47)</f>
        <v>0</v>
      </c>
      <c r="I48" s="26" t="e">
        <f>+H48/$H$63</f>
        <v>#DIV/0!</v>
      </c>
      <c r="J48" s="5"/>
      <c r="L48" s="2"/>
      <c r="M48" s="93" t="s">
        <v>6</v>
      </c>
      <c r="N48" s="94"/>
      <c r="O48" s="27">
        <f>SUM(O44:O47)</f>
        <v>760</v>
      </c>
      <c r="P48" s="28"/>
      <c r="Q48" s="29">
        <f>SUM(Q44:Q47)</f>
        <v>0</v>
      </c>
      <c r="R48" s="26" t="e">
        <f>+Q48/$H$63</f>
        <v>#DIV/0!</v>
      </c>
      <c r="S48" s="5"/>
    </row>
    <row r="49" spans="3:19" ht="27" customHeight="1" x14ac:dyDescent="0.2">
      <c r="C49" s="2"/>
      <c r="J49" s="5"/>
      <c r="L49" s="2"/>
      <c r="S49" s="5"/>
    </row>
    <row r="50" spans="3:19" ht="15.75" x14ac:dyDescent="0.25">
      <c r="C50" s="2"/>
      <c r="D50" s="95" t="s">
        <v>25</v>
      </c>
      <c r="E50" s="95"/>
      <c r="F50" s="95"/>
      <c r="G50" s="95"/>
      <c r="H50" s="95"/>
      <c r="I50" s="34"/>
      <c r="J50" s="5"/>
      <c r="L50" s="2"/>
      <c r="M50" s="95" t="s">
        <v>25</v>
      </c>
      <c r="N50" s="95"/>
      <c r="O50" s="95"/>
      <c r="P50" s="95"/>
      <c r="Q50" s="95"/>
      <c r="R50" s="34"/>
      <c r="S50" s="5"/>
    </row>
    <row r="51" spans="3:19" ht="15.75" x14ac:dyDescent="0.25">
      <c r="C51" s="2"/>
      <c r="D51" s="1"/>
      <c r="E51" s="1"/>
      <c r="F51" s="1"/>
      <c r="G51" s="96"/>
      <c r="H51" s="96"/>
      <c r="I51" s="32"/>
      <c r="J51" s="5"/>
      <c r="L51" s="2"/>
      <c r="M51" s="1"/>
      <c r="N51" s="1"/>
      <c r="O51" s="1"/>
      <c r="P51" s="96"/>
      <c r="Q51" s="96"/>
      <c r="R51" s="32"/>
      <c r="S51" s="5"/>
    </row>
    <row r="52" spans="3:19" ht="27" customHeight="1" x14ac:dyDescent="0.2">
      <c r="C52" s="2"/>
      <c r="D52" s="81" t="s">
        <v>18</v>
      </c>
      <c r="E52" s="82"/>
      <c r="F52" s="13" t="s">
        <v>26</v>
      </c>
      <c r="G52" s="13" t="s">
        <v>27</v>
      </c>
      <c r="H52" s="14" t="s">
        <v>4</v>
      </c>
      <c r="I52" s="14" t="s">
        <v>39</v>
      </c>
      <c r="J52" s="5"/>
      <c r="L52" s="2"/>
      <c r="M52" s="81" t="s">
        <v>18</v>
      </c>
      <c r="N52" s="82"/>
      <c r="O52" s="13" t="s">
        <v>26</v>
      </c>
      <c r="P52" s="13" t="s">
        <v>27</v>
      </c>
      <c r="Q52" s="14" t="s">
        <v>4</v>
      </c>
      <c r="R52" s="14" t="s">
        <v>39</v>
      </c>
      <c r="S52" s="5"/>
    </row>
    <row r="53" spans="3:19" ht="27" customHeight="1" x14ac:dyDescent="0.25">
      <c r="C53" s="2"/>
      <c r="D53" s="91" t="s">
        <v>28</v>
      </c>
      <c r="E53" s="92"/>
      <c r="F53" s="12">
        <v>100</v>
      </c>
      <c r="G53" s="11"/>
      <c r="H53" s="17">
        <f>F53*G53</f>
        <v>0</v>
      </c>
      <c r="I53" s="89" t="s">
        <v>42</v>
      </c>
      <c r="J53" s="5"/>
      <c r="L53" s="2"/>
      <c r="M53" s="91" t="s">
        <v>28</v>
      </c>
      <c r="N53" s="92"/>
      <c r="O53" s="12">
        <v>100</v>
      </c>
      <c r="P53" s="11"/>
      <c r="Q53" s="17">
        <f>O53*P53</f>
        <v>0</v>
      </c>
      <c r="R53" s="89" t="s">
        <v>42</v>
      </c>
      <c r="S53" s="5"/>
    </row>
    <row r="54" spans="3:19" ht="27" customHeight="1" x14ac:dyDescent="0.25">
      <c r="C54" s="2"/>
      <c r="D54" s="91" t="s">
        <v>29</v>
      </c>
      <c r="E54" s="92"/>
      <c r="F54" s="12">
        <v>50</v>
      </c>
      <c r="G54" s="11"/>
      <c r="H54" s="17">
        <f>F54*G54</f>
        <v>0</v>
      </c>
      <c r="I54" s="90"/>
      <c r="J54" s="5"/>
      <c r="L54" s="2"/>
      <c r="M54" s="91" t="s">
        <v>29</v>
      </c>
      <c r="N54" s="92"/>
      <c r="O54" s="12">
        <v>50</v>
      </c>
      <c r="P54" s="11"/>
      <c r="Q54" s="17">
        <f>O54*P54</f>
        <v>0</v>
      </c>
      <c r="R54" s="90"/>
      <c r="S54" s="5"/>
    </row>
    <row r="55" spans="3:19" ht="27" customHeight="1" x14ac:dyDescent="0.25">
      <c r="C55" s="2"/>
      <c r="D55" s="93" t="s">
        <v>6</v>
      </c>
      <c r="E55" s="94"/>
      <c r="F55" s="27">
        <f>SUM(F53:F54)</f>
        <v>150</v>
      </c>
      <c r="G55" s="28"/>
      <c r="H55" s="29">
        <f>SUM(H53:H54)</f>
        <v>0</v>
      </c>
      <c r="I55" s="68" t="e">
        <f>+H55/$H$63</f>
        <v>#DIV/0!</v>
      </c>
      <c r="J55" s="5"/>
      <c r="L55" s="2"/>
      <c r="M55" s="93" t="s">
        <v>6</v>
      </c>
      <c r="N55" s="94"/>
      <c r="O55" s="27">
        <f>SUM(O53:O54)</f>
        <v>150</v>
      </c>
      <c r="P55" s="28"/>
      <c r="Q55" s="29">
        <f>SUM(Q53:Q54)</f>
        <v>0</v>
      </c>
      <c r="R55" s="68" t="e">
        <f>+Q55/$H$63</f>
        <v>#DIV/0!</v>
      </c>
      <c r="S55" s="5"/>
    </row>
    <row r="56" spans="3:19" ht="15.75" x14ac:dyDescent="0.25">
      <c r="C56" s="2"/>
      <c r="H56" s="38"/>
      <c r="I56" s="38"/>
      <c r="J56" s="15"/>
      <c r="L56" s="2"/>
      <c r="Q56" s="38"/>
      <c r="R56" s="38"/>
      <c r="S56" s="15"/>
    </row>
    <row r="57" spans="3:19" ht="15.75" x14ac:dyDescent="0.25">
      <c r="C57" s="2"/>
      <c r="D57" s="95" t="s">
        <v>58</v>
      </c>
      <c r="E57" s="95"/>
      <c r="F57" s="95"/>
      <c r="G57" s="95"/>
      <c r="H57" s="95"/>
      <c r="I57" s="34"/>
      <c r="J57" s="5"/>
      <c r="L57" s="2"/>
      <c r="M57" s="95" t="s">
        <v>58</v>
      </c>
      <c r="N57" s="95"/>
      <c r="O57" s="95"/>
      <c r="P57" s="95"/>
      <c r="Q57" s="95"/>
      <c r="R57" s="34"/>
      <c r="S57" s="5"/>
    </row>
    <row r="58" spans="3:19" ht="15.75" x14ac:dyDescent="0.25">
      <c r="C58" s="2"/>
      <c r="D58" s="1"/>
      <c r="E58" s="1"/>
      <c r="F58" s="1"/>
      <c r="G58" s="96"/>
      <c r="H58" s="96"/>
      <c r="I58" s="32"/>
      <c r="J58" s="5"/>
      <c r="L58" s="2"/>
      <c r="M58" s="1"/>
      <c r="N58" s="1"/>
      <c r="O58" s="1"/>
      <c r="P58" s="96"/>
      <c r="Q58" s="96"/>
      <c r="R58" s="32"/>
      <c r="S58" s="5"/>
    </row>
    <row r="59" spans="3:19" ht="27" customHeight="1" x14ac:dyDescent="0.2">
      <c r="C59" s="2"/>
      <c r="D59" s="81" t="s">
        <v>57</v>
      </c>
      <c r="E59" s="82"/>
      <c r="F59" s="83"/>
      <c r="G59" s="13" t="s">
        <v>14</v>
      </c>
      <c r="H59" s="14" t="s">
        <v>4</v>
      </c>
      <c r="I59" s="14" t="s">
        <v>39</v>
      </c>
      <c r="J59" s="5"/>
      <c r="L59" s="2"/>
      <c r="M59" s="81" t="s">
        <v>57</v>
      </c>
      <c r="N59" s="82"/>
      <c r="O59" s="83"/>
      <c r="P59" s="13" t="s">
        <v>14</v>
      </c>
      <c r="Q59" s="14" t="s">
        <v>4</v>
      </c>
      <c r="R59" s="14" t="s">
        <v>39</v>
      </c>
      <c r="S59" s="5"/>
    </row>
    <row r="60" spans="3:19" ht="27" customHeight="1" x14ac:dyDescent="0.25">
      <c r="C60" s="2"/>
      <c r="D60" s="84" t="s">
        <v>57</v>
      </c>
      <c r="E60" s="84"/>
      <c r="F60" s="84"/>
      <c r="G60" s="42"/>
      <c r="H60" s="43">
        <f>+G60*12</f>
        <v>0</v>
      </c>
      <c r="I60" s="44"/>
      <c r="J60" s="5"/>
      <c r="L60" s="2"/>
      <c r="M60" s="84" t="s">
        <v>57</v>
      </c>
      <c r="N60" s="84"/>
      <c r="O60" s="84"/>
      <c r="P60" s="42"/>
      <c r="Q60" s="43">
        <f>+P60*12</f>
        <v>0</v>
      </c>
      <c r="R60" s="44"/>
      <c r="S60" s="5"/>
    </row>
    <row r="61" spans="3:19" ht="27" customHeight="1" x14ac:dyDescent="0.25">
      <c r="C61" s="2"/>
      <c r="D61" s="85" t="s">
        <v>6</v>
      </c>
      <c r="E61" s="85"/>
      <c r="F61" s="86"/>
      <c r="G61" s="29">
        <f>SUM(G60)</f>
        <v>0</v>
      </c>
      <c r="H61" s="29">
        <f>SUM(H60)</f>
        <v>0</v>
      </c>
      <c r="I61" s="68" t="e">
        <f>+H61/$H$63</f>
        <v>#DIV/0!</v>
      </c>
      <c r="J61" s="5"/>
      <c r="L61" s="2"/>
      <c r="M61" s="85" t="s">
        <v>6</v>
      </c>
      <c r="N61" s="85"/>
      <c r="O61" s="86"/>
      <c r="P61" s="29">
        <f>SUM(P60)</f>
        <v>0</v>
      </c>
      <c r="Q61" s="29">
        <f>SUM(Q60)</f>
        <v>0</v>
      </c>
      <c r="R61" s="68" t="e">
        <f>+Q61/$H$63</f>
        <v>#DIV/0!</v>
      </c>
      <c r="S61" s="5"/>
    </row>
    <row r="62" spans="3:19" customFormat="1" ht="27" customHeight="1" x14ac:dyDescent="0.2">
      <c r="C62" s="23"/>
      <c r="J62" s="19"/>
      <c r="L62" s="23"/>
      <c r="S62" s="19"/>
    </row>
    <row r="63" spans="3:19" ht="30" customHeight="1" x14ac:dyDescent="0.25">
      <c r="C63" s="2"/>
      <c r="D63" s="87" t="s">
        <v>56</v>
      </c>
      <c r="E63" s="87"/>
      <c r="F63" s="87"/>
      <c r="G63" s="87"/>
      <c r="H63" s="17">
        <f>+H11+H19+H26+H32+H39+H48+H55+H61</f>
        <v>0</v>
      </c>
      <c r="I63" s="69" t="e">
        <f>+I11+I19+I26+I32+I39+I48+I55+I61</f>
        <v>#DIV/0!</v>
      </c>
      <c r="J63" s="5"/>
      <c r="L63" s="2"/>
      <c r="M63" s="87" t="s">
        <v>56</v>
      </c>
      <c r="N63" s="87"/>
      <c r="O63" s="87"/>
      <c r="P63" s="87"/>
      <c r="Q63" s="17">
        <f>+Q11+Q19+Q26+Q32+Q39+Q48+Q55+Q61</f>
        <v>0</v>
      </c>
      <c r="R63" s="69" t="e">
        <f>+R11+R19+R26+R32+R39+R48+R55+R61</f>
        <v>#DIV/0!</v>
      </c>
      <c r="S63" s="5"/>
    </row>
    <row r="64" spans="3:19" x14ac:dyDescent="0.2">
      <c r="C64" s="2"/>
      <c r="J64" s="5"/>
      <c r="L64" s="2"/>
      <c r="S64" s="5"/>
    </row>
    <row r="65" spans="3:19" ht="15.75" x14ac:dyDescent="0.25">
      <c r="C65" s="2"/>
      <c r="D65" s="39" t="s">
        <v>30</v>
      </c>
      <c r="E65" s="39"/>
      <c r="F65" s="39"/>
      <c r="G65" s="39"/>
      <c r="J65" s="5"/>
      <c r="L65" s="2"/>
      <c r="M65" s="39" t="s">
        <v>30</v>
      </c>
      <c r="N65" s="39"/>
      <c r="O65" s="39"/>
      <c r="P65" s="39"/>
      <c r="S65" s="5"/>
    </row>
    <row r="66" spans="3:19" ht="15.75" x14ac:dyDescent="0.25">
      <c r="C66" s="2"/>
      <c r="D66" s="88" t="s">
        <v>31</v>
      </c>
      <c r="E66" s="88"/>
      <c r="F66" s="88"/>
      <c r="G66" s="39"/>
      <c r="J66" s="5"/>
      <c r="L66" s="2"/>
      <c r="M66" s="88" t="s">
        <v>31</v>
      </c>
      <c r="N66" s="88"/>
      <c r="O66" s="88"/>
      <c r="P66" s="39"/>
      <c r="S66" s="5"/>
    </row>
    <row r="67" spans="3:19" ht="15.75" x14ac:dyDescent="0.25">
      <c r="C67" s="2"/>
      <c r="D67" s="40"/>
      <c r="E67" s="40"/>
      <c r="F67" s="40"/>
      <c r="G67" s="39"/>
      <c r="J67" s="5"/>
      <c r="L67" s="2"/>
      <c r="M67" s="40"/>
      <c r="N67" s="40"/>
      <c r="O67" s="40"/>
      <c r="P67" s="39"/>
      <c r="S67" s="5"/>
    </row>
    <row r="68" spans="3:19" ht="15.75" customHeight="1" x14ac:dyDescent="0.2">
      <c r="C68" s="2"/>
      <c r="D68" s="78" t="s">
        <v>32</v>
      </c>
      <c r="E68" s="79"/>
      <c r="F68" s="79"/>
      <c r="G68" s="79"/>
      <c r="H68" s="79"/>
      <c r="I68" s="41"/>
      <c r="J68" s="5"/>
      <c r="L68" s="2"/>
      <c r="M68" s="78" t="s">
        <v>32</v>
      </c>
      <c r="N68" s="79"/>
      <c r="O68" s="79"/>
      <c r="P68" s="79"/>
      <c r="Q68" s="79"/>
      <c r="R68" s="41"/>
      <c r="S68" s="5"/>
    </row>
    <row r="69" spans="3:19" ht="15.75" customHeight="1" x14ac:dyDescent="0.2">
      <c r="C69" s="2"/>
      <c r="D69" s="79"/>
      <c r="E69" s="79"/>
      <c r="F69" s="79"/>
      <c r="G69" s="79"/>
      <c r="H69" s="79"/>
      <c r="I69" s="41"/>
      <c r="J69" s="5"/>
      <c r="L69" s="2"/>
      <c r="M69" s="79"/>
      <c r="N69" s="79"/>
      <c r="O69" s="79"/>
      <c r="P69" s="79"/>
      <c r="Q69" s="79"/>
      <c r="R69" s="41"/>
      <c r="S69" s="5"/>
    </row>
    <row r="70" spans="3:19" x14ac:dyDescent="0.2">
      <c r="C70" s="2"/>
      <c r="D70" s="79" t="s">
        <v>33</v>
      </c>
      <c r="E70" s="80"/>
      <c r="F70" s="80"/>
      <c r="G70" s="80"/>
      <c r="H70" s="80"/>
      <c r="I70" s="18"/>
      <c r="J70" s="5"/>
      <c r="L70" s="2"/>
      <c r="M70" s="79" t="s">
        <v>33</v>
      </c>
      <c r="N70" s="80"/>
      <c r="O70" s="80"/>
      <c r="P70" s="80"/>
      <c r="Q70" s="80"/>
      <c r="R70" s="18"/>
      <c r="S70" s="5"/>
    </row>
    <row r="71" spans="3:19" ht="15.75" x14ac:dyDescent="0.25">
      <c r="C71" s="10"/>
      <c r="D71" s="7"/>
      <c r="E71" s="7"/>
      <c r="F71" s="7"/>
      <c r="G71" s="8"/>
      <c r="H71" s="8"/>
      <c r="I71" s="8"/>
      <c r="J71" s="9"/>
      <c r="L71" s="10"/>
      <c r="M71" s="7"/>
      <c r="N71" s="7"/>
      <c r="O71" s="7"/>
      <c r="P71" s="8"/>
      <c r="Q71" s="8"/>
      <c r="R71" s="8"/>
      <c r="S71" s="9"/>
    </row>
    <row r="73" spans="3:19" ht="27" customHeight="1" x14ac:dyDescent="0.25">
      <c r="C73" s="72" t="s">
        <v>72</v>
      </c>
      <c r="D73" s="72"/>
      <c r="E73" s="72"/>
      <c r="F73" s="72"/>
      <c r="G73" s="72"/>
      <c r="H73" s="74">
        <f>+H63/365*4382</f>
        <v>0</v>
      </c>
      <c r="I73" s="75"/>
      <c r="J73" s="76"/>
    </row>
    <row r="74" spans="3:19" ht="27" customHeight="1" x14ac:dyDescent="0.25">
      <c r="C74" s="72" t="s">
        <v>73</v>
      </c>
      <c r="D74" s="72"/>
      <c r="E74" s="72"/>
      <c r="F74" s="72"/>
      <c r="G74" s="72"/>
      <c r="H74" s="74">
        <f>+Q63*365*730</f>
        <v>0</v>
      </c>
      <c r="I74" s="75"/>
      <c r="J74" s="76"/>
    </row>
    <row r="75" spans="3:19" ht="27" customHeight="1" x14ac:dyDescent="0.25">
      <c r="C75" s="73" t="s">
        <v>71</v>
      </c>
      <c r="D75" s="73"/>
      <c r="E75" s="73"/>
      <c r="F75" s="73"/>
      <c r="G75" s="73"/>
      <c r="H75" s="77">
        <f>+H73+H74</f>
        <v>0</v>
      </c>
      <c r="I75" s="75"/>
      <c r="J75" s="76"/>
    </row>
    <row r="91" spans="4:18" ht="15.75" x14ac:dyDescent="0.25">
      <c r="D91" s="1"/>
      <c r="E91" s="1"/>
      <c r="F91" s="4"/>
      <c r="G91" s="1"/>
      <c r="H91" s="1"/>
      <c r="I91" s="1"/>
      <c r="M91" s="1"/>
      <c r="N91" s="1"/>
      <c r="O91" s="4"/>
      <c r="P91" s="1"/>
      <c r="Q91" s="1"/>
      <c r="R91" s="1"/>
    </row>
    <row r="92" spans="4:18" ht="15.75" x14ac:dyDescent="0.25">
      <c r="D92" s="1"/>
      <c r="E92" s="1"/>
      <c r="F92" s="4"/>
      <c r="G92" s="1"/>
      <c r="H92" s="1"/>
      <c r="I92" s="1"/>
      <c r="M92" s="1"/>
      <c r="N92" s="1"/>
      <c r="O92" s="4"/>
      <c r="P92" s="1"/>
      <c r="Q92" s="1"/>
      <c r="R92" s="1"/>
    </row>
    <row r="96" spans="4:18" ht="15.75" x14ac:dyDescent="0.25">
      <c r="D96" s="1"/>
      <c r="E96" s="1"/>
      <c r="F96" s="1"/>
      <c r="G96" s="1"/>
      <c r="H96" s="1"/>
      <c r="I96" s="1"/>
      <c r="M96" s="1"/>
      <c r="N96" s="1"/>
      <c r="O96" s="1"/>
      <c r="P96" s="1"/>
      <c r="Q96" s="1"/>
      <c r="R96" s="1"/>
    </row>
    <row r="97" spans="4:18" ht="15.75" x14ac:dyDescent="0.25">
      <c r="G97" s="1"/>
      <c r="H97" s="1"/>
      <c r="I97" s="1"/>
      <c r="P97" s="1"/>
      <c r="Q97" s="1"/>
      <c r="R97" s="1"/>
    </row>
    <row r="98" spans="4:18" ht="15.75" x14ac:dyDescent="0.25">
      <c r="G98" s="1"/>
      <c r="H98" s="1"/>
      <c r="I98" s="1"/>
      <c r="P98" s="1"/>
      <c r="Q98" s="1"/>
      <c r="R98" s="1"/>
    </row>
    <row r="99" spans="4:18" ht="15.75" x14ac:dyDescent="0.25">
      <c r="D99" s="4"/>
      <c r="E99" s="4"/>
      <c r="F99" s="4"/>
      <c r="G99" s="6"/>
      <c r="M99" s="4"/>
      <c r="N99" s="4"/>
      <c r="O99" s="4"/>
      <c r="P99" s="6"/>
    </row>
    <row r="100" spans="4:18" ht="15.75" x14ac:dyDescent="0.25">
      <c r="D100" s="4"/>
      <c r="E100" s="4"/>
      <c r="F100" s="4"/>
      <c r="G100" s="6"/>
      <c r="M100" s="4"/>
      <c r="N100" s="4"/>
      <c r="O100" s="4"/>
      <c r="P100" s="6"/>
    </row>
    <row r="106" spans="4:18" ht="15.75" x14ac:dyDescent="0.25">
      <c r="D106" s="4"/>
      <c r="E106" s="4"/>
      <c r="F106" s="4"/>
      <c r="G106" s="4"/>
      <c r="H106" s="4"/>
      <c r="I106" s="4"/>
      <c r="M106" s="4"/>
      <c r="N106" s="4"/>
      <c r="O106" s="4"/>
      <c r="P106" s="4"/>
      <c r="Q106" s="4"/>
      <c r="R106" s="4"/>
    </row>
    <row r="107" spans="4:18" ht="15.75" x14ac:dyDescent="0.25">
      <c r="D107" s="4"/>
      <c r="E107" s="4"/>
      <c r="F107" s="4"/>
      <c r="G107" s="6"/>
      <c r="M107" s="4"/>
      <c r="N107" s="4"/>
      <c r="O107" s="4"/>
      <c r="P107" s="6"/>
    </row>
    <row r="108" spans="4:18" ht="15.75" x14ac:dyDescent="0.25">
      <c r="D108" s="4"/>
      <c r="E108" s="4"/>
      <c r="F108" s="4"/>
      <c r="G108" s="6"/>
      <c r="M108" s="4"/>
      <c r="N108" s="4"/>
      <c r="O108" s="4"/>
      <c r="P108" s="6"/>
    </row>
    <row r="109" spans="4:18" ht="15.75" x14ac:dyDescent="0.25">
      <c r="D109" s="4"/>
      <c r="E109" s="4"/>
      <c r="F109" s="4"/>
      <c r="G109" s="6"/>
      <c r="M109" s="4"/>
      <c r="N109" s="4"/>
      <c r="O109" s="4"/>
      <c r="P109" s="6"/>
    </row>
    <row r="110" spans="4:18" ht="15.75" x14ac:dyDescent="0.25">
      <c r="D110" s="4"/>
      <c r="E110" s="4"/>
      <c r="F110" s="4"/>
      <c r="G110" s="6"/>
      <c r="M110" s="4"/>
      <c r="N110" s="4"/>
      <c r="O110" s="4"/>
      <c r="P110" s="6"/>
    </row>
    <row r="111" spans="4:18" ht="15.75" x14ac:dyDescent="0.25">
      <c r="D111" s="4"/>
      <c r="E111" s="4"/>
      <c r="F111" s="4"/>
      <c r="G111" s="6"/>
      <c r="M111" s="4"/>
      <c r="N111" s="4"/>
      <c r="O111" s="4"/>
      <c r="P111" s="6"/>
    </row>
    <row r="112" spans="4:18" ht="15.75" x14ac:dyDescent="0.25">
      <c r="D112" s="4"/>
      <c r="E112" s="4"/>
      <c r="F112" s="4"/>
      <c r="G112" s="6"/>
      <c r="M112" s="4"/>
      <c r="N112" s="4"/>
      <c r="O112" s="4"/>
      <c r="P112" s="6"/>
    </row>
    <row r="114" spans="7:16" ht="15.75" x14ac:dyDescent="0.25">
      <c r="G114" s="1"/>
      <c r="P114" s="1"/>
    </row>
    <row r="115" spans="7:16" ht="15.75" x14ac:dyDescent="0.25">
      <c r="G115" s="1"/>
      <c r="P115" s="1"/>
    </row>
    <row r="138" spans="4:18" ht="15.75" x14ac:dyDescent="0.25">
      <c r="D138" s="1"/>
      <c r="E138" s="1"/>
      <c r="F138" s="4"/>
      <c r="G138" s="1"/>
      <c r="H138" s="1"/>
      <c r="I138" s="1"/>
      <c r="M138" s="1"/>
      <c r="N138" s="1"/>
      <c r="O138" s="4"/>
      <c r="P138" s="1"/>
      <c r="Q138" s="1"/>
      <c r="R138" s="1"/>
    </row>
    <row r="139" spans="4:18" ht="15.75" x14ac:dyDescent="0.25">
      <c r="D139" s="1"/>
      <c r="E139" s="1"/>
      <c r="F139" s="4"/>
      <c r="G139" s="1"/>
      <c r="H139" s="1"/>
      <c r="I139" s="1"/>
      <c r="M139" s="1"/>
      <c r="N139" s="1"/>
      <c r="O139" s="4"/>
      <c r="P139" s="1"/>
      <c r="Q139" s="1"/>
      <c r="R139" s="1"/>
    </row>
    <row r="143" spans="4:18" ht="15.75" x14ac:dyDescent="0.25">
      <c r="D143" s="1"/>
      <c r="E143" s="1"/>
      <c r="F143" s="1"/>
      <c r="G143" s="1"/>
      <c r="H143" s="1"/>
      <c r="I143" s="1"/>
      <c r="M143" s="1"/>
      <c r="N143" s="1"/>
      <c r="O143" s="1"/>
      <c r="P143" s="1"/>
      <c r="Q143" s="1"/>
      <c r="R143" s="1"/>
    </row>
    <row r="144" spans="4:18" ht="15.75" x14ac:dyDescent="0.25">
      <c r="G144" s="1"/>
      <c r="H144" s="1"/>
      <c r="I144" s="1"/>
      <c r="P144" s="1"/>
      <c r="Q144" s="1"/>
      <c r="R144" s="1"/>
    </row>
    <row r="145" spans="4:18" ht="15.75" x14ac:dyDescent="0.25">
      <c r="G145" s="1"/>
      <c r="H145" s="1"/>
      <c r="I145" s="1"/>
      <c r="P145" s="1"/>
      <c r="Q145" s="1"/>
      <c r="R145" s="1"/>
    </row>
    <row r="146" spans="4:18" ht="15.75" x14ac:dyDescent="0.25">
      <c r="D146" s="4"/>
      <c r="E146" s="4"/>
      <c r="F146" s="4"/>
      <c r="G146" s="6"/>
      <c r="M146" s="4"/>
      <c r="N146" s="4"/>
      <c r="O146" s="4"/>
      <c r="P146" s="6"/>
    </row>
    <row r="147" spans="4:18" ht="15.75" x14ac:dyDescent="0.25">
      <c r="D147" s="4"/>
      <c r="E147" s="4"/>
      <c r="F147" s="4"/>
      <c r="G147" s="6"/>
      <c r="M147" s="4"/>
      <c r="N147" s="4"/>
      <c r="O147" s="4"/>
      <c r="P147" s="6"/>
    </row>
    <row r="153" spans="4:18" ht="15.75" x14ac:dyDescent="0.25">
      <c r="D153" s="4"/>
      <c r="E153" s="4"/>
      <c r="F153" s="4"/>
      <c r="G153" s="4"/>
      <c r="H153" s="4"/>
      <c r="I153" s="4"/>
      <c r="M153" s="4"/>
      <c r="N153" s="4"/>
      <c r="O153" s="4"/>
      <c r="P153" s="4"/>
      <c r="Q153" s="4"/>
      <c r="R153" s="4"/>
    </row>
    <row r="154" spans="4:18" ht="15.75" x14ac:dyDescent="0.25">
      <c r="D154" s="4"/>
      <c r="E154" s="4"/>
      <c r="F154" s="4"/>
      <c r="G154" s="6"/>
      <c r="M154" s="4"/>
      <c r="N154" s="4"/>
      <c r="O154" s="4"/>
      <c r="P154" s="6"/>
    </row>
    <row r="155" spans="4:18" ht="15.75" x14ac:dyDescent="0.25">
      <c r="D155" s="4"/>
      <c r="E155" s="4"/>
      <c r="F155" s="4"/>
      <c r="G155" s="6"/>
      <c r="M155" s="4"/>
      <c r="N155" s="4"/>
      <c r="O155" s="4"/>
      <c r="P155" s="6"/>
    </row>
    <row r="156" spans="4:18" ht="15.75" x14ac:dyDescent="0.25">
      <c r="D156" s="4"/>
      <c r="E156" s="4"/>
      <c r="F156" s="4"/>
      <c r="G156" s="6"/>
      <c r="M156" s="4"/>
      <c r="N156" s="4"/>
      <c r="O156" s="4"/>
      <c r="P156" s="6"/>
    </row>
    <row r="157" spans="4:18" ht="27.75" customHeight="1" x14ac:dyDescent="0.2"/>
    <row r="158" spans="4:18" ht="30.75" customHeight="1" x14ac:dyDescent="0.25">
      <c r="G158" s="1"/>
      <c r="P158" s="1"/>
    </row>
    <row r="159" spans="4:18" ht="30.75" customHeight="1" x14ac:dyDescent="0.25">
      <c r="G159" s="1"/>
      <c r="P159" s="1"/>
    </row>
    <row r="160" spans="4:18" ht="30.75" customHeight="1" x14ac:dyDescent="0.2"/>
    <row r="167" spans="4:18" ht="15.75" x14ac:dyDescent="0.25">
      <c r="D167" s="1"/>
      <c r="E167" s="1"/>
      <c r="F167" s="1"/>
      <c r="G167" s="1"/>
      <c r="H167" s="1"/>
      <c r="I167" s="1"/>
      <c r="M167" s="1"/>
      <c r="N167" s="1"/>
      <c r="O167" s="1"/>
      <c r="P167" s="1"/>
      <c r="Q167" s="1"/>
      <c r="R167" s="1"/>
    </row>
    <row r="168" spans="4:18" ht="15.75" x14ac:dyDescent="0.25">
      <c r="D168" s="1"/>
      <c r="E168" s="1"/>
      <c r="F168" s="1"/>
      <c r="G168" s="1"/>
      <c r="H168" s="1"/>
      <c r="I168" s="1"/>
      <c r="M168" s="1"/>
      <c r="N168" s="1"/>
      <c r="O168" s="1"/>
      <c r="P168" s="1"/>
      <c r="Q168" s="1"/>
      <c r="R168" s="1"/>
    </row>
    <row r="171" spans="4:18" ht="18" customHeight="1" x14ac:dyDescent="0.2"/>
    <row r="172" spans="4:18" ht="18" customHeight="1" x14ac:dyDescent="0.25">
      <c r="D172" s="1"/>
      <c r="E172" s="1"/>
      <c r="F172" s="1"/>
      <c r="G172" s="1"/>
      <c r="H172" s="1"/>
      <c r="I172" s="1"/>
      <c r="M172" s="1"/>
      <c r="N172" s="1"/>
      <c r="O172" s="1"/>
      <c r="P172" s="1"/>
      <c r="Q172" s="1"/>
      <c r="R172" s="1"/>
    </row>
    <row r="173" spans="4:18" ht="18" customHeight="1" x14ac:dyDescent="0.25">
      <c r="G173" s="1"/>
      <c r="H173" s="1"/>
      <c r="I173" s="1"/>
      <c r="P173" s="1"/>
      <c r="Q173" s="1"/>
      <c r="R173" s="1"/>
    </row>
    <row r="174" spans="4:18" ht="15.75" x14ac:dyDescent="0.25">
      <c r="G174" s="1"/>
      <c r="H174" s="1"/>
      <c r="I174" s="1"/>
      <c r="P174" s="1"/>
      <c r="Q174" s="1"/>
      <c r="R174" s="1"/>
    </row>
    <row r="175" spans="4:18" ht="15.75" x14ac:dyDescent="0.25">
      <c r="D175" s="4"/>
      <c r="E175" s="4"/>
      <c r="F175" s="4"/>
      <c r="G175" s="6"/>
      <c r="M175" s="4"/>
      <c r="N175" s="4"/>
      <c r="O175" s="4"/>
      <c r="P175" s="6"/>
    </row>
    <row r="176" spans="4:18" ht="15.75" x14ac:dyDescent="0.25">
      <c r="D176" s="4"/>
      <c r="E176" s="4"/>
      <c r="F176" s="4"/>
      <c r="G176" s="6"/>
      <c r="M176" s="4"/>
      <c r="N176" s="4"/>
      <c r="O176" s="4"/>
      <c r="P176" s="6"/>
    </row>
    <row r="177" spans="4:18" ht="15.75" x14ac:dyDescent="0.25">
      <c r="D177" s="4"/>
      <c r="E177" s="4"/>
      <c r="F177" s="4"/>
      <c r="G177" s="6"/>
      <c r="M177" s="4"/>
      <c r="N177" s="4"/>
      <c r="O177" s="4"/>
      <c r="P177" s="6"/>
    </row>
    <row r="178" spans="4:18" ht="12.75" customHeight="1" x14ac:dyDescent="0.25">
      <c r="D178" s="4"/>
      <c r="E178" s="4"/>
      <c r="F178" s="4"/>
      <c r="G178" s="6"/>
      <c r="M178" s="4"/>
      <c r="N178" s="4"/>
      <c r="O178" s="4"/>
      <c r="P178" s="6"/>
    </row>
    <row r="179" spans="4:18" ht="30.75" customHeight="1" x14ac:dyDescent="0.2"/>
    <row r="180" spans="4:18" ht="30.75" customHeight="1" x14ac:dyDescent="0.2"/>
    <row r="181" spans="4:18" ht="30.75" customHeight="1" x14ac:dyDescent="0.2"/>
    <row r="182" spans="4:18" ht="30.75" customHeight="1" x14ac:dyDescent="0.2"/>
    <row r="184" spans="4:18" ht="15.75" x14ac:dyDescent="0.25">
      <c r="D184" s="4"/>
      <c r="E184" s="4"/>
      <c r="F184" s="4"/>
      <c r="G184" s="4"/>
      <c r="H184" s="4"/>
      <c r="I184" s="4"/>
      <c r="M184" s="4"/>
      <c r="N184" s="4"/>
      <c r="O184" s="4"/>
      <c r="P184" s="4"/>
      <c r="Q184" s="4"/>
      <c r="R184" s="4"/>
    </row>
    <row r="185" spans="4:18" ht="15.75" x14ac:dyDescent="0.25">
      <c r="D185" s="4"/>
      <c r="E185" s="4"/>
      <c r="F185" s="4"/>
      <c r="G185" s="6"/>
      <c r="M185" s="4"/>
      <c r="N185" s="4"/>
      <c r="O185" s="4"/>
      <c r="P185" s="6"/>
    </row>
    <row r="186" spans="4:18" ht="15.75" x14ac:dyDescent="0.25">
      <c r="D186" s="4"/>
      <c r="E186" s="4"/>
      <c r="F186" s="4"/>
      <c r="G186" s="6"/>
      <c r="M186" s="4"/>
      <c r="N186" s="4"/>
      <c r="O186" s="4"/>
      <c r="P186" s="6"/>
    </row>
    <row r="187" spans="4:18" ht="15.75" x14ac:dyDescent="0.25">
      <c r="D187" s="4"/>
      <c r="E187" s="4"/>
      <c r="F187" s="4"/>
      <c r="G187" s="6"/>
      <c r="M187" s="4"/>
      <c r="N187" s="4"/>
      <c r="O187" s="4"/>
      <c r="P187" s="6"/>
    </row>
    <row r="188" spans="4:18" ht="27.75" customHeight="1" x14ac:dyDescent="0.25">
      <c r="D188" s="4"/>
      <c r="E188" s="4"/>
      <c r="F188" s="4"/>
      <c r="G188" s="6"/>
      <c r="M188" s="4"/>
      <c r="N188" s="4"/>
      <c r="O188" s="4"/>
      <c r="P188" s="6"/>
    </row>
    <row r="189" spans="4:18" ht="30.75" customHeight="1" x14ac:dyDescent="0.25">
      <c r="D189" s="4"/>
      <c r="E189" s="4"/>
      <c r="F189" s="4"/>
      <c r="G189" s="6"/>
      <c r="M189" s="4"/>
      <c r="N189" s="4"/>
      <c r="O189" s="4"/>
      <c r="P189" s="6"/>
    </row>
    <row r="190" spans="4:18" ht="30.75" customHeight="1" x14ac:dyDescent="0.25">
      <c r="D190" s="4"/>
      <c r="E190" s="4"/>
      <c r="F190" s="4"/>
      <c r="G190" s="6"/>
      <c r="M190" s="4"/>
      <c r="N190" s="4"/>
      <c r="O190" s="4"/>
      <c r="P190" s="6"/>
    </row>
    <row r="191" spans="4:18" ht="30.75" customHeight="1" x14ac:dyDescent="0.25">
      <c r="D191" s="4"/>
      <c r="E191" s="4"/>
      <c r="F191" s="4"/>
      <c r="G191" s="6"/>
      <c r="M191" s="4"/>
      <c r="N191" s="4"/>
      <c r="O191" s="4"/>
      <c r="P191" s="6"/>
    </row>
    <row r="192" spans="4:18" ht="30.75" customHeight="1" x14ac:dyDescent="0.25">
      <c r="D192" s="4"/>
      <c r="E192" s="4"/>
      <c r="F192" s="4"/>
      <c r="G192" s="6"/>
      <c r="M192" s="4"/>
      <c r="N192" s="4"/>
      <c r="O192" s="4"/>
      <c r="P192" s="6"/>
    </row>
    <row r="193" spans="4:16" ht="30.75" customHeight="1" x14ac:dyDescent="0.25">
      <c r="D193" s="4"/>
      <c r="E193" s="4"/>
      <c r="F193" s="4"/>
      <c r="G193" s="6"/>
      <c r="M193" s="4"/>
      <c r="N193" s="4"/>
      <c r="O193" s="4"/>
      <c r="P193" s="6"/>
    </row>
    <row r="194" spans="4:16" ht="30.75" customHeight="1" x14ac:dyDescent="0.2"/>
    <row r="195" spans="4:16" ht="30.75" customHeight="1" x14ac:dyDescent="0.25">
      <c r="G195" s="1"/>
      <c r="P195" s="1"/>
    </row>
    <row r="196" spans="4:16" ht="30.75" customHeight="1" x14ac:dyDescent="0.25">
      <c r="G196" s="1"/>
      <c r="P196" s="1"/>
    </row>
    <row r="197" spans="4:16" ht="30.75" customHeight="1" x14ac:dyDescent="0.2"/>
  </sheetData>
  <mergeCells count="126">
    <mergeCell ref="I44:I47"/>
    <mergeCell ref="I53:I54"/>
    <mergeCell ref="D57:H57"/>
    <mergeCell ref="G58:H58"/>
    <mergeCell ref="D59:F59"/>
    <mergeCell ref="D60:F60"/>
    <mergeCell ref="D15:E15"/>
    <mergeCell ref="D16:E16"/>
    <mergeCell ref="D17:E17"/>
    <mergeCell ref="D18:E18"/>
    <mergeCell ref="D19:E19"/>
    <mergeCell ref="D32:F32"/>
    <mergeCell ref="D55:E55"/>
    <mergeCell ref="D54:E54"/>
    <mergeCell ref="G51:H51"/>
    <mergeCell ref="D33:H33"/>
    <mergeCell ref="D31:F31"/>
    <mergeCell ref="D43:E43"/>
    <mergeCell ref="D44:E44"/>
    <mergeCell ref="D45:E45"/>
    <mergeCell ref="D46:E46"/>
    <mergeCell ref="D47:E47"/>
    <mergeCell ref="D52:E52"/>
    <mergeCell ref="D53:E53"/>
    <mergeCell ref="D41:H41"/>
    <mergeCell ref="D50:H50"/>
    <mergeCell ref="D38:F38"/>
    <mergeCell ref="G42:H42"/>
    <mergeCell ref="D35:H35"/>
    <mergeCell ref="G36:H36"/>
    <mergeCell ref="D37:F37"/>
    <mergeCell ref="D48:E48"/>
    <mergeCell ref="D39:F39"/>
    <mergeCell ref="C3:J3"/>
    <mergeCell ref="D28:H28"/>
    <mergeCell ref="D13:H13"/>
    <mergeCell ref="D21:H21"/>
    <mergeCell ref="D30:F30"/>
    <mergeCell ref="D25:E25"/>
    <mergeCell ref="D26:E26"/>
    <mergeCell ref="D11:E11"/>
    <mergeCell ref="G6:H6"/>
    <mergeCell ref="G14:H14"/>
    <mergeCell ref="G22:H22"/>
    <mergeCell ref="D23:E23"/>
    <mergeCell ref="D24:E24"/>
    <mergeCell ref="G29:H29"/>
    <mergeCell ref="F8:F10"/>
    <mergeCell ref="I8:I10"/>
    <mergeCell ref="I16:I18"/>
    <mergeCell ref="I24:I25"/>
    <mergeCell ref="D7:E7"/>
    <mergeCell ref="D8:E8"/>
    <mergeCell ref="D9:E9"/>
    <mergeCell ref="D10:E10"/>
    <mergeCell ref="M11:N11"/>
    <mergeCell ref="M13:Q13"/>
    <mergeCell ref="P14:Q14"/>
    <mergeCell ref="M15:N15"/>
    <mergeCell ref="M16:N16"/>
    <mergeCell ref="L3:S3"/>
    <mergeCell ref="P6:Q6"/>
    <mergeCell ref="M7:N7"/>
    <mergeCell ref="M8:N8"/>
    <mergeCell ref="O8:O10"/>
    <mergeCell ref="R8:R10"/>
    <mergeCell ref="M9:N9"/>
    <mergeCell ref="M10:N10"/>
    <mergeCell ref="M21:Q21"/>
    <mergeCell ref="P22:Q22"/>
    <mergeCell ref="M23:N23"/>
    <mergeCell ref="M24:N24"/>
    <mergeCell ref="R24:R25"/>
    <mergeCell ref="M25:N25"/>
    <mergeCell ref="R16:R18"/>
    <mergeCell ref="M17:N17"/>
    <mergeCell ref="M18:N18"/>
    <mergeCell ref="M19:N19"/>
    <mergeCell ref="M32:O32"/>
    <mergeCell ref="M33:Q33"/>
    <mergeCell ref="M35:Q35"/>
    <mergeCell ref="P36:Q36"/>
    <mergeCell ref="M37:O37"/>
    <mergeCell ref="M26:N26"/>
    <mergeCell ref="M28:Q28"/>
    <mergeCell ref="P29:Q29"/>
    <mergeCell ref="M30:O30"/>
    <mergeCell ref="M31:O31"/>
    <mergeCell ref="M44:N44"/>
    <mergeCell ref="R44:R47"/>
    <mergeCell ref="M45:N45"/>
    <mergeCell ref="M46:N46"/>
    <mergeCell ref="M47:N47"/>
    <mergeCell ref="M38:O38"/>
    <mergeCell ref="M39:O39"/>
    <mergeCell ref="M41:Q41"/>
    <mergeCell ref="P42:Q42"/>
    <mergeCell ref="M43:N43"/>
    <mergeCell ref="R53:R54"/>
    <mergeCell ref="M54:N54"/>
    <mergeCell ref="M55:N55"/>
    <mergeCell ref="M57:Q57"/>
    <mergeCell ref="P58:Q58"/>
    <mergeCell ref="M48:N48"/>
    <mergeCell ref="M50:Q50"/>
    <mergeCell ref="P51:Q51"/>
    <mergeCell ref="M52:N52"/>
    <mergeCell ref="M53:N53"/>
    <mergeCell ref="C73:G73"/>
    <mergeCell ref="C74:G74"/>
    <mergeCell ref="C75:G75"/>
    <mergeCell ref="H73:J73"/>
    <mergeCell ref="H74:J74"/>
    <mergeCell ref="H75:J75"/>
    <mergeCell ref="M68:Q69"/>
    <mergeCell ref="M70:Q70"/>
    <mergeCell ref="M59:O59"/>
    <mergeCell ref="M60:O60"/>
    <mergeCell ref="M61:O61"/>
    <mergeCell ref="M63:P63"/>
    <mergeCell ref="M66:O66"/>
    <mergeCell ref="D68:H69"/>
    <mergeCell ref="D70:H70"/>
    <mergeCell ref="D66:F66"/>
    <mergeCell ref="D63:G63"/>
    <mergeCell ref="D61:F61"/>
  </mergeCells>
  <pageMargins left="0.25" right="0.25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0956F-CA3C-4275-9AAF-9ED5E78B327C}">
  <sheetPr>
    <pageSetUpPr fitToPage="1"/>
  </sheetPr>
  <dimension ref="B2:K74"/>
  <sheetViews>
    <sheetView showGridLines="0" topLeftCell="A15" zoomScale="85" zoomScaleNormal="85" workbookViewId="0">
      <selection activeCell="N44" sqref="N44"/>
    </sheetView>
  </sheetViews>
  <sheetFormatPr baseColWidth="10" defaultRowHeight="12.75" x14ac:dyDescent="0.2"/>
  <cols>
    <col min="1" max="1" width="7.7109375" customWidth="1"/>
    <col min="2" max="2" width="5.7109375" customWidth="1"/>
    <col min="3" max="3" width="8.7109375" customWidth="1"/>
    <col min="4" max="4" width="28.28515625" customWidth="1"/>
    <col min="5" max="5" width="15.5703125" customWidth="1"/>
    <col min="6" max="6" width="15.7109375" customWidth="1"/>
    <col min="7" max="7" width="14.5703125" customWidth="1"/>
    <col min="8" max="9" width="16.7109375" customWidth="1"/>
    <col min="10" max="10" width="15.28515625" customWidth="1"/>
    <col min="11" max="11" width="5.7109375" customWidth="1"/>
  </cols>
  <sheetData>
    <row r="2" spans="2:11" ht="84" customHeight="1" x14ac:dyDescent="0.2">
      <c r="B2" s="109" t="s">
        <v>61</v>
      </c>
      <c r="C2" s="110"/>
      <c r="D2" s="110"/>
      <c r="E2" s="110"/>
      <c r="F2" s="110"/>
      <c r="G2" s="110"/>
      <c r="H2" s="110"/>
      <c r="I2" s="110"/>
      <c r="J2" s="110"/>
      <c r="K2" s="111"/>
    </row>
    <row r="3" spans="2:11" s="3" customFormat="1" ht="15" x14ac:dyDescent="0.2">
      <c r="B3" s="2"/>
      <c r="K3" s="5"/>
    </row>
    <row r="4" spans="2:11" s="3" customFormat="1" ht="15" x14ac:dyDescent="0.2">
      <c r="B4" s="2"/>
      <c r="K4" s="5"/>
    </row>
    <row r="5" spans="2:11" s="3" customFormat="1" ht="15.75" x14ac:dyDescent="0.25">
      <c r="B5" s="2"/>
      <c r="C5" s="1" t="s">
        <v>74</v>
      </c>
      <c r="K5" s="5"/>
    </row>
    <row r="6" spans="2:11" s="3" customFormat="1" ht="15.75" x14ac:dyDescent="0.25">
      <c r="B6" s="2"/>
      <c r="C6" s="1"/>
      <c r="K6" s="5"/>
    </row>
    <row r="7" spans="2:11" s="3" customFormat="1" ht="15" x14ac:dyDescent="0.2">
      <c r="B7" s="2"/>
      <c r="C7" s="124" t="s">
        <v>44</v>
      </c>
      <c r="D7" s="125"/>
      <c r="E7" s="45"/>
      <c r="K7" s="5"/>
    </row>
    <row r="8" spans="2:11" s="3" customFormat="1" ht="15" x14ac:dyDescent="0.2">
      <c r="B8" s="2"/>
      <c r="C8" s="122" t="s">
        <v>50</v>
      </c>
      <c r="D8" s="123"/>
      <c r="E8" s="46"/>
      <c r="K8" s="5"/>
    </row>
    <row r="9" spans="2:11" s="3" customFormat="1" ht="15" x14ac:dyDescent="0.2">
      <c r="B9" s="2"/>
      <c r="C9" s="122" t="s">
        <v>48</v>
      </c>
      <c r="D9" s="123"/>
      <c r="E9" s="47"/>
      <c r="K9" s="5"/>
    </row>
    <row r="10" spans="2:11" s="3" customFormat="1" ht="15" x14ac:dyDescent="0.2">
      <c r="B10" s="2"/>
      <c r="C10" s="126" t="s">
        <v>51</v>
      </c>
      <c r="D10" s="127"/>
      <c r="E10" s="48">
        <v>12</v>
      </c>
      <c r="K10" s="5"/>
    </row>
    <row r="11" spans="2:11" s="3" customFormat="1" ht="15" x14ac:dyDescent="0.2">
      <c r="B11" s="2"/>
      <c r="K11" s="5"/>
    </row>
    <row r="12" spans="2:11" s="55" customFormat="1" ht="31.5" x14ac:dyDescent="0.25">
      <c r="B12" s="49"/>
      <c r="C12" s="50" t="s">
        <v>45</v>
      </c>
      <c r="D12" s="51" t="s">
        <v>46</v>
      </c>
      <c r="E12" s="51" t="s">
        <v>47</v>
      </c>
      <c r="F12" s="52" t="s">
        <v>48</v>
      </c>
      <c r="G12" s="51" t="s">
        <v>49</v>
      </c>
      <c r="H12" s="51" t="s">
        <v>54</v>
      </c>
      <c r="I12" s="51" t="s">
        <v>59</v>
      </c>
      <c r="J12" s="53" t="s">
        <v>60</v>
      </c>
      <c r="K12" s="54"/>
    </row>
    <row r="13" spans="2:11" s="3" customFormat="1" ht="15" x14ac:dyDescent="0.2">
      <c r="B13" s="2"/>
      <c r="C13" s="56">
        <v>1</v>
      </c>
      <c r="D13" s="57">
        <f>+E8</f>
        <v>0</v>
      </c>
      <c r="E13" s="57">
        <f>G13-F13</f>
        <v>0</v>
      </c>
      <c r="F13" s="58">
        <f>SUM(IPMT(E$9/12,(C13-1)*12+1,E$10*12,-E$8),IPMT(E$9/12,(C13-1)*12+2,E$10*12,-E$8),IPMT(E$9/12,(C13-1)*12+3,E$10*12,-E$8),IPMT(E$9/12,(C13-1)*12+4,E$10*12,-E$8),IPMT(E$9/12,(C13-1)*12+5,E$10*12,-E$8),IPMT(E$9/12,(C13-1)*12+6,E$10*12,-E$8),IPMT(E$9/12,(C13-1)*12+7,E$10*12,-E$8),IPMT(E$9/12,(C13-1)*12+8,E$10*12,-E$8),IPMT(E$9/12,(C13-1)*12+9,E$10*12,-E$8),IPMT(E$9/12,(C13-1)*12+10,E$10*12,-E$8),IPMT(E$9/12,(C13-1)*12+11,E$10*12,-E$8),IPMT(E$9/12,(C13-1)*12+12,E$10*12,-E$8))</f>
        <v>0</v>
      </c>
      <c r="G13" s="57">
        <f>-PMT(E$9/12,E$10*12,E$8)*12</f>
        <v>0</v>
      </c>
      <c r="H13" s="59">
        <f>+G13/12</f>
        <v>0</v>
      </c>
      <c r="I13" s="60">
        <f>+E13/12</f>
        <v>0</v>
      </c>
      <c r="J13" s="61">
        <f>+F13/12</f>
        <v>0</v>
      </c>
      <c r="K13" s="5"/>
    </row>
    <row r="14" spans="2:11" s="3" customFormat="1" ht="15" x14ac:dyDescent="0.2">
      <c r="B14" s="2"/>
      <c r="C14" s="56">
        <v>2</v>
      </c>
      <c r="D14" s="57">
        <f t="shared" ref="D14:D22" si="0">D13-E13</f>
        <v>0</v>
      </c>
      <c r="E14" s="57">
        <f>G14-F14</f>
        <v>0</v>
      </c>
      <c r="F14" s="58">
        <f t="shared" ref="F14:F24" si="1">SUM(IPMT(E$9/12,(C14-1)*12+1,E$10*12,-E$8),IPMT(E$9/12,(C14-1)*12+2,E$10*12,-E$8),IPMT(E$9/12,(C14-1)*12+3,E$10*12,-E$8),IPMT(E$9/12,(C14-1)*12+4,E$10*12,-E$8),IPMT(E$9/12,(C14-1)*12+5,E$10*12,-E$8),IPMT(E$9/12,(C14-1)*12+6,E$10*12,-E$8),IPMT(E$9/12,(C14-1)*12+7,E$10*12,-E$8),IPMT(E$9/12,(C14-1)*12+8,E$10*12,-E$8),IPMT(E$9/12,(C14-1)*12+9,E$10*12,-E$8),IPMT(E$9/12,(C14-1)*12+10,E$10*12,-E$8),IPMT(E$9/12,(C14-1)*12+11,E$10*12,-E$8),IPMT(E$9/12,(C14-1)*12+12,E$10*12,-E$8))</f>
        <v>0</v>
      </c>
      <c r="G14" s="57">
        <f t="shared" ref="G14:G24" si="2">-PMT(E$9/12,E$10*12,E$8)*12</f>
        <v>0</v>
      </c>
      <c r="H14" s="59">
        <f t="shared" ref="H14:H24" si="3">+G14/12</f>
        <v>0</v>
      </c>
      <c r="I14" s="60">
        <f t="shared" ref="I14:I24" si="4">+E14/12</f>
        <v>0</v>
      </c>
      <c r="J14" s="61">
        <f t="shared" ref="J14:J24" si="5">+F14/12</f>
        <v>0</v>
      </c>
      <c r="K14" s="5"/>
    </row>
    <row r="15" spans="2:11" s="3" customFormat="1" ht="15" x14ac:dyDescent="0.2">
      <c r="B15" s="2"/>
      <c r="C15" s="56">
        <v>3</v>
      </c>
      <c r="D15" s="57">
        <f t="shared" si="0"/>
        <v>0</v>
      </c>
      <c r="E15" s="57">
        <f t="shared" ref="E15:E22" si="6">G15-F15</f>
        <v>0</v>
      </c>
      <c r="F15" s="58">
        <f t="shared" si="1"/>
        <v>0</v>
      </c>
      <c r="G15" s="57">
        <f t="shared" si="2"/>
        <v>0</v>
      </c>
      <c r="H15" s="59">
        <f t="shared" si="3"/>
        <v>0</v>
      </c>
      <c r="I15" s="60">
        <f t="shared" si="4"/>
        <v>0</v>
      </c>
      <c r="J15" s="61">
        <f t="shared" si="5"/>
        <v>0</v>
      </c>
      <c r="K15" s="5"/>
    </row>
    <row r="16" spans="2:11" s="3" customFormat="1" ht="15" x14ac:dyDescent="0.2">
      <c r="B16" s="2"/>
      <c r="C16" s="56">
        <v>4</v>
      </c>
      <c r="D16" s="57">
        <f t="shared" si="0"/>
        <v>0</v>
      </c>
      <c r="E16" s="57">
        <f t="shared" si="6"/>
        <v>0</v>
      </c>
      <c r="F16" s="58">
        <f t="shared" si="1"/>
        <v>0</v>
      </c>
      <c r="G16" s="57">
        <f t="shared" si="2"/>
        <v>0</v>
      </c>
      <c r="H16" s="59">
        <f t="shared" si="3"/>
        <v>0</v>
      </c>
      <c r="I16" s="60">
        <f t="shared" si="4"/>
        <v>0</v>
      </c>
      <c r="J16" s="61">
        <f t="shared" si="5"/>
        <v>0</v>
      </c>
      <c r="K16" s="5"/>
    </row>
    <row r="17" spans="2:11" s="3" customFormat="1" ht="15" x14ac:dyDescent="0.2">
      <c r="B17" s="2"/>
      <c r="C17" s="56">
        <v>5</v>
      </c>
      <c r="D17" s="57">
        <f t="shared" si="0"/>
        <v>0</v>
      </c>
      <c r="E17" s="57">
        <f t="shared" si="6"/>
        <v>0</v>
      </c>
      <c r="F17" s="58">
        <f t="shared" si="1"/>
        <v>0</v>
      </c>
      <c r="G17" s="57">
        <f t="shared" si="2"/>
        <v>0</v>
      </c>
      <c r="H17" s="59">
        <f t="shared" si="3"/>
        <v>0</v>
      </c>
      <c r="I17" s="60">
        <f t="shared" si="4"/>
        <v>0</v>
      </c>
      <c r="J17" s="61">
        <f t="shared" si="5"/>
        <v>0</v>
      </c>
      <c r="K17" s="5"/>
    </row>
    <row r="18" spans="2:11" s="3" customFormat="1" ht="15" x14ac:dyDescent="0.2">
      <c r="B18" s="2"/>
      <c r="C18" s="56">
        <v>6</v>
      </c>
      <c r="D18" s="57">
        <f t="shared" si="0"/>
        <v>0</v>
      </c>
      <c r="E18" s="57">
        <f t="shared" si="6"/>
        <v>0</v>
      </c>
      <c r="F18" s="58">
        <f t="shared" si="1"/>
        <v>0</v>
      </c>
      <c r="G18" s="57">
        <f t="shared" si="2"/>
        <v>0</v>
      </c>
      <c r="H18" s="59">
        <f t="shared" si="3"/>
        <v>0</v>
      </c>
      <c r="I18" s="60">
        <f t="shared" si="4"/>
        <v>0</v>
      </c>
      <c r="J18" s="61">
        <f t="shared" si="5"/>
        <v>0</v>
      </c>
      <c r="K18" s="5"/>
    </row>
    <row r="19" spans="2:11" s="3" customFormat="1" ht="15" x14ac:dyDescent="0.2">
      <c r="B19" s="2"/>
      <c r="C19" s="56">
        <v>7</v>
      </c>
      <c r="D19" s="57">
        <f t="shared" si="0"/>
        <v>0</v>
      </c>
      <c r="E19" s="57">
        <f t="shared" si="6"/>
        <v>0</v>
      </c>
      <c r="F19" s="58">
        <f t="shared" si="1"/>
        <v>0</v>
      </c>
      <c r="G19" s="57">
        <f t="shared" si="2"/>
        <v>0</v>
      </c>
      <c r="H19" s="59">
        <f t="shared" si="3"/>
        <v>0</v>
      </c>
      <c r="I19" s="60">
        <f t="shared" si="4"/>
        <v>0</v>
      </c>
      <c r="J19" s="61">
        <f t="shared" si="5"/>
        <v>0</v>
      </c>
      <c r="K19" s="5"/>
    </row>
    <row r="20" spans="2:11" s="3" customFormat="1" ht="15" x14ac:dyDescent="0.2">
      <c r="B20" s="2"/>
      <c r="C20" s="56">
        <v>8</v>
      </c>
      <c r="D20" s="57">
        <f t="shared" si="0"/>
        <v>0</v>
      </c>
      <c r="E20" s="57">
        <f t="shared" si="6"/>
        <v>0</v>
      </c>
      <c r="F20" s="58">
        <f t="shared" si="1"/>
        <v>0</v>
      </c>
      <c r="G20" s="57">
        <f t="shared" si="2"/>
        <v>0</v>
      </c>
      <c r="H20" s="59">
        <f t="shared" si="3"/>
        <v>0</v>
      </c>
      <c r="I20" s="60">
        <f t="shared" si="4"/>
        <v>0</v>
      </c>
      <c r="J20" s="61">
        <f t="shared" si="5"/>
        <v>0</v>
      </c>
      <c r="K20" s="5"/>
    </row>
    <row r="21" spans="2:11" s="3" customFormat="1" ht="15" x14ac:dyDescent="0.2">
      <c r="B21" s="2"/>
      <c r="C21" s="56">
        <v>9</v>
      </c>
      <c r="D21" s="57">
        <f t="shared" si="0"/>
        <v>0</v>
      </c>
      <c r="E21" s="57">
        <f t="shared" si="6"/>
        <v>0</v>
      </c>
      <c r="F21" s="58">
        <f t="shared" si="1"/>
        <v>0</v>
      </c>
      <c r="G21" s="57">
        <f t="shared" si="2"/>
        <v>0</v>
      </c>
      <c r="H21" s="59">
        <f t="shared" si="3"/>
        <v>0</v>
      </c>
      <c r="I21" s="60">
        <f t="shared" si="4"/>
        <v>0</v>
      </c>
      <c r="J21" s="61">
        <f t="shared" si="5"/>
        <v>0</v>
      </c>
      <c r="K21" s="5"/>
    </row>
    <row r="22" spans="2:11" s="3" customFormat="1" ht="15" x14ac:dyDescent="0.2">
      <c r="B22" s="2"/>
      <c r="C22" s="56">
        <v>10</v>
      </c>
      <c r="D22" s="57">
        <f t="shared" si="0"/>
        <v>0</v>
      </c>
      <c r="E22" s="57">
        <f t="shared" si="6"/>
        <v>0</v>
      </c>
      <c r="F22" s="58">
        <f t="shared" si="1"/>
        <v>0</v>
      </c>
      <c r="G22" s="57">
        <f t="shared" si="2"/>
        <v>0</v>
      </c>
      <c r="H22" s="59">
        <f t="shared" si="3"/>
        <v>0</v>
      </c>
      <c r="I22" s="60">
        <f t="shared" si="4"/>
        <v>0</v>
      </c>
      <c r="J22" s="61">
        <f t="shared" si="5"/>
        <v>0</v>
      </c>
      <c r="K22" s="5"/>
    </row>
    <row r="23" spans="2:11" s="3" customFormat="1" ht="15" x14ac:dyDescent="0.2">
      <c r="B23" s="2"/>
      <c r="C23" s="56">
        <v>11</v>
      </c>
      <c r="D23" s="57">
        <f t="shared" ref="D23:D24" si="7">D22-E22</f>
        <v>0</v>
      </c>
      <c r="E23" s="57">
        <f t="shared" ref="E23:E24" si="8">G23-F23</f>
        <v>0</v>
      </c>
      <c r="F23" s="58">
        <f t="shared" si="1"/>
        <v>0</v>
      </c>
      <c r="G23" s="57">
        <f t="shared" si="2"/>
        <v>0</v>
      </c>
      <c r="H23" s="59">
        <f t="shared" si="3"/>
        <v>0</v>
      </c>
      <c r="I23" s="60">
        <f t="shared" si="4"/>
        <v>0</v>
      </c>
      <c r="J23" s="61">
        <f t="shared" si="5"/>
        <v>0</v>
      </c>
      <c r="K23" s="5"/>
    </row>
    <row r="24" spans="2:11" s="3" customFormat="1" ht="15" x14ac:dyDescent="0.2">
      <c r="B24" s="2"/>
      <c r="C24" s="56">
        <v>12</v>
      </c>
      <c r="D24" s="57">
        <f t="shared" si="7"/>
        <v>0</v>
      </c>
      <c r="E24" s="57">
        <f t="shared" si="8"/>
        <v>0</v>
      </c>
      <c r="F24" s="58">
        <f t="shared" si="1"/>
        <v>0</v>
      </c>
      <c r="G24" s="57">
        <f t="shared" si="2"/>
        <v>0</v>
      </c>
      <c r="H24" s="59">
        <f t="shared" si="3"/>
        <v>0</v>
      </c>
      <c r="I24" s="60">
        <f t="shared" si="4"/>
        <v>0</v>
      </c>
      <c r="J24" s="61">
        <f t="shared" si="5"/>
        <v>0</v>
      </c>
      <c r="K24" s="5"/>
    </row>
    <row r="25" spans="2:11" s="3" customFormat="1" ht="15.75" x14ac:dyDescent="0.25">
      <c r="B25" s="2"/>
      <c r="C25" s="62" t="s">
        <v>37</v>
      </c>
      <c r="D25" s="63"/>
      <c r="E25" s="64">
        <f>SUM(E13:E24)</f>
        <v>0</v>
      </c>
      <c r="F25" s="65">
        <f>SUM(F13:F24)</f>
        <v>0</v>
      </c>
      <c r="G25" s="64">
        <f>SUM(G13:G24)</f>
        <v>0</v>
      </c>
      <c r="H25" s="64"/>
      <c r="I25" s="64"/>
      <c r="J25" s="66"/>
      <c r="K25" s="5"/>
    </row>
    <row r="26" spans="2:11" s="3" customFormat="1" ht="15" x14ac:dyDescent="0.2">
      <c r="B26" s="2"/>
      <c r="K26" s="5"/>
    </row>
    <row r="27" spans="2:11" s="3" customFormat="1" ht="15" x14ac:dyDescent="0.2">
      <c r="B27" s="2"/>
      <c r="K27" s="5"/>
    </row>
    <row r="28" spans="2:11" s="3" customFormat="1" ht="15.75" x14ac:dyDescent="0.25">
      <c r="B28" s="2"/>
      <c r="C28" s="1" t="s">
        <v>75</v>
      </c>
      <c r="K28" s="5"/>
    </row>
    <row r="29" spans="2:11" s="3" customFormat="1" ht="15.75" x14ac:dyDescent="0.25">
      <c r="B29" s="2"/>
      <c r="C29" s="1"/>
      <c r="K29" s="5"/>
    </row>
    <row r="30" spans="2:11" s="3" customFormat="1" ht="15" x14ac:dyDescent="0.2">
      <c r="B30" s="2"/>
      <c r="C30" s="124" t="s">
        <v>44</v>
      </c>
      <c r="D30" s="125"/>
      <c r="E30" s="45"/>
      <c r="K30" s="5"/>
    </row>
    <row r="31" spans="2:11" s="3" customFormat="1" ht="15" x14ac:dyDescent="0.2">
      <c r="B31" s="2"/>
      <c r="C31" s="122" t="s">
        <v>50</v>
      </c>
      <c r="D31" s="123"/>
      <c r="E31" s="46"/>
      <c r="K31" s="5"/>
    </row>
    <row r="32" spans="2:11" s="3" customFormat="1" ht="15" x14ac:dyDescent="0.2">
      <c r="B32" s="2"/>
      <c r="C32" s="122" t="s">
        <v>48</v>
      </c>
      <c r="D32" s="123"/>
      <c r="E32" s="47"/>
      <c r="K32" s="5"/>
    </row>
    <row r="33" spans="2:11" s="3" customFormat="1" ht="15" x14ac:dyDescent="0.2">
      <c r="B33" s="2"/>
      <c r="C33" s="126" t="s">
        <v>51</v>
      </c>
      <c r="D33" s="127"/>
      <c r="E33" s="48">
        <v>12</v>
      </c>
      <c r="K33" s="5"/>
    </row>
    <row r="34" spans="2:11" s="3" customFormat="1" ht="15" x14ac:dyDescent="0.2">
      <c r="B34" s="2"/>
      <c r="K34" s="5"/>
    </row>
    <row r="35" spans="2:11" s="55" customFormat="1" ht="31.5" x14ac:dyDescent="0.25">
      <c r="B35" s="49"/>
      <c r="C35" s="50" t="s">
        <v>45</v>
      </c>
      <c r="D35" s="51" t="s">
        <v>46</v>
      </c>
      <c r="E35" s="51" t="s">
        <v>47</v>
      </c>
      <c r="F35" s="52" t="s">
        <v>48</v>
      </c>
      <c r="G35" s="51" t="s">
        <v>49</v>
      </c>
      <c r="H35" s="51" t="s">
        <v>54</v>
      </c>
      <c r="I35" s="51" t="s">
        <v>59</v>
      </c>
      <c r="J35" s="53" t="s">
        <v>60</v>
      </c>
      <c r="K35" s="54"/>
    </row>
    <row r="36" spans="2:11" s="3" customFormat="1" ht="15" x14ac:dyDescent="0.2">
      <c r="B36" s="2"/>
      <c r="C36" s="56">
        <v>1</v>
      </c>
      <c r="D36" s="57">
        <f>+E31</f>
        <v>0</v>
      </c>
      <c r="E36" s="57">
        <f>G36-F36</f>
        <v>0</v>
      </c>
      <c r="F36" s="58">
        <f t="shared" ref="F36:F47" si="9">SUM(IPMT(E$32/12,(C36-1)*12+1,E$33*12,-E$31),IPMT(E$32/12,(C36-1)*12+2,E$33*12,-E$31),IPMT(E$32/12,(C36-1)*12+3,E$33*12,-E$31),IPMT(E$32/12,(C36-1)*12+4,E$33*12,-E$31),IPMT(E$32/12,(C36-1)*12+5,E$33*12,-E$31),IPMT(E$32/12,(C36-1)*12+6,E$33*12,-E$31),IPMT(E$32/12,(C36-1)*12+7,E$33*12,-E$31),IPMT(E$32/12,(C36-1)*12+8,E$33*12,-E$31),IPMT(E$32/12,(C36-1)*12+9,E$33*12,-E$31),IPMT(E$32/12,(C36-1)*12+10,E$33*12,-E$31),IPMT(E$32/12,(C36-1)*12+11,E$33*12,-E$31),IPMT(E$32/12,(C36-1)*12+12,E$33*12,-E$31))</f>
        <v>0</v>
      </c>
      <c r="G36" s="57">
        <f>-PMT(E$32/12,E$33*12,E$31)*12</f>
        <v>0</v>
      </c>
      <c r="H36" s="60">
        <f>+G36/12</f>
        <v>0</v>
      </c>
      <c r="I36" s="60">
        <f>+E36/12</f>
        <v>0</v>
      </c>
      <c r="J36" s="61">
        <f>+F36/12</f>
        <v>0</v>
      </c>
      <c r="K36" s="5"/>
    </row>
    <row r="37" spans="2:11" s="3" customFormat="1" ht="15" x14ac:dyDescent="0.2">
      <c r="B37" s="2"/>
      <c r="C37" s="56">
        <v>2</v>
      </c>
      <c r="D37" s="57">
        <f t="shared" ref="D37:D45" si="10">D36-E36</f>
        <v>0</v>
      </c>
      <c r="E37" s="57">
        <f>G37-F37</f>
        <v>0</v>
      </c>
      <c r="F37" s="58">
        <f t="shared" si="9"/>
        <v>0</v>
      </c>
      <c r="G37" s="57">
        <f t="shared" ref="G37:G47" si="11">-PMT(E$32/12,E$33*12,E$31)*12</f>
        <v>0</v>
      </c>
      <c r="H37" s="60">
        <f t="shared" ref="H37:H47" si="12">+G37/12</f>
        <v>0</v>
      </c>
      <c r="I37" s="60">
        <f t="shared" ref="I37:I47" si="13">+E37/12</f>
        <v>0</v>
      </c>
      <c r="J37" s="61">
        <f t="shared" ref="J37:J47" si="14">+F37/12</f>
        <v>0</v>
      </c>
      <c r="K37" s="5"/>
    </row>
    <row r="38" spans="2:11" s="3" customFormat="1" ht="15" x14ac:dyDescent="0.2">
      <c r="B38" s="2"/>
      <c r="C38" s="56">
        <v>3</v>
      </c>
      <c r="D38" s="57">
        <f t="shared" si="10"/>
        <v>0</v>
      </c>
      <c r="E38" s="57">
        <f t="shared" ref="E38:E47" si="15">G38-F38</f>
        <v>0</v>
      </c>
      <c r="F38" s="58">
        <f t="shared" si="9"/>
        <v>0</v>
      </c>
      <c r="G38" s="57">
        <f t="shared" si="11"/>
        <v>0</v>
      </c>
      <c r="H38" s="60">
        <f t="shared" si="12"/>
        <v>0</v>
      </c>
      <c r="I38" s="60">
        <f t="shared" si="13"/>
        <v>0</v>
      </c>
      <c r="J38" s="61">
        <f t="shared" si="14"/>
        <v>0</v>
      </c>
      <c r="K38" s="5"/>
    </row>
    <row r="39" spans="2:11" s="3" customFormat="1" ht="15" x14ac:dyDescent="0.2">
      <c r="B39" s="2"/>
      <c r="C39" s="56">
        <v>4</v>
      </c>
      <c r="D39" s="57">
        <f t="shared" si="10"/>
        <v>0</v>
      </c>
      <c r="E39" s="57">
        <f t="shared" si="15"/>
        <v>0</v>
      </c>
      <c r="F39" s="58">
        <f t="shared" si="9"/>
        <v>0</v>
      </c>
      <c r="G39" s="57">
        <f t="shared" si="11"/>
        <v>0</v>
      </c>
      <c r="H39" s="60">
        <f t="shared" si="12"/>
        <v>0</v>
      </c>
      <c r="I39" s="60">
        <f t="shared" si="13"/>
        <v>0</v>
      </c>
      <c r="J39" s="61">
        <f t="shared" si="14"/>
        <v>0</v>
      </c>
      <c r="K39" s="5"/>
    </row>
    <row r="40" spans="2:11" s="3" customFormat="1" ht="15" x14ac:dyDescent="0.2">
      <c r="B40" s="2"/>
      <c r="C40" s="56">
        <v>5</v>
      </c>
      <c r="D40" s="57">
        <f t="shared" si="10"/>
        <v>0</v>
      </c>
      <c r="E40" s="57">
        <f t="shared" si="15"/>
        <v>0</v>
      </c>
      <c r="F40" s="58">
        <f t="shared" si="9"/>
        <v>0</v>
      </c>
      <c r="G40" s="57">
        <f t="shared" si="11"/>
        <v>0</v>
      </c>
      <c r="H40" s="60">
        <f t="shared" si="12"/>
        <v>0</v>
      </c>
      <c r="I40" s="60">
        <f t="shared" si="13"/>
        <v>0</v>
      </c>
      <c r="J40" s="61">
        <f t="shared" si="14"/>
        <v>0</v>
      </c>
      <c r="K40" s="5"/>
    </row>
    <row r="41" spans="2:11" s="3" customFormat="1" ht="15" x14ac:dyDescent="0.2">
      <c r="B41" s="2"/>
      <c r="C41" s="56">
        <v>6</v>
      </c>
      <c r="D41" s="57">
        <f t="shared" si="10"/>
        <v>0</v>
      </c>
      <c r="E41" s="57">
        <f t="shared" si="15"/>
        <v>0</v>
      </c>
      <c r="F41" s="58">
        <f t="shared" si="9"/>
        <v>0</v>
      </c>
      <c r="G41" s="57">
        <f t="shared" si="11"/>
        <v>0</v>
      </c>
      <c r="H41" s="60">
        <f t="shared" si="12"/>
        <v>0</v>
      </c>
      <c r="I41" s="60">
        <f t="shared" si="13"/>
        <v>0</v>
      </c>
      <c r="J41" s="61">
        <f t="shared" si="14"/>
        <v>0</v>
      </c>
      <c r="K41" s="5"/>
    </row>
    <row r="42" spans="2:11" s="3" customFormat="1" ht="15" x14ac:dyDescent="0.2">
      <c r="B42" s="2"/>
      <c r="C42" s="56">
        <v>7</v>
      </c>
      <c r="D42" s="57">
        <f t="shared" si="10"/>
        <v>0</v>
      </c>
      <c r="E42" s="57">
        <f t="shared" si="15"/>
        <v>0</v>
      </c>
      <c r="F42" s="58">
        <f t="shared" si="9"/>
        <v>0</v>
      </c>
      <c r="G42" s="57">
        <f t="shared" si="11"/>
        <v>0</v>
      </c>
      <c r="H42" s="60">
        <f t="shared" si="12"/>
        <v>0</v>
      </c>
      <c r="I42" s="60">
        <f t="shared" si="13"/>
        <v>0</v>
      </c>
      <c r="J42" s="61">
        <f t="shared" si="14"/>
        <v>0</v>
      </c>
      <c r="K42" s="5"/>
    </row>
    <row r="43" spans="2:11" s="3" customFormat="1" ht="15" x14ac:dyDescent="0.2">
      <c r="B43" s="2"/>
      <c r="C43" s="56">
        <v>8</v>
      </c>
      <c r="D43" s="57">
        <f t="shared" si="10"/>
        <v>0</v>
      </c>
      <c r="E43" s="57">
        <f t="shared" si="15"/>
        <v>0</v>
      </c>
      <c r="F43" s="58">
        <f t="shared" si="9"/>
        <v>0</v>
      </c>
      <c r="G43" s="57">
        <f t="shared" si="11"/>
        <v>0</v>
      </c>
      <c r="H43" s="60">
        <f t="shared" si="12"/>
        <v>0</v>
      </c>
      <c r="I43" s="60">
        <f t="shared" si="13"/>
        <v>0</v>
      </c>
      <c r="J43" s="61">
        <f t="shared" si="14"/>
        <v>0</v>
      </c>
      <c r="K43" s="5"/>
    </row>
    <row r="44" spans="2:11" s="3" customFormat="1" ht="15" x14ac:dyDescent="0.2">
      <c r="B44" s="2"/>
      <c r="C44" s="56">
        <v>9</v>
      </c>
      <c r="D44" s="57">
        <f t="shared" si="10"/>
        <v>0</v>
      </c>
      <c r="E44" s="57">
        <f t="shared" si="15"/>
        <v>0</v>
      </c>
      <c r="F44" s="58">
        <f t="shared" si="9"/>
        <v>0</v>
      </c>
      <c r="G44" s="57">
        <f t="shared" si="11"/>
        <v>0</v>
      </c>
      <c r="H44" s="60">
        <f t="shared" si="12"/>
        <v>0</v>
      </c>
      <c r="I44" s="60">
        <f t="shared" si="13"/>
        <v>0</v>
      </c>
      <c r="J44" s="61">
        <f t="shared" si="14"/>
        <v>0</v>
      </c>
      <c r="K44" s="5"/>
    </row>
    <row r="45" spans="2:11" s="3" customFormat="1" ht="15" x14ac:dyDescent="0.2">
      <c r="B45" s="2"/>
      <c r="C45" s="56">
        <v>10</v>
      </c>
      <c r="D45" s="57">
        <f t="shared" si="10"/>
        <v>0</v>
      </c>
      <c r="E45" s="57">
        <f t="shared" si="15"/>
        <v>0</v>
      </c>
      <c r="F45" s="58">
        <f t="shared" si="9"/>
        <v>0</v>
      </c>
      <c r="G45" s="57">
        <f t="shared" si="11"/>
        <v>0</v>
      </c>
      <c r="H45" s="60">
        <f t="shared" si="12"/>
        <v>0</v>
      </c>
      <c r="I45" s="60">
        <f t="shared" si="13"/>
        <v>0</v>
      </c>
      <c r="J45" s="61">
        <f t="shared" si="14"/>
        <v>0</v>
      </c>
      <c r="K45" s="5"/>
    </row>
    <row r="46" spans="2:11" s="3" customFormat="1" ht="15" x14ac:dyDescent="0.2">
      <c r="B46" s="2"/>
      <c r="C46" s="56">
        <v>11</v>
      </c>
      <c r="D46" s="57">
        <f t="shared" ref="D46:D47" si="16">D45-E45</f>
        <v>0</v>
      </c>
      <c r="E46" s="57">
        <f t="shared" si="15"/>
        <v>0</v>
      </c>
      <c r="F46" s="58">
        <f t="shared" si="9"/>
        <v>0</v>
      </c>
      <c r="G46" s="57">
        <f t="shared" si="11"/>
        <v>0</v>
      </c>
      <c r="H46" s="60">
        <f t="shared" si="12"/>
        <v>0</v>
      </c>
      <c r="I46" s="60">
        <f t="shared" si="13"/>
        <v>0</v>
      </c>
      <c r="J46" s="61">
        <f t="shared" si="14"/>
        <v>0</v>
      </c>
      <c r="K46" s="5"/>
    </row>
    <row r="47" spans="2:11" s="3" customFormat="1" ht="15" x14ac:dyDescent="0.2">
      <c r="B47" s="2"/>
      <c r="C47" s="56">
        <v>12</v>
      </c>
      <c r="D47" s="57">
        <f t="shared" si="16"/>
        <v>0</v>
      </c>
      <c r="E47" s="57">
        <f t="shared" si="15"/>
        <v>0</v>
      </c>
      <c r="F47" s="58">
        <f t="shared" si="9"/>
        <v>0</v>
      </c>
      <c r="G47" s="57">
        <f t="shared" si="11"/>
        <v>0</v>
      </c>
      <c r="H47" s="60">
        <f t="shared" si="12"/>
        <v>0</v>
      </c>
      <c r="I47" s="60">
        <f t="shared" si="13"/>
        <v>0</v>
      </c>
      <c r="J47" s="61">
        <f t="shared" si="14"/>
        <v>0</v>
      </c>
      <c r="K47" s="5"/>
    </row>
    <row r="48" spans="2:11" s="3" customFormat="1" ht="15.75" x14ac:dyDescent="0.25">
      <c r="B48" s="2"/>
      <c r="C48" s="62" t="s">
        <v>37</v>
      </c>
      <c r="D48" s="63"/>
      <c r="E48" s="64">
        <f>SUM(E36:E47)</f>
        <v>0</v>
      </c>
      <c r="F48" s="65">
        <f>SUM(F36:F47)</f>
        <v>0</v>
      </c>
      <c r="G48" s="64">
        <f>SUM(G36:G47)</f>
        <v>0</v>
      </c>
      <c r="H48" s="64"/>
      <c r="I48" s="64"/>
      <c r="J48" s="66"/>
      <c r="K48" s="5"/>
    </row>
    <row r="49" spans="2:11" s="3" customFormat="1" ht="15" x14ac:dyDescent="0.2">
      <c r="B49" s="2"/>
      <c r="K49" s="5"/>
    </row>
    <row r="50" spans="2:11" s="3" customFormat="1" ht="15" x14ac:dyDescent="0.2">
      <c r="B50" s="2"/>
      <c r="K50" s="5"/>
    </row>
    <row r="51" spans="2:11" s="3" customFormat="1" ht="15.75" x14ac:dyDescent="0.25">
      <c r="B51" s="2"/>
      <c r="C51" s="1" t="s">
        <v>55</v>
      </c>
      <c r="K51" s="5"/>
    </row>
    <row r="52" spans="2:11" s="3" customFormat="1" ht="15.75" x14ac:dyDescent="0.25">
      <c r="B52" s="2"/>
      <c r="C52" s="1"/>
      <c r="K52" s="5"/>
    </row>
    <row r="53" spans="2:11" s="3" customFormat="1" ht="15" x14ac:dyDescent="0.2">
      <c r="B53" s="2"/>
      <c r="C53" s="124" t="s">
        <v>52</v>
      </c>
      <c r="D53" s="125"/>
      <c r="E53" s="67"/>
      <c r="K53" s="5"/>
    </row>
    <row r="54" spans="2:11" s="3" customFormat="1" ht="15" x14ac:dyDescent="0.2">
      <c r="B54" s="2"/>
      <c r="C54" s="122" t="s">
        <v>48</v>
      </c>
      <c r="D54" s="123"/>
      <c r="E54" s="47"/>
      <c r="K54" s="5"/>
    </row>
    <row r="55" spans="2:11" s="3" customFormat="1" ht="15" x14ac:dyDescent="0.2">
      <c r="B55" s="2"/>
      <c r="C55" s="126" t="s">
        <v>51</v>
      </c>
      <c r="D55" s="127"/>
      <c r="E55" s="48">
        <v>12</v>
      </c>
      <c r="K55" s="5"/>
    </row>
    <row r="56" spans="2:11" s="3" customFormat="1" ht="15" x14ac:dyDescent="0.2">
      <c r="B56" s="2"/>
      <c r="K56" s="5"/>
    </row>
    <row r="57" spans="2:11" s="55" customFormat="1" ht="31.5" x14ac:dyDescent="0.25">
      <c r="B57" s="49"/>
      <c r="C57" s="50" t="s">
        <v>45</v>
      </c>
      <c r="D57" s="51" t="s">
        <v>46</v>
      </c>
      <c r="E57" s="51" t="s">
        <v>47</v>
      </c>
      <c r="F57" s="52" t="s">
        <v>48</v>
      </c>
      <c r="G57" s="51" t="s">
        <v>49</v>
      </c>
      <c r="H57" s="51" t="s">
        <v>54</v>
      </c>
      <c r="I57" s="51" t="s">
        <v>59</v>
      </c>
      <c r="J57" s="53" t="s">
        <v>60</v>
      </c>
      <c r="K57" s="54"/>
    </row>
    <row r="58" spans="2:11" s="3" customFormat="1" ht="15" x14ac:dyDescent="0.2">
      <c r="B58" s="2"/>
      <c r="C58" s="56">
        <v>1</v>
      </c>
      <c r="D58" s="57">
        <f>+E53</f>
        <v>0</v>
      </c>
      <c r="E58" s="57">
        <f>G58-F58</f>
        <v>0</v>
      </c>
      <c r="F58" s="58">
        <f t="shared" ref="F58:F69" si="17">SUM(IPMT(E$54/12,(C58-1)*12+1,E$55*12,-E$53),IPMT(E$54/12,(C58-1)*12+2,E$55*12,-E$53),IPMT(E$54/12,(C58-1)*12+3,E$55*12,-E$53),IPMT(E$54/12,(C58-1)*12+4,E$55*12,-E$53),IPMT(E$54/12,(C58-1)*12+5,E$55*12,-E$53),IPMT(E$54/12,(C58-1)*12+6,E$55*12,-E$53),IPMT(E$54/12,(C58-1)*12+7,E$55*12,-E$53),IPMT(E$54/12,(C58-1)*12+8,E$55*12,-E$53),IPMT(E$54/12,(C58-1)*12+9,E$55*12,-E$53),IPMT(E$54/12,(C58-1)*12+10,E$55*12,-E$53),IPMT(E$54/12,(C58-1)*12+11,E$55*12,-E$53),IPMT(E$54/12,(C58-1)*12+12,E$55*12,-E$53))</f>
        <v>0</v>
      </c>
      <c r="G58" s="57">
        <f t="shared" ref="G58:G69" si="18">-PMT(E$54/12,E$55*12,E$53)*12</f>
        <v>0</v>
      </c>
      <c r="H58" s="60">
        <f>+G58/12</f>
        <v>0</v>
      </c>
      <c r="I58" s="60">
        <f>+E58/12</f>
        <v>0</v>
      </c>
      <c r="J58" s="61">
        <f>+F58/12</f>
        <v>0</v>
      </c>
      <c r="K58" s="5"/>
    </row>
    <row r="59" spans="2:11" s="3" customFormat="1" ht="15" x14ac:dyDescent="0.2">
      <c r="B59" s="2"/>
      <c r="C59" s="56">
        <v>2</v>
      </c>
      <c r="D59" s="57">
        <f t="shared" ref="D59:D67" si="19">D58-E58</f>
        <v>0</v>
      </c>
      <c r="E59" s="57">
        <f>G59-F59</f>
        <v>0</v>
      </c>
      <c r="F59" s="58">
        <f t="shared" si="17"/>
        <v>0</v>
      </c>
      <c r="G59" s="57">
        <f t="shared" si="18"/>
        <v>0</v>
      </c>
      <c r="H59" s="60">
        <f t="shared" ref="H59:H69" si="20">+G59/12</f>
        <v>0</v>
      </c>
      <c r="I59" s="60">
        <f t="shared" ref="I59:I69" si="21">+E59/12</f>
        <v>0</v>
      </c>
      <c r="J59" s="61">
        <f t="shared" ref="J59:J69" si="22">+F59/12</f>
        <v>0</v>
      </c>
      <c r="K59" s="5"/>
    </row>
    <row r="60" spans="2:11" s="3" customFormat="1" ht="15" x14ac:dyDescent="0.2">
      <c r="B60" s="2"/>
      <c r="C60" s="56">
        <v>3</v>
      </c>
      <c r="D60" s="57">
        <f t="shared" si="19"/>
        <v>0</v>
      </c>
      <c r="E60" s="57">
        <f t="shared" ref="E60:E69" si="23">G60-F60</f>
        <v>0</v>
      </c>
      <c r="F60" s="58">
        <f t="shared" si="17"/>
        <v>0</v>
      </c>
      <c r="G60" s="57">
        <f t="shared" si="18"/>
        <v>0</v>
      </c>
      <c r="H60" s="60">
        <f t="shared" si="20"/>
        <v>0</v>
      </c>
      <c r="I60" s="60">
        <f t="shared" si="21"/>
        <v>0</v>
      </c>
      <c r="J60" s="61">
        <f t="shared" si="22"/>
        <v>0</v>
      </c>
      <c r="K60" s="5"/>
    </row>
    <row r="61" spans="2:11" s="3" customFormat="1" ht="15" x14ac:dyDescent="0.2">
      <c r="B61" s="2"/>
      <c r="C61" s="56">
        <v>4</v>
      </c>
      <c r="D61" s="57">
        <f t="shared" si="19"/>
        <v>0</v>
      </c>
      <c r="E61" s="57">
        <f t="shared" si="23"/>
        <v>0</v>
      </c>
      <c r="F61" s="58">
        <f t="shared" si="17"/>
        <v>0</v>
      </c>
      <c r="G61" s="57">
        <f t="shared" si="18"/>
        <v>0</v>
      </c>
      <c r="H61" s="60">
        <f t="shared" si="20"/>
        <v>0</v>
      </c>
      <c r="I61" s="60">
        <f t="shared" si="21"/>
        <v>0</v>
      </c>
      <c r="J61" s="61">
        <f t="shared" si="22"/>
        <v>0</v>
      </c>
      <c r="K61" s="5"/>
    </row>
    <row r="62" spans="2:11" s="3" customFormat="1" ht="15" x14ac:dyDescent="0.2">
      <c r="B62" s="2"/>
      <c r="C62" s="56">
        <v>5</v>
      </c>
      <c r="D62" s="57">
        <f t="shared" si="19"/>
        <v>0</v>
      </c>
      <c r="E62" s="57">
        <f t="shared" si="23"/>
        <v>0</v>
      </c>
      <c r="F62" s="58">
        <f t="shared" si="17"/>
        <v>0</v>
      </c>
      <c r="G62" s="57">
        <f t="shared" si="18"/>
        <v>0</v>
      </c>
      <c r="H62" s="60">
        <f t="shared" si="20"/>
        <v>0</v>
      </c>
      <c r="I62" s="60">
        <f t="shared" si="21"/>
        <v>0</v>
      </c>
      <c r="J62" s="61">
        <f t="shared" si="22"/>
        <v>0</v>
      </c>
      <c r="K62" s="5"/>
    </row>
    <row r="63" spans="2:11" s="3" customFormat="1" ht="15" x14ac:dyDescent="0.2">
      <c r="B63" s="2"/>
      <c r="C63" s="56">
        <v>6</v>
      </c>
      <c r="D63" s="57">
        <f t="shared" si="19"/>
        <v>0</v>
      </c>
      <c r="E63" s="57">
        <f t="shared" si="23"/>
        <v>0</v>
      </c>
      <c r="F63" s="58">
        <f t="shared" si="17"/>
        <v>0</v>
      </c>
      <c r="G63" s="57">
        <f t="shared" si="18"/>
        <v>0</v>
      </c>
      <c r="H63" s="60">
        <f t="shared" si="20"/>
        <v>0</v>
      </c>
      <c r="I63" s="60">
        <f t="shared" si="21"/>
        <v>0</v>
      </c>
      <c r="J63" s="61">
        <f t="shared" si="22"/>
        <v>0</v>
      </c>
      <c r="K63" s="5"/>
    </row>
    <row r="64" spans="2:11" s="3" customFormat="1" ht="15" x14ac:dyDescent="0.2">
      <c r="B64" s="2"/>
      <c r="C64" s="56">
        <v>7</v>
      </c>
      <c r="D64" s="57">
        <f t="shared" si="19"/>
        <v>0</v>
      </c>
      <c r="E64" s="57">
        <f t="shared" si="23"/>
        <v>0</v>
      </c>
      <c r="F64" s="58">
        <f t="shared" si="17"/>
        <v>0</v>
      </c>
      <c r="G64" s="57">
        <f t="shared" si="18"/>
        <v>0</v>
      </c>
      <c r="H64" s="60">
        <f t="shared" si="20"/>
        <v>0</v>
      </c>
      <c r="I64" s="60">
        <f t="shared" si="21"/>
        <v>0</v>
      </c>
      <c r="J64" s="61">
        <f t="shared" si="22"/>
        <v>0</v>
      </c>
      <c r="K64" s="5"/>
    </row>
    <row r="65" spans="2:11" s="3" customFormat="1" ht="15" x14ac:dyDescent="0.2">
      <c r="B65" s="2"/>
      <c r="C65" s="56">
        <v>8</v>
      </c>
      <c r="D65" s="57">
        <f t="shared" si="19"/>
        <v>0</v>
      </c>
      <c r="E65" s="57">
        <f t="shared" si="23"/>
        <v>0</v>
      </c>
      <c r="F65" s="58">
        <f t="shared" si="17"/>
        <v>0</v>
      </c>
      <c r="G65" s="57">
        <f t="shared" si="18"/>
        <v>0</v>
      </c>
      <c r="H65" s="60">
        <f t="shared" si="20"/>
        <v>0</v>
      </c>
      <c r="I65" s="60">
        <f t="shared" si="21"/>
        <v>0</v>
      </c>
      <c r="J65" s="61">
        <f t="shared" si="22"/>
        <v>0</v>
      </c>
      <c r="K65" s="5"/>
    </row>
    <row r="66" spans="2:11" s="3" customFormat="1" ht="15" x14ac:dyDescent="0.2">
      <c r="B66" s="2"/>
      <c r="C66" s="56">
        <v>9</v>
      </c>
      <c r="D66" s="57">
        <f t="shared" si="19"/>
        <v>0</v>
      </c>
      <c r="E66" s="57">
        <f t="shared" si="23"/>
        <v>0</v>
      </c>
      <c r="F66" s="58">
        <f t="shared" si="17"/>
        <v>0</v>
      </c>
      <c r="G66" s="57">
        <f t="shared" si="18"/>
        <v>0</v>
      </c>
      <c r="H66" s="60">
        <f t="shared" si="20"/>
        <v>0</v>
      </c>
      <c r="I66" s="60">
        <f t="shared" si="21"/>
        <v>0</v>
      </c>
      <c r="J66" s="61">
        <f t="shared" si="22"/>
        <v>0</v>
      </c>
      <c r="K66" s="5"/>
    </row>
    <row r="67" spans="2:11" s="3" customFormat="1" ht="15" x14ac:dyDescent="0.2">
      <c r="B67" s="2"/>
      <c r="C67" s="56">
        <v>10</v>
      </c>
      <c r="D67" s="57">
        <f t="shared" si="19"/>
        <v>0</v>
      </c>
      <c r="E67" s="57">
        <f t="shared" si="23"/>
        <v>0</v>
      </c>
      <c r="F67" s="58">
        <f t="shared" si="17"/>
        <v>0</v>
      </c>
      <c r="G67" s="57">
        <f t="shared" si="18"/>
        <v>0</v>
      </c>
      <c r="H67" s="60">
        <f t="shared" si="20"/>
        <v>0</v>
      </c>
      <c r="I67" s="60">
        <f t="shared" si="21"/>
        <v>0</v>
      </c>
      <c r="J67" s="61">
        <f t="shared" si="22"/>
        <v>0</v>
      </c>
      <c r="K67" s="5"/>
    </row>
    <row r="68" spans="2:11" s="3" customFormat="1" ht="15" x14ac:dyDescent="0.2">
      <c r="B68" s="2"/>
      <c r="C68" s="56">
        <v>11</v>
      </c>
      <c r="D68" s="57">
        <f t="shared" ref="D68:D69" si="24">D67-E67</f>
        <v>0</v>
      </c>
      <c r="E68" s="57">
        <f t="shared" si="23"/>
        <v>0</v>
      </c>
      <c r="F68" s="58">
        <f t="shared" si="17"/>
        <v>0</v>
      </c>
      <c r="G68" s="57">
        <f t="shared" si="18"/>
        <v>0</v>
      </c>
      <c r="H68" s="60">
        <f t="shared" si="20"/>
        <v>0</v>
      </c>
      <c r="I68" s="60">
        <f t="shared" si="21"/>
        <v>0</v>
      </c>
      <c r="J68" s="61">
        <f t="shared" si="22"/>
        <v>0</v>
      </c>
      <c r="K68" s="5"/>
    </row>
    <row r="69" spans="2:11" s="3" customFormat="1" ht="15" x14ac:dyDescent="0.2">
      <c r="B69" s="2"/>
      <c r="C69" s="56">
        <v>12</v>
      </c>
      <c r="D69" s="57">
        <f t="shared" si="24"/>
        <v>0</v>
      </c>
      <c r="E69" s="57">
        <f t="shared" si="23"/>
        <v>0</v>
      </c>
      <c r="F69" s="58">
        <f t="shared" si="17"/>
        <v>0</v>
      </c>
      <c r="G69" s="57">
        <f t="shared" si="18"/>
        <v>0</v>
      </c>
      <c r="H69" s="60">
        <f t="shared" si="20"/>
        <v>0</v>
      </c>
      <c r="I69" s="60">
        <f t="shared" si="21"/>
        <v>0</v>
      </c>
      <c r="J69" s="61">
        <f t="shared" si="22"/>
        <v>0</v>
      </c>
      <c r="K69" s="5"/>
    </row>
    <row r="70" spans="2:11" s="3" customFormat="1" ht="15.75" x14ac:dyDescent="0.25">
      <c r="B70" s="2"/>
      <c r="C70" s="62" t="s">
        <v>37</v>
      </c>
      <c r="D70" s="63"/>
      <c r="E70" s="64">
        <f>SUM(E58:E69)</f>
        <v>0</v>
      </c>
      <c r="F70" s="65">
        <f>SUM(F58:F69)</f>
        <v>0</v>
      </c>
      <c r="G70" s="64">
        <f>SUM(G58:G69)</f>
        <v>0</v>
      </c>
      <c r="H70" s="64"/>
      <c r="I70" s="64"/>
      <c r="J70" s="66"/>
      <c r="K70" s="5"/>
    </row>
    <row r="71" spans="2:11" s="3" customFormat="1" ht="15" x14ac:dyDescent="0.2">
      <c r="B71" s="2"/>
      <c r="K71" s="5"/>
    </row>
    <row r="72" spans="2:11" s="3" customFormat="1" ht="15.75" x14ac:dyDescent="0.25">
      <c r="B72" s="2"/>
      <c r="C72" s="1" t="s">
        <v>30</v>
      </c>
      <c r="K72" s="5"/>
    </row>
    <row r="73" spans="2:11" s="3" customFormat="1" ht="15.75" x14ac:dyDescent="0.25">
      <c r="B73" s="2"/>
      <c r="C73" s="1" t="s">
        <v>31</v>
      </c>
      <c r="K73" s="5"/>
    </row>
    <row r="74" spans="2:11" s="3" customFormat="1" ht="15" x14ac:dyDescent="0.2">
      <c r="B74" s="10"/>
      <c r="C74" s="8"/>
      <c r="D74" s="8"/>
      <c r="E74" s="8"/>
      <c r="F74" s="8"/>
      <c r="G74" s="8"/>
      <c r="H74" s="8"/>
      <c r="I74" s="8"/>
      <c r="J74" s="8"/>
      <c r="K74" s="9"/>
    </row>
  </sheetData>
  <mergeCells count="12">
    <mergeCell ref="C32:D32"/>
    <mergeCell ref="C53:D53"/>
    <mergeCell ref="C54:D54"/>
    <mergeCell ref="C55:D55"/>
    <mergeCell ref="B2:K2"/>
    <mergeCell ref="C7:D7"/>
    <mergeCell ref="C8:D8"/>
    <mergeCell ref="C9:D9"/>
    <mergeCell ref="C10:D10"/>
    <mergeCell ref="C30:D30"/>
    <mergeCell ref="C31:D31"/>
    <mergeCell ref="C33:D33"/>
  </mergeCells>
  <pageMargins left="0.7" right="0.7" top="0.75" bottom="0.75" header="0.3" footer="0.3"/>
  <pageSetup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57B56C45CDEE4A9D112952EC9ED93B" ma:contentTypeVersion="3" ma:contentTypeDescription="Opprett et nytt dokument." ma:contentTypeScope="" ma:versionID="6dcfa1c55f4315c7924aea4411d7417a">
  <xsd:schema xmlns:xsd="http://www.w3.org/2001/XMLSchema" xmlns:xs="http://www.w3.org/2001/XMLSchema" xmlns:p="http://schemas.microsoft.com/office/2006/metadata/properties" xmlns:ns2="44bb4d58-51d8-4cf4-860c-743dea0da8f9" targetNamespace="http://schemas.microsoft.com/office/2006/metadata/properties" ma:root="true" ma:fieldsID="1e6225141f2fefc4fdf26fd2a912803f" ns2:_="">
    <xsd:import namespace="44bb4d58-51d8-4cf4-860c-743dea0da8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b4d58-51d8-4cf4-860c-743dea0da8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5E3AC1-17FC-495F-A1B8-CEAC28F22C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BFABC8-D5D3-4A0C-A2D7-1BC3CF4E42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bb4d58-51d8-4cf4-860c-743dea0da8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C18D0E-2C30-4AF8-B13D-B911D3517C90}">
  <ds:schemaRefs>
    <ds:schemaRef ds:uri="http://schemas.microsoft.com/office/2006/metadata/properties"/>
    <ds:schemaRef ds:uri="http://schemas.microsoft.com/office/infopath/2007/PartnerControls"/>
    <ds:schemaRef ds:uri="8ae3ca2e-ae6b-4f7a-bd25-fde1ec2c98d5"/>
    <ds:schemaRef ds:uri="74db68be-487d-4a2a-85d9-8fb693d70a0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Ro 1</vt:lpstr>
      <vt:lpstr>Kapitalkostnad</vt:lpstr>
    </vt:vector>
  </TitlesOfParts>
  <Manager/>
  <Company>SL-Lokaltrafikk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syssl</dc:creator>
  <cp:keywords/>
  <dc:description/>
  <cp:lastModifiedBy>Anna Torregrosa</cp:lastModifiedBy>
  <cp:revision/>
  <cp:lastPrinted>2025-10-22T10:29:34Z</cp:lastPrinted>
  <dcterms:created xsi:type="dcterms:W3CDTF">2008-01-04T13:27:54Z</dcterms:created>
  <dcterms:modified xsi:type="dcterms:W3CDTF">2026-01-26T11:22:52Z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0x0101004357B56C45CDEE4A9D112952EC9ED93B</vt:lpwstr>
  </property>
  <property fmtid="{D5CDD505-2E9C-101B-9397-08002B2CF9AE}" pid="3" name="MediaServiceImageTags">
    <vt:lpwstr/>
  </property>
</Properties>
</file>