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uter1.sharepoint.com/sites/TransporttjenesterRomerikeogHadeland2028/Shared Documents/Konkurransegrunnlag/Arbeidsversjon Hadeland 2028/Vedlegg 6/Godt nok eksempler/"/>
    </mc:Choice>
  </mc:AlternateContent>
  <xr:revisionPtr revIDLastSave="16" documentId="8_{DE2715F1-A8EE-4AC6-ABB6-A6C582D5D8D3}" xr6:coauthVersionLast="47" xr6:coauthVersionMax="47" xr10:uidLastSave="{DAFAF724-E47E-4565-A2A8-7926864F4CB1}"/>
  <bookViews>
    <workbookView xWindow="25695" yWindow="0" windowWidth="26010" windowHeight="20985" activeTab="2" xr2:uid="{7155C101-11C8-4FF1-BA0E-FA9F39628AD1}"/>
  </bookViews>
  <sheets>
    <sheet name="Forsinket avgang etter garasje" sheetId="1" r:id="rId1"/>
    <sheet name="Forsinket avgang for øvrig" sheetId="5" r:id="rId2"/>
    <sheet name="ADT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5" l="1"/>
  <c r="C24" i="5"/>
  <c r="C6" i="5"/>
  <c r="D7" i="5"/>
  <c r="E7" i="5"/>
  <c r="F7" i="5"/>
  <c r="G7" i="5"/>
  <c r="G43" i="5"/>
  <c r="C43" i="5" s="1"/>
  <c r="F43" i="5"/>
  <c r="E43" i="5"/>
  <c r="D43" i="5"/>
  <c r="G25" i="5"/>
  <c r="F25" i="5"/>
  <c r="E25" i="5"/>
  <c r="D25" i="5"/>
  <c r="C25" i="5" s="1"/>
  <c r="C36" i="3"/>
  <c r="C37" i="3" s="1"/>
  <c r="C35" i="3"/>
  <c r="C21" i="3"/>
  <c r="C20" i="3"/>
  <c r="C42" i="1"/>
  <c r="C24" i="1"/>
  <c r="C6" i="1"/>
  <c r="F7" i="1"/>
  <c r="C7" i="5" l="1"/>
  <c r="C9" i="5"/>
  <c r="C8" i="5"/>
  <c r="C27" i="5"/>
  <c r="C26" i="5"/>
  <c r="C45" i="5"/>
  <c r="C44" i="5"/>
  <c r="G42" i="3"/>
  <c r="H42" i="3" s="1"/>
  <c r="I42" i="3" s="1"/>
  <c r="G41" i="3"/>
  <c r="H41" i="3" s="1"/>
  <c r="I41" i="3" s="1"/>
  <c r="G40" i="3"/>
  <c r="H40" i="3" s="1"/>
  <c r="I40" i="3" s="1"/>
  <c r="G27" i="3"/>
  <c r="H27" i="3" s="1"/>
  <c r="I27" i="3" s="1"/>
  <c r="G26" i="3"/>
  <c r="H26" i="3" s="1"/>
  <c r="I26" i="3" s="1"/>
  <c r="I28" i="3" s="1"/>
  <c r="G25" i="3"/>
  <c r="H25" i="3" s="1"/>
  <c r="I25" i="3" s="1"/>
  <c r="C22" i="3"/>
  <c r="C6" i="3"/>
  <c r="C5" i="3"/>
  <c r="H43" i="1"/>
  <c r="G43" i="1"/>
  <c r="F43" i="1"/>
  <c r="E43" i="1"/>
  <c r="D43" i="1"/>
  <c r="C43" i="1" s="1"/>
  <c r="C45" i="1" s="1"/>
  <c r="H25" i="1"/>
  <c r="G25" i="1"/>
  <c r="F25" i="1"/>
  <c r="E25" i="1"/>
  <c r="D25" i="1"/>
  <c r="D7" i="1"/>
  <c r="H7" i="1"/>
  <c r="G7" i="1"/>
  <c r="E7" i="1"/>
  <c r="C25" i="1" l="1"/>
  <c r="I43" i="3"/>
  <c r="F51" i="5"/>
  <c r="G51" i="5" s="1"/>
  <c r="H51" i="5" s="1"/>
  <c r="F50" i="5"/>
  <c r="G50" i="5" s="1"/>
  <c r="H50" i="5" s="1"/>
  <c r="F49" i="5"/>
  <c r="G49" i="5" s="1"/>
  <c r="H49" i="5" s="1"/>
  <c r="C46" i="5"/>
  <c r="F33" i="5"/>
  <c r="G33" i="5" s="1"/>
  <c r="H33" i="5" s="1"/>
  <c r="F32" i="5"/>
  <c r="G32" i="5" s="1"/>
  <c r="H32" i="5" s="1"/>
  <c r="H34" i="5" s="1"/>
  <c r="F31" i="5"/>
  <c r="G31" i="5" s="1"/>
  <c r="H31" i="5" s="1"/>
  <c r="C28" i="5"/>
  <c r="F15" i="5"/>
  <c r="G15" i="5" s="1"/>
  <c r="H15" i="5" s="1"/>
  <c r="F14" i="5"/>
  <c r="G14" i="5" s="1"/>
  <c r="H14" i="5" s="1"/>
  <c r="H16" i="5" s="1"/>
  <c r="F13" i="5"/>
  <c r="G13" i="5" s="1"/>
  <c r="H13" i="5" s="1"/>
  <c r="C10" i="5"/>
  <c r="G12" i="3"/>
  <c r="H12" i="3" s="1"/>
  <c r="I12" i="3" s="1"/>
  <c r="G11" i="3"/>
  <c r="H11" i="3" s="1"/>
  <c r="I11" i="3" s="1"/>
  <c r="G10" i="3"/>
  <c r="H10" i="3" s="1"/>
  <c r="I10" i="3" s="1"/>
  <c r="C7" i="3"/>
  <c r="G51" i="1"/>
  <c r="H51" i="1" s="1"/>
  <c r="C46" i="1"/>
  <c r="C7" i="1"/>
  <c r="I51" i="1"/>
  <c r="G49" i="1"/>
  <c r="H49" i="1" s="1"/>
  <c r="I49" i="1" s="1"/>
  <c r="G50" i="1"/>
  <c r="H50" i="1" s="1"/>
  <c r="I50" i="1" s="1"/>
  <c r="C44" i="1"/>
  <c r="C27" i="1"/>
  <c r="C26" i="1"/>
  <c r="I13" i="3" l="1"/>
  <c r="H52" i="5"/>
  <c r="G32" i="1"/>
  <c r="H32" i="1" s="1"/>
  <c r="I32" i="1" s="1"/>
  <c r="C28" i="1"/>
  <c r="C8" i="1"/>
  <c r="C9" i="1"/>
  <c r="C10" i="1" s="1"/>
  <c r="G14" i="1"/>
  <c r="H14" i="1" s="1"/>
  <c r="I14" i="1" s="1"/>
  <c r="I52" i="1"/>
  <c r="G31" i="1"/>
  <c r="H31" i="1" s="1"/>
  <c r="I31" i="1" s="1"/>
  <c r="G33" i="1"/>
  <c r="H33" i="1" s="1"/>
  <c r="I33" i="1" s="1"/>
  <c r="G15" i="1" l="1"/>
  <c r="H15" i="1" s="1"/>
  <c r="I15" i="1" s="1"/>
  <c r="G13" i="1"/>
  <c r="H13" i="1" s="1"/>
  <c r="I13" i="1" s="1"/>
  <c r="I16" i="1"/>
  <c r="I34" i="1"/>
</calcChain>
</file>

<file path=xl/sharedStrings.xml><?xml version="1.0" encoding="utf-8"?>
<sst xmlns="http://schemas.openxmlformats.org/spreadsheetml/2006/main" count="198" uniqueCount="30">
  <si>
    <t>Målte førsteturer etter garasje</t>
  </si>
  <si>
    <t>Intervall (minutter)</t>
  </si>
  <si>
    <t>&lt; 1.00</t>
  </si>
  <si>
    <t>1.00 - 2.59</t>
  </si>
  <si>
    <t>3.00 - 9-59</t>
  </si>
  <si>
    <t>10.00 - 19.59</t>
  </si>
  <si>
    <t>&gt;=20.00</t>
  </si>
  <si>
    <t>Intervallets vekt</t>
  </si>
  <si>
    <t>Antall turer pr intervall</t>
  </si>
  <si>
    <t>Oppnådd poengsum</t>
  </si>
  <si>
    <t>Avvikspoeng</t>
  </si>
  <si>
    <t>Leveransekvalitet</t>
  </si>
  <si>
    <t>Sone</t>
  </si>
  <si>
    <t>Nivå</t>
  </si>
  <si>
    <t>Nedre Terskel</t>
  </si>
  <si>
    <t>Øvre Terskel</t>
  </si>
  <si>
    <t>Gebyrsats</t>
  </si>
  <si>
    <t>Andel tilgjengelige poeng</t>
  </si>
  <si>
    <t>Gebyr pr sone*</t>
  </si>
  <si>
    <t>Grønn</t>
  </si>
  <si>
    <t>Gul</t>
  </si>
  <si>
    <t>Rød</t>
  </si>
  <si>
    <t>Beregnet gebyr</t>
  </si>
  <si>
    <t>* Avrundet til heltall</t>
  </si>
  <si>
    <t>Målte førsteturer øvrige  vognløp</t>
  </si>
  <si>
    <t>&lt; 3.00</t>
  </si>
  <si>
    <t>Målte turer</t>
  </si>
  <si>
    <r>
      <rPr>
        <b/>
        <sz val="12"/>
        <color theme="1"/>
        <rFont val="Aptos Narrow"/>
        <family val="2"/>
        <scheme val="minor"/>
      </rPr>
      <t>Ref Kontraktens pkt 20.4.6.3</t>
    </r>
    <r>
      <rPr>
        <sz val="12"/>
        <color theme="1"/>
        <rFont val="Aptos Narrow"/>
        <family val="2"/>
        <scheme val="minor"/>
      </rPr>
      <t xml:space="preserve"> </t>
    </r>
  </si>
  <si>
    <r>
      <rPr>
        <b/>
        <sz val="12"/>
        <color theme="1"/>
        <rFont val="Aptos Narrow"/>
        <family val="2"/>
        <scheme val="minor"/>
      </rPr>
      <t>Ref Kontraktens pkt 20.4.6.2</t>
    </r>
    <r>
      <rPr>
        <sz val="12"/>
        <color theme="1"/>
        <rFont val="Aptos Narrow"/>
        <family val="2"/>
        <scheme val="minor"/>
      </rPr>
      <t xml:space="preserve"> </t>
    </r>
  </si>
  <si>
    <t>Ref Kontraktens pkt 20.4.7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</si>
</sst>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kr&quot;\ * #,##0.00_ ;_ &quot;kr&quot;\ * \-#,##0.00_ ;_ &quot;kr&quot;\ * &quot;-&quot;??_ ;_ @_ "/>
    <numFmt numFmtId="164" formatCode="0.0000"/>
    <numFmt numFmtId="165" formatCode="_-&quot;kr&quot;\ * #,##0_-;\-&quot;kr&quot;\ * #,##0_-;_-&quot;kr&quot;\ * &quot;-&quot;??_-;_-@_-"/>
    <numFmt numFmtId="166" formatCode="_(* #,##0.0_);_(* \(#,##0.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medium">
        <color theme="0"/>
      </right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4" xfId="0" applyFont="1" applyBorder="1"/>
    <xf numFmtId="0" fontId="2" fillId="2" borderId="5" xfId="0" applyFont="1" applyFill="1" applyBorder="1" applyAlignment="1">
      <alignment horizontal="center"/>
    </xf>
    <xf numFmtId="0" fontId="0" fillId="2" borderId="6" xfId="0" applyFill="1" applyBorder="1"/>
    <xf numFmtId="0" fontId="2" fillId="2" borderId="7" xfId="0" applyFont="1" applyFill="1" applyBorder="1"/>
    <xf numFmtId="0" fontId="0" fillId="2" borderId="0" xfId="0" applyFill="1"/>
    <xf numFmtId="0" fontId="2" fillId="2" borderId="5" xfId="0" applyFont="1" applyFill="1" applyBorder="1"/>
    <xf numFmtId="0" fontId="0" fillId="2" borderId="5" xfId="0" applyFill="1" applyBorder="1"/>
    <xf numFmtId="0" fontId="2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164" fontId="0" fillId="2" borderId="5" xfId="0" applyNumberFormat="1" applyFill="1" applyBorder="1"/>
    <xf numFmtId="9" fontId="0" fillId="2" borderId="12" xfId="2" applyFont="1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horizontal="right"/>
    </xf>
    <xf numFmtId="165" fontId="2" fillId="2" borderId="11" xfId="1" applyNumberFormat="1" applyFont="1" applyFill="1" applyBorder="1"/>
    <xf numFmtId="164" fontId="0" fillId="2" borderId="13" xfId="0" applyNumberFormat="1" applyFill="1" applyBorder="1"/>
    <xf numFmtId="165" fontId="0" fillId="2" borderId="13" xfId="1" applyNumberFormat="1" applyFont="1" applyFill="1" applyBorder="1"/>
    <xf numFmtId="165" fontId="0" fillId="2" borderId="11" xfId="1" applyNumberFormat="1" applyFont="1" applyFill="1" applyBorder="1"/>
    <xf numFmtId="0" fontId="0" fillId="2" borderId="15" xfId="0" applyFill="1" applyBorder="1"/>
    <xf numFmtId="164" fontId="0" fillId="2" borderId="15" xfId="0" applyNumberForma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2" fillId="2" borderId="18" xfId="0" applyFont="1" applyFill="1" applyBorder="1"/>
    <xf numFmtId="165" fontId="0" fillId="2" borderId="20" xfId="1" applyNumberFormat="1" applyFont="1" applyFill="1" applyBorder="1"/>
    <xf numFmtId="0" fontId="2" fillId="2" borderId="13" xfId="0" applyFont="1" applyFill="1" applyBorder="1" applyAlignment="1">
      <alignment wrapText="1"/>
    </xf>
    <xf numFmtId="166" fontId="0" fillId="2" borderId="13" xfId="0" applyNumberFormat="1" applyFill="1" applyBorder="1"/>
    <xf numFmtId="166" fontId="0" fillId="2" borderId="15" xfId="0" applyNumberFormat="1" applyFill="1" applyBorder="1"/>
    <xf numFmtId="0" fontId="0" fillId="2" borderId="12" xfId="0" applyFill="1" applyBorder="1"/>
    <xf numFmtId="164" fontId="0" fillId="2" borderId="22" xfId="0" applyNumberFormat="1" applyFill="1" applyBorder="1"/>
    <xf numFmtId="1" fontId="0" fillId="2" borderId="5" xfId="0" applyNumberFormat="1" applyFill="1" applyBorder="1"/>
    <xf numFmtId="0" fontId="0" fillId="2" borderId="23" xfId="0" applyFill="1" applyBorder="1"/>
    <xf numFmtId="0" fontId="0" fillId="2" borderId="24" xfId="0" applyFill="1" applyBorder="1"/>
    <xf numFmtId="164" fontId="0" fillId="2" borderId="25" xfId="0" applyNumberFormat="1" applyFill="1" applyBorder="1"/>
    <xf numFmtId="0" fontId="0" fillId="3" borderId="21" xfId="0" applyFill="1" applyBorder="1"/>
    <xf numFmtId="0" fontId="0" fillId="4" borderId="21" xfId="0" applyFill="1" applyBorder="1"/>
    <xf numFmtId="0" fontId="0" fillId="5" borderId="21" xfId="0" applyFill="1" applyBorder="1"/>
    <xf numFmtId="0" fontId="4" fillId="0" borderId="0" xfId="0" applyFont="1"/>
    <xf numFmtId="0" fontId="3" fillId="0" borderId="0" xfId="0" applyFont="1"/>
  </cellXfs>
  <cellStyles count="3">
    <cellStyle name="Normal" xfId="0" builtinId="0"/>
    <cellStyle name="Prosent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40</xdr:row>
      <xdr:rowOff>104775</xdr:rowOff>
    </xdr:from>
    <xdr:to>
      <xdr:col>13</xdr:col>
      <xdr:colOff>76200</xdr:colOff>
      <xdr:row>42</xdr:row>
      <xdr:rowOff>161925</xdr:rowOff>
    </xdr:to>
    <xdr:sp macro="" textlink="">
      <xdr:nvSpPr>
        <xdr:cNvPr id="13" name="TekstSylinder 1">
          <a:extLst>
            <a:ext uri="{FF2B5EF4-FFF2-40B4-BE49-F238E27FC236}">
              <a16:creationId xmlns:a16="http://schemas.microsoft.com/office/drawing/2014/main" id="{90379E72-D552-74CA-D126-469507490BB1}"/>
            </a:ext>
          </a:extLst>
        </xdr:cNvPr>
        <xdr:cNvSpPr txBox="1"/>
      </xdr:nvSpPr>
      <xdr:spPr>
        <a:xfrm>
          <a:off x="9115425" y="8620125"/>
          <a:ext cx="23431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Gebyret kan ilegges opp til kontraktens månedlige gebyrtak for ADT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3DC3-63A8-4054-8FB4-4E3F84A66532}">
  <sheetPr>
    <pageSetUpPr fitToPage="1"/>
  </sheetPr>
  <dimension ref="B1:I53"/>
  <sheetViews>
    <sheetView workbookViewId="0">
      <selection activeCell="R14" sqref="Q14:R14"/>
    </sheetView>
  </sheetViews>
  <sheetFormatPr baseColWidth="10" defaultColWidth="11.42578125" defaultRowHeight="15" x14ac:dyDescent="0.25"/>
  <cols>
    <col min="1" max="1" width="5" customWidth="1"/>
    <col min="2" max="2" width="30.42578125" customWidth="1"/>
    <col min="3" max="3" width="12.28515625" customWidth="1"/>
    <col min="4" max="4" width="16.140625" customWidth="1"/>
    <col min="5" max="5" width="14.42578125" customWidth="1"/>
    <col min="7" max="7" width="13.42578125" customWidth="1"/>
    <col min="8" max="8" width="15.28515625" customWidth="1"/>
    <col min="9" max="9" width="18" customWidth="1"/>
  </cols>
  <sheetData>
    <row r="1" spans="2:9" ht="30" customHeight="1" x14ac:dyDescent="0.25">
      <c r="B1" s="46" t="s">
        <v>28</v>
      </c>
    </row>
    <row r="3" spans="2:9" x14ac:dyDescent="0.25">
      <c r="B3" s="1" t="s">
        <v>0</v>
      </c>
      <c r="C3" s="2">
        <v>1000</v>
      </c>
      <c r="D3" s="2"/>
      <c r="E3" s="2"/>
      <c r="F3" s="2"/>
      <c r="G3" s="2"/>
      <c r="H3" s="2"/>
      <c r="I3" s="3"/>
    </row>
    <row r="4" spans="2:9" x14ac:dyDescent="0.25">
      <c r="B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6"/>
    </row>
    <row r="5" spans="2:9" x14ac:dyDescent="0.25">
      <c r="B5" s="7" t="s">
        <v>7</v>
      </c>
      <c r="C5" s="8"/>
      <c r="D5" s="9">
        <v>1</v>
      </c>
      <c r="E5" s="9">
        <v>0.8</v>
      </c>
      <c r="F5" s="9">
        <v>0.6</v>
      </c>
      <c r="G5" s="9">
        <v>0.4</v>
      </c>
      <c r="H5" s="9">
        <v>0</v>
      </c>
      <c r="I5" s="6"/>
    </row>
    <row r="6" spans="2:9" x14ac:dyDescent="0.25">
      <c r="B6" s="7" t="s">
        <v>8</v>
      </c>
      <c r="C6" s="39">
        <f>D6+E6+F6+G6+H6</f>
        <v>1000</v>
      </c>
      <c r="D6" s="10">
        <v>950</v>
      </c>
      <c r="E6" s="10">
        <v>40</v>
      </c>
      <c r="F6" s="10">
        <v>10</v>
      </c>
      <c r="G6" s="10">
        <v>0</v>
      </c>
      <c r="H6" s="10"/>
      <c r="I6" s="6"/>
    </row>
    <row r="7" spans="2:9" x14ac:dyDescent="0.25">
      <c r="B7" s="7" t="s">
        <v>9</v>
      </c>
      <c r="C7" s="10">
        <f>SUM(D7:H7)</f>
        <v>988</v>
      </c>
      <c r="D7" s="10">
        <f>D6*D5</f>
        <v>950</v>
      </c>
      <c r="E7" s="10">
        <f t="shared" ref="E7:H7" si="0">E6*E5</f>
        <v>32</v>
      </c>
      <c r="F7" s="10">
        <f t="shared" si="0"/>
        <v>6</v>
      </c>
      <c r="G7" s="10">
        <f t="shared" si="0"/>
        <v>0</v>
      </c>
      <c r="H7" s="10">
        <f t="shared" si="0"/>
        <v>0</v>
      </c>
      <c r="I7" s="6"/>
    </row>
    <row r="8" spans="2:9" x14ac:dyDescent="0.25">
      <c r="B8" s="11" t="s">
        <v>10</v>
      </c>
      <c r="C8" s="10">
        <f>C3-C7</f>
        <v>12</v>
      </c>
      <c r="D8" s="12"/>
      <c r="E8" s="13"/>
      <c r="F8" s="13"/>
      <c r="G8" s="13"/>
      <c r="H8" s="13"/>
      <c r="I8" s="14"/>
    </row>
    <row r="9" spans="2:9" x14ac:dyDescent="0.25">
      <c r="B9" s="11" t="s">
        <v>11</v>
      </c>
      <c r="C9" s="38">
        <f>C7/C3</f>
        <v>0.98799999999999999</v>
      </c>
      <c r="D9" s="16"/>
      <c r="E9" s="17"/>
      <c r="F9" s="17"/>
      <c r="G9" s="17"/>
      <c r="H9" s="17"/>
      <c r="I9" s="14"/>
    </row>
    <row r="10" spans="2:9" x14ac:dyDescent="0.25">
      <c r="B10" s="11" t="s">
        <v>12</v>
      </c>
      <c r="C10" s="45" t="str">
        <f>IF(AND(C9&gt;=D13,C9&lt;=E13),C13,IF(AND(C9&gt;=D14,C9&lt;E14),C14,C15))</f>
        <v>Grønn</v>
      </c>
      <c r="D10" s="37"/>
      <c r="E10" s="17"/>
      <c r="F10" s="17"/>
      <c r="G10" s="17"/>
      <c r="H10" s="17"/>
      <c r="I10" s="14"/>
    </row>
    <row r="11" spans="2:9" x14ac:dyDescent="0.25">
      <c r="B11" s="18"/>
      <c r="C11" s="13"/>
      <c r="D11" s="17"/>
      <c r="E11" s="17"/>
      <c r="F11" s="17"/>
      <c r="G11" s="17"/>
      <c r="H11" s="17"/>
      <c r="I11" s="14"/>
    </row>
    <row r="12" spans="2:9" ht="45" x14ac:dyDescent="0.25">
      <c r="B12" s="18"/>
      <c r="C12" s="19" t="s">
        <v>13</v>
      </c>
      <c r="D12" s="20" t="s">
        <v>14</v>
      </c>
      <c r="E12" s="20" t="s">
        <v>15</v>
      </c>
      <c r="F12" s="19" t="s">
        <v>16</v>
      </c>
      <c r="G12" s="34" t="s">
        <v>17</v>
      </c>
      <c r="H12" s="19" t="s">
        <v>10</v>
      </c>
      <c r="I12" s="21" t="s">
        <v>18</v>
      </c>
    </row>
    <row r="13" spans="2:9" x14ac:dyDescent="0.25">
      <c r="B13" s="18"/>
      <c r="C13" s="17" t="s">
        <v>19</v>
      </c>
      <c r="D13" s="22">
        <v>0.98</v>
      </c>
      <c r="E13" s="22">
        <v>1</v>
      </c>
      <c r="F13" s="23">
        <v>0</v>
      </c>
      <c r="G13" s="22">
        <f>IF(C9&lt; D13, E13 - D13, IF(C9 &lt; E13, E13 -C9, 0))</f>
        <v>1.2000000000000011E-2</v>
      </c>
      <c r="H13" s="35">
        <f>G13 *C3</f>
        <v>12.000000000000011</v>
      </c>
      <c r="I13" s="24">
        <f>H13 * F13</f>
        <v>0</v>
      </c>
    </row>
    <row r="14" spans="2:9" x14ac:dyDescent="0.25">
      <c r="B14" s="18"/>
      <c r="C14" s="17" t="s">
        <v>20</v>
      </c>
      <c r="D14" s="22">
        <v>0.95</v>
      </c>
      <c r="E14" s="22">
        <v>0.98</v>
      </c>
      <c r="F14" s="23">
        <v>250</v>
      </c>
      <c r="G14" s="22">
        <f>IF(C9 &lt; D14, E14 - D14, IF(C9 &lt; E14, E14 - C9, 0))</f>
        <v>0</v>
      </c>
      <c r="H14" s="35">
        <f>G14 *C3</f>
        <v>0</v>
      </c>
      <c r="I14" s="24">
        <f>H14 * F14</f>
        <v>0</v>
      </c>
    </row>
    <row r="15" spans="2:9" x14ac:dyDescent="0.25">
      <c r="B15" s="18"/>
      <c r="C15" s="25" t="s">
        <v>21</v>
      </c>
      <c r="D15" s="26">
        <v>0</v>
      </c>
      <c r="E15" s="26">
        <v>0.95</v>
      </c>
      <c r="F15" s="27">
        <v>500</v>
      </c>
      <c r="G15" s="26">
        <f>IF(C9 &lt; D15, E15 - D15, IF(C9 &lt; E15, E15 - C9, 0))</f>
        <v>0</v>
      </c>
      <c r="H15" s="36">
        <f>G15 *C3</f>
        <v>0</v>
      </c>
      <c r="I15" s="28">
        <f>H15 * F15</f>
        <v>0</v>
      </c>
    </row>
    <row r="16" spans="2:9" x14ac:dyDescent="0.25">
      <c r="B16" s="29"/>
      <c r="C16" s="30"/>
      <c r="D16" s="30"/>
      <c r="E16" s="30"/>
      <c r="F16" s="30"/>
      <c r="G16" s="31"/>
      <c r="H16" s="32" t="s">
        <v>22</v>
      </c>
      <c r="I16" s="33">
        <f>SUM(I14:I15)</f>
        <v>0</v>
      </c>
    </row>
    <row r="17" spans="2:9" x14ac:dyDescent="0.25">
      <c r="B17" s="8"/>
      <c r="C17" s="8"/>
      <c r="D17" s="8"/>
      <c r="E17" s="8"/>
      <c r="F17" s="8"/>
      <c r="G17" s="8"/>
      <c r="H17" s="8"/>
      <c r="I17" s="8" t="s">
        <v>23</v>
      </c>
    </row>
    <row r="21" spans="2:9" x14ac:dyDescent="0.25">
      <c r="B21" s="1" t="s">
        <v>0</v>
      </c>
      <c r="C21" s="2">
        <v>1000</v>
      </c>
      <c r="D21" s="2"/>
      <c r="E21" s="2"/>
      <c r="F21" s="2"/>
      <c r="G21" s="2"/>
      <c r="H21" s="2"/>
      <c r="I21" s="3"/>
    </row>
    <row r="22" spans="2:9" x14ac:dyDescent="0.25">
      <c r="B22" s="4" t="s">
        <v>1</v>
      </c>
      <c r="D22" s="5" t="s">
        <v>2</v>
      </c>
      <c r="E22" s="5" t="s">
        <v>3</v>
      </c>
      <c r="F22" s="5" t="s">
        <v>4</v>
      </c>
      <c r="G22" s="5" t="s">
        <v>5</v>
      </c>
      <c r="H22" s="5" t="s">
        <v>6</v>
      </c>
      <c r="I22" s="6"/>
    </row>
    <row r="23" spans="2:9" x14ac:dyDescent="0.25">
      <c r="B23" s="7" t="s">
        <v>7</v>
      </c>
      <c r="C23" s="8"/>
      <c r="D23" s="9">
        <v>1</v>
      </c>
      <c r="E23" s="9">
        <v>0.8</v>
      </c>
      <c r="F23" s="9">
        <v>0.6</v>
      </c>
      <c r="G23" s="9">
        <v>0.4</v>
      </c>
      <c r="H23" s="9">
        <v>0</v>
      </c>
      <c r="I23" s="6"/>
    </row>
    <row r="24" spans="2:9" x14ac:dyDescent="0.25">
      <c r="B24" s="7" t="s">
        <v>8</v>
      </c>
      <c r="C24" s="39">
        <f>D24+E24+F24+G24+H24</f>
        <v>1000</v>
      </c>
      <c r="D24" s="10">
        <v>825</v>
      </c>
      <c r="E24" s="10">
        <v>175</v>
      </c>
      <c r="F24" s="10">
        <v>0</v>
      </c>
      <c r="G24" s="10">
        <v>0</v>
      </c>
      <c r="H24" s="10">
        <v>0</v>
      </c>
      <c r="I24" s="6"/>
    </row>
    <row r="25" spans="2:9" x14ac:dyDescent="0.25">
      <c r="B25" s="7" t="s">
        <v>9</v>
      </c>
      <c r="C25" s="10">
        <f>SUM(D25:H25)</f>
        <v>965</v>
      </c>
      <c r="D25" s="10">
        <f>D24*D23</f>
        <v>825</v>
      </c>
      <c r="E25" s="10">
        <f t="shared" ref="E25:H25" si="1">E24*E23</f>
        <v>140</v>
      </c>
      <c r="F25" s="10">
        <f t="shared" si="1"/>
        <v>0</v>
      </c>
      <c r="G25" s="10">
        <f t="shared" si="1"/>
        <v>0</v>
      </c>
      <c r="H25" s="10">
        <f t="shared" si="1"/>
        <v>0</v>
      </c>
      <c r="I25" s="6"/>
    </row>
    <row r="26" spans="2:9" x14ac:dyDescent="0.25">
      <c r="B26" s="11" t="s">
        <v>10</v>
      </c>
      <c r="C26" s="10">
        <f>C21-C25</f>
        <v>35</v>
      </c>
      <c r="D26" s="12"/>
      <c r="E26" s="13"/>
      <c r="F26" s="13"/>
      <c r="G26" s="13"/>
      <c r="H26" s="13"/>
      <c r="I26" s="14"/>
    </row>
    <row r="27" spans="2:9" x14ac:dyDescent="0.25">
      <c r="B27" s="11" t="s">
        <v>11</v>
      </c>
      <c r="C27" s="15">
        <f>C25/C21</f>
        <v>0.96499999999999997</v>
      </c>
      <c r="D27" s="16"/>
      <c r="E27" s="17"/>
      <c r="F27" s="17"/>
      <c r="G27" s="17"/>
      <c r="H27" s="17"/>
      <c r="I27" s="14"/>
    </row>
    <row r="28" spans="2:9" x14ac:dyDescent="0.25">
      <c r="B28" s="11" t="s">
        <v>12</v>
      </c>
      <c r="C28" s="43" t="str">
        <f>IF(AND(C27&gt;=D31,C27&lt;=E31),C31,IF(AND(C27&gt;=D32,C27&lt;E32),C32,C33))</f>
        <v>Gul</v>
      </c>
      <c r="D28" s="17"/>
      <c r="E28" s="17"/>
      <c r="F28" s="17"/>
      <c r="G28" s="17"/>
      <c r="H28" s="17"/>
      <c r="I28" s="14"/>
    </row>
    <row r="29" spans="2:9" x14ac:dyDescent="0.25">
      <c r="B29" s="18"/>
      <c r="C29" s="17"/>
      <c r="D29" s="17"/>
      <c r="E29" s="17"/>
      <c r="F29" s="17"/>
      <c r="G29" s="17"/>
      <c r="H29" s="17"/>
      <c r="I29" s="14"/>
    </row>
    <row r="30" spans="2:9" ht="45" x14ac:dyDescent="0.25">
      <c r="B30" s="18"/>
      <c r="C30" s="19" t="s">
        <v>13</v>
      </c>
      <c r="D30" s="20" t="s">
        <v>14</v>
      </c>
      <c r="E30" s="20" t="s">
        <v>15</v>
      </c>
      <c r="F30" s="19" t="s">
        <v>16</v>
      </c>
      <c r="G30" s="34" t="s">
        <v>17</v>
      </c>
      <c r="H30" s="19" t="s">
        <v>10</v>
      </c>
      <c r="I30" s="21" t="s">
        <v>18</v>
      </c>
    </row>
    <row r="31" spans="2:9" x14ac:dyDescent="0.25">
      <c r="B31" s="18"/>
      <c r="C31" s="17" t="s">
        <v>19</v>
      </c>
      <c r="D31" s="22">
        <v>0.98</v>
      </c>
      <c r="E31" s="22">
        <v>1</v>
      </c>
      <c r="F31" s="23">
        <v>0</v>
      </c>
      <c r="G31" s="22">
        <f>IF(C27&lt; D31, E31 - D31, IF(C27 &lt; E31, E31 -C27, 0))</f>
        <v>2.0000000000000018E-2</v>
      </c>
      <c r="H31" s="35">
        <f>G31 *C21</f>
        <v>20.000000000000018</v>
      </c>
      <c r="I31" s="24">
        <f>H31 * F31</f>
        <v>0</v>
      </c>
    </row>
    <row r="32" spans="2:9" x14ac:dyDescent="0.25">
      <c r="B32" s="18"/>
      <c r="C32" s="17" t="s">
        <v>20</v>
      </c>
      <c r="D32" s="22">
        <v>0.95</v>
      </c>
      <c r="E32" s="22">
        <v>0.98</v>
      </c>
      <c r="F32" s="23">
        <v>250</v>
      </c>
      <c r="G32" s="22">
        <f>IF(C27 &lt; D32, E32 - D32, IF(C27 &lt; E32, E32 - C27, 0))</f>
        <v>1.5000000000000013E-2</v>
      </c>
      <c r="H32" s="35">
        <f>G32 *C21</f>
        <v>15.000000000000014</v>
      </c>
      <c r="I32" s="24">
        <f>H32 * F32</f>
        <v>3750.0000000000036</v>
      </c>
    </row>
    <row r="33" spans="2:9" x14ac:dyDescent="0.25">
      <c r="B33" s="18"/>
      <c r="C33" s="25" t="s">
        <v>21</v>
      </c>
      <c r="D33" s="26">
        <v>0</v>
      </c>
      <c r="E33" s="26">
        <v>0.95</v>
      </c>
      <c r="F33" s="27">
        <v>500</v>
      </c>
      <c r="G33" s="26">
        <f>IF(C27 &lt; D33, E33 - D33, IF(C27 &lt; E33, E33 - C27, 0))</f>
        <v>0</v>
      </c>
      <c r="H33" s="36">
        <f>G33 *C21</f>
        <v>0</v>
      </c>
      <c r="I33" s="28">
        <f>H33 * F33</f>
        <v>0</v>
      </c>
    </row>
    <row r="34" spans="2:9" x14ac:dyDescent="0.25">
      <c r="B34" s="29"/>
      <c r="C34" s="30"/>
      <c r="D34" s="30"/>
      <c r="E34" s="30"/>
      <c r="F34" s="30"/>
      <c r="G34" s="31"/>
      <c r="H34" s="32" t="s">
        <v>22</v>
      </c>
      <c r="I34" s="33">
        <f>SUM(I32:I33)</f>
        <v>3750.0000000000036</v>
      </c>
    </row>
    <row r="35" spans="2:9" x14ac:dyDescent="0.25">
      <c r="B35" s="8"/>
      <c r="C35" s="8"/>
      <c r="D35" s="8"/>
      <c r="E35" s="8"/>
      <c r="F35" s="8"/>
      <c r="G35" s="8"/>
      <c r="H35" s="8"/>
      <c r="I35" s="8" t="s">
        <v>23</v>
      </c>
    </row>
    <row r="39" spans="2:9" x14ac:dyDescent="0.25">
      <c r="B39" s="1" t="s">
        <v>0</v>
      </c>
      <c r="C39" s="2">
        <v>1000</v>
      </c>
      <c r="D39" s="2"/>
      <c r="E39" s="2"/>
      <c r="F39" s="2"/>
      <c r="G39" s="2"/>
      <c r="H39" s="2"/>
      <c r="I39" s="3"/>
    </row>
    <row r="40" spans="2:9" x14ac:dyDescent="0.25">
      <c r="B40" s="4" t="s">
        <v>1</v>
      </c>
      <c r="D40" s="5" t="s">
        <v>2</v>
      </c>
      <c r="E40" s="5" t="s">
        <v>3</v>
      </c>
      <c r="F40" s="5" t="s">
        <v>4</v>
      </c>
      <c r="G40" s="5" t="s">
        <v>5</v>
      </c>
      <c r="H40" s="5" t="s">
        <v>6</v>
      </c>
      <c r="I40" s="6"/>
    </row>
    <row r="41" spans="2:9" x14ac:dyDescent="0.25">
      <c r="B41" s="7" t="s">
        <v>7</v>
      </c>
      <c r="C41" s="8"/>
      <c r="D41" s="9">
        <v>1</v>
      </c>
      <c r="E41" s="9">
        <v>0.8</v>
      </c>
      <c r="F41" s="9">
        <v>0.6</v>
      </c>
      <c r="G41" s="9">
        <v>0.4</v>
      </c>
      <c r="H41" s="9">
        <v>0</v>
      </c>
      <c r="I41" s="6"/>
    </row>
    <row r="42" spans="2:9" x14ac:dyDescent="0.25">
      <c r="B42" s="7" t="s">
        <v>8</v>
      </c>
      <c r="C42" s="39">
        <f>D42+E42+F42+G42+H42</f>
        <v>1000</v>
      </c>
      <c r="D42" s="10">
        <v>0</v>
      </c>
      <c r="E42" s="10">
        <v>0</v>
      </c>
      <c r="F42" s="10">
        <v>825</v>
      </c>
      <c r="G42" s="10">
        <v>100</v>
      </c>
      <c r="H42" s="10">
        <v>75</v>
      </c>
      <c r="I42" s="6"/>
    </row>
    <row r="43" spans="2:9" x14ac:dyDescent="0.25">
      <c r="B43" s="7" t="s">
        <v>9</v>
      </c>
      <c r="C43" s="10">
        <f>SUM(D43:H43)</f>
        <v>535</v>
      </c>
      <c r="D43" s="10">
        <f>D42*D41</f>
        <v>0</v>
      </c>
      <c r="E43" s="10">
        <f t="shared" ref="E43:H43" si="2">E42*E41</f>
        <v>0</v>
      </c>
      <c r="F43" s="10">
        <f t="shared" si="2"/>
        <v>495</v>
      </c>
      <c r="G43" s="10">
        <f t="shared" si="2"/>
        <v>40</v>
      </c>
      <c r="H43" s="10">
        <f t="shared" si="2"/>
        <v>0</v>
      </c>
      <c r="I43" s="6"/>
    </row>
    <row r="44" spans="2:9" x14ac:dyDescent="0.25">
      <c r="B44" s="11" t="s">
        <v>10</v>
      </c>
      <c r="C44" s="10">
        <f>C39-C43</f>
        <v>465</v>
      </c>
      <c r="D44" s="12"/>
      <c r="E44" s="13"/>
      <c r="F44" s="13"/>
      <c r="G44" s="13"/>
      <c r="H44" s="13"/>
      <c r="I44" s="14"/>
    </row>
    <row r="45" spans="2:9" x14ac:dyDescent="0.25">
      <c r="B45" s="11" t="s">
        <v>11</v>
      </c>
      <c r="C45" s="15">
        <f>C43/C39</f>
        <v>0.53500000000000003</v>
      </c>
      <c r="D45" s="16"/>
      <c r="E45" s="17"/>
      <c r="F45" s="17"/>
      <c r="G45" s="17"/>
      <c r="H45" s="17"/>
      <c r="I45" s="14"/>
    </row>
    <row r="46" spans="2:9" x14ac:dyDescent="0.25">
      <c r="B46" s="11" t="s">
        <v>12</v>
      </c>
      <c r="C46" s="44" t="str">
        <f>IF(AND(C45&gt;=D49,C45&lt;=E49),C49,IF(AND(C45&gt;=D50,C45&lt;E50),C50,C51))</f>
        <v>Rød</v>
      </c>
      <c r="D46" s="17"/>
      <c r="E46" s="17"/>
      <c r="F46" s="17"/>
      <c r="G46" s="17"/>
      <c r="H46" s="17"/>
      <c r="I46" s="14"/>
    </row>
    <row r="47" spans="2:9" x14ac:dyDescent="0.25">
      <c r="B47" s="18"/>
      <c r="C47" s="17"/>
      <c r="D47" s="17"/>
      <c r="E47" s="17"/>
      <c r="F47" s="17"/>
      <c r="G47" s="17"/>
      <c r="H47" s="17"/>
      <c r="I47" s="14"/>
    </row>
    <row r="48" spans="2:9" ht="45" x14ac:dyDescent="0.25">
      <c r="B48" s="18"/>
      <c r="C48" s="19" t="s">
        <v>13</v>
      </c>
      <c r="D48" s="20" t="s">
        <v>14</v>
      </c>
      <c r="E48" s="20" t="s">
        <v>15</v>
      </c>
      <c r="F48" s="19" t="s">
        <v>16</v>
      </c>
      <c r="G48" s="34" t="s">
        <v>17</v>
      </c>
      <c r="H48" s="19" t="s">
        <v>10</v>
      </c>
      <c r="I48" s="21" t="s">
        <v>18</v>
      </c>
    </row>
    <row r="49" spans="2:9" x14ac:dyDescent="0.25">
      <c r="B49" s="18"/>
      <c r="C49" s="17" t="s">
        <v>19</v>
      </c>
      <c r="D49" s="22">
        <v>0.98</v>
      </c>
      <c r="E49" s="22">
        <v>1</v>
      </c>
      <c r="F49" s="23">
        <v>0</v>
      </c>
      <c r="G49" s="22">
        <f>IF(C45&lt; D49, E49 - D49, IF(C45 &lt; E49, E49 -C45, 0))</f>
        <v>2.0000000000000018E-2</v>
      </c>
      <c r="H49" s="35">
        <f>G49 *C39</f>
        <v>20.000000000000018</v>
      </c>
      <c r="I49" s="24">
        <f>H49 * F49</f>
        <v>0</v>
      </c>
    </row>
    <row r="50" spans="2:9" x14ac:dyDescent="0.25">
      <c r="B50" s="18"/>
      <c r="C50" s="17" t="s">
        <v>20</v>
      </c>
      <c r="D50" s="22">
        <v>0.95</v>
      </c>
      <c r="E50" s="22">
        <v>0.98</v>
      </c>
      <c r="F50" s="23">
        <v>250</v>
      </c>
      <c r="G50" s="22">
        <f>IF(C45 &lt; D50, E50 - D50, IF(C45 &lt; E50, E50 - C45, 0))</f>
        <v>3.0000000000000027E-2</v>
      </c>
      <c r="H50" s="35">
        <f>G50 *C39</f>
        <v>30.000000000000028</v>
      </c>
      <c r="I50" s="24">
        <f>H50 * F50</f>
        <v>7500.0000000000073</v>
      </c>
    </row>
    <row r="51" spans="2:9" x14ac:dyDescent="0.25">
      <c r="B51" s="18"/>
      <c r="C51" s="25" t="s">
        <v>21</v>
      </c>
      <c r="D51" s="26">
        <v>0</v>
      </c>
      <c r="E51" s="26">
        <v>0.95</v>
      </c>
      <c r="F51" s="27">
        <v>500</v>
      </c>
      <c r="G51" s="26">
        <f>IF(C45 &lt; D51, E51 - D51, IF(C45 &lt; E51, E51 - C45, 0))</f>
        <v>0.41499999999999992</v>
      </c>
      <c r="H51" s="36">
        <f>G51 *C39</f>
        <v>414.99999999999994</v>
      </c>
      <c r="I51" s="28">
        <f>H51 * F51</f>
        <v>207499.99999999997</v>
      </c>
    </row>
    <row r="52" spans="2:9" x14ac:dyDescent="0.25">
      <c r="B52" s="29"/>
      <c r="C52" s="30"/>
      <c r="D52" s="30"/>
      <c r="E52" s="30"/>
      <c r="F52" s="30"/>
      <c r="G52" s="31"/>
      <c r="H52" s="32" t="s">
        <v>22</v>
      </c>
      <c r="I52" s="33">
        <f>SUM(I50:I51)</f>
        <v>214999.99999999997</v>
      </c>
    </row>
    <row r="53" spans="2:9" x14ac:dyDescent="0.25">
      <c r="B53" s="8"/>
      <c r="C53" s="8"/>
      <c r="D53" s="8"/>
      <c r="E53" s="8"/>
      <c r="F53" s="8"/>
      <c r="G53" s="8"/>
      <c r="H53" s="8"/>
      <c r="I53" s="8" t="s">
        <v>23</v>
      </c>
    </row>
  </sheetData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5CB1-50F3-412D-AC52-432B95105455}">
  <sheetPr>
    <pageSetUpPr fitToPage="1"/>
  </sheetPr>
  <dimension ref="B1:H53"/>
  <sheetViews>
    <sheetView workbookViewId="0">
      <selection activeCell="G65" sqref="G65"/>
    </sheetView>
  </sheetViews>
  <sheetFormatPr baseColWidth="10" defaultColWidth="11.42578125" defaultRowHeight="15" x14ac:dyDescent="0.25"/>
  <cols>
    <col min="1" max="1" width="5" customWidth="1"/>
    <col min="2" max="2" width="30.42578125" customWidth="1"/>
    <col min="3" max="3" width="12.28515625" customWidth="1"/>
    <col min="4" max="4" width="16.140625" customWidth="1"/>
    <col min="5" max="5" width="9.140625"/>
    <col min="6" max="6" width="13.42578125" customWidth="1"/>
    <col min="7" max="7" width="15.28515625" customWidth="1"/>
    <col min="8" max="8" width="18" customWidth="1"/>
  </cols>
  <sheetData>
    <row r="1" spans="2:8" ht="30" customHeight="1" x14ac:dyDescent="0.25">
      <c r="B1" s="46" t="s">
        <v>27</v>
      </c>
    </row>
    <row r="3" spans="2:8" x14ac:dyDescent="0.25">
      <c r="B3" s="1" t="s">
        <v>24</v>
      </c>
      <c r="C3" s="2">
        <v>1000</v>
      </c>
      <c r="D3" s="2"/>
      <c r="E3" s="2"/>
      <c r="F3" s="2"/>
      <c r="G3" s="2"/>
      <c r="H3" s="3"/>
    </row>
    <row r="4" spans="2:8" x14ac:dyDescent="0.25">
      <c r="B4" s="4" t="s">
        <v>1</v>
      </c>
      <c r="D4" s="5" t="s">
        <v>25</v>
      </c>
      <c r="E4" s="5" t="s">
        <v>4</v>
      </c>
      <c r="F4" s="5" t="s">
        <v>5</v>
      </c>
      <c r="G4" s="5" t="s">
        <v>6</v>
      </c>
      <c r="H4" s="6"/>
    </row>
    <row r="5" spans="2:8" x14ac:dyDescent="0.25">
      <c r="B5" s="7" t="s">
        <v>7</v>
      </c>
      <c r="C5" s="8"/>
      <c r="D5" s="9">
        <v>1</v>
      </c>
      <c r="E5" s="9">
        <v>0.6</v>
      </c>
      <c r="F5" s="9">
        <v>0.4</v>
      </c>
      <c r="G5" s="9">
        <v>0</v>
      </c>
      <c r="H5" s="6"/>
    </row>
    <row r="6" spans="2:8" x14ac:dyDescent="0.25">
      <c r="B6" s="7" t="s">
        <v>8</v>
      </c>
      <c r="C6" s="39">
        <f>SUM(D6:G6)</f>
        <v>1000</v>
      </c>
      <c r="D6" s="10">
        <v>990</v>
      </c>
      <c r="E6" s="10">
        <v>10</v>
      </c>
      <c r="F6" s="10">
        <v>0</v>
      </c>
      <c r="G6" s="10"/>
      <c r="H6" s="6"/>
    </row>
    <row r="7" spans="2:8" x14ac:dyDescent="0.25">
      <c r="B7" s="7" t="s">
        <v>9</v>
      </c>
      <c r="C7" s="10">
        <f>SUM(D7:G7)</f>
        <v>996</v>
      </c>
      <c r="D7" s="10">
        <f>D6*D5</f>
        <v>990</v>
      </c>
      <c r="E7" s="10">
        <f t="shared" ref="E7:G7" si="0">E6*E5</f>
        <v>6</v>
      </c>
      <c r="F7" s="10">
        <f t="shared" si="0"/>
        <v>0</v>
      </c>
      <c r="G7" s="10">
        <f t="shared" si="0"/>
        <v>0</v>
      </c>
      <c r="H7" s="6"/>
    </row>
    <row r="8" spans="2:8" x14ac:dyDescent="0.25">
      <c r="B8" s="11" t="s">
        <v>10</v>
      </c>
      <c r="C8" s="10">
        <f>C3-C7</f>
        <v>4</v>
      </c>
      <c r="D8" s="12"/>
      <c r="E8" s="13"/>
      <c r="F8" s="13"/>
      <c r="G8" s="13"/>
      <c r="H8" s="14"/>
    </row>
    <row r="9" spans="2:8" x14ac:dyDescent="0.25">
      <c r="B9" s="11" t="s">
        <v>11</v>
      </c>
      <c r="C9" s="38">
        <f>C7/C3</f>
        <v>0.996</v>
      </c>
      <c r="D9" s="16"/>
      <c r="E9" s="17"/>
      <c r="F9" s="17"/>
      <c r="G9" s="17"/>
      <c r="H9" s="14"/>
    </row>
    <row r="10" spans="2:8" x14ac:dyDescent="0.25">
      <c r="B10" s="11" t="s">
        <v>12</v>
      </c>
      <c r="C10" s="45" t="str">
        <f>IF(AND(C9&gt;=D13,C9&lt;=1),C13,IF(AND(C9&gt;=D14,C9&lt;D13),C14,C15))</f>
        <v>Grønn</v>
      </c>
      <c r="D10" s="37"/>
      <c r="E10" s="17"/>
      <c r="F10" s="17"/>
      <c r="G10" s="17"/>
      <c r="H10" s="14"/>
    </row>
    <row r="11" spans="2:8" x14ac:dyDescent="0.25">
      <c r="B11" s="18"/>
      <c r="C11" s="13"/>
      <c r="D11" s="17"/>
      <c r="E11" s="17"/>
      <c r="F11" s="17"/>
      <c r="G11" s="17"/>
      <c r="H11" s="14"/>
    </row>
    <row r="12" spans="2:8" ht="45" x14ac:dyDescent="0.25">
      <c r="B12" s="18"/>
      <c r="C12" s="19" t="s">
        <v>13</v>
      </c>
      <c r="D12" s="20" t="s">
        <v>14</v>
      </c>
      <c r="E12" s="19" t="s">
        <v>16</v>
      </c>
      <c r="F12" s="34" t="s">
        <v>17</v>
      </c>
      <c r="G12" s="19" t="s">
        <v>10</v>
      </c>
      <c r="H12" s="21" t="s">
        <v>18</v>
      </c>
    </row>
    <row r="13" spans="2:8" x14ac:dyDescent="0.25">
      <c r="B13" s="18"/>
      <c r="C13" s="17" t="s">
        <v>19</v>
      </c>
      <c r="D13" s="22">
        <v>0.98</v>
      </c>
      <c r="E13" s="23">
        <v>0</v>
      </c>
      <c r="F13" s="22">
        <f>IF(C9&lt;D13,1-D13,IF(C9&lt;1,1-C9,0))</f>
        <v>4.0000000000000036E-3</v>
      </c>
      <c r="G13" s="35">
        <f>F13*C3</f>
        <v>4.0000000000000036</v>
      </c>
      <c r="H13" s="24">
        <f>G13*E13</f>
        <v>0</v>
      </c>
    </row>
    <row r="14" spans="2:8" x14ac:dyDescent="0.25">
      <c r="B14" s="18"/>
      <c r="C14" s="17" t="s">
        <v>20</v>
      </c>
      <c r="D14" s="22">
        <v>0.95</v>
      </c>
      <c r="E14" s="23">
        <v>250</v>
      </c>
      <c r="F14" s="22">
        <f>IF(C9&lt;D14,D13-D14,IF(C9&lt;D13,D13-C9,0))</f>
        <v>0</v>
      </c>
      <c r="G14" s="35">
        <f>F14*C3</f>
        <v>0</v>
      </c>
      <c r="H14" s="24">
        <f>G14*E14</f>
        <v>0</v>
      </c>
    </row>
    <row r="15" spans="2:8" x14ac:dyDescent="0.25">
      <c r="B15" s="18"/>
      <c r="C15" s="25" t="s">
        <v>21</v>
      </c>
      <c r="D15" s="26">
        <v>0</v>
      </c>
      <c r="E15" s="27">
        <v>500</v>
      </c>
      <c r="F15" s="26">
        <f>IF(C9&lt;D15,D14-D15,IF(C9&lt;D14,D14-C9,0))</f>
        <v>0</v>
      </c>
      <c r="G15" s="36">
        <f>F15*C3</f>
        <v>0</v>
      </c>
      <c r="H15" s="28">
        <f>G15*E15</f>
        <v>0</v>
      </c>
    </row>
    <row r="16" spans="2:8" x14ac:dyDescent="0.25">
      <c r="B16" s="29"/>
      <c r="C16" s="30"/>
      <c r="D16" s="30"/>
      <c r="E16" s="30"/>
      <c r="F16" s="31"/>
      <c r="G16" s="32" t="s">
        <v>22</v>
      </c>
      <c r="H16" s="33">
        <f>SUM(H14:H15)</f>
        <v>0</v>
      </c>
    </row>
    <row r="17" spans="2:8" x14ac:dyDescent="0.25">
      <c r="B17" s="8"/>
      <c r="C17" s="8"/>
      <c r="D17" s="8"/>
      <c r="E17" s="8"/>
      <c r="F17" s="8"/>
      <c r="G17" s="8"/>
      <c r="H17" s="8" t="s">
        <v>23</v>
      </c>
    </row>
    <row r="21" spans="2:8" x14ac:dyDescent="0.25">
      <c r="B21" s="1" t="s">
        <v>24</v>
      </c>
      <c r="C21" s="2">
        <v>1000</v>
      </c>
      <c r="D21" s="2"/>
      <c r="E21" s="2"/>
      <c r="F21" s="2"/>
      <c r="G21" s="2"/>
      <c r="H21" s="3"/>
    </row>
    <row r="22" spans="2:8" x14ac:dyDescent="0.25">
      <c r="B22" s="4" t="s">
        <v>1</v>
      </c>
      <c r="D22" s="5" t="s">
        <v>2</v>
      </c>
      <c r="E22" s="5" t="s">
        <v>4</v>
      </c>
      <c r="F22" s="5" t="s">
        <v>5</v>
      </c>
      <c r="G22" s="5" t="s">
        <v>6</v>
      </c>
      <c r="H22" s="6"/>
    </row>
    <row r="23" spans="2:8" x14ac:dyDescent="0.25">
      <c r="B23" s="7" t="s">
        <v>7</v>
      </c>
      <c r="C23" s="8"/>
      <c r="D23" s="9">
        <v>1</v>
      </c>
      <c r="E23" s="9">
        <v>0.6</v>
      </c>
      <c r="F23" s="9">
        <v>0.4</v>
      </c>
      <c r="G23" s="9">
        <v>0</v>
      </c>
      <c r="H23" s="6"/>
    </row>
    <row r="24" spans="2:8" x14ac:dyDescent="0.25">
      <c r="B24" s="7" t="s">
        <v>8</v>
      </c>
      <c r="C24" s="39">
        <f>SUM(D24:G24)</f>
        <v>1000</v>
      </c>
      <c r="D24" s="10">
        <v>925</v>
      </c>
      <c r="E24" s="10">
        <v>75</v>
      </c>
      <c r="F24" s="10">
        <v>0</v>
      </c>
      <c r="G24" s="10">
        <v>0</v>
      </c>
      <c r="H24" s="6"/>
    </row>
    <row r="25" spans="2:8" x14ac:dyDescent="0.25">
      <c r="B25" s="7" t="s">
        <v>9</v>
      </c>
      <c r="C25" s="10">
        <f>SUM(D25:G25)</f>
        <v>970</v>
      </c>
      <c r="D25" s="10">
        <f>D24*D23</f>
        <v>925</v>
      </c>
      <c r="E25" s="10">
        <f t="shared" ref="E25:G25" si="1">E24*E23</f>
        <v>45</v>
      </c>
      <c r="F25" s="10">
        <f t="shared" si="1"/>
        <v>0</v>
      </c>
      <c r="G25" s="10">
        <f t="shared" si="1"/>
        <v>0</v>
      </c>
      <c r="H25" s="6"/>
    </row>
    <row r="26" spans="2:8" x14ac:dyDescent="0.25">
      <c r="B26" s="11" t="s">
        <v>10</v>
      </c>
      <c r="C26" s="10">
        <f>C21-C25</f>
        <v>30</v>
      </c>
      <c r="D26" s="12"/>
      <c r="E26" s="13"/>
      <c r="F26" s="13"/>
      <c r="G26" s="13"/>
      <c r="H26" s="14"/>
    </row>
    <row r="27" spans="2:8" x14ac:dyDescent="0.25">
      <c r="B27" s="11" t="s">
        <v>11</v>
      </c>
      <c r="C27" s="15">
        <f>C25/C21</f>
        <v>0.97</v>
      </c>
      <c r="D27" s="16"/>
      <c r="E27" s="17"/>
      <c r="F27" s="17"/>
      <c r="G27" s="17"/>
      <c r="H27" s="14"/>
    </row>
    <row r="28" spans="2:8" x14ac:dyDescent="0.25">
      <c r="B28" s="11" t="s">
        <v>12</v>
      </c>
      <c r="C28" s="43" t="str">
        <f>IF(AND(C27&gt;=D31,C27&lt;=1),C31,IF(AND(C27&gt;=D32,C27&lt;D31),C32,C33))</f>
        <v>Gul</v>
      </c>
      <c r="D28" s="17"/>
      <c r="E28" s="17"/>
      <c r="F28" s="17"/>
      <c r="G28" s="17"/>
      <c r="H28" s="14"/>
    </row>
    <row r="29" spans="2:8" x14ac:dyDescent="0.25">
      <c r="B29" s="18"/>
      <c r="C29" s="17"/>
      <c r="D29" s="17"/>
      <c r="E29" s="17"/>
      <c r="F29" s="17"/>
      <c r="G29" s="17"/>
      <c r="H29" s="14"/>
    </row>
    <row r="30" spans="2:8" ht="45" x14ac:dyDescent="0.25">
      <c r="B30" s="18"/>
      <c r="C30" s="19" t="s">
        <v>13</v>
      </c>
      <c r="D30" s="20" t="s">
        <v>14</v>
      </c>
      <c r="E30" s="19" t="s">
        <v>16</v>
      </c>
      <c r="F30" s="34" t="s">
        <v>17</v>
      </c>
      <c r="G30" s="19" t="s">
        <v>10</v>
      </c>
      <c r="H30" s="21" t="s">
        <v>18</v>
      </c>
    </row>
    <row r="31" spans="2:8" x14ac:dyDescent="0.25">
      <c r="B31" s="18"/>
      <c r="C31" s="17" t="s">
        <v>19</v>
      </c>
      <c r="D31" s="22">
        <v>0.98</v>
      </c>
      <c r="E31" s="23">
        <v>0</v>
      </c>
      <c r="F31" s="22">
        <f>IF(C27&lt;D31,1-D31,IF(C27&lt;1,1-C27,0))</f>
        <v>2.0000000000000018E-2</v>
      </c>
      <c r="G31" s="35">
        <f>F31*C21</f>
        <v>20.000000000000018</v>
      </c>
      <c r="H31" s="24">
        <f>G31*E31</f>
        <v>0</v>
      </c>
    </row>
    <row r="32" spans="2:8" x14ac:dyDescent="0.25">
      <c r="B32" s="18"/>
      <c r="C32" s="17" t="s">
        <v>20</v>
      </c>
      <c r="D32" s="22">
        <v>0.95</v>
      </c>
      <c r="E32" s="23">
        <v>250</v>
      </c>
      <c r="F32" s="22">
        <f>IF(C27&lt;D32,D31-D32,IF(C27&lt;D31,D31-C27,0))</f>
        <v>1.0000000000000009E-2</v>
      </c>
      <c r="G32" s="35">
        <f>F32*C21</f>
        <v>10.000000000000009</v>
      </c>
      <c r="H32" s="24">
        <f>G32*E32</f>
        <v>2500.0000000000023</v>
      </c>
    </row>
    <row r="33" spans="2:8" x14ac:dyDescent="0.25">
      <c r="B33" s="18"/>
      <c r="C33" s="25" t="s">
        <v>21</v>
      </c>
      <c r="D33" s="26">
        <v>0</v>
      </c>
      <c r="E33" s="27">
        <v>500</v>
      </c>
      <c r="F33" s="26">
        <f>IF(C27&lt;D33,D32-D33,IF(C27&lt;D32,D32-C27,0))</f>
        <v>0</v>
      </c>
      <c r="G33" s="36">
        <f>F33*C21</f>
        <v>0</v>
      </c>
      <c r="H33" s="28">
        <f>G33*E33</f>
        <v>0</v>
      </c>
    </row>
    <row r="34" spans="2:8" x14ac:dyDescent="0.25">
      <c r="B34" s="29"/>
      <c r="C34" s="30"/>
      <c r="D34" s="30"/>
      <c r="E34" s="30"/>
      <c r="F34" s="31"/>
      <c r="G34" s="32" t="s">
        <v>22</v>
      </c>
      <c r="H34" s="33">
        <f>SUM(H32:H33)</f>
        <v>2500.0000000000023</v>
      </c>
    </row>
    <row r="35" spans="2:8" x14ac:dyDescent="0.25">
      <c r="B35" s="8"/>
      <c r="C35" s="8"/>
      <c r="D35" s="8"/>
      <c r="E35" s="8"/>
      <c r="F35" s="8"/>
      <c r="G35" s="8"/>
      <c r="H35" s="8" t="s">
        <v>23</v>
      </c>
    </row>
    <row r="39" spans="2:8" x14ac:dyDescent="0.25">
      <c r="B39" s="1" t="s">
        <v>24</v>
      </c>
      <c r="C39" s="2">
        <v>1000</v>
      </c>
      <c r="D39" s="2"/>
      <c r="E39" s="2"/>
      <c r="F39" s="2"/>
      <c r="G39" s="2"/>
      <c r="H39" s="3"/>
    </row>
    <row r="40" spans="2:8" x14ac:dyDescent="0.25">
      <c r="B40" s="4" t="s">
        <v>1</v>
      </c>
      <c r="D40" s="5" t="s">
        <v>2</v>
      </c>
      <c r="E40" s="5" t="s">
        <v>4</v>
      </c>
      <c r="F40" s="5" t="s">
        <v>5</v>
      </c>
      <c r="G40" s="5" t="s">
        <v>6</v>
      </c>
      <c r="H40" s="6"/>
    </row>
    <row r="41" spans="2:8" x14ac:dyDescent="0.25">
      <c r="B41" s="7" t="s">
        <v>7</v>
      </c>
      <c r="C41" s="8"/>
      <c r="D41" s="9">
        <v>1</v>
      </c>
      <c r="E41" s="9">
        <v>0.6</v>
      </c>
      <c r="F41" s="9">
        <v>0.4</v>
      </c>
      <c r="G41" s="9">
        <v>0</v>
      </c>
      <c r="H41" s="6"/>
    </row>
    <row r="42" spans="2:8" x14ac:dyDescent="0.25">
      <c r="B42" s="7" t="s">
        <v>8</v>
      </c>
      <c r="C42" s="39">
        <f>SUM(D42:G42)</f>
        <v>1000</v>
      </c>
      <c r="D42" s="10">
        <v>800</v>
      </c>
      <c r="E42" s="10">
        <v>150</v>
      </c>
      <c r="F42" s="10">
        <v>25</v>
      </c>
      <c r="G42" s="10">
        <v>25</v>
      </c>
      <c r="H42" s="6"/>
    </row>
    <row r="43" spans="2:8" x14ac:dyDescent="0.25">
      <c r="B43" s="7" t="s">
        <v>9</v>
      </c>
      <c r="C43" s="10">
        <f>SUM(D43:G43)</f>
        <v>900</v>
      </c>
      <c r="D43" s="10">
        <f>D42*D41</f>
        <v>800</v>
      </c>
      <c r="E43" s="10">
        <f t="shared" ref="E43:G43" si="2">E42*E41</f>
        <v>90</v>
      </c>
      <c r="F43" s="10">
        <f t="shared" si="2"/>
        <v>10</v>
      </c>
      <c r="G43" s="10">
        <f t="shared" si="2"/>
        <v>0</v>
      </c>
      <c r="H43" s="6"/>
    </row>
    <row r="44" spans="2:8" x14ac:dyDescent="0.25">
      <c r="B44" s="11" t="s">
        <v>10</v>
      </c>
      <c r="C44" s="10">
        <f>C39-C43</f>
        <v>100</v>
      </c>
      <c r="D44" s="12"/>
      <c r="E44" s="13"/>
      <c r="F44" s="13"/>
      <c r="G44" s="13"/>
      <c r="H44" s="14"/>
    </row>
    <row r="45" spans="2:8" x14ac:dyDescent="0.25">
      <c r="B45" s="11" t="s">
        <v>11</v>
      </c>
      <c r="C45" s="15">
        <f>C43/C39</f>
        <v>0.9</v>
      </c>
      <c r="D45" s="16"/>
      <c r="E45" s="17"/>
      <c r="F45" s="17"/>
      <c r="G45" s="17"/>
      <c r="H45" s="14"/>
    </row>
    <row r="46" spans="2:8" x14ac:dyDescent="0.25">
      <c r="B46" s="11" t="s">
        <v>12</v>
      </c>
      <c r="C46" s="44" t="str">
        <f>IF(AND(C45&gt;=D49,C45&lt;=1),C49,IF(AND(C45&gt;=D50,C45&lt;D49),C50,C51))</f>
        <v>Rød</v>
      </c>
      <c r="D46" s="17"/>
      <c r="E46" s="17"/>
      <c r="F46" s="17"/>
      <c r="G46" s="17"/>
      <c r="H46" s="14"/>
    </row>
    <row r="47" spans="2:8" x14ac:dyDescent="0.25">
      <c r="B47" s="18"/>
      <c r="C47" s="17"/>
      <c r="D47" s="17"/>
      <c r="E47" s="17"/>
      <c r="F47" s="17"/>
      <c r="G47" s="17"/>
      <c r="H47" s="14"/>
    </row>
    <row r="48" spans="2:8" ht="45" x14ac:dyDescent="0.25">
      <c r="B48" s="18"/>
      <c r="C48" s="19" t="s">
        <v>13</v>
      </c>
      <c r="D48" s="20" t="s">
        <v>14</v>
      </c>
      <c r="E48" s="19" t="s">
        <v>16</v>
      </c>
      <c r="F48" s="34" t="s">
        <v>17</v>
      </c>
      <c r="G48" s="19" t="s">
        <v>10</v>
      </c>
      <c r="H48" s="21" t="s">
        <v>18</v>
      </c>
    </row>
    <row r="49" spans="2:8" x14ac:dyDescent="0.25">
      <c r="B49" s="18"/>
      <c r="C49" s="17" t="s">
        <v>19</v>
      </c>
      <c r="D49" s="22">
        <v>0.98</v>
      </c>
      <c r="E49" s="23">
        <v>0</v>
      </c>
      <c r="F49" s="22">
        <f>IF(C45&lt;D49,1-D49,IF(C45&lt;1,1-C45,0))</f>
        <v>2.0000000000000018E-2</v>
      </c>
      <c r="G49" s="35">
        <f>F49*C39</f>
        <v>20.000000000000018</v>
      </c>
      <c r="H49" s="24">
        <f>G49*E49</f>
        <v>0</v>
      </c>
    </row>
    <row r="50" spans="2:8" x14ac:dyDescent="0.25">
      <c r="B50" s="18"/>
      <c r="C50" s="17" t="s">
        <v>20</v>
      </c>
      <c r="D50" s="22">
        <v>0.95</v>
      </c>
      <c r="E50" s="23">
        <v>250</v>
      </c>
      <c r="F50" s="22">
        <f>IF(C45&lt;D50,D49-D50,IF(C45&lt;D49,D49-C45,0))</f>
        <v>3.0000000000000027E-2</v>
      </c>
      <c r="G50" s="35">
        <f>F50*C39</f>
        <v>30.000000000000028</v>
      </c>
      <c r="H50" s="24">
        <f>G50*E50</f>
        <v>7500.0000000000073</v>
      </c>
    </row>
    <row r="51" spans="2:8" x14ac:dyDescent="0.25">
      <c r="B51" s="18"/>
      <c r="C51" s="25" t="s">
        <v>21</v>
      </c>
      <c r="D51" s="26">
        <v>0</v>
      </c>
      <c r="E51" s="27">
        <v>500</v>
      </c>
      <c r="F51" s="26">
        <f>IF(C45&lt;D51,D50-D51,IF(C45&lt;D50,D50-C45,0))</f>
        <v>4.9999999999999933E-2</v>
      </c>
      <c r="G51" s="36">
        <f>F51*C39</f>
        <v>49.999999999999936</v>
      </c>
      <c r="H51" s="28">
        <f>G51*E51</f>
        <v>24999.999999999967</v>
      </c>
    </row>
    <row r="52" spans="2:8" x14ac:dyDescent="0.25">
      <c r="B52" s="29"/>
      <c r="C52" s="30"/>
      <c r="D52" s="30"/>
      <c r="E52" s="30"/>
      <c r="F52" s="31"/>
      <c r="G52" s="32" t="s">
        <v>22</v>
      </c>
      <c r="H52" s="33">
        <f>SUM(H50:H51)</f>
        <v>32499.999999999975</v>
      </c>
    </row>
    <row r="53" spans="2:8" x14ac:dyDescent="0.25">
      <c r="B53" s="8"/>
      <c r="C53" s="8"/>
      <c r="D53" s="8"/>
      <c r="E53" s="8"/>
      <c r="F53" s="8"/>
      <c r="G53" s="8"/>
      <c r="H53" s="8" t="s">
        <v>23</v>
      </c>
    </row>
  </sheetData>
  <pageMargins left="0.7" right="0.7" top="0.75" bottom="0.75" header="0.3" footer="0.3"/>
  <pageSetup paperSize="9" scale="5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F49F2-41E1-4AB9-9024-691C5CF076A7}">
  <sheetPr>
    <pageSetUpPr fitToPage="1"/>
  </sheetPr>
  <dimension ref="B1:I44"/>
  <sheetViews>
    <sheetView tabSelected="1" workbookViewId="0">
      <selection activeCell="O11" sqref="O11"/>
    </sheetView>
  </sheetViews>
  <sheetFormatPr baseColWidth="10" defaultColWidth="11.42578125" defaultRowHeight="15" x14ac:dyDescent="0.25"/>
  <cols>
    <col min="1" max="1" width="5" customWidth="1"/>
    <col min="2" max="2" width="30.42578125" customWidth="1"/>
    <col min="3" max="3" width="12.28515625" customWidth="1"/>
    <col min="4" max="4" width="16.140625" customWidth="1"/>
    <col min="5" max="5" width="14.42578125" customWidth="1"/>
    <col min="6" max="6" width="9.140625"/>
    <col min="7" max="7" width="13.42578125" customWidth="1"/>
    <col min="8" max="8" width="15.28515625" customWidth="1"/>
    <col min="9" max="9" width="18" customWidth="1"/>
    <col min="10" max="19" width="9.140625"/>
  </cols>
  <sheetData>
    <row r="1" spans="2:9" ht="30" customHeight="1" x14ac:dyDescent="0.25">
      <c r="B1" s="47" t="s">
        <v>29</v>
      </c>
    </row>
    <row r="3" spans="2:9" x14ac:dyDescent="0.25">
      <c r="B3" s="1" t="s">
        <v>26</v>
      </c>
      <c r="C3" s="2">
        <v>1000</v>
      </c>
      <c r="D3" s="2"/>
      <c r="E3" s="2"/>
      <c r="F3" s="2"/>
      <c r="G3" s="2"/>
      <c r="H3" s="2"/>
      <c r="I3" s="3"/>
    </row>
    <row r="4" spans="2:9" x14ac:dyDescent="0.25">
      <c r="B4" s="7" t="s">
        <v>9</v>
      </c>
      <c r="C4" s="40">
        <v>990</v>
      </c>
      <c r="D4" s="8"/>
      <c r="E4" s="8"/>
      <c r="F4" s="8"/>
      <c r="G4" s="8"/>
      <c r="H4" s="8"/>
      <c r="I4" s="6"/>
    </row>
    <row r="5" spans="2:9" x14ac:dyDescent="0.25">
      <c r="B5" s="11" t="s">
        <v>10</v>
      </c>
      <c r="C5" s="41">
        <f>C3-C4</f>
        <v>10</v>
      </c>
      <c r="D5" s="12"/>
      <c r="E5" s="13"/>
      <c r="F5" s="13"/>
      <c r="G5" s="13"/>
      <c r="H5" s="13"/>
      <c r="I5" s="14"/>
    </row>
    <row r="6" spans="2:9" x14ac:dyDescent="0.25">
      <c r="B6" s="11" t="s">
        <v>11</v>
      </c>
      <c r="C6" s="42">
        <f>C4/C3</f>
        <v>0.99</v>
      </c>
      <c r="D6" s="16"/>
      <c r="E6" s="17"/>
      <c r="F6" s="17"/>
      <c r="G6" s="17"/>
      <c r="H6" s="17"/>
      <c r="I6" s="14"/>
    </row>
    <row r="7" spans="2:9" x14ac:dyDescent="0.25">
      <c r="B7" s="11" t="s">
        <v>12</v>
      </c>
      <c r="C7" s="45" t="str">
        <f>IF(AND(C6&gt;=D10,C6&lt;=E10),C10,IF(AND(C6&gt;=D11,C6&lt;E11),C11,C12))</f>
        <v>Grønn</v>
      </c>
      <c r="D7" s="37"/>
      <c r="E7" s="17"/>
      <c r="F7" s="17"/>
      <c r="G7" s="17"/>
      <c r="H7" s="17"/>
      <c r="I7" s="14"/>
    </row>
    <row r="8" spans="2:9" x14ac:dyDescent="0.25">
      <c r="B8" s="18"/>
      <c r="C8" s="13"/>
      <c r="D8" s="17"/>
      <c r="E8" s="17"/>
      <c r="F8" s="17"/>
      <c r="G8" s="17"/>
      <c r="H8" s="17"/>
      <c r="I8" s="14"/>
    </row>
    <row r="9" spans="2:9" ht="45" x14ac:dyDescent="0.25">
      <c r="B9" s="18"/>
      <c r="C9" s="19" t="s">
        <v>13</v>
      </c>
      <c r="D9" s="20" t="s">
        <v>14</v>
      </c>
      <c r="E9" s="20" t="s">
        <v>15</v>
      </c>
      <c r="F9" s="19" t="s">
        <v>16</v>
      </c>
      <c r="G9" s="34" t="s">
        <v>17</v>
      </c>
      <c r="H9" s="19" t="s">
        <v>10</v>
      </c>
      <c r="I9" s="21" t="s">
        <v>18</v>
      </c>
    </row>
    <row r="10" spans="2:9" x14ac:dyDescent="0.25">
      <c r="B10" s="18"/>
      <c r="C10" s="17" t="s">
        <v>19</v>
      </c>
      <c r="D10" s="22">
        <v>0.98</v>
      </c>
      <c r="E10" s="22">
        <v>1</v>
      </c>
      <c r="F10" s="23">
        <v>0</v>
      </c>
      <c r="G10" s="22">
        <f>IF(C6&lt; D10, E10 - D10, IF(C6 &lt; E10, E10 -C6, 0))</f>
        <v>1.0000000000000009E-2</v>
      </c>
      <c r="H10" s="35">
        <f>G10 *C3</f>
        <v>10.000000000000009</v>
      </c>
      <c r="I10" s="24">
        <f>H10 * F10</f>
        <v>0</v>
      </c>
    </row>
    <row r="11" spans="2:9" x14ac:dyDescent="0.25">
      <c r="B11" s="18"/>
      <c r="C11" s="17" t="s">
        <v>20</v>
      </c>
      <c r="D11" s="22">
        <v>0.96</v>
      </c>
      <c r="E11" s="22">
        <v>0.98</v>
      </c>
      <c r="F11" s="23">
        <v>250</v>
      </c>
      <c r="G11" s="22">
        <f>IF(C6 &lt; D11, E11 - D11, IF(C6 &lt; E11, E11 - C6, 0))</f>
        <v>0</v>
      </c>
      <c r="H11" s="35">
        <f>G11 *C3</f>
        <v>0</v>
      </c>
      <c r="I11" s="24">
        <f>H11 * F11</f>
        <v>0</v>
      </c>
    </row>
    <row r="12" spans="2:9" x14ac:dyDescent="0.25">
      <c r="B12" s="18"/>
      <c r="C12" s="25" t="s">
        <v>21</v>
      </c>
      <c r="D12" s="26">
        <v>0</v>
      </c>
      <c r="E12" s="26">
        <v>0.95</v>
      </c>
      <c r="F12" s="27">
        <v>500</v>
      </c>
      <c r="G12" s="26">
        <f>IF(C6 &lt; D12, E12 - D12, IF(C6 &lt; E12, E12 - C6, 0))</f>
        <v>0</v>
      </c>
      <c r="H12" s="36">
        <f>G12 *C3</f>
        <v>0</v>
      </c>
      <c r="I12" s="28">
        <f>H12 * F12</f>
        <v>0</v>
      </c>
    </row>
    <row r="13" spans="2:9" x14ac:dyDescent="0.25">
      <c r="B13" s="29"/>
      <c r="C13" s="30"/>
      <c r="D13" s="30"/>
      <c r="E13" s="30"/>
      <c r="F13" s="30"/>
      <c r="G13" s="31"/>
      <c r="H13" s="32" t="s">
        <v>22</v>
      </c>
      <c r="I13" s="33">
        <f>SUM(I11:I12)</f>
        <v>0</v>
      </c>
    </row>
    <row r="14" spans="2:9" x14ac:dyDescent="0.25">
      <c r="B14" s="8"/>
      <c r="C14" s="8"/>
      <c r="D14" s="8"/>
      <c r="E14" s="8"/>
      <c r="F14" s="8"/>
      <c r="G14" s="8"/>
      <c r="H14" s="8"/>
      <c r="I14" s="8" t="s">
        <v>23</v>
      </c>
    </row>
    <row r="18" spans="2:9" x14ac:dyDescent="0.25">
      <c r="B18" s="1" t="s">
        <v>26</v>
      </c>
      <c r="C18" s="2">
        <v>1000</v>
      </c>
      <c r="D18" s="2"/>
      <c r="E18" s="2"/>
      <c r="F18" s="2"/>
      <c r="G18" s="2"/>
      <c r="H18" s="2"/>
      <c r="I18" s="3"/>
    </row>
    <row r="19" spans="2:9" x14ac:dyDescent="0.25">
      <c r="B19" s="7" t="s">
        <v>9</v>
      </c>
      <c r="C19" s="40">
        <v>970</v>
      </c>
      <c r="D19" s="8"/>
      <c r="E19" s="8"/>
      <c r="F19" s="8"/>
      <c r="G19" s="8"/>
      <c r="H19" s="8"/>
      <c r="I19" s="6"/>
    </row>
    <row r="20" spans="2:9" x14ac:dyDescent="0.25">
      <c r="B20" s="11" t="s">
        <v>10</v>
      </c>
      <c r="C20" s="41">
        <f>C18-C19</f>
        <v>30</v>
      </c>
      <c r="D20" s="12"/>
      <c r="E20" s="13"/>
      <c r="F20" s="13"/>
      <c r="G20" s="13"/>
      <c r="H20" s="13"/>
      <c r="I20" s="14"/>
    </row>
    <row r="21" spans="2:9" x14ac:dyDescent="0.25">
      <c r="B21" s="11" t="s">
        <v>11</v>
      </c>
      <c r="C21" s="42">
        <f>C19/C18</f>
        <v>0.97</v>
      </c>
      <c r="D21" s="16"/>
      <c r="E21" s="17"/>
      <c r="F21" s="17"/>
      <c r="G21" s="17"/>
      <c r="H21" s="17"/>
      <c r="I21" s="14"/>
    </row>
    <row r="22" spans="2:9" x14ac:dyDescent="0.25">
      <c r="B22" s="11" t="s">
        <v>12</v>
      </c>
      <c r="C22" s="43" t="str">
        <f>IF(AND(C21&gt;=D25,C21&lt;=E25),C25,IF(AND(C21&gt;=D26,C21&lt;E26),C26,C27))</f>
        <v>Gul</v>
      </c>
      <c r="D22" s="37"/>
      <c r="E22" s="17"/>
      <c r="F22" s="17"/>
      <c r="G22" s="17"/>
      <c r="H22" s="17"/>
      <c r="I22" s="14"/>
    </row>
    <row r="23" spans="2:9" x14ac:dyDescent="0.25">
      <c r="B23" s="18"/>
      <c r="C23" s="13"/>
      <c r="D23" s="17"/>
      <c r="E23" s="17"/>
      <c r="F23" s="17"/>
      <c r="G23" s="17"/>
      <c r="H23" s="17"/>
      <c r="I23" s="14"/>
    </row>
    <row r="24" spans="2:9" ht="45" x14ac:dyDescent="0.25">
      <c r="B24" s="18"/>
      <c r="C24" s="19" t="s">
        <v>13</v>
      </c>
      <c r="D24" s="20" t="s">
        <v>14</v>
      </c>
      <c r="E24" s="20" t="s">
        <v>15</v>
      </c>
      <c r="F24" s="19" t="s">
        <v>16</v>
      </c>
      <c r="G24" s="34" t="s">
        <v>17</v>
      </c>
      <c r="H24" s="19" t="s">
        <v>10</v>
      </c>
      <c r="I24" s="21" t="s">
        <v>18</v>
      </c>
    </row>
    <row r="25" spans="2:9" x14ac:dyDescent="0.25">
      <c r="B25" s="18"/>
      <c r="C25" s="17" t="s">
        <v>19</v>
      </c>
      <c r="D25" s="22">
        <v>0.98</v>
      </c>
      <c r="E25" s="22">
        <v>1</v>
      </c>
      <c r="F25" s="23">
        <v>0</v>
      </c>
      <c r="G25" s="22">
        <f>IF(C21&lt; D25, E25 - D25, IF(C21 &lt; E25, E25 -C21, 0))</f>
        <v>2.0000000000000018E-2</v>
      </c>
      <c r="H25" s="35">
        <f>G25 *C18</f>
        <v>20.000000000000018</v>
      </c>
      <c r="I25" s="24">
        <f>H25 * F25</f>
        <v>0</v>
      </c>
    </row>
    <row r="26" spans="2:9" x14ac:dyDescent="0.25">
      <c r="B26" s="18"/>
      <c r="C26" s="17" t="s">
        <v>20</v>
      </c>
      <c r="D26" s="22">
        <v>0.96</v>
      </c>
      <c r="E26" s="22">
        <v>0.98</v>
      </c>
      <c r="F26" s="23">
        <v>250</v>
      </c>
      <c r="G26" s="22">
        <f>IF(C21 &lt; D26, E26 - D26, IF(C21 &lt; E26, E26 - C21, 0))</f>
        <v>1.0000000000000009E-2</v>
      </c>
      <c r="H26" s="35">
        <f>G26 *C18</f>
        <v>10.000000000000009</v>
      </c>
      <c r="I26" s="24">
        <f>H26 * F26</f>
        <v>2500.0000000000023</v>
      </c>
    </row>
    <row r="27" spans="2:9" x14ac:dyDescent="0.25">
      <c r="B27" s="18"/>
      <c r="C27" s="25" t="s">
        <v>21</v>
      </c>
      <c r="D27" s="26">
        <v>0</v>
      </c>
      <c r="E27" s="26">
        <v>0.95</v>
      </c>
      <c r="F27" s="27">
        <v>500</v>
      </c>
      <c r="G27" s="26">
        <f>IF(C21 &lt; D27, E27 - D27, IF(C21 &lt; E27, E27 - C21, 0))</f>
        <v>0</v>
      </c>
      <c r="H27" s="36">
        <f>G27 *C18</f>
        <v>0</v>
      </c>
      <c r="I27" s="28">
        <f>H27 * F27</f>
        <v>0</v>
      </c>
    </row>
    <row r="28" spans="2:9" x14ac:dyDescent="0.25">
      <c r="B28" s="29"/>
      <c r="C28" s="30"/>
      <c r="D28" s="30"/>
      <c r="E28" s="30"/>
      <c r="F28" s="30"/>
      <c r="G28" s="31"/>
      <c r="H28" s="32" t="s">
        <v>22</v>
      </c>
      <c r="I28" s="33">
        <f>SUM(I26:I27)</f>
        <v>2500.0000000000023</v>
      </c>
    </row>
    <row r="29" spans="2:9" x14ac:dyDescent="0.25">
      <c r="B29" s="8"/>
      <c r="C29" s="8"/>
      <c r="D29" s="8"/>
      <c r="E29" s="8"/>
      <c r="F29" s="8"/>
      <c r="G29" s="8"/>
      <c r="H29" s="8"/>
      <c r="I29" s="8" t="s">
        <v>23</v>
      </c>
    </row>
    <row r="33" spans="2:9" x14ac:dyDescent="0.25">
      <c r="B33" s="1" t="s">
        <v>26</v>
      </c>
      <c r="C33" s="2">
        <v>1000</v>
      </c>
      <c r="D33" s="2"/>
      <c r="E33" s="2"/>
      <c r="F33" s="2"/>
      <c r="G33" s="2"/>
      <c r="H33" s="2"/>
      <c r="I33" s="3"/>
    </row>
    <row r="34" spans="2:9" x14ac:dyDescent="0.25">
      <c r="B34" s="7" t="s">
        <v>9</v>
      </c>
      <c r="C34" s="40">
        <v>920</v>
      </c>
      <c r="D34" s="8"/>
      <c r="E34" s="8"/>
      <c r="F34" s="8"/>
      <c r="G34" s="8"/>
      <c r="H34" s="8"/>
      <c r="I34" s="6"/>
    </row>
    <row r="35" spans="2:9" x14ac:dyDescent="0.25">
      <c r="B35" s="11" t="s">
        <v>10</v>
      </c>
      <c r="C35" s="41">
        <f>C33-C34</f>
        <v>80</v>
      </c>
      <c r="D35" s="12"/>
      <c r="E35" s="13"/>
      <c r="F35" s="13"/>
      <c r="G35" s="13"/>
      <c r="H35" s="13"/>
      <c r="I35" s="14"/>
    </row>
    <row r="36" spans="2:9" x14ac:dyDescent="0.25">
      <c r="B36" s="11" t="s">
        <v>11</v>
      </c>
      <c r="C36" s="42">
        <f>C34/C33</f>
        <v>0.92</v>
      </c>
      <c r="D36" s="16"/>
      <c r="E36" s="17"/>
      <c r="F36" s="17"/>
      <c r="G36" s="17"/>
      <c r="H36" s="17"/>
      <c r="I36" s="14"/>
    </row>
    <row r="37" spans="2:9" x14ac:dyDescent="0.25">
      <c r="B37" s="11" t="s">
        <v>12</v>
      </c>
      <c r="C37" s="44" t="str">
        <f>IF(AND(C36&gt;=D40,C36&lt;=E40),C40,IF(AND(C36&gt;=D41,C36&lt;E41),C41,C42))</f>
        <v>Rød</v>
      </c>
      <c r="D37" s="37"/>
      <c r="E37" s="17"/>
      <c r="F37" s="17"/>
      <c r="G37" s="17"/>
      <c r="H37" s="17"/>
      <c r="I37" s="14"/>
    </row>
    <row r="38" spans="2:9" x14ac:dyDescent="0.25">
      <c r="B38" s="18"/>
      <c r="C38" s="13"/>
      <c r="D38" s="17"/>
      <c r="E38" s="17"/>
      <c r="F38" s="17"/>
      <c r="G38" s="17"/>
      <c r="H38" s="17"/>
      <c r="I38" s="14"/>
    </row>
    <row r="39" spans="2:9" ht="45" x14ac:dyDescent="0.25">
      <c r="B39" s="18"/>
      <c r="C39" s="19" t="s">
        <v>13</v>
      </c>
      <c r="D39" s="20" t="s">
        <v>14</v>
      </c>
      <c r="E39" s="20" t="s">
        <v>15</v>
      </c>
      <c r="F39" s="19" t="s">
        <v>16</v>
      </c>
      <c r="G39" s="34" t="s">
        <v>17</v>
      </c>
      <c r="H39" s="19" t="s">
        <v>10</v>
      </c>
      <c r="I39" s="21" t="s">
        <v>18</v>
      </c>
    </row>
    <row r="40" spans="2:9" x14ac:dyDescent="0.25">
      <c r="B40" s="18"/>
      <c r="C40" s="17" t="s">
        <v>19</v>
      </c>
      <c r="D40" s="22">
        <v>0.98</v>
      </c>
      <c r="E40" s="22">
        <v>1</v>
      </c>
      <c r="F40" s="23">
        <v>0</v>
      </c>
      <c r="G40" s="22">
        <f>IF(C36&lt; D40, E40 - D40, IF(C36 &lt; E40, E40 -C36, 0))</f>
        <v>2.0000000000000018E-2</v>
      </c>
      <c r="H40" s="35">
        <f>G40 *C33</f>
        <v>20.000000000000018</v>
      </c>
      <c r="I40" s="24">
        <f>H40 * F40</f>
        <v>0</v>
      </c>
    </row>
    <row r="41" spans="2:9" x14ac:dyDescent="0.25">
      <c r="B41" s="18"/>
      <c r="C41" s="17" t="s">
        <v>20</v>
      </c>
      <c r="D41" s="22">
        <v>0.96</v>
      </c>
      <c r="E41" s="22">
        <v>0.98</v>
      </c>
      <c r="F41" s="23">
        <v>250</v>
      </c>
      <c r="G41" s="22">
        <f>IF(C36 &lt; D41, E41 - D41, IF(C36 &lt; E41, E41 - C36, 0))</f>
        <v>2.0000000000000018E-2</v>
      </c>
      <c r="H41" s="35">
        <f>G41 *C33</f>
        <v>20.000000000000018</v>
      </c>
      <c r="I41" s="24">
        <f>H41 * F41</f>
        <v>5000.0000000000045</v>
      </c>
    </row>
    <row r="42" spans="2:9" x14ac:dyDescent="0.25">
      <c r="B42" s="18"/>
      <c r="C42" s="25" t="s">
        <v>21</v>
      </c>
      <c r="D42" s="26">
        <v>0</v>
      </c>
      <c r="E42" s="26">
        <v>0.95</v>
      </c>
      <c r="F42" s="27">
        <v>500</v>
      </c>
      <c r="G42" s="26">
        <f>IF(C36 &lt; D42, E42 - D42, IF(C36 &lt; E42, E42 - C36, 0))</f>
        <v>2.9999999999999916E-2</v>
      </c>
      <c r="H42" s="36">
        <f>G42 *C33</f>
        <v>29.999999999999915</v>
      </c>
      <c r="I42" s="28">
        <f>H42 * F42</f>
        <v>14999.999999999958</v>
      </c>
    </row>
    <row r="43" spans="2:9" x14ac:dyDescent="0.25">
      <c r="B43" s="29"/>
      <c r="C43" s="30"/>
      <c r="D43" s="30"/>
      <c r="E43" s="30"/>
      <c r="F43" s="30"/>
      <c r="G43" s="31"/>
      <c r="H43" s="32" t="s">
        <v>22</v>
      </c>
      <c r="I43" s="33">
        <f>SUM(I41:I42)</f>
        <v>19999.999999999964</v>
      </c>
    </row>
    <row r="44" spans="2:9" x14ac:dyDescent="0.25">
      <c r="B44" s="8"/>
      <c r="C44" s="8"/>
      <c r="D44" s="8"/>
      <c r="E44" s="8"/>
      <c r="F44" s="8"/>
      <c r="G44" s="8"/>
      <c r="H44" s="8"/>
      <c r="I44" s="8" t="s">
        <v>23</v>
      </c>
    </row>
  </sheetData>
  <pageMargins left="0.7" right="0.7" top="0.75" bottom="0.75" header="0.3" footer="0.3"/>
  <pageSetup paperSize="9" scale="5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57B56C45CDEE4A9D112952EC9ED93B" ma:contentTypeVersion="11" ma:contentTypeDescription="Opprett et nytt dokument." ma:contentTypeScope="" ma:versionID="7f4e8849e97ebc48d0dbb30faf87e5cb">
  <xsd:schema xmlns:xsd="http://www.w3.org/2001/XMLSchema" xmlns:xs="http://www.w3.org/2001/XMLSchema" xmlns:p="http://schemas.microsoft.com/office/2006/metadata/properties" xmlns:ns2="44bb4d58-51d8-4cf4-860c-743dea0da8f9" xmlns:ns3="8e515afe-20b3-41e0-a4e8-7330fa4aa129" targetNamespace="http://schemas.microsoft.com/office/2006/metadata/properties" ma:root="true" ma:fieldsID="a667e50ff9c3ae2e6a07091002dff4c4" ns2:_="" ns3:_="">
    <xsd:import namespace="44bb4d58-51d8-4cf4-860c-743dea0da8f9"/>
    <xsd:import namespace="8e515afe-20b3-41e0-a4e8-7330fa4a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4d58-51d8-4cf4-860c-743dea0da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7d55938-41ab-4010-9402-597ab796c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15afe-20b3-41e0-a4e8-7330fa4aa12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9dde3e-e96c-4a6b-8f63-305dd598e362}" ma:internalName="TaxCatchAll" ma:showField="CatchAllData" ma:web="8e515afe-20b3-41e0-a4e8-7330fa4a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4d58-51d8-4cf4-860c-743dea0da8f9">
      <Terms xmlns="http://schemas.microsoft.com/office/infopath/2007/PartnerControls"/>
    </lcf76f155ced4ddcb4097134ff3c332f>
    <TaxCatchAll xmlns="8e515afe-20b3-41e0-a4e8-7330fa4aa129" xsi:nil="true"/>
  </documentManagement>
</p:properties>
</file>

<file path=customXml/itemProps1.xml><?xml version="1.0" encoding="utf-8"?>
<ds:datastoreItem xmlns:ds="http://schemas.openxmlformats.org/officeDocument/2006/customXml" ds:itemID="{C41793C1-9EC1-4513-B57A-AA92E03B394F}"/>
</file>

<file path=customXml/itemProps2.xml><?xml version="1.0" encoding="utf-8"?>
<ds:datastoreItem xmlns:ds="http://schemas.openxmlformats.org/officeDocument/2006/customXml" ds:itemID="{33E5CDD8-E286-42F7-8049-474D994FB8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49328B-2F3C-4A6A-BFF7-5DB123EFF79D}">
  <ds:schemaRefs>
    <ds:schemaRef ds:uri="http://purl.org/dc/terms/"/>
    <ds:schemaRef ds:uri="44bb4d58-51d8-4cf4-860c-743dea0da8f9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8e515afe-20b3-41e0-a4e8-7330fa4aa129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Forsinket avgang etter garasje</vt:lpstr>
      <vt:lpstr>Forsinket avgang for øvrig</vt:lpstr>
      <vt:lpstr>ADT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Kjetil Sundet</dc:creator>
  <cp:keywords/>
  <dc:description/>
  <cp:lastModifiedBy>Tone Bakke</cp:lastModifiedBy>
  <cp:revision/>
  <dcterms:created xsi:type="dcterms:W3CDTF">2026-01-26T13:43:37Z</dcterms:created>
  <dcterms:modified xsi:type="dcterms:W3CDTF">2026-08-07T12:49:34Z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0x0101004357B56C45CDEE4A9D112952EC9ED93B</vt:lpwstr>
  </property>
  <property fmtid="{D5CDD505-2E9C-101B-9397-08002B2CF9AE}" pid="3" name="MediaServiceImageTags">
    <vt:lpwstr/>
  </property>
</Properties>
</file>