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RomerikeogHadeland2028/Shared Documents/Konkurransegrunnlag/Arbeidsversjon/Vedlegg 5/"/>
    </mc:Choice>
  </mc:AlternateContent>
  <xr:revisionPtr revIDLastSave="2268" documentId="13_ncr:1_{07E82FA7-5599-4784-B4AB-406A21AE5AA7}" xr6:coauthVersionLast="47" xr6:coauthVersionMax="47" xr10:uidLastSave="{CEE91713-1B7B-44B7-A43F-23130754F116}"/>
  <bookViews>
    <workbookView xWindow="25695" yWindow="0" windowWidth="26010" windowHeight="20985" xr2:uid="{00000000-000D-0000-FFFF-FFFF00000000}"/>
  </bookViews>
  <sheets>
    <sheet name="Ro 2 BASIS" sheetId="14" r:id="rId1"/>
    <sheet name="Ro 2 OPSJON" sheetId="17" r:id="rId2"/>
    <sheet name="Kapitalkostnad BASIS" sheetId="15" r:id="rId3"/>
    <sheet name="Kapitalkostnad OPSJON" sheetId="1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4" l="1"/>
  <c r="H19" i="14"/>
  <c r="P43" i="17" l="1"/>
  <c r="Q43" i="17" s="1"/>
  <c r="X29" i="17"/>
  <c r="X28" i="17"/>
  <c r="X27" i="17"/>
  <c r="V28" i="17"/>
  <c r="P30" i="17"/>
  <c r="Q28" i="17"/>
  <c r="Q29" i="17"/>
  <c r="P29" i="17"/>
  <c r="P28" i="17"/>
  <c r="P27" i="17"/>
  <c r="V25" i="17"/>
  <c r="V26" i="17"/>
  <c r="V27" i="17"/>
  <c r="V29" i="17"/>
  <c r="V24" i="17"/>
  <c r="F26" i="17"/>
  <c r="O26" i="17" s="1"/>
  <c r="X26" i="17" s="1"/>
  <c r="Z44" i="17"/>
  <c r="Y44" i="17"/>
  <c r="Q27" i="14"/>
  <c r="G26" i="14"/>
  <c r="G26" i="17" s="1"/>
  <c r="P26" i="17" s="1"/>
  <c r="G70" i="15"/>
  <c r="F70" i="15"/>
  <c r="J70" i="15" s="1"/>
  <c r="G69" i="15"/>
  <c r="H69" i="15" s="1"/>
  <c r="F69" i="15"/>
  <c r="J69" i="15" s="1"/>
  <c r="G68" i="15"/>
  <c r="H68" i="15" s="1"/>
  <c r="F68" i="15"/>
  <c r="J68" i="15" s="1"/>
  <c r="G67" i="15"/>
  <c r="H67" i="15" s="1"/>
  <c r="F67" i="15"/>
  <c r="J67" i="15" s="1"/>
  <c r="G66" i="15"/>
  <c r="H66" i="15" s="1"/>
  <c r="F66" i="15"/>
  <c r="J66" i="15" s="1"/>
  <c r="G65" i="15"/>
  <c r="H65" i="15" s="1"/>
  <c r="F65" i="15"/>
  <c r="J65" i="15" s="1"/>
  <c r="G64" i="15"/>
  <c r="H64" i="15" s="1"/>
  <c r="F64" i="15"/>
  <c r="G63" i="15"/>
  <c r="F63" i="15"/>
  <c r="J63" i="15" s="1"/>
  <c r="G62" i="15"/>
  <c r="H62" i="15" s="1"/>
  <c r="F62" i="15"/>
  <c r="J62" i="15" s="1"/>
  <c r="G61" i="15"/>
  <c r="H61" i="15" s="1"/>
  <c r="F61" i="15"/>
  <c r="J61" i="15" s="1"/>
  <c r="G60" i="15"/>
  <c r="H60" i="15" s="1"/>
  <c r="F60" i="15"/>
  <c r="J60" i="15" s="1"/>
  <c r="G59" i="15"/>
  <c r="H59" i="15" s="1"/>
  <c r="F59" i="15"/>
  <c r="D59" i="15"/>
  <c r="G64" i="19"/>
  <c r="H64" i="19" s="1"/>
  <c r="F64" i="19"/>
  <c r="J64" i="19" s="1"/>
  <c r="G63" i="19"/>
  <c r="H63" i="19" s="1"/>
  <c r="F63" i="19"/>
  <c r="J63" i="19" s="1"/>
  <c r="G62" i="19"/>
  <c r="H62" i="19" s="1"/>
  <c r="F62" i="19"/>
  <c r="J62" i="19" s="1"/>
  <c r="G61" i="19"/>
  <c r="H61" i="19" s="1"/>
  <c r="F61" i="19"/>
  <c r="J61" i="19" s="1"/>
  <c r="G60" i="19"/>
  <c r="H60" i="19" s="1"/>
  <c r="F60" i="19"/>
  <c r="G59" i="19"/>
  <c r="H59" i="19" s="1"/>
  <c r="F59" i="19"/>
  <c r="J59" i="19" s="1"/>
  <c r="G58" i="19"/>
  <c r="H58" i="19" s="1"/>
  <c r="F58" i="19"/>
  <c r="J58" i="19" s="1"/>
  <c r="G57" i="19"/>
  <c r="H57" i="19" s="1"/>
  <c r="F57" i="19"/>
  <c r="E57" i="19" s="1"/>
  <c r="I57" i="19" s="1"/>
  <c r="G56" i="19"/>
  <c r="F56" i="19"/>
  <c r="J56" i="19" s="1"/>
  <c r="G55" i="19"/>
  <c r="F55" i="19"/>
  <c r="D55" i="19"/>
  <c r="G84" i="19"/>
  <c r="H84" i="19" s="1"/>
  <c r="F84" i="19"/>
  <c r="J84" i="19" s="1"/>
  <c r="G83" i="19"/>
  <c r="H83" i="19" s="1"/>
  <c r="F83" i="19"/>
  <c r="J83" i="19" s="1"/>
  <c r="G82" i="19"/>
  <c r="H82" i="19" s="1"/>
  <c r="F82" i="19"/>
  <c r="J82" i="19" s="1"/>
  <c r="G81" i="19"/>
  <c r="H81" i="19" s="1"/>
  <c r="F81" i="19"/>
  <c r="G80" i="19"/>
  <c r="H80" i="19" s="1"/>
  <c r="F80" i="19"/>
  <c r="J80" i="19" s="1"/>
  <c r="G79" i="19"/>
  <c r="F79" i="19"/>
  <c r="J79" i="19" s="1"/>
  <c r="G78" i="19"/>
  <c r="F78" i="19"/>
  <c r="J78" i="19" s="1"/>
  <c r="G77" i="19"/>
  <c r="H77" i="19" s="1"/>
  <c r="F77" i="19"/>
  <c r="G76" i="19"/>
  <c r="H76" i="19" s="1"/>
  <c r="F76" i="19"/>
  <c r="J76" i="19" s="1"/>
  <c r="G75" i="19"/>
  <c r="F75" i="19"/>
  <c r="J75" i="19" s="1"/>
  <c r="D75" i="19"/>
  <c r="G43" i="19"/>
  <c r="H43" i="19" s="1"/>
  <c r="F43" i="19"/>
  <c r="J43" i="19" s="1"/>
  <c r="G42" i="19"/>
  <c r="H42" i="19" s="1"/>
  <c r="F42" i="19"/>
  <c r="G41" i="19"/>
  <c r="H41" i="19" s="1"/>
  <c r="F41" i="19"/>
  <c r="J41" i="19" s="1"/>
  <c r="G40" i="19"/>
  <c r="H40" i="19" s="1"/>
  <c r="F40" i="19"/>
  <c r="J40" i="19" s="1"/>
  <c r="G39" i="19"/>
  <c r="F39" i="19"/>
  <c r="J39" i="19" s="1"/>
  <c r="G38" i="19"/>
  <c r="F38" i="19"/>
  <c r="J38" i="19" s="1"/>
  <c r="G37" i="19"/>
  <c r="H37" i="19" s="1"/>
  <c r="F37" i="19"/>
  <c r="J37" i="19" s="1"/>
  <c r="G36" i="19"/>
  <c r="H36" i="19" s="1"/>
  <c r="F36" i="19"/>
  <c r="J36" i="19" s="1"/>
  <c r="G35" i="19"/>
  <c r="H35" i="19" s="1"/>
  <c r="F35" i="19"/>
  <c r="J35" i="19" s="1"/>
  <c r="G34" i="19"/>
  <c r="H34" i="19" s="1"/>
  <c r="F34" i="19"/>
  <c r="E34" i="19" s="1"/>
  <c r="D34" i="19"/>
  <c r="G22" i="19"/>
  <c r="H22" i="19" s="1"/>
  <c r="F22" i="19"/>
  <c r="J22" i="19" s="1"/>
  <c r="G21" i="19"/>
  <c r="H21" i="19" s="1"/>
  <c r="F21" i="19"/>
  <c r="J21" i="19" s="1"/>
  <c r="G20" i="19"/>
  <c r="F20" i="19"/>
  <c r="J20" i="19" s="1"/>
  <c r="G19" i="19"/>
  <c r="F19" i="19"/>
  <c r="J19" i="19" s="1"/>
  <c r="G18" i="19"/>
  <c r="F18" i="19"/>
  <c r="J18" i="19" s="1"/>
  <c r="G17" i="19"/>
  <c r="H17" i="19" s="1"/>
  <c r="F17" i="19"/>
  <c r="J17" i="19" s="1"/>
  <c r="G16" i="19"/>
  <c r="H16" i="19" s="1"/>
  <c r="F16" i="19"/>
  <c r="J16" i="19" s="1"/>
  <c r="G15" i="19"/>
  <c r="H15" i="19" s="1"/>
  <c r="F15" i="19"/>
  <c r="J15" i="19" s="1"/>
  <c r="G14" i="19"/>
  <c r="H14" i="19" s="1"/>
  <c r="F14" i="19"/>
  <c r="G13" i="19"/>
  <c r="H13" i="19" s="1"/>
  <c r="F13" i="19"/>
  <c r="J13" i="19" s="1"/>
  <c r="D13" i="19"/>
  <c r="G8" i="17"/>
  <c r="I58" i="17"/>
  <c r="I49" i="17"/>
  <c r="I42" i="17"/>
  <c r="I35" i="17"/>
  <c r="I24" i="17"/>
  <c r="I16" i="17"/>
  <c r="I8" i="17"/>
  <c r="G65" i="17"/>
  <c r="G59" i="17"/>
  <c r="G58" i="17"/>
  <c r="F59" i="17"/>
  <c r="F58" i="17"/>
  <c r="G50" i="17"/>
  <c r="G51" i="17"/>
  <c r="G52" i="17"/>
  <c r="G49" i="17"/>
  <c r="F50" i="17"/>
  <c r="F51" i="17"/>
  <c r="F52" i="17"/>
  <c r="F49" i="17"/>
  <c r="G35" i="17"/>
  <c r="F25" i="17"/>
  <c r="O25" i="17" s="1"/>
  <c r="X25" i="17" s="1"/>
  <c r="F24" i="17"/>
  <c r="F17" i="17"/>
  <c r="G17" i="17"/>
  <c r="F18" i="17"/>
  <c r="G18" i="17"/>
  <c r="G16" i="17"/>
  <c r="F16" i="17"/>
  <c r="H16" i="17" s="1"/>
  <c r="G9" i="17"/>
  <c r="G10" i="17"/>
  <c r="F8" i="17"/>
  <c r="F91" i="15"/>
  <c r="J91" i="15" s="1"/>
  <c r="G91" i="15"/>
  <c r="F92" i="15"/>
  <c r="E92" i="15" s="1"/>
  <c r="I92" i="15" s="1"/>
  <c r="G92" i="15"/>
  <c r="H92" i="15" s="1"/>
  <c r="H26" i="14" l="1"/>
  <c r="Q26" i="17"/>
  <c r="O24" i="17"/>
  <c r="X24" i="17" s="1"/>
  <c r="H26" i="17"/>
  <c r="E63" i="15"/>
  <c r="I63" i="15" s="1"/>
  <c r="E70" i="15"/>
  <c r="I70" i="15" s="1"/>
  <c r="F71" i="15"/>
  <c r="E60" i="15"/>
  <c r="I60" i="15" s="1"/>
  <c r="E69" i="15"/>
  <c r="I69" i="15" s="1"/>
  <c r="E64" i="15"/>
  <c r="I64" i="15" s="1"/>
  <c r="E65" i="15"/>
  <c r="I65" i="15" s="1"/>
  <c r="E59" i="15"/>
  <c r="D60" i="15" s="1"/>
  <c r="H70" i="15"/>
  <c r="G71" i="15"/>
  <c r="J64" i="15"/>
  <c r="E67" i="15"/>
  <c r="I67" i="15" s="1"/>
  <c r="H63" i="15"/>
  <c r="E68" i="15"/>
  <c r="I68" i="15" s="1"/>
  <c r="J59" i="15"/>
  <c r="E62" i="15"/>
  <c r="I62" i="15" s="1"/>
  <c r="E61" i="15"/>
  <c r="I61" i="15" s="1"/>
  <c r="E66" i="15"/>
  <c r="I66" i="15" s="1"/>
  <c r="E91" i="15"/>
  <c r="I91" i="15" s="1"/>
  <c r="H91" i="15"/>
  <c r="E58" i="19"/>
  <c r="I58" i="19" s="1"/>
  <c r="E63" i="19"/>
  <c r="I63" i="19" s="1"/>
  <c r="G65" i="19"/>
  <c r="E60" i="19"/>
  <c r="I60" i="19" s="1"/>
  <c r="F65" i="19"/>
  <c r="E81" i="19"/>
  <c r="I81" i="19" s="1"/>
  <c r="E56" i="19"/>
  <c r="I56" i="19" s="1"/>
  <c r="E64" i="19"/>
  <c r="I64" i="19" s="1"/>
  <c r="H55" i="19"/>
  <c r="H56" i="19"/>
  <c r="E61" i="19"/>
  <c r="I61" i="19" s="1"/>
  <c r="J55" i="19"/>
  <c r="J60" i="19"/>
  <c r="J57" i="19"/>
  <c r="E59" i="19"/>
  <c r="I59" i="19" s="1"/>
  <c r="E55" i="19"/>
  <c r="E62" i="19"/>
  <c r="I62" i="19" s="1"/>
  <c r="E14" i="19"/>
  <c r="I14" i="19" s="1"/>
  <c r="E42" i="19"/>
  <c r="I42" i="19" s="1"/>
  <c r="E36" i="19"/>
  <c r="I36" i="19" s="1"/>
  <c r="E21" i="19"/>
  <c r="I21" i="19" s="1"/>
  <c r="E76" i="19"/>
  <c r="I76" i="19" s="1"/>
  <c r="E40" i="19"/>
  <c r="I40" i="19" s="1"/>
  <c r="E39" i="19"/>
  <c r="I39" i="19" s="1"/>
  <c r="E15" i="19"/>
  <c r="I15" i="19" s="1"/>
  <c r="E20" i="19"/>
  <c r="I20" i="19" s="1"/>
  <c r="E41" i="19"/>
  <c r="I41" i="19" s="1"/>
  <c r="J14" i="19"/>
  <c r="H20" i="19"/>
  <c r="J81" i="19"/>
  <c r="E18" i="19"/>
  <c r="I18" i="19" s="1"/>
  <c r="G85" i="19"/>
  <c r="E16" i="19"/>
  <c r="I16" i="19" s="1"/>
  <c r="E77" i="19"/>
  <c r="I77" i="19" s="1"/>
  <c r="E80" i="19"/>
  <c r="I80" i="19" s="1"/>
  <c r="E22" i="19"/>
  <c r="I22" i="19" s="1"/>
  <c r="E38" i="19"/>
  <c r="I38" i="19" s="1"/>
  <c r="E19" i="19"/>
  <c r="I19" i="19" s="1"/>
  <c r="E78" i="19"/>
  <c r="I78" i="19" s="1"/>
  <c r="E79" i="19"/>
  <c r="I79" i="19" s="1"/>
  <c r="J34" i="19"/>
  <c r="D35" i="19"/>
  <c r="I34" i="19"/>
  <c r="E35" i="19"/>
  <c r="I35" i="19" s="1"/>
  <c r="J77" i="19"/>
  <c r="J42" i="19"/>
  <c r="G23" i="19"/>
  <c r="E82" i="19"/>
  <c r="I82" i="19" s="1"/>
  <c r="H18" i="19"/>
  <c r="H38" i="19"/>
  <c r="E43" i="19"/>
  <c r="I43" i="19" s="1"/>
  <c r="H78" i="19"/>
  <c r="E83" i="19"/>
  <c r="I83" i="19" s="1"/>
  <c r="F44" i="19"/>
  <c r="E37" i="19"/>
  <c r="I37" i="19" s="1"/>
  <c r="G44" i="19"/>
  <c r="E13" i="19"/>
  <c r="E17" i="19"/>
  <c r="I17" i="19" s="1"/>
  <c r="H19" i="19"/>
  <c r="H39" i="19"/>
  <c r="H79" i="19"/>
  <c r="H75" i="19"/>
  <c r="F23" i="19"/>
  <c r="E84" i="19"/>
  <c r="I84" i="19" s="1"/>
  <c r="E75" i="19"/>
  <c r="F85" i="19"/>
  <c r="H8" i="17"/>
  <c r="J92" i="15"/>
  <c r="D61" i="15" l="1"/>
  <c r="D62" i="15" s="1"/>
  <c r="D63" i="15" s="1"/>
  <c r="D64" i="15" s="1"/>
  <c r="D65" i="15" s="1"/>
  <c r="D66" i="15" s="1"/>
  <c r="D67" i="15" s="1"/>
  <c r="D68" i="15" s="1"/>
  <c r="D69" i="15" s="1"/>
  <c r="D70" i="15" s="1"/>
  <c r="E71" i="15"/>
  <c r="I59" i="15"/>
  <c r="E65" i="19"/>
  <c r="I55" i="19"/>
  <c r="D56" i="19"/>
  <c r="D57" i="19" s="1"/>
  <c r="D58" i="19" s="1"/>
  <c r="D59" i="19" s="1"/>
  <c r="D60" i="19" s="1"/>
  <c r="D61" i="19" s="1"/>
  <c r="D62" i="19" s="1"/>
  <c r="D63" i="19" s="1"/>
  <c r="D64" i="19" s="1"/>
  <c r="I75" i="19"/>
  <c r="E85" i="19"/>
  <c r="E23" i="19"/>
  <c r="I13" i="19"/>
  <c r="D76" i="19"/>
  <c r="D77" i="19" s="1"/>
  <c r="D78" i="19" s="1"/>
  <c r="D79" i="19" s="1"/>
  <c r="D80" i="19" s="1"/>
  <c r="D81" i="19" s="1"/>
  <c r="D82" i="19" s="1"/>
  <c r="D83" i="19" s="1"/>
  <c r="D84" i="19" s="1"/>
  <c r="D36" i="19"/>
  <c r="D37" i="19" s="1"/>
  <c r="D38" i="19" s="1"/>
  <c r="D39" i="19" s="1"/>
  <c r="D40" i="19" s="1"/>
  <c r="D41" i="19" s="1"/>
  <c r="D42" i="19" s="1"/>
  <c r="D43" i="19" s="1"/>
  <c r="E44" i="19"/>
  <c r="D14" i="19"/>
  <c r="D15" i="19" s="1"/>
  <c r="D16" i="19" s="1"/>
  <c r="D17" i="19" s="1"/>
  <c r="D18" i="19" s="1"/>
  <c r="D19" i="19" s="1"/>
  <c r="D20" i="19" s="1"/>
  <c r="D21" i="19" s="1"/>
  <c r="D22" i="19" s="1"/>
  <c r="P66" i="17"/>
  <c r="Q65" i="17"/>
  <c r="Q66" i="17" s="1"/>
  <c r="O60" i="17"/>
  <c r="Q59" i="17"/>
  <c r="Q58" i="17"/>
  <c r="O53" i="17"/>
  <c r="Q52" i="17"/>
  <c r="Q51" i="17"/>
  <c r="Q50" i="17"/>
  <c r="Q49" i="17"/>
  <c r="P36" i="17"/>
  <c r="Q35" i="17"/>
  <c r="Q36" i="17" s="1"/>
  <c r="O30" i="17"/>
  <c r="Q18" i="17"/>
  <c r="Q17" i="17"/>
  <c r="Q16" i="17"/>
  <c r="P11" i="17"/>
  <c r="O11" i="17"/>
  <c r="Q10" i="17"/>
  <c r="Q9" i="17"/>
  <c r="Q8" i="17"/>
  <c r="Y66" i="17"/>
  <c r="G66" i="17"/>
  <c r="Z65" i="17"/>
  <c r="Z66" i="17" s="1"/>
  <c r="H65" i="17"/>
  <c r="H66" i="17" s="1"/>
  <c r="X60" i="17"/>
  <c r="F60" i="17"/>
  <c r="Z59" i="17"/>
  <c r="H59" i="17"/>
  <c r="Z58" i="17"/>
  <c r="H58" i="17"/>
  <c r="X53" i="17"/>
  <c r="F53" i="17"/>
  <c r="Z52" i="17"/>
  <c r="H52" i="17"/>
  <c r="Z51" i="17"/>
  <c r="H51" i="17"/>
  <c r="Z50" i="17"/>
  <c r="H50" i="17"/>
  <c r="Z49" i="17"/>
  <c r="H49" i="17"/>
  <c r="Y36" i="17"/>
  <c r="G36" i="17"/>
  <c r="Z35" i="17"/>
  <c r="Z36" i="17" s="1"/>
  <c r="Z30" i="17"/>
  <c r="Y30" i="17"/>
  <c r="X30" i="17"/>
  <c r="F30" i="17"/>
  <c r="F19" i="17"/>
  <c r="Z18" i="17"/>
  <c r="H18" i="17"/>
  <c r="Z17" i="17"/>
  <c r="H17" i="17"/>
  <c r="Z16" i="17"/>
  <c r="Y11" i="17"/>
  <c r="X11" i="17"/>
  <c r="G11" i="17"/>
  <c r="F11" i="17"/>
  <c r="Z10" i="17"/>
  <c r="H10" i="17"/>
  <c r="Z9" i="17"/>
  <c r="H9" i="17"/>
  <c r="Z8" i="17"/>
  <c r="P62" i="14"/>
  <c r="Q61" i="14"/>
  <c r="Q62" i="14" s="1"/>
  <c r="O56" i="14"/>
  <c r="Q55" i="14"/>
  <c r="Q54" i="14"/>
  <c r="O49" i="14"/>
  <c r="Q48" i="14"/>
  <c r="Q47" i="14"/>
  <c r="Q46" i="14"/>
  <c r="Q45" i="14"/>
  <c r="P40" i="14"/>
  <c r="P33" i="14"/>
  <c r="Q32" i="14"/>
  <c r="Q33" i="14" s="1"/>
  <c r="O27" i="14"/>
  <c r="Q18" i="14"/>
  <c r="Q17" i="14"/>
  <c r="Q16" i="14"/>
  <c r="P11" i="14"/>
  <c r="O11" i="14"/>
  <c r="Q10" i="14"/>
  <c r="Q9" i="14"/>
  <c r="Q8" i="14"/>
  <c r="Q11" i="14" l="1"/>
  <c r="Q11" i="17"/>
  <c r="Q56" i="14"/>
  <c r="Q19" i="17"/>
  <c r="Q53" i="17"/>
  <c r="Q60" i="17"/>
  <c r="Z60" i="17"/>
  <c r="H60" i="17"/>
  <c r="Z53" i="17"/>
  <c r="H11" i="17"/>
  <c r="Z19" i="17"/>
  <c r="H19" i="17"/>
  <c r="Z11" i="17"/>
  <c r="H53" i="17"/>
  <c r="Q49" i="14"/>
  <c r="P27" i="14"/>
  <c r="Q40" i="14"/>
  <c r="Z68" i="17" l="1"/>
  <c r="H81" i="17" s="1"/>
  <c r="Q64" i="14"/>
  <c r="H76" i="14" s="1"/>
  <c r="G36" i="15" l="1"/>
  <c r="G62" i="14"/>
  <c r="H61" i="14"/>
  <c r="H62" i="14" s="1"/>
  <c r="G13" i="15"/>
  <c r="H13" i="15" s="1"/>
  <c r="F13" i="15"/>
  <c r="J13" i="15" s="1"/>
  <c r="E13" i="15" l="1"/>
  <c r="I13" i="15" s="1"/>
  <c r="F18" i="15"/>
  <c r="J18" i="15" s="1"/>
  <c r="F11" i="14"/>
  <c r="F47" i="15"/>
  <c r="J47" i="15" s="1"/>
  <c r="F43" i="15"/>
  <c r="J43" i="15" s="1"/>
  <c r="F36" i="15"/>
  <c r="J36" i="15" s="1"/>
  <c r="G47" i="15"/>
  <c r="H47" i="15" s="1"/>
  <c r="G41" i="15"/>
  <c r="H41" i="15" s="1"/>
  <c r="H36" i="15"/>
  <c r="F37" i="15"/>
  <c r="J37" i="15" s="1"/>
  <c r="F38" i="15"/>
  <c r="J38" i="15" s="1"/>
  <c r="F39" i="15"/>
  <c r="J39" i="15" s="1"/>
  <c r="F40" i="15"/>
  <c r="J40" i="15" s="1"/>
  <c r="F41" i="15"/>
  <c r="J41" i="15" s="1"/>
  <c r="F42" i="15"/>
  <c r="J42" i="15" s="1"/>
  <c r="F44" i="15"/>
  <c r="J44" i="15" s="1"/>
  <c r="F45" i="15"/>
  <c r="J45" i="15" s="1"/>
  <c r="F46" i="15"/>
  <c r="J46" i="15" s="1"/>
  <c r="G37" i="15"/>
  <c r="G38" i="15"/>
  <c r="H38" i="15" s="1"/>
  <c r="G39" i="15"/>
  <c r="H39" i="15" s="1"/>
  <c r="G40" i="15"/>
  <c r="G42" i="15"/>
  <c r="H42" i="15" s="1"/>
  <c r="G43" i="15"/>
  <c r="G44" i="15"/>
  <c r="H44" i="15" s="1"/>
  <c r="G45" i="15"/>
  <c r="H45" i="15" s="1"/>
  <c r="G46" i="15"/>
  <c r="H46" i="15" s="1"/>
  <c r="D36" i="15"/>
  <c r="G82" i="15"/>
  <c r="G83" i="15"/>
  <c r="H83" i="15" s="1"/>
  <c r="G84" i="15"/>
  <c r="H84" i="15" s="1"/>
  <c r="G85" i="15"/>
  <c r="H85" i="15" s="1"/>
  <c r="G86" i="15"/>
  <c r="H86" i="15" s="1"/>
  <c r="G87" i="15"/>
  <c r="H87" i="15" s="1"/>
  <c r="G88" i="15"/>
  <c r="H88" i="15" s="1"/>
  <c r="G89" i="15"/>
  <c r="H89" i="15" s="1"/>
  <c r="G90" i="15"/>
  <c r="H90" i="15" s="1"/>
  <c r="G81" i="15"/>
  <c r="H81" i="15" s="1"/>
  <c r="P42" i="17" s="1"/>
  <c r="P44" i="17" s="1"/>
  <c r="F82" i="15"/>
  <c r="J82" i="15" s="1"/>
  <c r="F83" i="15"/>
  <c r="J83" i="15" s="1"/>
  <c r="F84" i="15"/>
  <c r="J84" i="15" s="1"/>
  <c r="F85" i="15"/>
  <c r="J85" i="15" s="1"/>
  <c r="F86" i="15"/>
  <c r="J86" i="15" s="1"/>
  <c r="F87" i="15"/>
  <c r="J87" i="15" s="1"/>
  <c r="F88" i="15"/>
  <c r="J88" i="15" s="1"/>
  <c r="F89" i="15"/>
  <c r="J89" i="15" s="1"/>
  <c r="F90" i="15"/>
  <c r="J90" i="15" s="1"/>
  <c r="F81" i="15"/>
  <c r="J81" i="15" s="1"/>
  <c r="D81" i="15"/>
  <c r="F23" i="15"/>
  <c r="J23" i="15" s="1"/>
  <c r="G23" i="15"/>
  <c r="H23" i="15" s="1"/>
  <c r="F24" i="15"/>
  <c r="J24" i="15" s="1"/>
  <c r="G24" i="15"/>
  <c r="H24" i="15" s="1"/>
  <c r="F14" i="15"/>
  <c r="F15" i="15"/>
  <c r="J15" i="15" s="1"/>
  <c r="F16" i="15"/>
  <c r="J16" i="15" s="1"/>
  <c r="F17" i="15"/>
  <c r="J17" i="15" s="1"/>
  <c r="F19" i="15"/>
  <c r="J19" i="15" s="1"/>
  <c r="F20" i="15"/>
  <c r="J20" i="15" s="1"/>
  <c r="F21" i="15"/>
  <c r="J21" i="15" s="1"/>
  <c r="F22" i="15"/>
  <c r="J22" i="15" s="1"/>
  <c r="D13" i="15"/>
  <c r="G14" i="15"/>
  <c r="H14" i="15" s="1"/>
  <c r="G15" i="15"/>
  <c r="H15" i="15" s="1"/>
  <c r="G16" i="15"/>
  <c r="H16" i="15" s="1"/>
  <c r="G17" i="15"/>
  <c r="H17" i="15" s="1"/>
  <c r="G18" i="15"/>
  <c r="H18" i="15" s="1"/>
  <c r="G19" i="15"/>
  <c r="H19" i="15" s="1"/>
  <c r="G20" i="15"/>
  <c r="H20" i="15" s="1"/>
  <c r="G21" i="15"/>
  <c r="H21" i="15" s="1"/>
  <c r="G22" i="15"/>
  <c r="H22" i="15" s="1"/>
  <c r="Q42" i="17" l="1"/>
  <c r="Q44" i="17" s="1"/>
  <c r="G25" i="14"/>
  <c r="G25" i="17" s="1"/>
  <c r="G39" i="14"/>
  <c r="G42" i="17" s="1"/>
  <c r="G44" i="17" s="1"/>
  <c r="F25" i="15"/>
  <c r="J14" i="15"/>
  <c r="G25" i="15"/>
  <c r="E37" i="15"/>
  <c r="I37" i="15" s="1"/>
  <c r="E82" i="15"/>
  <c r="I82" i="15" s="1"/>
  <c r="E38" i="15"/>
  <c r="I38" i="15" s="1"/>
  <c r="E40" i="15"/>
  <c r="I40" i="15" s="1"/>
  <c r="E39" i="15"/>
  <c r="I39" i="15" s="1"/>
  <c r="E47" i="15"/>
  <c r="I47" i="15" s="1"/>
  <c r="E41" i="15"/>
  <c r="I41" i="15" s="1"/>
  <c r="G48" i="15"/>
  <c r="E36" i="15"/>
  <c r="I36" i="15" s="1"/>
  <c r="E42" i="15"/>
  <c r="I42" i="15" s="1"/>
  <c r="F48" i="15"/>
  <c r="E44" i="15"/>
  <c r="I44" i="15" s="1"/>
  <c r="E43" i="15"/>
  <c r="I43" i="15" s="1"/>
  <c r="E45" i="15"/>
  <c r="I45" i="15" s="1"/>
  <c r="E46" i="15"/>
  <c r="I46" i="15" s="1"/>
  <c r="H43" i="15"/>
  <c r="H40" i="15"/>
  <c r="H37" i="15"/>
  <c r="G93" i="15"/>
  <c r="H82" i="15"/>
  <c r="E86" i="15"/>
  <c r="I86" i="15" s="1"/>
  <c r="E84" i="15"/>
  <c r="I84" i="15" s="1"/>
  <c r="E83" i="15"/>
  <c r="I83" i="15" s="1"/>
  <c r="E87" i="15"/>
  <c r="I87" i="15" s="1"/>
  <c r="E90" i="15"/>
  <c r="I90" i="15" s="1"/>
  <c r="F93" i="15"/>
  <c r="E88" i="15"/>
  <c r="I88" i="15" s="1"/>
  <c r="E81" i="15"/>
  <c r="I81" i="15" s="1"/>
  <c r="E85" i="15"/>
  <c r="I85" i="15" s="1"/>
  <c r="E89" i="15"/>
  <c r="I89" i="15" s="1"/>
  <c r="G24" i="14"/>
  <c r="G24" i="17" s="1"/>
  <c r="P24" i="17" s="1"/>
  <c r="Q24" i="17" s="1"/>
  <c r="E22" i="15"/>
  <c r="I22" i="15" s="1"/>
  <c r="E14" i="15"/>
  <c r="I14" i="15" s="1"/>
  <c r="E24" i="15"/>
  <c r="I24" i="15" s="1"/>
  <c r="E23" i="15"/>
  <c r="I23" i="15" s="1"/>
  <c r="P25" i="17" l="1"/>
  <c r="Q25" i="17" s="1"/>
  <c r="Q30" i="17" s="1"/>
  <c r="Q68" i="17" s="1"/>
  <c r="H80" i="17" s="1"/>
  <c r="Q27" i="17"/>
  <c r="H24" i="17"/>
  <c r="H25" i="17"/>
  <c r="G30" i="17"/>
  <c r="D37" i="15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D14" i="15"/>
  <c r="D15" i="15" s="1"/>
  <c r="E48" i="15"/>
  <c r="E93" i="15"/>
  <c r="D82" i="15"/>
  <c r="D83" i="15" s="1"/>
  <c r="D84" i="15" s="1"/>
  <c r="D85" i="15" s="1"/>
  <c r="D86" i="15" s="1"/>
  <c r="D87" i="15" s="1"/>
  <c r="D88" i="15" s="1"/>
  <c r="D89" i="15" s="1"/>
  <c r="D90" i="15" s="1"/>
  <c r="D91" i="15" s="1"/>
  <c r="D92" i="15" s="1"/>
  <c r="H30" i="17" l="1"/>
  <c r="G40" i="14"/>
  <c r="G33" i="14"/>
  <c r="H39" i="14"/>
  <c r="H32" i="14"/>
  <c r="H33" i="14" l="1"/>
  <c r="H35" i="17"/>
  <c r="H36" i="17" s="1"/>
  <c r="H40" i="14"/>
  <c r="H42" i="17"/>
  <c r="F56" i="14"/>
  <c r="F49" i="14"/>
  <c r="G27" i="14"/>
  <c r="F27" i="14"/>
  <c r="H24" i="14"/>
  <c r="H17" i="14"/>
  <c r="H18" i="14"/>
  <c r="H16" i="14"/>
  <c r="G11" i="14"/>
  <c r="H8" i="14"/>
  <c r="H10" i="14"/>
  <c r="H9" i="14"/>
  <c r="H44" i="17" l="1"/>
  <c r="H68" i="17" s="1"/>
  <c r="H79" i="17" s="1"/>
  <c r="H82" i="17" s="1"/>
  <c r="H11" i="14"/>
  <c r="I36" i="17" l="1"/>
  <c r="R30" i="17"/>
  <c r="I30" i="17"/>
  <c r="AA36" i="17"/>
  <c r="I44" i="17"/>
  <c r="I19" i="17"/>
  <c r="I11" i="17"/>
  <c r="R66" i="17"/>
  <c r="AA44" i="17"/>
  <c r="R36" i="17"/>
  <c r="I66" i="17"/>
  <c r="AA66" i="17"/>
  <c r="R11" i="17"/>
  <c r="AA19" i="17"/>
  <c r="AA30" i="17"/>
  <c r="R19" i="17"/>
  <c r="I60" i="17"/>
  <c r="AA11" i="17"/>
  <c r="I53" i="17"/>
  <c r="R44" i="17"/>
  <c r="R60" i="17"/>
  <c r="AA60" i="17"/>
  <c r="AA53" i="17"/>
  <c r="R53" i="17"/>
  <c r="H54" i="14"/>
  <c r="I68" i="17" l="1"/>
  <c r="AA68" i="17"/>
  <c r="R68" i="17"/>
  <c r="H55" i="14"/>
  <c r="H56" i="14" s="1"/>
  <c r="H48" i="14"/>
  <c r="H47" i="14"/>
  <c r="H46" i="14"/>
  <c r="H45" i="14"/>
  <c r="H25" i="14"/>
  <c r="H27" i="14" s="1"/>
  <c r="H49" i="14" l="1"/>
  <c r="H64" i="14" l="1"/>
  <c r="H75" i="14" s="1"/>
  <c r="H77" i="14" s="1"/>
  <c r="E15" i="15"/>
  <c r="I15" i="15" s="1"/>
  <c r="I11" i="14" l="1"/>
  <c r="I49" i="14"/>
  <c r="I56" i="14"/>
  <c r="I27" i="14"/>
  <c r="I62" i="14"/>
  <c r="R49" i="14"/>
  <c r="R27" i="14"/>
  <c r="R40" i="14"/>
  <c r="R62" i="14"/>
  <c r="R11" i="14"/>
  <c r="I40" i="14"/>
  <c r="R19" i="14"/>
  <c r="I33" i="14"/>
  <c r="R33" i="14"/>
  <c r="I19" i="14"/>
  <c r="R56" i="14"/>
  <c r="D16" i="15"/>
  <c r="E16" i="15"/>
  <c r="I16" i="15" s="1"/>
  <c r="I64" i="14" l="1"/>
  <c r="R64" i="14"/>
  <c r="D17" i="15"/>
  <c r="E17" i="15"/>
  <c r="I17" i="15" s="1"/>
  <c r="D18" i="15" l="1"/>
  <c r="E18" i="15"/>
  <c r="I18" i="15" s="1"/>
  <c r="D19" i="15" l="1"/>
  <c r="E19" i="15"/>
  <c r="I19" i="15" s="1"/>
  <c r="D20" i="15" l="1"/>
  <c r="E20" i="15"/>
  <c r="I20" i="15" s="1"/>
  <c r="D21" i="15" l="1"/>
  <c r="E21" i="15"/>
  <c r="E25" i="15" l="1"/>
  <c r="I21" i="15"/>
  <c r="D22" i="15"/>
  <c r="D23" i="15" s="1"/>
  <c r="D24" i="15" s="1"/>
</calcChain>
</file>

<file path=xl/sharedStrings.xml><?xml version="1.0" encoding="utf-8"?>
<sst xmlns="http://schemas.openxmlformats.org/spreadsheetml/2006/main" count="543" uniqueCount="89">
  <si>
    <t>Tabell 5.1.1: Godtgjørelse for ruteproduksjon rutekm i NOK pr år</t>
  </si>
  <si>
    <t>Priselementer</t>
  </si>
  <si>
    <t>Rutekm pr år</t>
  </si>
  <si>
    <t>Kr pr rutekm</t>
  </si>
  <si>
    <t>Total NOK pr år</t>
  </si>
  <si>
    <t>Strømpris</t>
  </si>
  <si>
    <t>SUM</t>
  </si>
  <si>
    <t>Tabell 5.1.2: Godtgjørelse for ruteproduksjon rutetimer i NOK pr år</t>
  </si>
  <si>
    <t>Rutetimer pr år</t>
  </si>
  <si>
    <t>Kr pr rutetime</t>
  </si>
  <si>
    <t>Tabell 5.1.3: Godtgjørelse for kapitalkostnad busser i NOK pr år</t>
  </si>
  <si>
    <t>Pris per buss pr mnd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</si>
  <si>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</si>
  <si>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</si>
  <si>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</si>
  <si>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</si>
  <si>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</si>
  <si>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>Tabell 5.1.6: Godtgjørelse for vogntimer i NOK pr år</t>
  </si>
  <si>
    <t>Priskategori</t>
  </si>
  <si>
    <t>Vogntimer pr år**</t>
  </si>
  <si>
    <t>Kr pr Vogntime</t>
  </si>
  <si>
    <r>
      <rPr>
        <b/>
        <sz val="12"/>
        <rFont val="Arial"/>
        <family val="2"/>
      </rPr>
      <t>Vogntimepris 1</t>
    </r>
    <r>
      <rPr>
        <sz val="12"/>
        <rFont val="Arial"/>
        <family val="2"/>
      </rPr>
      <t xml:space="preserve">
Mandag - fredag 06:00 - 19:00</t>
    </r>
  </si>
  <si>
    <r>
      <rPr>
        <b/>
        <sz val="12"/>
        <rFont val="Arial"/>
        <family val="2"/>
      </rPr>
      <t>Vogntimepris 2</t>
    </r>
    <r>
      <rPr>
        <sz val="12"/>
        <rFont val="Arial"/>
        <family val="2"/>
      </rPr>
      <t xml:space="preserve">
Mandag - fredag 19:00 - 06:00
Lørdag   00:00 - 06:00</t>
    </r>
  </si>
  <si>
    <r>
      <rPr>
        <b/>
        <sz val="12"/>
        <rFont val="Arial"/>
        <family val="2"/>
      </rPr>
      <t>Vogntimepris 3</t>
    </r>
    <r>
      <rPr>
        <sz val="12"/>
        <rFont val="Arial"/>
        <family val="2"/>
      </rPr>
      <t xml:space="preserve">
Lørdag   06:00 - 24:00
Søndag 00:00-24:00 (til mandag 06:00)</t>
    </r>
  </si>
  <si>
    <r>
      <rPr>
        <b/>
        <sz val="12"/>
        <rFont val="Arial"/>
        <family val="2"/>
      </rPr>
      <t>Vogntimepris 4</t>
    </r>
    <r>
      <rPr>
        <sz val="12"/>
        <rFont val="Arial"/>
        <family val="2"/>
      </rPr>
      <t xml:space="preserve">
Helligdager*</t>
    </r>
  </si>
  <si>
    <t>Tabell 5.1.7: Godtgjørelse for administrative tjenester (timer) i NOK pr år</t>
  </si>
  <si>
    <t>Timer pr år**</t>
  </si>
  <si>
    <t>Kr pr time</t>
  </si>
  <si>
    <t>Timepris operativt personell</t>
  </si>
  <si>
    <t>Timepris administrativt personell</t>
  </si>
  <si>
    <t>Dato:</t>
  </si>
  <si>
    <t>Tilbyders navn:</t>
  </si>
  <si>
    <t>* Nyttårsdag, skjærtorsdag, langfredag, 1. og 2. påskedag, 1. og 17. mai, Kr. Himmelfartsdag, 1. og 2. pinsedag, 1. og 2. juledag, samt etter kl 15:00 på jul-, påske-, pinse-, og nyttårsaften.</t>
  </si>
  <si>
    <t>** Antall vogntimer og timer oppgitt kun til evalueringsformål</t>
  </si>
  <si>
    <t>Busstype og busskategori</t>
  </si>
  <si>
    <t>Nettleie</t>
  </si>
  <si>
    <t>Vedlikehold</t>
  </si>
  <si>
    <t>Sum</t>
  </si>
  <si>
    <t>Antall busser i rute</t>
  </si>
  <si>
    <t>Ramme</t>
  </si>
  <si>
    <t>3%-5%</t>
  </si>
  <si>
    <t>0,5%-1%</t>
  </si>
  <si>
    <t>0,1%-0,5%</t>
  </si>
  <si>
    <t>17%- 23%</t>
  </si>
  <si>
    <t>Busstype</t>
  </si>
  <si>
    <t>År</t>
  </si>
  <si>
    <t>Kapitalverdi</t>
  </si>
  <si>
    <t>Årlig avskrivning</t>
  </si>
  <si>
    <t>Årlig rente</t>
  </si>
  <si>
    <t>Årlig Vederlag</t>
  </si>
  <si>
    <t>Investiringskostnad (per buss)</t>
  </si>
  <si>
    <t>Antall  år</t>
  </si>
  <si>
    <t xml:space="preserve">Investiringskostnad </t>
  </si>
  <si>
    <t>16%-25%</t>
  </si>
  <si>
    <t>Månedlig vederlag</t>
  </si>
  <si>
    <t>Tabell 5.1.5.1 Kapitalkostnad ladeinfrastruktur</t>
  </si>
  <si>
    <t>Tilbud i NOK pr år, pkt 5.1.1-5.1.8:</t>
  </si>
  <si>
    <t>Godtgjørelse for leie av bussanlegg</t>
  </si>
  <si>
    <t>Tabell 5.1.8: Godtgjørelse for leie av bussanlegg</t>
  </si>
  <si>
    <t>Månedlig avskrivning</t>
  </si>
  <si>
    <t>Månedlig rente</t>
  </si>
  <si>
    <t>ia</t>
  </si>
  <si>
    <t>Transporttjenester Romerike og Hadeland 2028
Tilbudsskjema Ro 2 - Gjerdrum og Nannestad
BASIS
Periode 03.07.2028-01.07.2040</t>
  </si>
  <si>
    <t>Transporttjenester Romerike og Hadeland 2028
Tilbudsskjema Ro 2 - Gjerdrum og Nannestad
BASIS FORLENGELSE
Periode 02.07.2040-01.07.2042</t>
  </si>
  <si>
    <t>Transporttjenester Romerike og Hadeland 2028
Tilbudsskjema Ro 2 - Gjerdrum og Nannestad
BASIS
Periode 03.07.2028-30.06.2030</t>
  </si>
  <si>
    <t>Transporttjenester Romerike og Hadeland 2028
Tilbudsskjema Ro 2 - Gjerdrum og Nannestad
OPSJON
Periode 01.07.2030-01.07.2040</t>
  </si>
  <si>
    <t>Transporttjenester Romerike og Hadeland 2028
Tilbudsskjema Ro 2 - Gjerdrum og Nannestad
OPSJON FORLENGELSE
Periode 02.07.2040-01.07.2042</t>
  </si>
  <si>
    <t>Tilbudsskjema BASIS for perioden 03.07.2028-01.07.2040</t>
  </si>
  <si>
    <t>Tilbudsskjema BASIS for perioden 02.07.2040-01.07.2042 (forlengelse)</t>
  </si>
  <si>
    <t>Tilbudsskjema BASIS for perioden 03.07.2028-30.06.2030</t>
  </si>
  <si>
    <t>Tilbudsskjema OPSJON for perioden 01.07.2030-01.07.2040</t>
  </si>
  <si>
    <t>35% -50%</t>
  </si>
  <si>
    <t>2%-5%</t>
  </si>
  <si>
    <t>20%- 30%</t>
  </si>
  <si>
    <t>45% -60%</t>
  </si>
  <si>
    <t>3%-6%</t>
  </si>
  <si>
    <t>1%-2,5%</t>
  </si>
  <si>
    <t>Transporttjenester Romerike og Hadeland 2028
Tilbudsskjema Ro 2 - Gjerdrum og Nannestad
BASIS</t>
  </si>
  <si>
    <t>Tilbudsskjema BASIS totalt</t>
  </si>
  <si>
    <t>Tilbudsskjema OPSJON for perioden 02.07.2040-01.07.2042 (forlengelse)</t>
  </si>
  <si>
    <t>Tilbudsskjema OPSJON totalt</t>
  </si>
  <si>
    <t>Tabell 5.1.3.1 Kapitalkostnad buss</t>
  </si>
  <si>
    <t>Tabell 5.1.3.2 Kapitalkostnad buss</t>
  </si>
  <si>
    <t>Tabell 5.1.3.3 Kapitalkostnad buss</t>
  </si>
  <si>
    <t>Kapitalkostnad ladeinfrastruktur (BASIS)</t>
  </si>
  <si>
    <t>Kapitalkostnad ladeinfrastruktur (OPSJON)</t>
  </si>
  <si>
    <r>
      <rPr>
        <b/>
        <sz val="12"/>
        <rFont val="Arial"/>
        <family val="2"/>
      </rPr>
      <t>Rutetimepris 1</t>
    </r>
    <r>
      <rPr>
        <sz val="12"/>
        <rFont val="Arial"/>
        <family val="2"/>
      </rPr>
      <t xml:space="preserve">
Mandag - fredag</t>
    </r>
  </si>
  <si>
    <r>
      <rPr>
        <b/>
        <sz val="12"/>
        <rFont val="Arial"/>
        <family val="2"/>
      </rPr>
      <t>Rutetimepris 2</t>
    </r>
    <r>
      <rPr>
        <sz val="12"/>
        <rFont val="Arial"/>
        <family val="2"/>
      </rPr>
      <t xml:space="preserve">
Lørdag</t>
    </r>
  </si>
  <si>
    <r>
      <rPr>
        <b/>
        <sz val="12"/>
        <rFont val="Arial"/>
        <family val="2"/>
      </rPr>
      <t>Rutetimepris 3</t>
    </r>
    <r>
      <rPr>
        <sz val="12"/>
        <rFont val="Arial"/>
        <family val="2"/>
      </rPr>
      <t xml:space="preserve">
Søndag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</si>
</sst>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&quot;kr&quot;\ #,##0.00"/>
    <numFmt numFmtId="166" formatCode="&quot;kr&quot;\ #,##0"/>
    <numFmt numFmtId="167" formatCode="_-* #,##0_-;\-* #,##0_-;_-* &quot;-&quot;??_-;_-@_-"/>
  </numFmts>
  <fonts count="1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5A300"/>
        <bgColor indexed="64"/>
      </patternFill>
    </fill>
    <fill>
      <patternFill patternType="solid">
        <fgColor rgb="FFE4ED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165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66" fontId="2" fillId="0" borderId="7" xfId="0" applyNumberFormat="1" applyFont="1" applyBorder="1" applyAlignment="1">
      <alignment horizontal="center"/>
    </xf>
    <xf numFmtId="0" fontId="3" fillId="0" borderId="0" xfId="0" applyFont="1"/>
    <xf numFmtId="0" fontId="0" fillId="0" borderId="2" xfId="0" applyBorder="1"/>
    <xf numFmtId="166" fontId="2" fillId="0" borderId="7" xfId="0" applyNumberFormat="1" applyFont="1" applyBorder="1" applyAlignment="1">
      <alignment horizontal="center" wrapText="1"/>
    </xf>
    <xf numFmtId="166" fontId="1" fillId="0" borderId="7" xfId="0" applyNumberFormat="1" applyFont="1" applyBorder="1" applyAlignment="1">
      <alignment horizontal="center" wrapText="1"/>
    </xf>
    <xf numFmtId="9" fontId="2" fillId="0" borderId="7" xfId="3" applyFont="1" applyFill="1" applyBorder="1" applyAlignment="1">
      <alignment horizontal="center"/>
    </xf>
    <xf numFmtId="0" fontId="0" fillId="0" borderId="1" xfId="0" applyBorder="1"/>
    <xf numFmtId="3" fontId="2" fillId="3" borderId="9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9" fontId="2" fillId="3" borderId="7" xfId="3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165" fontId="1" fillId="3" borderId="7" xfId="0" applyNumberFormat="1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center"/>
    </xf>
    <xf numFmtId="166" fontId="1" fillId="3" borderId="7" xfId="0" applyNumberFormat="1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66" fontId="2" fillId="4" borderId="7" xfId="0" applyNumberFormat="1" applyFont="1" applyFill="1" applyBorder="1" applyAlignment="1">
      <alignment horizontal="center" wrapText="1"/>
    </xf>
    <xf numFmtId="166" fontId="2" fillId="4" borderId="7" xfId="0" applyNumberFormat="1" applyFont="1" applyFill="1" applyBorder="1" applyAlignment="1">
      <alignment horizontal="center"/>
    </xf>
    <xf numFmtId="9" fontId="2" fillId="4" borderId="7" xfId="3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167" fontId="1" fillId="0" borderId="14" xfId="2" applyNumberFormat="1" applyFont="1" applyBorder="1"/>
    <xf numFmtId="9" fontId="1" fillId="0" borderId="14" xfId="0" applyNumberFormat="1" applyFont="1" applyBorder="1"/>
    <xf numFmtId="167" fontId="1" fillId="0" borderId="9" xfId="2" applyNumberFormat="1" applyFont="1" applyBorder="1"/>
    <xf numFmtId="0" fontId="1" fillId="0" borderId="1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horizontal="center"/>
    </xf>
    <xf numFmtId="167" fontId="1" fillId="0" borderId="0" xfId="0" applyNumberFormat="1" applyFont="1"/>
    <xf numFmtId="167" fontId="1" fillId="3" borderId="0" xfId="0" applyNumberFormat="1" applyFont="1" applyFill="1"/>
    <xf numFmtId="167" fontId="1" fillId="0" borderId="0" xfId="2" applyNumberFormat="1" applyFont="1" applyFill="1" applyBorder="1"/>
    <xf numFmtId="167" fontId="1" fillId="0" borderId="0" xfId="2" applyNumberFormat="1" applyFont="1" applyBorder="1"/>
    <xf numFmtId="167" fontId="1" fillId="0" borderId="2" xfId="2" applyNumberFormat="1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/>
    <xf numFmtId="167" fontId="2" fillId="0" borderId="11" xfId="0" applyNumberFormat="1" applyFont="1" applyBorder="1"/>
    <xf numFmtId="167" fontId="2" fillId="3" borderId="11" xfId="0" applyNumberFormat="1" applyFont="1" applyFill="1" applyBorder="1"/>
    <xf numFmtId="167" fontId="2" fillId="0" borderId="8" xfId="0" applyNumberFormat="1" applyFont="1" applyBorder="1"/>
    <xf numFmtId="167" fontId="1" fillId="0" borderId="6" xfId="2" applyNumberFormat="1" applyFont="1" applyBorder="1"/>
    <xf numFmtId="0" fontId="2" fillId="3" borderId="7" xfId="3" applyNumberFormat="1" applyFont="1" applyFill="1" applyBorder="1" applyAlignment="1">
      <alignment horizontal="center"/>
    </xf>
    <xf numFmtId="9" fontId="2" fillId="0" borderId="7" xfId="3" applyFont="1" applyBorder="1" applyAlignment="1">
      <alignment horizontal="center"/>
    </xf>
    <xf numFmtId="166" fontId="1" fillId="4" borderId="7" xfId="0" applyNumberFormat="1" applyFont="1" applyFill="1" applyBorder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  <xf numFmtId="1" fontId="1" fillId="4" borderId="7" xfId="0" applyNumberFormat="1" applyFont="1" applyFill="1" applyBorder="1" applyAlignment="1">
      <alignment horizontal="center" wrapText="1"/>
    </xf>
    <xf numFmtId="165" fontId="1" fillId="4" borderId="7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left" wrapText="1"/>
    </xf>
    <xf numFmtId="49" fontId="2" fillId="4" borderId="8" xfId="0" applyNumberFormat="1" applyFont="1" applyFill="1" applyBorder="1" applyAlignment="1">
      <alignment horizontal="left" wrapText="1"/>
    </xf>
    <xf numFmtId="166" fontId="2" fillId="5" borderId="7" xfId="0" applyNumberFormat="1" applyFont="1" applyFill="1" applyBorder="1" applyAlignment="1">
      <alignment horizontal="center" wrapText="1"/>
    </xf>
    <xf numFmtId="49" fontId="2" fillId="0" borderId="3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 wrapText="1"/>
    </xf>
    <xf numFmtId="49" fontId="2" fillId="4" borderId="3" xfId="0" applyNumberFormat="1" applyFont="1" applyFill="1" applyBorder="1" applyAlignment="1">
      <alignment horizontal="left" wrapText="1"/>
    </xf>
    <xf numFmtId="49" fontId="2" fillId="4" borderId="5" xfId="0" applyNumberFormat="1" applyFont="1" applyFill="1" applyBorder="1" applyAlignment="1">
      <alignment horizontal="left" wrapText="1"/>
    </xf>
    <xf numFmtId="49" fontId="2" fillId="0" borderId="10" xfId="0" applyNumberFormat="1" applyFont="1" applyBorder="1" applyAlignment="1">
      <alignment horizontal="left" wrapText="1"/>
    </xf>
    <xf numFmtId="49" fontId="2" fillId="0" borderId="8" xfId="0" applyNumberFormat="1" applyFont="1" applyBorder="1" applyAlignment="1">
      <alignment horizontal="left" wrapText="1"/>
    </xf>
    <xf numFmtId="166" fontId="2" fillId="0" borderId="6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2" fillId="4" borderId="6" xfId="0" applyNumberFormat="1" applyFont="1" applyFill="1" applyBorder="1" applyAlignment="1">
      <alignment horizontal="center" vertical="center"/>
    </xf>
    <xf numFmtId="9" fontId="0" fillId="4" borderId="14" xfId="0" applyNumberFormat="1" applyFill="1" applyBorder="1" applyAlignment="1">
      <alignment horizontal="center" vertical="center"/>
    </xf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/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/>
    </xf>
    <xf numFmtId="3" fontId="2" fillId="3" borderId="7" xfId="0" applyNumberFormat="1" applyFont="1" applyFill="1" applyBorder="1" applyAlignment="1">
      <alignment horizontal="left"/>
    </xf>
    <xf numFmtId="0" fontId="0" fillId="3" borderId="7" xfId="0" applyFill="1" applyBorder="1"/>
    <xf numFmtId="0" fontId="2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3" fillId="0" borderId="8" xfId="0" applyFont="1" applyBorder="1"/>
    <xf numFmtId="3" fontId="2" fillId="3" borderId="3" xfId="0" applyNumberFormat="1" applyFont="1" applyFill="1" applyBorder="1" applyAlignment="1">
      <alignment horizontal="left"/>
    </xf>
    <xf numFmtId="3" fontId="2" fillId="3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0" fillId="0" borderId="8" xfId="0" applyBorder="1"/>
    <xf numFmtId="0" fontId="1" fillId="4" borderId="7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2" fillId="4" borderId="10" xfId="0" applyNumberFormat="1" applyFont="1" applyFill="1" applyBorder="1" applyAlignment="1">
      <alignment horizontal="left" wrapText="1"/>
    </xf>
    <xf numFmtId="49" fontId="2" fillId="4" borderId="8" xfId="0" applyNumberFormat="1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left" wrapText="1"/>
    </xf>
    <xf numFmtId="49" fontId="2" fillId="0" borderId="8" xfId="0" applyNumberFormat="1" applyFont="1" applyBorder="1" applyAlignment="1">
      <alignment horizontal="left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3" fontId="1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3" fontId="1" fillId="0" borderId="10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0" fillId="0" borderId="7" xfId="0" applyFont="1" applyBorder="1"/>
    <xf numFmtId="166" fontId="10" fillId="0" borderId="7" xfId="0" applyNumberFormat="1" applyFont="1" applyBorder="1"/>
    <xf numFmtId="166" fontId="0" fillId="0" borderId="7" xfId="0" applyNumberFormat="1" applyBorder="1"/>
    <xf numFmtId="0" fontId="0" fillId="0" borderId="7" xfId="0" applyBorder="1"/>
    <xf numFmtId="0" fontId="11" fillId="0" borderId="7" xfId="0" applyFont="1" applyBorder="1"/>
    <xf numFmtId="166" fontId="11" fillId="0" borderId="7" xfId="0" applyNumberFormat="1" applyFont="1" applyBorder="1"/>
    <xf numFmtId="9" fontId="2" fillId="4" borderId="6" xfId="3" applyFont="1" applyFill="1" applyBorder="1" applyAlignment="1">
      <alignment horizontal="center" vertical="center"/>
    </xf>
    <xf numFmtId="9" fontId="2" fillId="4" borderId="9" xfId="3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166" fontId="2" fillId="4" borderId="14" xfId="0" applyNumberFormat="1" applyFont="1" applyFill="1" applyBorder="1" applyAlignment="1">
      <alignment horizontal="center" vertical="center"/>
    </xf>
    <xf numFmtId="166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wrapText="1"/>
    </xf>
    <xf numFmtId="3" fontId="1" fillId="4" borderId="7" xfId="0" applyNumberFormat="1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/>
    </xf>
    <xf numFmtId="3" fontId="1" fillId="4" borderId="6" xfId="0" applyNumberFormat="1" applyFont="1" applyFill="1" applyBorder="1" applyAlignment="1">
      <alignment horizontal="center" vertical="center"/>
    </xf>
    <xf numFmtId="3" fontId="1" fillId="4" borderId="1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6" fontId="2" fillId="4" borderId="7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3" fontId="1" fillId="4" borderId="10" xfId="0" applyNumberFormat="1" applyFont="1" applyFill="1" applyBorder="1" applyAlignment="1">
      <alignment horizontal="left" vertical="center"/>
    </xf>
    <xf numFmtId="0" fontId="0" fillId="4" borderId="8" xfId="0" applyFill="1" applyBorder="1" applyAlignment="1">
      <alignment horizontal="left"/>
    </xf>
    <xf numFmtId="0" fontId="1" fillId="4" borderId="10" xfId="0" applyFont="1" applyFill="1" applyBorder="1" applyAlignment="1">
      <alignment wrapText="1"/>
    </xf>
    <xf numFmtId="0" fontId="3" fillId="4" borderId="8" xfId="0" applyFont="1" applyFill="1" applyBorder="1"/>
    <xf numFmtId="0" fontId="1" fillId="5" borderId="7" xfId="0" applyFont="1" applyFill="1" applyBorder="1" applyAlignment="1">
      <alignment horizontal="left" wrapText="1"/>
    </xf>
    <xf numFmtId="9" fontId="2" fillId="0" borderId="6" xfId="3" applyFont="1" applyFill="1" applyBorder="1" applyAlignment="1">
      <alignment horizontal="center" vertical="center"/>
    </xf>
    <xf numFmtId="0" fontId="0" fillId="4" borderId="8" xfId="0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</cellXfs>
  <cellStyles count="4">
    <cellStyle name="Komma" xfId="2" builtinId="3"/>
    <cellStyle name="Normal" xfId="0" builtinId="0"/>
    <cellStyle name="Normal 2" xfId="1" xr:uid="{00000000-0005-0000-0000-000001000000}"/>
    <cellStyle name="Prosent" xfId="3" builtinId="5"/>
  </cellStyles>
  <dxfs count="0"/>
  <tableStyles count="0" defaultTableStyle="TableStyleMedium9" defaultPivotStyle="PivotStyleLight16"/>
  <colors>
    <mruColors>
      <color rgb="FFE4EDCC"/>
      <color rgb="FFADC866"/>
      <color rgb="FF75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S198"/>
  <sheetViews>
    <sheetView showGridLines="0" tabSelected="1" zoomScale="55" zoomScaleNormal="55" workbookViewId="0">
      <selection activeCell="X36" sqref="X36"/>
    </sheetView>
  </sheetViews>
  <sheetFormatPr baseColWidth="10" defaultColWidth="9.140625" defaultRowHeight="15" x14ac:dyDescent="0.2"/>
  <cols>
    <col min="1" max="1" width="9.140625" style="3"/>
    <col min="2" max="2" width="4.140625" style="3" customWidth="1"/>
    <col min="3" max="3" width="5.5703125" style="3" customWidth="1"/>
    <col min="4" max="4" width="18.85546875" style="3" customWidth="1"/>
    <col min="5" max="5" width="32.7109375" style="3" customWidth="1"/>
    <col min="6" max="6" width="21.7109375" style="3" customWidth="1"/>
    <col min="7" max="7" width="20.28515625" style="3" customWidth="1"/>
    <col min="8" max="9" width="24.85546875" style="3" customWidth="1"/>
    <col min="10" max="10" width="4.5703125" style="3" customWidth="1"/>
    <col min="11" max="11" width="11.42578125" style="3" customWidth="1"/>
    <col min="12" max="12" width="5.5703125" style="3" customWidth="1"/>
    <col min="13" max="13" width="18.85546875" style="3" customWidth="1"/>
    <col min="14" max="14" width="32.7109375" style="3" customWidth="1"/>
    <col min="15" max="15" width="21.7109375" style="3" customWidth="1"/>
    <col min="16" max="16" width="20.28515625" style="3" customWidth="1"/>
    <col min="17" max="18" width="24.85546875" style="3" customWidth="1"/>
    <col min="19" max="19" width="4.5703125" style="3" customWidth="1"/>
    <col min="20" max="241" width="11.42578125" style="3" customWidth="1"/>
    <col min="242" max="16384" width="9.140625" style="3"/>
  </cols>
  <sheetData>
    <row r="3" spans="3:19" ht="114.75" customHeight="1" x14ac:dyDescent="0.2">
      <c r="C3" s="116" t="s">
        <v>62</v>
      </c>
      <c r="D3" s="117"/>
      <c r="E3" s="117"/>
      <c r="F3" s="117"/>
      <c r="G3" s="117"/>
      <c r="H3" s="117"/>
      <c r="I3" s="117"/>
      <c r="J3" s="118"/>
      <c r="L3" s="116" t="s">
        <v>63</v>
      </c>
      <c r="M3" s="117"/>
      <c r="N3" s="117"/>
      <c r="O3" s="117"/>
      <c r="P3" s="117"/>
      <c r="Q3" s="117"/>
      <c r="R3" s="117"/>
      <c r="S3" s="118"/>
    </row>
    <row r="4" spans="3:19" x14ac:dyDescent="0.2">
      <c r="C4" s="2"/>
      <c r="J4" s="5"/>
      <c r="L4" s="2"/>
      <c r="S4" s="5"/>
    </row>
    <row r="5" spans="3:19" ht="15.75" x14ac:dyDescent="0.25">
      <c r="C5" s="2"/>
      <c r="D5" s="1" t="s">
        <v>0</v>
      </c>
      <c r="E5" s="1"/>
      <c r="F5" s="1"/>
      <c r="J5" s="5"/>
      <c r="L5" s="2"/>
      <c r="M5" s="1" t="s">
        <v>0</v>
      </c>
      <c r="N5" s="1"/>
      <c r="O5" s="1"/>
      <c r="S5" s="5"/>
    </row>
    <row r="6" spans="3:19" ht="15.75" x14ac:dyDescent="0.25">
      <c r="C6" s="2"/>
      <c r="G6" s="106"/>
      <c r="H6" s="106"/>
      <c r="I6" s="31"/>
      <c r="J6" s="5"/>
      <c r="L6" s="2"/>
      <c r="P6" s="106"/>
      <c r="Q6" s="106"/>
      <c r="R6" s="31"/>
      <c r="S6" s="5"/>
    </row>
    <row r="7" spans="3:19" ht="27" customHeight="1" x14ac:dyDescent="0.2">
      <c r="C7" s="2"/>
      <c r="D7" s="91" t="s">
        <v>1</v>
      </c>
      <c r="E7" s="123"/>
      <c r="F7" s="13" t="s">
        <v>2</v>
      </c>
      <c r="G7" s="13" t="s">
        <v>3</v>
      </c>
      <c r="H7" s="14" t="s">
        <v>4</v>
      </c>
      <c r="I7" s="14" t="s">
        <v>39</v>
      </c>
      <c r="J7" s="5"/>
      <c r="L7" s="2"/>
      <c r="M7" s="91" t="s">
        <v>1</v>
      </c>
      <c r="N7" s="123"/>
      <c r="O7" s="13" t="s">
        <v>2</v>
      </c>
      <c r="P7" s="13" t="s">
        <v>3</v>
      </c>
      <c r="Q7" s="14" t="s">
        <v>4</v>
      </c>
      <c r="R7" s="14" t="s">
        <v>39</v>
      </c>
      <c r="S7" s="5"/>
    </row>
    <row r="8" spans="3:19" ht="27" customHeight="1" x14ac:dyDescent="0.25">
      <c r="C8" s="2"/>
      <c r="D8" s="124" t="s">
        <v>5</v>
      </c>
      <c r="E8" s="125"/>
      <c r="F8" s="121">
        <v>3783524.6850000001</v>
      </c>
      <c r="G8" s="11"/>
      <c r="H8" s="16">
        <f>F8*G8</f>
        <v>0</v>
      </c>
      <c r="I8" s="99" t="s">
        <v>43</v>
      </c>
      <c r="J8" s="5"/>
      <c r="L8" s="2"/>
      <c r="M8" s="124" t="s">
        <v>5</v>
      </c>
      <c r="N8" s="125"/>
      <c r="O8" s="121">
        <v>3783524.6850000001</v>
      </c>
      <c r="P8" s="11"/>
      <c r="Q8" s="16">
        <f>O8*P8</f>
        <v>0</v>
      </c>
      <c r="R8" s="99" t="s">
        <v>73</v>
      </c>
      <c r="S8" s="5"/>
    </row>
    <row r="9" spans="3:19" ht="27" customHeight="1" x14ac:dyDescent="0.25">
      <c r="C9" s="2"/>
      <c r="D9" s="124" t="s">
        <v>35</v>
      </c>
      <c r="E9" s="125"/>
      <c r="F9" s="122"/>
      <c r="G9" s="11"/>
      <c r="H9" s="16">
        <f>F8*G9</f>
        <v>0</v>
      </c>
      <c r="I9" s="100"/>
      <c r="J9" s="5"/>
      <c r="L9" s="2"/>
      <c r="M9" s="124" t="s">
        <v>35</v>
      </c>
      <c r="N9" s="125"/>
      <c r="O9" s="122"/>
      <c r="P9" s="11"/>
      <c r="Q9" s="16">
        <f>O8*P9</f>
        <v>0</v>
      </c>
      <c r="R9" s="100"/>
      <c r="S9" s="5"/>
    </row>
    <row r="10" spans="3:19" ht="27" customHeight="1" x14ac:dyDescent="0.25">
      <c r="C10" s="2"/>
      <c r="D10" s="126" t="s">
        <v>36</v>
      </c>
      <c r="E10" s="123"/>
      <c r="F10" s="85"/>
      <c r="G10" s="11"/>
      <c r="H10" s="16">
        <f>F8*G10</f>
        <v>0</v>
      </c>
      <c r="I10" s="100"/>
      <c r="J10" s="5"/>
      <c r="L10" s="2"/>
      <c r="M10" s="126" t="s">
        <v>36</v>
      </c>
      <c r="N10" s="123"/>
      <c r="O10" s="85"/>
      <c r="P10" s="11"/>
      <c r="Q10" s="16">
        <f>O8*P10</f>
        <v>0</v>
      </c>
      <c r="R10" s="100"/>
      <c r="S10" s="5"/>
    </row>
    <row r="11" spans="3:19" ht="27" customHeight="1" x14ac:dyDescent="0.25">
      <c r="C11" s="2"/>
      <c r="D11" s="103" t="s">
        <v>6</v>
      </c>
      <c r="E11" s="104"/>
      <c r="F11" s="23">
        <f>+SUM(F8)</f>
        <v>3783524.6850000001</v>
      </c>
      <c r="G11" s="24">
        <f>SUM(G8:G10)</f>
        <v>0</v>
      </c>
      <c r="H11" s="24">
        <f>SUM(H8:H10)</f>
        <v>0</v>
      </c>
      <c r="I11" s="25" t="e">
        <f>+H11/$H$64</f>
        <v>#DIV/0!</v>
      </c>
      <c r="J11" s="5"/>
      <c r="L11" s="2"/>
      <c r="M11" s="103" t="s">
        <v>6</v>
      </c>
      <c r="N11" s="104"/>
      <c r="O11" s="23">
        <f>+SUM(O8)</f>
        <v>3783524.6850000001</v>
      </c>
      <c r="P11" s="24">
        <f>SUM(P8:P10)</f>
        <v>0</v>
      </c>
      <c r="Q11" s="24">
        <f>SUM(Q8:Q10)</f>
        <v>0</v>
      </c>
      <c r="R11" s="25" t="e">
        <f>+Q11/$H$64</f>
        <v>#DIV/0!</v>
      </c>
      <c r="S11" s="5"/>
    </row>
    <row r="12" spans="3:19" ht="15.75" x14ac:dyDescent="0.25">
      <c r="C12" s="2"/>
      <c r="D12" s="4"/>
      <c r="E12" s="4"/>
      <c r="F12" s="32"/>
      <c r="G12" s="32"/>
      <c r="J12" s="5"/>
      <c r="L12" s="2"/>
      <c r="M12" s="4"/>
      <c r="N12" s="4"/>
      <c r="O12" s="32"/>
      <c r="P12" s="32"/>
      <c r="S12" s="5"/>
    </row>
    <row r="13" spans="3:19" ht="15.75" x14ac:dyDescent="0.25">
      <c r="C13" s="2"/>
      <c r="D13" s="105" t="s">
        <v>7</v>
      </c>
      <c r="E13" s="105"/>
      <c r="F13" s="105"/>
      <c r="G13" s="105"/>
      <c r="H13" s="105"/>
      <c r="I13" s="33"/>
      <c r="J13" s="5"/>
      <c r="L13" s="2"/>
      <c r="M13" s="105" t="s">
        <v>7</v>
      </c>
      <c r="N13" s="105"/>
      <c r="O13" s="105"/>
      <c r="P13" s="105"/>
      <c r="Q13" s="105"/>
      <c r="R13" s="33"/>
      <c r="S13" s="5"/>
    </row>
    <row r="14" spans="3:19" ht="15.75" x14ac:dyDescent="0.25">
      <c r="C14" s="2"/>
      <c r="D14" s="34"/>
      <c r="E14" s="34"/>
      <c r="G14" s="106"/>
      <c r="H14" s="106"/>
      <c r="I14" s="31"/>
      <c r="J14" s="5"/>
      <c r="L14" s="2"/>
      <c r="M14" s="34"/>
      <c r="N14" s="34"/>
      <c r="P14" s="106"/>
      <c r="Q14" s="106"/>
      <c r="R14" s="31"/>
      <c r="S14" s="5"/>
    </row>
    <row r="15" spans="3:19" ht="27" customHeight="1" x14ac:dyDescent="0.2">
      <c r="C15" s="2"/>
      <c r="D15" s="91" t="s">
        <v>18</v>
      </c>
      <c r="E15" s="127"/>
      <c r="F15" s="13" t="s">
        <v>8</v>
      </c>
      <c r="G15" s="13" t="s">
        <v>9</v>
      </c>
      <c r="H15" s="14" t="s">
        <v>4</v>
      </c>
      <c r="I15" s="14" t="s">
        <v>39</v>
      </c>
      <c r="J15" s="5"/>
      <c r="L15" s="2"/>
      <c r="M15" s="91" t="s">
        <v>18</v>
      </c>
      <c r="N15" s="127"/>
      <c r="O15" s="13" t="s">
        <v>8</v>
      </c>
      <c r="P15" s="13" t="s">
        <v>9</v>
      </c>
      <c r="Q15" s="14" t="s">
        <v>4</v>
      </c>
      <c r="R15" s="14" t="s">
        <v>39</v>
      </c>
      <c r="S15" s="5"/>
    </row>
    <row r="16" spans="3:19" ht="47.25" customHeight="1" x14ac:dyDescent="0.25">
      <c r="C16" s="2"/>
      <c r="D16" s="101" t="s">
        <v>86</v>
      </c>
      <c r="E16" s="102"/>
      <c r="F16" s="12"/>
      <c r="G16" s="11"/>
      <c r="H16" s="16">
        <f>+F16*G16</f>
        <v>0</v>
      </c>
      <c r="I16" s="99" t="s">
        <v>71</v>
      </c>
      <c r="J16" s="5"/>
      <c r="L16" s="2"/>
      <c r="M16" s="101" t="s">
        <v>86</v>
      </c>
      <c r="N16" s="102"/>
      <c r="O16" s="12"/>
      <c r="P16" s="11"/>
      <c r="Q16" s="16">
        <f>+O16*P16</f>
        <v>0</v>
      </c>
      <c r="R16" s="99" t="s">
        <v>74</v>
      </c>
      <c r="S16" s="5"/>
    </row>
    <row r="17" spans="3:19" ht="47.25" customHeight="1" x14ac:dyDescent="0.25">
      <c r="C17" s="2"/>
      <c r="D17" s="101" t="s">
        <v>87</v>
      </c>
      <c r="E17" s="102"/>
      <c r="F17" s="12"/>
      <c r="G17" s="11"/>
      <c r="H17" s="16">
        <f t="shared" ref="H17:H18" si="0">+F17*G17</f>
        <v>0</v>
      </c>
      <c r="I17" s="100"/>
      <c r="J17" s="5"/>
      <c r="L17" s="2"/>
      <c r="M17" s="101" t="s">
        <v>87</v>
      </c>
      <c r="N17" s="102"/>
      <c r="O17" s="12"/>
      <c r="P17" s="11"/>
      <c r="Q17" s="16">
        <f t="shared" ref="Q17:Q18" si="1">+O17*P17</f>
        <v>0</v>
      </c>
      <c r="R17" s="100"/>
      <c r="S17" s="5"/>
    </row>
    <row r="18" spans="3:19" ht="47.25" customHeight="1" x14ac:dyDescent="0.25">
      <c r="C18" s="2"/>
      <c r="D18" s="101" t="s">
        <v>88</v>
      </c>
      <c r="E18" s="102"/>
      <c r="F18" s="12"/>
      <c r="G18" s="11"/>
      <c r="H18" s="16">
        <f t="shared" si="0"/>
        <v>0</v>
      </c>
      <c r="I18" s="100"/>
      <c r="J18" s="5"/>
      <c r="L18" s="2"/>
      <c r="M18" s="101" t="s">
        <v>88</v>
      </c>
      <c r="N18" s="102"/>
      <c r="O18" s="12"/>
      <c r="P18" s="11"/>
      <c r="Q18" s="16">
        <f t="shared" si="1"/>
        <v>0</v>
      </c>
      <c r="R18" s="100"/>
      <c r="S18" s="5"/>
    </row>
    <row r="19" spans="3:19" ht="27" customHeight="1" x14ac:dyDescent="0.25">
      <c r="C19" s="2"/>
      <c r="D19" s="103" t="s">
        <v>6</v>
      </c>
      <c r="E19" s="104"/>
      <c r="F19" s="26">
        <v>93729.3</v>
      </c>
      <c r="G19" s="27"/>
      <c r="H19" s="28">
        <f>SUM(H16:H18)</f>
        <v>0</v>
      </c>
      <c r="I19" s="25" t="e">
        <f>+H19/$H$64</f>
        <v>#DIV/0!</v>
      </c>
      <c r="J19" s="5"/>
      <c r="L19" s="2"/>
      <c r="M19" s="103" t="s">
        <v>6</v>
      </c>
      <c r="N19" s="104"/>
      <c r="O19" s="26">
        <v>93729.3</v>
      </c>
      <c r="P19" s="27"/>
      <c r="Q19" s="28">
        <f>SUM(Q16:Q18)</f>
        <v>0</v>
      </c>
      <c r="R19" s="25" t="e">
        <f>+Q19/$H$64</f>
        <v>#DIV/0!</v>
      </c>
      <c r="S19" s="5"/>
    </row>
    <row r="20" spans="3:19" x14ac:dyDescent="0.2">
      <c r="C20" s="2"/>
      <c r="J20" s="5"/>
      <c r="L20" s="2"/>
      <c r="S20" s="5"/>
    </row>
    <row r="21" spans="3:19" ht="15.75" customHeight="1" x14ac:dyDescent="0.2">
      <c r="C21" s="2"/>
      <c r="D21" s="111" t="s">
        <v>10</v>
      </c>
      <c r="E21" s="111"/>
      <c r="F21" s="111"/>
      <c r="G21" s="111"/>
      <c r="H21" s="111"/>
      <c r="I21" s="35"/>
      <c r="J21" s="5"/>
      <c r="L21" s="2"/>
      <c r="M21" s="111" t="s">
        <v>10</v>
      </c>
      <c r="N21" s="111"/>
      <c r="O21" s="111"/>
      <c r="P21" s="111"/>
      <c r="Q21" s="111"/>
      <c r="R21" s="35"/>
      <c r="S21" s="5"/>
    </row>
    <row r="22" spans="3:19" ht="15.75" x14ac:dyDescent="0.25">
      <c r="C22" s="2"/>
      <c r="G22" s="106"/>
      <c r="H22" s="106"/>
      <c r="I22" s="31"/>
      <c r="J22" s="5"/>
      <c r="L22" s="2"/>
      <c r="P22" s="106"/>
      <c r="Q22" s="106"/>
      <c r="R22" s="31"/>
      <c r="S22" s="5"/>
    </row>
    <row r="23" spans="3:19" ht="33.75" customHeight="1" x14ac:dyDescent="0.2">
      <c r="C23" s="2"/>
      <c r="D23" s="112" t="s">
        <v>34</v>
      </c>
      <c r="E23" s="113"/>
      <c r="F23" s="14" t="s">
        <v>38</v>
      </c>
      <c r="G23" s="14" t="s">
        <v>11</v>
      </c>
      <c r="H23" s="14" t="s">
        <v>4</v>
      </c>
      <c r="I23" s="14" t="s">
        <v>39</v>
      </c>
      <c r="J23" s="5"/>
      <c r="L23" s="2"/>
      <c r="M23" s="112" t="s">
        <v>34</v>
      </c>
      <c r="N23" s="113"/>
      <c r="O23" s="14" t="s">
        <v>38</v>
      </c>
      <c r="P23" s="14" t="s">
        <v>11</v>
      </c>
      <c r="Q23" s="14" t="s">
        <v>4</v>
      </c>
      <c r="R23" s="14" t="s">
        <v>39</v>
      </c>
      <c r="S23" s="5"/>
    </row>
    <row r="24" spans="3:19" ht="27" customHeight="1" x14ac:dyDescent="0.25">
      <c r="C24" s="2"/>
      <c r="D24" s="119"/>
      <c r="E24" s="120"/>
      <c r="F24" s="70"/>
      <c r="G24" s="20">
        <f>+'Kapitalkostnad BASIS'!H13</f>
        <v>0</v>
      </c>
      <c r="H24" s="16">
        <f>F24*G24*12</f>
        <v>0</v>
      </c>
      <c r="I24" s="83" t="s">
        <v>53</v>
      </c>
      <c r="J24" s="5"/>
      <c r="L24" s="2"/>
      <c r="M24" s="114"/>
      <c r="N24" s="115"/>
      <c r="O24" s="71"/>
      <c r="P24" s="69" t="s">
        <v>61</v>
      </c>
      <c r="Q24" s="42" t="s">
        <v>61</v>
      </c>
      <c r="R24" s="86">
        <v>0</v>
      </c>
      <c r="S24" s="5"/>
    </row>
    <row r="25" spans="3:19" ht="27" customHeight="1" x14ac:dyDescent="0.25">
      <c r="C25" s="2"/>
      <c r="D25" s="119"/>
      <c r="E25" s="120"/>
      <c r="F25" s="70"/>
      <c r="G25" s="20">
        <f>+'Kapitalkostnad BASIS'!H36</f>
        <v>0</v>
      </c>
      <c r="H25" s="16">
        <f>F25*G25*12</f>
        <v>0</v>
      </c>
      <c r="I25" s="84"/>
      <c r="J25" s="5"/>
      <c r="L25" s="2"/>
      <c r="M25" s="114"/>
      <c r="N25" s="115"/>
      <c r="O25" s="71"/>
      <c r="P25" s="69" t="s">
        <v>61</v>
      </c>
      <c r="Q25" s="42" t="s">
        <v>61</v>
      </c>
      <c r="R25" s="87"/>
      <c r="S25" s="5"/>
    </row>
    <row r="26" spans="3:19" ht="27" customHeight="1" x14ac:dyDescent="0.25">
      <c r="C26" s="2"/>
      <c r="D26" s="77"/>
      <c r="E26" s="78"/>
      <c r="F26" s="70"/>
      <c r="G26" s="20">
        <f>+'Kapitalkostnad BASIS'!H59</f>
        <v>0</v>
      </c>
      <c r="H26" s="16">
        <f>F26*G26*12</f>
        <v>0</v>
      </c>
      <c r="I26" s="85"/>
      <c r="J26" s="5"/>
      <c r="L26" s="2"/>
      <c r="M26" s="79"/>
      <c r="N26" s="80"/>
      <c r="O26" s="71"/>
      <c r="P26" s="69" t="s">
        <v>61</v>
      </c>
      <c r="Q26" s="42" t="s">
        <v>61</v>
      </c>
      <c r="R26" s="85"/>
      <c r="S26" s="5"/>
    </row>
    <row r="27" spans="3:19" ht="27" customHeight="1" x14ac:dyDescent="0.25">
      <c r="C27" s="2"/>
      <c r="D27" s="103" t="s">
        <v>6</v>
      </c>
      <c r="E27" s="104"/>
      <c r="F27" s="26">
        <f>SUM(F24:F25)</f>
        <v>0</v>
      </c>
      <c r="G27" s="29">
        <f>SUM(G24:G25)</f>
        <v>0</v>
      </c>
      <c r="H27" s="28">
        <f>SUM(H24:H26)</f>
        <v>0</v>
      </c>
      <c r="I27" s="25" t="e">
        <f>+H27/$H$64</f>
        <v>#DIV/0!</v>
      </c>
      <c r="J27" s="5"/>
      <c r="L27" s="2"/>
      <c r="M27" s="103" t="s">
        <v>6</v>
      </c>
      <c r="N27" s="104"/>
      <c r="O27" s="26">
        <f>SUM(O24:O25)</f>
        <v>0</v>
      </c>
      <c r="P27" s="29">
        <f>SUM(P24:P25)</f>
        <v>0</v>
      </c>
      <c r="Q27" s="28">
        <f>SUM(Q24:Q26)</f>
        <v>0</v>
      </c>
      <c r="R27" s="25" t="e">
        <f>+Q27/$H$64</f>
        <v>#DIV/0!</v>
      </c>
      <c r="S27" s="5"/>
    </row>
    <row r="28" spans="3:19" x14ac:dyDescent="0.2">
      <c r="C28" s="2"/>
      <c r="J28" s="5"/>
      <c r="L28" s="2"/>
      <c r="S28" s="5"/>
    </row>
    <row r="29" spans="3:19" ht="15.75" x14ac:dyDescent="0.25">
      <c r="C29" s="2"/>
      <c r="D29" s="105" t="s">
        <v>12</v>
      </c>
      <c r="E29" s="105"/>
      <c r="F29" s="105"/>
      <c r="G29" s="105"/>
      <c r="H29" s="105"/>
      <c r="I29" s="33"/>
      <c r="J29" s="5"/>
      <c r="L29" s="2"/>
      <c r="M29" s="105" t="s">
        <v>12</v>
      </c>
      <c r="N29" s="105"/>
      <c r="O29" s="105"/>
      <c r="P29" s="105"/>
      <c r="Q29" s="105"/>
      <c r="R29" s="33"/>
      <c r="S29" s="5"/>
    </row>
    <row r="30" spans="3:19" ht="15.75" x14ac:dyDescent="0.25">
      <c r="C30" s="2"/>
      <c r="D30" s="1"/>
      <c r="E30" s="1"/>
      <c r="F30" s="1"/>
      <c r="G30" s="106"/>
      <c r="H30" s="106"/>
      <c r="I30" s="31"/>
      <c r="J30" s="5"/>
      <c r="L30" s="2"/>
      <c r="M30" s="1"/>
      <c r="N30" s="1"/>
      <c r="O30" s="1"/>
      <c r="P30" s="106"/>
      <c r="Q30" s="106"/>
      <c r="R30" s="31"/>
      <c r="S30" s="5"/>
    </row>
    <row r="31" spans="3:19" ht="27" customHeight="1" x14ac:dyDescent="0.2">
      <c r="C31" s="2"/>
      <c r="D31" s="91" t="s">
        <v>13</v>
      </c>
      <c r="E31" s="92"/>
      <c r="F31" s="93"/>
      <c r="G31" s="13" t="s">
        <v>14</v>
      </c>
      <c r="H31" s="14" t="s">
        <v>4</v>
      </c>
      <c r="I31" s="14" t="s">
        <v>39</v>
      </c>
      <c r="J31" s="5"/>
      <c r="L31" s="2"/>
      <c r="M31" s="91" t="s">
        <v>13</v>
      </c>
      <c r="N31" s="92"/>
      <c r="O31" s="93"/>
      <c r="P31" s="13" t="s">
        <v>14</v>
      </c>
      <c r="Q31" s="14" t="s">
        <v>4</v>
      </c>
      <c r="R31" s="14" t="s">
        <v>39</v>
      </c>
      <c r="S31" s="5"/>
    </row>
    <row r="32" spans="3:19" ht="27" customHeight="1" x14ac:dyDescent="0.25">
      <c r="C32" s="2"/>
      <c r="D32" s="110" t="s">
        <v>13</v>
      </c>
      <c r="E32" s="110"/>
      <c r="F32" s="110"/>
      <c r="G32" s="19"/>
      <c r="H32" s="16">
        <f>+G32*12</f>
        <v>0</v>
      </c>
      <c r="I32" s="21" t="s">
        <v>72</v>
      </c>
      <c r="J32" s="5"/>
      <c r="L32" s="2"/>
      <c r="M32" s="110" t="s">
        <v>13</v>
      </c>
      <c r="N32" s="110"/>
      <c r="O32" s="110"/>
      <c r="P32" s="19"/>
      <c r="Q32" s="16">
        <f>+P32*12</f>
        <v>0</v>
      </c>
      <c r="R32" s="21" t="s">
        <v>75</v>
      </c>
      <c r="S32" s="5"/>
    </row>
    <row r="33" spans="3:19" ht="27" customHeight="1" x14ac:dyDescent="0.25">
      <c r="C33" s="2"/>
      <c r="D33" s="95" t="s">
        <v>6</v>
      </c>
      <c r="E33" s="95"/>
      <c r="F33" s="96"/>
      <c r="G33" s="28">
        <f>SUM(G32)</f>
        <v>0</v>
      </c>
      <c r="H33" s="28">
        <f>SUM(H32)</f>
        <v>0</v>
      </c>
      <c r="I33" s="25" t="e">
        <f>+H33/$H$64</f>
        <v>#DIV/0!</v>
      </c>
      <c r="J33" s="5"/>
      <c r="L33" s="2"/>
      <c r="M33" s="95" t="s">
        <v>6</v>
      </c>
      <c r="N33" s="95"/>
      <c r="O33" s="96"/>
      <c r="P33" s="28">
        <f>SUM(P32)</f>
        <v>0</v>
      </c>
      <c r="Q33" s="28">
        <f>SUM(Q32)</f>
        <v>0</v>
      </c>
      <c r="R33" s="25" t="e">
        <f>+Q33/$H$64</f>
        <v>#DIV/0!</v>
      </c>
      <c r="S33" s="5"/>
    </row>
    <row r="34" spans="3:19" x14ac:dyDescent="0.2">
      <c r="C34" s="2"/>
      <c r="D34" s="109"/>
      <c r="E34" s="109"/>
      <c r="F34" s="109"/>
      <c r="G34" s="109"/>
      <c r="H34" s="109"/>
      <c r="I34" s="36"/>
      <c r="J34" s="5"/>
      <c r="L34" s="2"/>
      <c r="M34" s="109"/>
      <c r="N34" s="109"/>
      <c r="O34" s="109"/>
      <c r="P34" s="109"/>
      <c r="Q34" s="109"/>
      <c r="R34" s="36"/>
      <c r="S34" s="5"/>
    </row>
    <row r="35" spans="3:19" ht="15.75" x14ac:dyDescent="0.25">
      <c r="C35" s="2"/>
      <c r="D35" s="33"/>
      <c r="E35" s="33"/>
      <c r="F35" s="33"/>
      <c r="G35" s="33"/>
      <c r="H35" s="33"/>
      <c r="I35" s="33"/>
      <c r="J35" s="5"/>
      <c r="L35" s="2"/>
      <c r="M35" s="33"/>
      <c r="N35" s="33"/>
      <c r="O35" s="33"/>
      <c r="P35" s="33"/>
      <c r="Q35" s="33"/>
      <c r="R35" s="33"/>
      <c r="S35" s="5"/>
    </row>
    <row r="36" spans="3:19" ht="15.75" x14ac:dyDescent="0.25">
      <c r="C36" s="2"/>
      <c r="D36" s="105" t="s">
        <v>15</v>
      </c>
      <c r="E36" s="105"/>
      <c r="F36" s="105"/>
      <c r="G36" s="105"/>
      <c r="H36" s="105"/>
      <c r="I36" s="33"/>
      <c r="J36" s="5"/>
      <c r="L36" s="2"/>
      <c r="M36" s="105" t="s">
        <v>15</v>
      </c>
      <c r="N36" s="105"/>
      <c r="O36" s="105"/>
      <c r="P36" s="105"/>
      <c r="Q36" s="105"/>
      <c r="R36" s="33"/>
      <c r="S36" s="5"/>
    </row>
    <row r="37" spans="3:19" ht="15.75" x14ac:dyDescent="0.25">
      <c r="C37" s="2"/>
      <c r="D37" s="1"/>
      <c r="E37" s="1"/>
      <c r="F37" s="1"/>
      <c r="G37" s="106"/>
      <c r="H37" s="106"/>
      <c r="I37" s="31"/>
      <c r="J37" s="5"/>
      <c r="L37" s="2"/>
      <c r="M37" s="1"/>
      <c r="N37" s="1"/>
      <c r="O37" s="1"/>
      <c r="P37" s="106"/>
      <c r="Q37" s="106"/>
      <c r="R37" s="31"/>
      <c r="S37" s="5"/>
    </row>
    <row r="38" spans="3:19" ht="27" customHeight="1" x14ac:dyDescent="0.2">
      <c r="C38" s="2"/>
      <c r="D38" s="91" t="s">
        <v>16</v>
      </c>
      <c r="E38" s="92"/>
      <c r="F38" s="93"/>
      <c r="G38" s="13" t="s">
        <v>14</v>
      </c>
      <c r="H38" s="14" t="s">
        <v>4</v>
      </c>
      <c r="I38" s="14" t="s">
        <v>39</v>
      </c>
      <c r="J38" s="5"/>
      <c r="L38" s="2"/>
      <c r="M38" s="91" t="s">
        <v>16</v>
      </c>
      <c r="N38" s="92"/>
      <c r="O38" s="93"/>
      <c r="P38" s="13" t="s">
        <v>14</v>
      </c>
      <c r="Q38" s="14" t="s">
        <v>4</v>
      </c>
      <c r="R38" s="14" t="s">
        <v>39</v>
      </c>
      <c r="S38" s="5"/>
    </row>
    <row r="39" spans="3:19" ht="27" customHeight="1" x14ac:dyDescent="0.25">
      <c r="C39" s="2"/>
      <c r="D39" s="128" t="s">
        <v>16</v>
      </c>
      <c r="E39" s="128"/>
      <c r="F39" s="128"/>
      <c r="G39" s="19">
        <f>+'Kapitalkostnad BASIS'!H81</f>
        <v>0</v>
      </c>
      <c r="H39" s="19">
        <f>+G39*12</f>
        <v>0</v>
      </c>
      <c r="I39" s="21" t="s">
        <v>40</v>
      </c>
      <c r="J39" s="5"/>
      <c r="L39" s="2"/>
      <c r="M39" s="108" t="s">
        <v>16</v>
      </c>
      <c r="N39" s="108"/>
      <c r="O39" s="108"/>
      <c r="P39" s="41" t="s">
        <v>61</v>
      </c>
      <c r="Q39" s="41" t="s">
        <v>61</v>
      </c>
      <c r="R39" s="43">
        <v>0</v>
      </c>
      <c r="S39" s="5"/>
    </row>
    <row r="40" spans="3:19" ht="27" customHeight="1" x14ac:dyDescent="0.25">
      <c r="C40" s="2"/>
      <c r="D40" s="95" t="s">
        <v>6</v>
      </c>
      <c r="E40" s="95"/>
      <c r="F40" s="96"/>
      <c r="G40" s="30">
        <f>SUM(G39)</f>
        <v>0</v>
      </c>
      <c r="H40" s="30">
        <f>SUM(H39)</f>
        <v>0</v>
      </c>
      <c r="I40" s="25" t="e">
        <f>+H40/$H$64</f>
        <v>#DIV/0!</v>
      </c>
      <c r="J40" s="5"/>
      <c r="L40" s="2"/>
      <c r="M40" s="95" t="s">
        <v>6</v>
      </c>
      <c r="N40" s="95"/>
      <c r="O40" s="96"/>
      <c r="P40" s="30">
        <f>SUM(P39)</f>
        <v>0</v>
      </c>
      <c r="Q40" s="30">
        <f>SUM(Q39)</f>
        <v>0</v>
      </c>
      <c r="R40" s="25" t="e">
        <f>+Q40/$H$64</f>
        <v>#DIV/0!</v>
      </c>
      <c r="S40" s="5"/>
    </row>
    <row r="41" spans="3:19" ht="27" customHeight="1" x14ac:dyDescent="0.2">
      <c r="C41" s="2"/>
      <c r="D41" s="36"/>
      <c r="E41" s="36"/>
      <c r="F41" s="36"/>
      <c r="G41" s="36"/>
      <c r="H41" s="36"/>
      <c r="I41" s="36"/>
      <c r="J41" s="5"/>
      <c r="L41" s="2"/>
      <c r="M41" s="36"/>
      <c r="N41" s="36"/>
      <c r="O41" s="36"/>
      <c r="P41" s="36"/>
      <c r="Q41" s="36"/>
      <c r="R41" s="36"/>
      <c r="S41" s="5"/>
    </row>
    <row r="42" spans="3:19" ht="15.75" x14ac:dyDescent="0.25">
      <c r="C42" s="2"/>
      <c r="D42" s="105" t="s">
        <v>17</v>
      </c>
      <c r="E42" s="105"/>
      <c r="F42" s="105"/>
      <c r="G42" s="105"/>
      <c r="H42" s="105"/>
      <c r="I42" s="33"/>
      <c r="J42" s="5"/>
      <c r="L42" s="2"/>
      <c r="M42" s="105" t="s">
        <v>17</v>
      </c>
      <c r="N42" s="105"/>
      <c r="O42" s="105"/>
      <c r="P42" s="105"/>
      <c r="Q42" s="105"/>
      <c r="R42" s="33"/>
      <c r="S42" s="5"/>
    </row>
    <row r="43" spans="3:19" ht="15.75" x14ac:dyDescent="0.25">
      <c r="C43" s="2"/>
      <c r="D43" s="1"/>
      <c r="E43" s="1"/>
      <c r="F43" s="1"/>
      <c r="G43" s="106"/>
      <c r="H43" s="106"/>
      <c r="I43" s="31"/>
      <c r="J43" s="5"/>
      <c r="L43" s="2"/>
      <c r="M43" s="1"/>
      <c r="N43" s="1"/>
      <c r="O43" s="1"/>
      <c r="P43" s="106"/>
      <c r="Q43" s="106"/>
      <c r="R43" s="31"/>
      <c r="S43" s="5"/>
    </row>
    <row r="44" spans="3:19" ht="27" customHeight="1" x14ac:dyDescent="0.2">
      <c r="C44" s="2"/>
      <c r="D44" s="91" t="s">
        <v>18</v>
      </c>
      <c r="E44" s="92"/>
      <c r="F44" s="13" t="s">
        <v>19</v>
      </c>
      <c r="G44" s="13" t="s">
        <v>20</v>
      </c>
      <c r="H44" s="14" t="s">
        <v>4</v>
      </c>
      <c r="I44" s="14" t="s">
        <v>39</v>
      </c>
      <c r="J44" s="5"/>
      <c r="L44" s="2"/>
      <c r="M44" s="91" t="s">
        <v>18</v>
      </c>
      <c r="N44" s="92"/>
      <c r="O44" s="13" t="s">
        <v>19</v>
      </c>
      <c r="P44" s="13" t="s">
        <v>20</v>
      </c>
      <c r="Q44" s="14" t="s">
        <v>4</v>
      </c>
      <c r="R44" s="14" t="s">
        <v>39</v>
      </c>
      <c r="S44" s="5"/>
    </row>
    <row r="45" spans="3:19" ht="51.75" customHeight="1" x14ac:dyDescent="0.25">
      <c r="C45" s="2"/>
      <c r="D45" s="101" t="s">
        <v>21</v>
      </c>
      <c r="E45" s="107"/>
      <c r="F45" s="12">
        <v>150</v>
      </c>
      <c r="G45" s="11"/>
      <c r="H45" s="16">
        <f>F45*G45</f>
        <v>0</v>
      </c>
      <c r="I45" s="99" t="s">
        <v>41</v>
      </c>
      <c r="J45" s="5"/>
      <c r="L45" s="2"/>
      <c r="M45" s="101" t="s">
        <v>21</v>
      </c>
      <c r="N45" s="107"/>
      <c r="O45" s="12">
        <v>150</v>
      </c>
      <c r="P45" s="11"/>
      <c r="Q45" s="16">
        <f>O45*P45</f>
        <v>0</v>
      </c>
      <c r="R45" s="99" t="s">
        <v>76</v>
      </c>
      <c r="S45" s="5"/>
    </row>
    <row r="46" spans="3:19" ht="51.75" customHeight="1" x14ac:dyDescent="0.25">
      <c r="C46" s="2"/>
      <c r="D46" s="101" t="s">
        <v>22</v>
      </c>
      <c r="E46" s="107"/>
      <c r="F46" s="12">
        <v>270</v>
      </c>
      <c r="G46" s="11"/>
      <c r="H46" s="16">
        <f>F46*G46</f>
        <v>0</v>
      </c>
      <c r="I46" s="100"/>
      <c r="J46" s="5"/>
      <c r="L46" s="2"/>
      <c r="M46" s="101" t="s">
        <v>22</v>
      </c>
      <c r="N46" s="107"/>
      <c r="O46" s="12">
        <v>270</v>
      </c>
      <c r="P46" s="11"/>
      <c r="Q46" s="16">
        <f>O46*P46</f>
        <v>0</v>
      </c>
      <c r="R46" s="100"/>
      <c r="S46" s="5"/>
    </row>
    <row r="47" spans="3:19" ht="51.75" customHeight="1" x14ac:dyDescent="0.25">
      <c r="C47" s="2"/>
      <c r="D47" s="101" t="s">
        <v>23</v>
      </c>
      <c r="E47" s="107"/>
      <c r="F47" s="12">
        <v>240</v>
      </c>
      <c r="G47" s="11"/>
      <c r="H47" s="16">
        <f>F47*G47</f>
        <v>0</v>
      </c>
      <c r="I47" s="100"/>
      <c r="J47" s="5"/>
      <c r="L47" s="2"/>
      <c r="M47" s="101" t="s">
        <v>23</v>
      </c>
      <c r="N47" s="107"/>
      <c r="O47" s="12">
        <v>240</v>
      </c>
      <c r="P47" s="11"/>
      <c r="Q47" s="16">
        <f>O47*P47</f>
        <v>0</v>
      </c>
      <c r="R47" s="100"/>
      <c r="S47" s="5"/>
    </row>
    <row r="48" spans="3:19" ht="51.75" customHeight="1" x14ac:dyDescent="0.25">
      <c r="C48" s="2"/>
      <c r="D48" s="101" t="s">
        <v>24</v>
      </c>
      <c r="E48" s="107"/>
      <c r="F48" s="12">
        <v>100</v>
      </c>
      <c r="G48" s="11"/>
      <c r="H48" s="16">
        <f>F48*G48</f>
        <v>0</v>
      </c>
      <c r="I48" s="100"/>
      <c r="J48" s="5"/>
      <c r="L48" s="2"/>
      <c r="M48" s="101" t="s">
        <v>24</v>
      </c>
      <c r="N48" s="107"/>
      <c r="O48" s="12">
        <v>100</v>
      </c>
      <c r="P48" s="11"/>
      <c r="Q48" s="16">
        <f>O48*P48</f>
        <v>0</v>
      </c>
      <c r="R48" s="100"/>
      <c r="S48" s="5"/>
    </row>
    <row r="49" spans="3:19" ht="27" customHeight="1" x14ac:dyDescent="0.25">
      <c r="C49" s="2"/>
      <c r="D49" s="103" t="s">
        <v>6</v>
      </c>
      <c r="E49" s="104"/>
      <c r="F49" s="26">
        <f>SUM(F45:F48)</f>
        <v>760</v>
      </c>
      <c r="G49" s="27"/>
      <c r="H49" s="28">
        <f>SUM(H45:H48)</f>
        <v>0</v>
      </c>
      <c r="I49" s="25" t="e">
        <f>+H49/$H$64</f>
        <v>#DIV/0!</v>
      </c>
      <c r="J49" s="5"/>
      <c r="L49" s="2"/>
      <c r="M49" s="103" t="s">
        <v>6</v>
      </c>
      <c r="N49" s="104"/>
      <c r="O49" s="26">
        <f>SUM(O45:O48)</f>
        <v>760</v>
      </c>
      <c r="P49" s="27"/>
      <c r="Q49" s="28">
        <f>SUM(Q45:Q48)</f>
        <v>0</v>
      </c>
      <c r="R49" s="25" t="e">
        <f>+Q49/$H$64</f>
        <v>#DIV/0!</v>
      </c>
      <c r="S49" s="5"/>
    </row>
    <row r="50" spans="3:19" ht="27" customHeight="1" x14ac:dyDescent="0.2">
      <c r="C50" s="2"/>
      <c r="J50" s="5"/>
      <c r="L50" s="2"/>
      <c r="S50" s="5"/>
    </row>
    <row r="51" spans="3:19" ht="15.75" x14ac:dyDescent="0.25">
      <c r="C51" s="2"/>
      <c r="D51" s="105" t="s">
        <v>25</v>
      </c>
      <c r="E51" s="105"/>
      <c r="F51" s="105"/>
      <c r="G51" s="105"/>
      <c r="H51" s="105"/>
      <c r="I51" s="33"/>
      <c r="J51" s="5"/>
      <c r="L51" s="2"/>
      <c r="M51" s="105" t="s">
        <v>25</v>
      </c>
      <c r="N51" s="105"/>
      <c r="O51" s="105"/>
      <c r="P51" s="105"/>
      <c r="Q51" s="105"/>
      <c r="R51" s="33"/>
      <c r="S51" s="5"/>
    </row>
    <row r="52" spans="3:19" ht="15.75" x14ac:dyDescent="0.25">
      <c r="C52" s="2"/>
      <c r="D52" s="1"/>
      <c r="E52" s="1"/>
      <c r="F52" s="1"/>
      <c r="G52" s="106"/>
      <c r="H52" s="106"/>
      <c r="I52" s="31"/>
      <c r="J52" s="5"/>
      <c r="L52" s="2"/>
      <c r="M52" s="1"/>
      <c r="N52" s="1"/>
      <c r="O52" s="1"/>
      <c r="P52" s="106"/>
      <c r="Q52" s="106"/>
      <c r="R52" s="31"/>
      <c r="S52" s="5"/>
    </row>
    <row r="53" spans="3:19" ht="27" customHeight="1" x14ac:dyDescent="0.2">
      <c r="C53" s="2"/>
      <c r="D53" s="91" t="s">
        <v>18</v>
      </c>
      <c r="E53" s="92"/>
      <c r="F53" s="13" t="s">
        <v>26</v>
      </c>
      <c r="G53" s="13" t="s">
        <v>27</v>
      </c>
      <c r="H53" s="14" t="s">
        <v>4</v>
      </c>
      <c r="I53" s="14" t="s">
        <v>39</v>
      </c>
      <c r="J53" s="5"/>
      <c r="L53" s="2"/>
      <c r="M53" s="91" t="s">
        <v>18</v>
      </c>
      <c r="N53" s="92"/>
      <c r="O53" s="13" t="s">
        <v>26</v>
      </c>
      <c r="P53" s="13" t="s">
        <v>27</v>
      </c>
      <c r="Q53" s="14" t="s">
        <v>4</v>
      </c>
      <c r="R53" s="14" t="s">
        <v>39</v>
      </c>
      <c r="S53" s="5"/>
    </row>
    <row r="54" spans="3:19" ht="27" customHeight="1" x14ac:dyDescent="0.25">
      <c r="C54" s="2"/>
      <c r="D54" s="101" t="s">
        <v>28</v>
      </c>
      <c r="E54" s="102"/>
      <c r="F54" s="12">
        <v>100</v>
      </c>
      <c r="G54" s="11"/>
      <c r="H54" s="16">
        <f>F54*G54</f>
        <v>0</v>
      </c>
      <c r="I54" s="99" t="s">
        <v>42</v>
      </c>
      <c r="J54" s="5"/>
      <c r="L54" s="2"/>
      <c r="M54" s="101" t="s">
        <v>28</v>
      </c>
      <c r="N54" s="102"/>
      <c r="O54" s="12">
        <v>100</v>
      </c>
      <c r="P54" s="11"/>
      <c r="Q54" s="16">
        <f>O54*P54</f>
        <v>0</v>
      </c>
      <c r="R54" s="99" t="s">
        <v>42</v>
      </c>
      <c r="S54" s="5"/>
    </row>
    <row r="55" spans="3:19" ht="27" customHeight="1" x14ac:dyDescent="0.25">
      <c r="C55" s="2"/>
      <c r="D55" s="101" t="s">
        <v>29</v>
      </c>
      <c r="E55" s="102"/>
      <c r="F55" s="12">
        <v>50</v>
      </c>
      <c r="G55" s="11"/>
      <c r="H55" s="16">
        <f>F55*G55</f>
        <v>0</v>
      </c>
      <c r="I55" s="100"/>
      <c r="J55" s="5"/>
      <c r="L55" s="2"/>
      <c r="M55" s="101" t="s">
        <v>29</v>
      </c>
      <c r="N55" s="102"/>
      <c r="O55" s="12">
        <v>50</v>
      </c>
      <c r="P55" s="11"/>
      <c r="Q55" s="16">
        <f>O55*P55</f>
        <v>0</v>
      </c>
      <c r="R55" s="100"/>
      <c r="S55" s="5"/>
    </row>
    <row r="56" spans="3:19" ht="27" customHeight="1" x14ac:dyDescent="0.25">
      <c r="C56" s="2"/>
      <c r="D56" s="103" t="s">
        <v>6</v>
      </c>
      <c r="E56" s="104"/>
      <c r="F56" s="26">
        <f>SUM(F54:F55)</f>
        <v>150</v>
      </c>
      <c r="G56" s="27"/>
      <c r="H56" s="28">
        <f>SUM(H54:H55)</f>
        <v>0</v>
      </c>
      <c r="I56" s="67" t="e">
        <f>+H56/$H$64</f>
        <v>#DIV/0!</v>
      </c>
      <c r="J56" s="5"/>
      <c r="L56" s="2"/>
      <c r="M56" s="103" t="s">
        <v>6</v>
      </c>
      <c r="N56" s="104"/>
      <c r="O56" s="26">
        <f>SUM(O54:O55)</f>
        <v>150</v>
      </c>
      <c r="P56" s="27"/>
      <c r="Q56" s="28">
        <f>SUM(Q54:Q55)</f>
        <v>0</v>
      </c>
      <c r="R56" s="67" t="e">
        <f>+Q56/$H$64</f>
        <v>#DIV/0!</v>
      </c>
      <c r="S56" s="5"/>
    </row>
    <row r="57" spans="3:19" ht="15.75" x14ac:dyDescent="0.25">
      <c r="C57" s="2"/>
      <c r="H57" s="37"/>
      <c r="I57" s="37"/>
      <c r="J57" s="15"/>
      <c r="L57" s="2"/>
      <c r="Q57" s="37"/>
      <c r="R57" s="37"/>
      <c r="S57" s="15"/>
    </row>
    <row r="58" spans="3:19" ht="15.75" x14ac:dyDescent="0.25">
      <c r="C58" s="2"/>
      <c r="D58" s="105" t="s">
        <v>58</v>
      </c>
      <c r="E58" s="105"/>
      <c r="F58" s="105"/>
      <c r="G58" s="105"/>
      <c r="H58" s="105"/>
      <c r="I58" s="33"/>
      <c r="J58" s="5"/>
      <c r="L58" s="2"/>
      <c r="M58" s="105" t="s">
        <v>58</v>
      </c>
      <c r="N58" s="105"/>
      <c r="O58" s="105"/>
      <c r="P58" s="105"/>
      <c r="Q58" s="105"/>
      <c r="R58" s="33"/>
      <c r="S58" s="5"/>
    </row>
    <row r="59" spans="3:19" ht="15.75" x14ac:dyDescent="0.25">
      <c r="C59" s="2"/>
      <c r="D59" s="1"/>
      <c r="E59" s="1"/>
      <c r="F59" s="1"/>
      <c r="G59" s="106"/>
      <c r="H59" s="106"/>
      <c r="I59" s="31"/>
      <c r="J59" s="5"/>
      <c r="L59" s="2"/>
      <c r="M59" s="1"/>
      <c r="N59" s="1"/>
      <c r="O59" s="1"/>
      <c r="P59" s="106"/>
      <c r="Q59" s="106"/>
      <c r="R59" s="31"/>
      <c r="S59" s="5"/>
    </row>
    <row r="60" spans="3:19" ht="27" customHeight="1" x14ac:dyDescent="0.2">
      <c r="C60" s="2"/>
      <c r="D60" s="91" t="s">
        <v>57</v>
      </c>
      <c r="E60" s="92"/>
      <c r="F60" s="93"/>
      <c r="G60" s="13" t="s">
        <v>14</v>
      </c>
      <c r="H60" s="14" t="s">
        <v>4</v>
      </c>
      <c r="I60" s="14" t="s">
        <v>39</v>
      </c>
      <c r="J60" s="5"/>
      <c r="L60" s="2"/>
      <c r="M60" s="91" t="s">
        <v>57</v>
      </c>
      <c r="N60" s="92"/>
      <c r="O60" s="93"/>
      <c r="P60" s="13" t="s">
        <v>14</v>
      </c>
      <c r="Q60" s="14" t="s">
        <v>4</v>
      </c>
      <c r="R60" s="14" t="s">
        <v>39</v>
      </c>
      <c r="S60" s="5"/>
    </row>
    <row r="61" spans="3:19" ht="27" customHeight="1" x14ac:dyDescent="0.25">
      <c r="C61" s="2"/>
      <c r="D61" s="94" t="s">
        <v>57</v>
      </c>
      <c r="E61" s="94"/>
      <c r="F61" s="94"/>
      <c r="G61" s="41"/>
      <c r="H61" s="42">
        <f>+G61*12</f>
        <v>0</v>
      </c>
      <c r="I61" s="43"/>
      <c r="J61" s="5"/>
      <c r="L61" s="2"/>
      <c r="M61" s="94" t="s">
        <v>57</v>
      </c>
      <c r="N61" s="94"/>
      <c r="O61" s="94"/>
      <c r="P61" s="41"/>
      <c r="Q61" s="42">
        <f>+P61*12</f>
        <v>0</v>
      </c>
      <c r="R61" s="43"/>
      <c r="S61" s="5"/>
    </row>
    <row r="62" spans="3:19" ht="27" customHeight="1" x14ac:dyDescent="0.25">
      <c r="C62" s="2"/>
      <c r="D62" s="95" t="s">
        <v>6</v>
      </c>
      <c r="E62" s="95"/>
      <c r="F62" s="96"/>
      <c r="G62" s="28">
        <f>SUM(G61)</f>
        <v>0</v>
      </c>
      <c r="H62" s="28">
        <f>SUM(H61)</f>
        <v>0</v>
      </c>
      <c r="I62" s="67" t="e">
        <f>+H62/$H$64</f>
        <v>#DIV/0!</v>
      </c>
      <c r="J62" s="5"/>
      <c r="L62" s="2"/>
      <c r="M62" s="95" t="s">
        <v>6</v>
      </c>
      <c r="N62" s="95"/>
      <c r="O62" s="96"/>
      <c r="P62" s="28">
        <f>SUM(P61)</f>
        <v>0</v>
      </c>
      <c r="Q62" s="28">
        <f>SUM(Q61)</f>
        <v>0</v>
      </c>
      <c r="R62" s="67" t="e">
        <f>+Q62/$H$64</f>
        <v>#DIV/0!</v>
      </c>
      <c r="S62" s="5"/>
    </row>
    <row r="63" spans="3:19" customFormat="1" ht="27" customHeight="1" x14ac:dyDescent="0.2">
      <c r="C63" s="22"/>
      <c r="J63" s="18"/>
      <c r="L63" s="22"/>
      <c r="S63" s="18"/>
    </row>
    <row r="64" spans="3:19" ht="30" customHeight="1" x14ac:dyDescent="0.25">
      <c r="C64" s="2"/>
      <c r="D64" s="97" t="s">
        <v>56</v>
      </c>
      <c r="E64" s="97"/>
      <c r="F64" s="97"/>
      <c r="G64" s="97"/>
      <c r="H64" s="16">
        <f>+H11+H19+H27+H33+H40+H49+H56+H62</f>
        <v>0</v>
      </c>
      <c r="I64" s="68" t="e">
        <f>+I11+I19+I27+I33+I40+I49+I56+I62</f>
        <v>#DIV/0!</v>
      </c>
      <c r="J64" s="5"/>
      <c r="L64" s="2"/>
      <c r="M64" s="97" t="s">
        <v>56</v>
      </c>
      <c r="N64" s="97"/>
      <c r="O64" s="97"/>
      <c r="P64" s="97"/>
      <c r="Q64" s="16">
        <f>+Q11+Q19+Q27+Q33+Q40+Q49+Q56+Q62</f>
        <v>0</v>
      </c>
      <c r="R64" s="68" t="e">
        <f>+R11+R19+R27+R33+R40+R49+R56+R62</f>
        <v>#DIV/0!</v>
      </c>
      <c r="S64" s="5"/>
    </row>
    <row r="65" spans="3:19" x14ac:dyDescent="0.2">
      <c r="C65" s="2"/>
      <c r="J65" s="5"/>
      <c r="L65" s="2"/>
      <c r="S65" s="5"/>
    </row>
    <row r="66" spans="3:19" ht="15.75" x14ac:dyDescent="0.25">
      <c r="C66" s="2"/>
      <c r="D66" s="38" t="s">
        <v>30</v>
      </c>
      <c r="E66" s="38"/>
      <c r="F66" s="38"/>
      <c r="G66" s="38"/>
      <c r="J66" s="5"/>
      <c r="L66" s="2"/>
      <c r="M66" s="38" t="s">
        <v>30</v>
      </c>
      <c r="N66" s="38"/>
      <c r="O66" s="38"/>
      <c r="P66" s="38"/>
      <c r="S66" s="5"/>
    </row>
    <row r="67" spans="3:19" ht="15.75" x14ac:dyDescent="0.25">
      <c r="C67" s="2"/>
      <c r="D67" s="98" t="s">
        <v>31</v>
      </c>
      <c r="E67" s="98"/>
      <c r="F67" s="98"/>
      <c r="G67" s="38"/>
      <c r="J67" s="5"/>
      <c r="L67" s="2"/>
      <c r="M67" s="98" t="s">
        <v>31</v>
      </c>
      <c r="N67" s="98"/>
      <c r="O67" s="98"/>
      <c r="P67" s="38"/>
      <c r="S67" s="5"/>
    </row>
    <row r="68" spans="3:19" ht="15.75" x14ac:dyDescent="0.25">
      <c r="C68" s="2"/>
      <c r="D68" s="39"/>
      <c r="E68" s="39"/>
      <c r="F68" s="39"/>
      <c r="G68" s="38"/>
      <c r="J68" s="5"/>
      <c r="L68" s="2"/>
      <c r="M68" s="39"/>
      <c r="N68" s="39"/>
      <c r="O68" s="39"/>
      <c r="P68" s="38"/>
      <c r="S68" s="5"/>
    </row>
    <row r="69" spans="3:19" ht="15.75" customHeight="1" x14ac:dyDescent="0.2">
      <c r="C69" s="2"/>
      <c r="D69" s="88" t="s">
        <v>32</v>
      </c>
      <c r="E69" s="89"/>
      <c r="F69" s="89"/>
      <c r="G69" s="89"/>
      <c r="H69" s="89"/>
      <c r="I69" s="40"/>
      <c r="J69" s="5"/>
      <c r="L69" s="2"/>
      <c r="M69" s="88" t="s">
        <v>32</v>
      </c>
      <c r="N69" s="89"/>
      <c r="O69" s="89"/>
      <c r="P69" s="89"/>
      <c r="Q69" s="89"/>
      <c r="R69" s="40"/>
      <c r="S69" s="5"/>
    </row>
    <row r="70" spans="3:19" ht="15.75" customHeight="1" x14ac:dyDescent="0.2">
      <c r="C70" s="2"/>
      <c r="D70" s="89"/>
      <c r="E70" s="89"/>
      <c r="F70" s="89"/>
      <c r="G70" s="89"/>
      <c r="H70" s="89"/>
      <c r="I70" s="40"/>
      <c r="J70" s="5"/>
      <c r="L70" s="2"/>
      <c r="M70" s="89"/>
      <c r="N70" s="89"/>
      <c r="O70" s="89"/>
      <c r="P70" s="89"/>
      <c r="Q70" s="89"/>
      <c r="R70" s="40"/>
      <c r="S70" s="5"/>
    </row>
    <row r="71" spans="3:19" x14ac:dyDescent="0.2">
      <c r="C71" s="2"/>
      <c r="D71" s="89" t="s">
        <v>33</v>
      </c>
      <c r="E71" s="90"/>
      <c r="F71" s="90"/>
      <c r="G71" s="90"/>
      <c r="H71" s="90"/>
      <c r="I71" s="17"/>
      <c r="J71" s="5"/>
      <c r="L71" s="2"/>
      <c r="M71" s="89" t="s">
        <v>33</v>
      </c>
      <c r="N71" s="90"/>
      <c r="O71" s="90"/>
      <c r="P71" s="90"/>
      <c r="Q71" s="90"/>
      <c r="R71" s="17"/>
      <c r="S71" s="5"/>
    </row>
    <row r="72" spans="3:19" ht="15.75" x14ac:dyDescent="0.25">
      <c r="C72" s="10"/>
      <c r="D72" s="7"/>
      <c r="E72" s="7"/>
      <c r="F72" s="7"/>
      <c r="G72" s="8"/>
      <c r="H72" s="8"/>
      <c r="I72" s="8"/>
      <c r="J72" s="9"/>
      <c r="L72" s="10"/>
      <c r="M72" s="7"/>
      <c r="N72" s="7"/>
      <c r="O72" s="7"/>
      <c r="P72" s="8"/>
      <c r="Q72" s="8"/>
      <c r="R72" s="8"/>
      <c r="S72" s="9"/>
    </row>
    <row r="75" spans="3:19" ht="30" customHeight="1" x14ac:dyDescent="0.25">
      <c r="C75" s="129" t="s">
        <v>67</v>
      </c>
      <c r="D75" s="129"/>
      <c r="E75" s="129"/>
      <c r="F75" s="129"/>
      <c r="G75" s="129"/>
      <c r="H75" s="130">
        <f>+H64/365*4382</f>
        <v>0</v>
      </c>
      <c r="I75" s="131"/>
      <c r="J75" s="132"/>
    </row>
    <row r="76" spans="3:19" ht="30" customHeight="1" x14ac:dyDescent="0.25">
      <c r="C76" s="129" t="s">
        <v>68</v>
      </c>
      <c r="D76" s="129"/>
      <c r="E76" s="129"/>
      <c r="F76" s="129"/>
      <c r="G76" s="129"/>
      <c r="H76" s="130">
        <f>+Q64*365*730</f>
        <v>0</v>
      </c>
      <c r="I76" s="131"/>
      <c r="J76" s="132"/>
    </row>
    <row r="77" spans="3:19" ht="30" customHeight="1" x14ac:dyDescent="0.25">
      <c r="C77" s="133" t="s">
        <v>78</v>
      </c>
      <c r="D77" s="133"/>
      <c r="E77" s="133"/>
      <c r="F77" s="133"/>
      <c r="G77" s="133"/>
      <c r="H77" s="134">
        <f>+H75+H76</f>
        <v>0</v>
      </c>
      <c r="I77" s="131"/>
      <c r="J77" s="132"/>
    </row>
    <row r="92" spans="4:18" ht="15.75" x14ac:dyDescent="0.25">
      <c r="D92" s="1"/>
      <c r="E92" s="1"/>
      <c r="F92" s="4"/>
      <c r="G92" s="1"/>
      <c r="H92" s="1"/>
      <c r="I92" s="1"/>
      <c r="M92" s="1"/>
      <c r="N92" s="1"/>
      <c r="O92" s="4"/>
      <c r="P92" s="1"/>
      <c r="Q92" s="1"/>
      <c r="R92" s="1"/>
    </row>
    <row r="93" spans="4:18" ht="15.75" x14ac:dyDescent="0.25">
      <c r="D93" s="1"/>
      <c r="E93" s="1"/>
      <c r="F93" s="4"/>
      <c r="G93" s="1"/>
      <c r="H93" s="1"/>
      <c r="I93" s="1"/>
      <c r="M93" s="1"/>
      <c r="N93" s="1"/>
      <c r="O93" s="4"/>
      <c r="P93" s="1"/>
      <c r="Q93" s="1"/>
      <c r="R93" s="1"/>
    </row>
    <row r="97" spans="4:18" ht="15.75" x14ac:dyDescent="0.25">
      <c r="D97" s="1"/>
      <c r="E97" s="1"/>
      <c r="F97" s="1"/>
      <c r="G97" s="1"/>
      <c r="H97" s="1"/>
      <c r="I97" s="1"/>
      <c r="M97" s="1"/>
      <c r="N97" s="1"/>
      <c r="O97" s="1"/>
      <c r="P97" s="1"/>
      <c r="Q97" s="1"/>
      <c r="R97" s="1"/>
    </row>
    <row r="98" spans="4:18" ht="15.75" x14ac:dyDescent="0.25">
      <c r="G98" s="1"/>
      <c r="H98" s="1"/>
      <c r="I98" s="1"/>
      <c r="P98" s="1"/>
      <c r="Q98" s="1"/>
      <c r="R98" s="1"/>
    </row>
    <row r="99" spans="4:18" ht="15.75" x14ac:dyDescent="0.25">
      <c r="G99" s="1"/>
      <c r="H99" s="1"/>
      <c r="I99" s="1"/>
      <c r="P99" s="1"/>
      <c r="Q99" s="1"/>
      <c r="R99" s="1"/>
    </row>
    <row r="100" spans="4:18" ht="15.75" x14ac:dyDescent="0.25">
      <c r="D100" s="4"/>
      <c r="E100" s="4"/>
      <c r="F100" s="4"/>
      <c r="G100" s="6"/>
      <c r="M100" s="4"/>
      <c r="N100" s="4"/>
      <c r="O100" s="4"/>
      <c r="P100" s="6"/>
    </row>
    <row r="101" spans="4:18" ht="15.75" x14ac:dyDescent="0.25">
      <c r="D101" s="4"/>
      <c r="E101" s="4"/>
      <c r="F101" s="4"/>
      <c r="G101" s="6"/>
      <c r="M101" s="4"/>
      <c r="N101" s="4"/>
      <c r="O101" s="4"/>
      <c r="P101" s="6"/>
    </row>
    <row r="107" spans="4:18" ht="15.75" x14ac:dyDescent="0.25">
      <c r="D107" s="4"/>
      <c r="E107" s="4"/>
      <c r="F107" s="4"/>
      <c r="G107" s="4"/>
      <c r="H107" s="4"/>
      <c r="I107" s="4"/>
      <c r="M107" s="4"/>
      <c r="N107" s="4"/>
      <c r="O107" s="4"/>
      <c r="P107" s="4"/>
      <c r="Q107" s="4"/>
      <c r="R107" s="4"/>
    </row>
    <row r="108" spans="4:18" ht="15.75" x14ac:dyDescent="0.25">
      <c r="D108" s="4"/>
      <c r="E108" s="4"/>
      <c r="F108" s="4"/>
      <c r="G108" s="6"/>
      <c r="M108" s="4"/>
      <c r="N108" s="4"/>
      <c r="O108" s="4"/>
      <c r="P108" s="6"/>
    </row>
    <row r="109" spans="4:18" ht="15.75" x14ac:dyDescent="0.25">
      <c r="D109" s="4"/>
      <c r="E109" s="4"/>
      <c r="F109" s="4"/>
      <c r="G109" s="6"/>
      <c r="M109" s="4"/>
      <c r="N109" s="4"/>
      <c r="O109" s="4"/>
      <c r="P109" s="6"/>
    </row>
    <row r="110" spans="4:18" ht="15.75" x14ac:dyDescent="0.25">
      <c r="D110" s="4"/>
      <c r="E110" s="4"/>
      <c r="F110" s="4"/>
      <c r="G110" s="6"/>
      <c r="M110" s="4"/>
      <c r="N110" s="4"/>
      <c r="O110" s="4"/>
      <c r="P110" s="6"/>
    </row>
    <row r="111" spans="4:18" ht="15.75" x14ac:dyDescent="0.25">
      <c r="D111" s="4"/>
      <c r="E111" s="4"/>
      <c r="F111" s="4"/>
      <c r="G111" s="6"/>
      <c r="M111" s="4"/>
      <c r="N111" s="4"/>
      <c r="O111" s="4"/>
      <c r="P111" s="6"/>
    </row>
    <row r="112" spans="4:18" ht="15.75" x14ac:dyDescent="0.25">
      <c r="D112" s="4"/>
      <c r="E112" s="4"/>
      <c r="F112" s="4"/>
      <c r="G112" s="6"/>
      <c r="M112" s="4"/>
      <c r="N112" s="4"/>
      <c r="O112" s="4"/>
      <c r="P112" s="6"/>
    </row>
    <row r="113" spans="4:16" ht="15.75" x14ac:dyDescent="0.25">
      <c r="D113" s="4"/>
      <c r="E113" s="4"/>
      <c r="F113" s="4"/>
      <c r="G113" s="6"/>
      <c r="M113" s="4"/>
      <c r="N113" s="4"/>
      <c r="O113" s="4"/>
      <c r="P113" s="6"/>
    </row>
    <row r="115" spans="4:16" ht="15.75" x14ac:dyDescent="0.25">
      <c r="G115" s="1"/>
      <c r="P115" s="1"/>
    </row>
    <row r="116" spans="4:16" ht="15.75" x14ac:dyDescent="0.25">
      <c r="G116" s="1"/>
      <c r="P116" s="1"/>
    </row>
    <row r="139" spans="4:18" ht="15.75" x14ac:dyDescent="0.25">
      <c r="D139" s="1"/>
      <c r="E139" s="1"/>
      <c r="F139" s="4"/>
      <c r="G139" s="1"/>
      <c r="H139" s="1"/>
      <c r="I139" s="1"/>
      <c r="M139" s="1"/>
      <c r="N139" s="1"/>
      <c r="O139" s="4"/>
      <c r="P139" s="1"/>
      <c r="Q139" s="1"/>
      <c r="R139" s="1"/>
    </row>
    <row r="140" spans="4:18" ht="15.75" x14ac:dyDescent="0.25">
      <c r="D140" s="1"/>
      <c r="E140" s="1"/>
      <c r="F140" s="4"/>
      <c r="G140" s="1"/>
      <c r="H140" s="1"/>
      <c r="I140" s="1"/>
      <c r="M140" s="1"/>
      <c r="N140" s="1"/>
      <c r="O140" s="4"/>
      <c r="P140" s="1"/>
      <c r="Q140" s="1"/>
      <c r="R140" s="1"/>
    </row>
    <row r="144" spans="4:18" ht="15.75" x14ac:dyDescent="0.25">
      <c r="D144" s="1"/>
      <c r="E144" s="1"/>
      <c r="F144" s="1"/>
      <c r="G144" s="1"/>
      <c r="H144" s="1"/>
      <c r="I144" s="1"/>
      <c r="M144" s="1"/>
      <c r="N144" s="1"/>
      <c r="O144" s="1"/>
      <c r="P144" s="1"/>
      <c r="Q144" s="1"/>
      <c r="R144" s="1"/>
    </row>
    <row r="145" spans="4:18" ht="15.75" x14ac:dyDescent="0.25">
      <c r="G145" s="1"/>
      <c r="H145" s="1"/>
      <c r="I145" s="1"/>
      <c r="P145" s="1"/>
      <c r="Q145" s="1"/>
      <c r="R145" s="1"/>
    </row>
    <row r="146" spans="4:18" ht="15.75" x14ac:dyDescent="0.25">
      <c r="G146" s="1"/>
      <c r="H146" s="1"/>
      <c r="I146" s="1"/>
      <c r="P146" s="1"/>
      <c r="Q146" s="1"/>
      <c r="R146" s="1"/>
    </row>
    <row r="147" spans="4:18" ht="15.75" x14ac:dyDescent="0.25">
      <c r="D147" s="4"/>
      <c r="E147" s="4"/>
      <c r="F147" s="4"/>
      <c r="G147" s="6"/>
      <c r="M147" s="4"/>
      <c r="N147" s="4"/>
      <c r="O147" s="4"/>
      <c r="P147" s="6"/>
    </row>
    <row r="148" spans="4:18" ht="15.75" x14ac:dyDescent="0.25">
      <c r="D148" s="4"/>
      <c r="E148" s="4"/>
      <c r="F148" s="4"/>
      <c r="G148" s="6"/>
      <c r="M148" s="4"/>
      <c r="N148" s="4"/>
      <c r="O148" s="4"/>
      <c r="P148" s="6"/>
    </row>
    <row r="154" spans="4:18" ht="15.75" x14ac:dyDescent="0.25">
      <c r="D154" s="4"/>
      <c r="E154" s="4"/>
      <c r="F154" s="4"/>
      <c r="G154" s="4"/>
      <c r="H154" s="4"/>
      <c r="I154" s="4"/>
      <c r="M154" s="4"/>
      <c r="N154" s="4"/>
      <c r="O154" s="4"/>
      <c r="P154" s="4"/>
      <c r="Q154" s="4"/>
      <c r="R154" s="4"/>
    </row>
    <row r="155" spans="4:18" ht="15.75" x14ac:dyDescent="0.25">
      <c r="D155" s="4"/>
      <c r="E155" s="4"/>
      <c r="F155" s="4"/>
      <c r="G155" s="6"/>
      <c r="M155" s="4"/>
      <c r="N155" s="4"/>
      <c r="O155" s="4"/>
      <c r="P155" s="6"/>
    </row>
    <row r="156" spans="4:18" ht="15.75" x14ac:dyDescent="0.25">
      <c r="D156" s="4"/>
      <c r="E156" s="4"/>
      <c r="F156" s="4"/>
      <c r="G156" s="6"/>
      <c r="M156" s="4"/>
      <c r="N156" s="4"/>
      <c r="O156" s="4"/>
      <c r="P156" s="6"/>
    </row>
    <row r="157" spans="4:18" ht="15.75" x14ac:dyDescent="0.25">
      <c r="D157" s="4"/>
      <c r="E157" s="4"/>
      <c r="F157" s="4"/>
      <c r="G157" s="6"/>
      <c r="M157" s="4"/>
      <c r="N157" s="4"/>
      <c r="O157" s="4"/>
      <c r="P157" s="6"/>
    </row>
    <row r="158" spans="4:18" ht="27.75" customHeight="1" x14ac:dyDescent="0.2"/>
    <row r="159" spans="4:18" ht="30.75" customHeight="1" x14ac:dyDescent="0.25">
      <c r="G159" s="1"/>
      <c r="P159" s="1"/>
    </row>
    <row r="160" spans="4:18" ht="30.75" customHeight="1" x14ac:dyDescent="0.25">
      <c r="G160" s="1"/>
      <c r="P160" s="1"/>
    </row>
    <row r="161" spans="4:18" ht="30.75" customHeight="1" x14ac:dyDescent="0.2"/>
    <row r="168" spans="4:18" ht="15.75" x14ac:dyDescent="0.25">
      <c r="D168" s="1"/>
      <c r="E168" s="1"/>
      <c r="F168" s="1"/>
      <c r="G168" s="1"/>
      <c r="H168" s="1"/>
      <c r="I168" s="1"/>
      <c r="M168" s="1"/>
      <c r="N168" s="1"/>
      <c r="O168" s="1"/>
      <c r="P168" s="1"/>
      <c r="Q168" s="1"/>
      <c r="R168" s="1"/>
    </row>
    <row r="169" spans="4:18" ht="15.75" x14ac:dyDescent="0.25">
      <c r="D169" s="1"/>
      <c r="E169" s="1"/>
      <c r="F169" s="1"/>
      <c r="G169" s="1"/>
      <c r="H169" s="1"/>
      <c r="I169" s="1"/>
      <c r="M169" s="1"/>
      <c r="N169" s="1"/>
      <c r="O169" s="1"/>
      <c r="P169" s="1"/>
      <c r="Q169" s="1"/>
      <c r="R169" s="1"/>
    </row>
    <row r="172" spans="4:18" ht="18" customHeight="1" x14ac:dyDescent="0.2"/>
    <row r="173" spans="4:18" ht="18" customHeight="1" x14ac:dyDescent="0.25">
      <c r="D173" s="1"/>
      <c r="E173" s="1"/>
      <c r="F173" s="1"/>
      <c r="G173" s="1"/>
      <c r="H173" s="1"/>
      <c r="I173" s="1"/>
      <c r="M173" s="1"/>
      <c r="N173" s="1"/>
      <c r="O173" s="1"/>
      <c r="P173" s="1"/>
      <c r="Q173" s="1"/>
      <c r="R173" s="1"/>
    </row>
    <row r="174" spans="4:18" ht="18" customHeight="1" x14ac:dyDescent="0.25">
      <c r="G174" s="1"/>
      <c r="H174" s="1"/>
      <c r="I174" s="1"/>
      <c r="P174" s="1"/>
      <c r="Q174" s="1"/>
      <c r="R174" s="1"/>
    </row>
    <row r="175" spans="4:18" ht="15.75" x14ac:dyDescent="0.25">
      <c r="G175" s="1"/>
      <c r="H175" s="1"/>
      <c r="I175" s="1"/>
      <c r="P175" s="1"/>
      <c r="Q175" s="1"/>
      <c r="R175" s="1"/>
    </row>
    <row r="176" spans="4:18" ht="15.75" x14ac:dyDescent="0.25">
      <c r="D176" s="4"/>
      <c r="E176" s="4"/>
      <c r="F176" s="4"/>
      <c r="G176" s="6"/>
      <c r="M176" s="4"/>
      <c r="N176" s="4"/>
      <c r="O176" s="4"/>
      <c r="P176" s="6"/>
    </row>
    <row r="177" spans="4:18" ht="15.75" x14ac:dyDescent="0.25">
      <c r="D177" s="4"/>
      <c r="E177" s="4"/>
      <c r="F177" s="4"/>
      <c r="G177" s="6"/>
      <c r="M177" s="4"/>
      <c r="N177" s="4"/>
      <c r="O177" s="4"/>
      <c r="P177" s="6"/>
    </row>
    <row r="178" spans="4:18" ht="15.75" x14ac:dyDescent="0.25">
      <c r="D178" s="4"/>
      <c r="E178" s="4"/>
      <c r="F178" s="4"/>
      <c r="G178" s="6"/>
      <c r="M178" s="4"/>
      <c r="N178" s="4"/>
      <c r="O178" s="4"/>
      <c r="P178" s="6"/>
    </row>
    <row r="179" spans="4:18" ht="12.75" customHeight="1" x14ac:dyDescent="0.25">
      <c r="D179" s="4"/>
      <c r="E179" s="4"/>
      <c r="F179" s="4"/>
      <c r="G179" s="6"/>
      <c r="M179" s="4"/>
      <c r="N179" s="4"/>
      <c r="O179" s="4"/>
      <c r="P179" s="6"/>
    </row>
    <row r="180" spans="4:18" ht="30.75" customHeight="1" x14ac:dyDescent="0.2"/>
    <row r="181" spans="4:18" ht="30.75" customHeight="1" x14ac:dyDescent="0.2"/>
    <row r="182" spans="4:18" ht="30.75" customHeight="1" x14ac:dyDescent="0.2"/>
    <row r="183" spans="4:18" ht="30.75" customHeight="1" x14ac:dyDescent="0.2"/>
    <row r="185" spans="4:18" ht="15.75" x14ac:dyDescent="0.25">
      <c r="D185" s="4"/>
      <c r="E185" s="4"/>
      <c r="F185" s="4"/>
      <c r="G185" s="4"/>
      <c r="H185" s="4"/>
      <c r="I185" s="4"/>
      <c r="M185" s="4"/>
      <c r="N185" s="4"/>
      <c r="O185" s="4"/>
      <c r="P185" s="4"/>
      <c r="Q185" s="4"/>
      <c r="R185" s="4"/>
    </row>
    <row r="186" spans="4:18" ht="15.75" x14ac:dyDescent="0.25">
      <c r="D186" s="4"/>
      <c r="E186" s="4"/>
      <c r="F186" s="4"/>
      <c r="G186" s="6"/>
      <c r="M186" s="4"/>
      <c r="N186" s="4"/>
      <c r="O186" s="4"/>
      <c r="P186" s="6"/>
    </row>
    <row r="187" spans="4:18" ht="15.75" x14ac:dyDescent="0.25">
      <c r="D187" s="4"/>
      <c r="E187" s="4"/>
      <c r="F187" s="4"/>
      <c r="G187" s="6"/>
      <c r="M187" s="4"/>
      <c r="N187" s="4"/>
      <c r="O187" s="4"/>
      <c r="P187" s="6"/>
    </row>
    <row r="188" spans="4:18" ht="15.75" x14ac:dyDescent="0.25">
      <c r="D188" s="4"/>
      <c r="E188" s="4"/>
      <c r="F188" s="4"/>
      <c r="G188" s="6"/>
      <c r="M188" s="4"/>
      <c r="N188" s="4"/>
      <c r="O188" s="4"/>
      <c r="P188" s="6"/>
    </row>
    <row r="189" spans="4:18" ht="27.75" customHeight="1" x14ac:dyDescent="0.25">
      <c r="D189" s="4"/>
      <c r="E189" s="4"/>
      <c r="F189" s="4"/>
      <c r="G189" s="6"/>
      <c r="M189" s="4"/>
      <c r="N189" s="4"/>
      <c r="O189" s="4"/>
      <c r="P189" s="6"/>
    </row>
    <row r="190" spans="4:18" ht="30.75" customHeight="1" x14ac:dyDescent="0.25">
      <c r="D190" s="4"/>
      <c r="E190" s="4"/>
      <c r="F190" s="4"/>
      <c r="G190" s="6"/>
      <c r="M190" s="4"/>
      <c r="N190" s="4"/>
      <c r="O190" s="4"/>
      <c r="P190" s="6"/>
    </row>
    <row r="191" spans="4:18" ht="30.75" customHeight="1" x14ac:dyDescent="0.25">
      <c r="D191" s="4"/>
      <c r="E191" s="4"/>
      <c r="F191" s="4"/>
      <c r="G191" s="6"/>
      <c r="M191" s="4"/>
      <c r="N191" s="4"/>
      <c r="O191" s="4"/>
      <c r="P191" s="6"/>
    </row>
    <row r="192" spans="4:18" ht="30.75" customHeight="1" x14ac:dyDescent="0.25">
      <c r="D192" s="4"/>
      <c r="E192" s="4"/>
      <c r="F192" s="4"/>
      <c r="G192" s="6"/>
      <c r="M192" s="4"/>
      <c r="N192" s="4"/>
      <c r="O192" s="4"/>
      <c r="P192" s="6"/>
    </row>
    <row r="193" spans="4:16" ht="30.75" customHeight="1" x14ac:dyDescent="0.25">
      <c r="D193" s="4"/>
      <c r="E193" s="4"/>
      <c r="F193" s="4"/>
      <c r="G193" s="6"/>
      <c r="M193" s="4"/>
      <c r="N193" s="4"/>
      <c r="O193" s="4"/>
      <c r="P193" s="6"/>
    </row>
    <row r="194" spans="4:16" ht="30.75" customHeight="1" x14ac:dyDescent="0.25">
      <c r="D194" s="4"/>
      <c r="E194" s="4"/>
      <c r="F194" s="4"/>
      <c r="G194" s="6"/>
      <c r="M194" s="4"/>
      <c r="N194" s="4"/>
      <c r="O194" s="4"/>
      <c r="P194" s="6"/>
    </row>
    <row r="195" spans="4:16" ht="30.75" customHeight="1" x14ac:dyDescent="0.2"/>
    <row r="196" spans="4:16" ht="30.75" customHeight="1" x14ac:dyDescent="0.25">
      <c r="G196" s="1"/>
      <c r="P196" s="1"/>
    </row>
    <row r="197" spans="4:16" ht="30.75" customHeight="1" x14ac:dyDescent="0.25">
      <c r="G197" s="1"/>
      <c r="P197" s="1"/>
    </row>
    <row r="198" spans="4:16" ht="30.75" customHeight="1" x14ac:dyDescent="0.2"/>
  </sheetData>
  <mergeCells count="126">
    <mergeCell ref="C75:G75"/>
    <mergeCell ref="H75:J75"/>
    <mergeCell ref="C76:G76"/>
    <mergeCell ref="H76:J76"/>
    <mergeCell ref="C77:G77"/>
    <mergeCell ref="H77:J77"/>
    <mergeCell ref="I8:I10"/>
    <mergeCell ref="I16:I18"/>
    <mergeCell ref="I45:I48"/>
    <mergeCell ref="I54:I55"/>
    <mergeCell ref="D58:H58"/>
    <mergeCell ref="G59:H59"/>
    <mergeCell ref="D60:F60"/>
    <mergeCell ref="D61:F61"/>
    <mergeCell ref="D15:E15"/>
    <mergeCell ref="D16:E16"/>
    <mergeCell ref="D17:E17"/>
    <mergeCell ref="D18:E18"/>
    <mergeCell ref="D19:E19"/>
    <mergeCell ref="D33:F33"/>
    <mergeCell ref="D71:H71"/>
    <mergeCell ref="D53:E53"/>
    <mergeCell ref="D54:E54"/>
    <mergeCell ref="D9:E9"/>
    <mergeCell ref="D10:E10"/>
    <mergeCell ref="D42:H42"/>
    <mergeCell ref="D51:H51"/>
    <mergeCell ref="D39:F39"/>
    <mergeCell ref="G43:H43"/>
    <mergeCell ref="D36:H36"/>
    <mergeCell ref="G37:H37"/>
    <mergeCell ref="D38:F38"/>
    <mergeCell ref="D49:E49"/>
    <mergeCell ref="D40:F40"/>
    <mergeCell ref="D34:H34"/>
    <mergeCell ref="D32:F32"/>
    <mergeCell ref="D44:E44"/>
    <mergeCell ref="D45:E45"/>
    <mergeCell ref="D46:E46"/>
    <mergeCell ref="D47:E47"/>
    <mergeCell ref="D48:E48"/>
    <mergeCell ref="L3:S3"/>
    <mergeCell ref="P6:Q6"/>
    <mergeCell ref="M7:N7"/>
    <mergeCell ref="M8:N8"/>
    <mergeCell ref="O8:O10"/>
    <mergeCell ref="R8:R10"/>
    <mergeCell ref="M9:N9"/>
    <mergeCell ref="M10:N10"/>
    <mergeCell ref="M25:N25"/>
    <mergeCell ref="R16:R18"/>
    <mergeCell ref="M17:N17"/>
    <mergeCell ref="M18:N18"/>
    <mergeCell ref="M19:N19"/>
    <mergeCell ref="M11:N11"/>
    <mergeCell ref="M13:Q13"/>
    <mergeCell ref="P14:Q14"/>
    <mergeCell ref="M15:N15"/>
    <mergeCell ref="M16:N16"/>
    <mergeCell ref="D69:H70"/>
    <mergeCell ref="C3:J3"/>
    <mergeCell ref="D29:H29"/>
    <mergeCell ref="D13:H13"/>
    <mergeCell ref="D21:H21"/>
    <mergeCell ref="D31:F31"/>
    <mergeCell ref="D25:E25"/>
    <mergeCell ref="D27:E27"/>
    <mergeCell ref="D11:E11"/>
    <mergeCell ref="G6:H6"/>
    <mergeCell ref="G14:H14"/>
    <mergeCell ref="G22:H22"/>
    <mergeCell ref="D23:E23"/>
    <mergeCell ref="D24:E24"/>
    <mergeCell ref="G30:H30"/>
    <mergeCell ref="F8:F10"/>
    <mergeCell ref="D55:E55"/>
    <mergeCell ref="G52:H52"/>
    <mergeCell ref="D67:F67"/>
    <mergeCell ref="D64:G64"/>
    <mergeCell ref="D56:E56"/>
    <mergeCell ref="D62:F62"/>
    <mergeCell ref="D7:E7"/>
    <mergeCell ref="D8:E8"/>
    <mergeCell ref="M27:N27"/>
    <mergeCell ref="M29:Q29"/>
    <mergeCell ref="P30:Q30"/>
    <mergeCell ref="M31:O31"/>
    <mergeCell ref="M32:O32"/>
    <mergeCell ref="M21:Q21"/>
    <mergeCell ref="P22:Q22"/>
    <mergeCell ref="M23:N23"/>
    <mergeCell ref="M24:N24"/>
    <mergeCell ref="M39:O39"/>
    <mergeCell ref="M40:O40"/>
    <mergeCell ref="M42:Q42"/>
    <mergeCell ref="P43:Q43"/>
    <mergeCell ref="M44:N44"/>
    <mergeCell ref="M33:O33"/>
    <mergeCell ref="M34:Q34"/>
    <mergeCell ref="M36:Q36"/>
    <mergeCell ref="P37:Q37"/>
    <mergeCell ref="M38:O38"/>
    <mergeCell ref="I24:I26"/>
    <mergeCell ref="R24:R26"/>
    <mergeCell ref="M69:Q70"/>
    <mergeCell ref="M71:Q71"/>
    <mergeCell ref="M60:O60"/>
    <mergeCell ref="M61:O61"/>
    <mergeCell ref="M62:O62"/>
    <mergeCell ref="M64:P64"/>
    <mergeCell ref="M67:O67"/>
    <mergeCell ref="R54:R55"/>
    <mergeCell ref="M55:N55"/>
    <mergeCell ref="M56:N56"/>
    <mergeCell ref="M58:Q58"/>
    <mergeCell ref="P59:Q59"/>
    <mergeCell ref="M49:N49"/>
    <mergeCell ref="M51:Q51"/>
    <mergeCell ref="P52:Q52"/>
    <mergeCell ref="M53:N53"/>
    <mergeCell ref="M54:N54"/>
    <mergeCell ref="M45:N45"/>
    <mergeCell ref="R45:R48"/>
    <mergeCell ref="M46:N46"/>
    <mergeCell ref="M47:N47"/>
    <mergeCell ref="M48:N48"/>
  </mergeCells>
  <pageMargins left="0.25" right="0.25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E5C2-5D1D-48AF-8818-C0A968BBF45F}">
  <sheetPr>
    <pageSetUpPr fitToPage="1"/>
  </sheetPr>
  <dimension ref="C3:AB203"/>
  <sheetViews>
    <sheetView showGridLines="0" zoomScale="55" zoomScaleNormal="55" workbookViewId="0">
      <selection activeCell="M27" sqref="M27:N27"/>
    </sheetView>
  </sheetViews>
  <sheetFormatPr baseColWidth="10" defaultColWidth="9.140625" defaultRowHeight="15" x14ac:dyDescent="0.2"/>
  <cols>
    <col min="1" max="1" width="9.140625" style="3"/>
    <col min="2" max="2" width="4.140625" style="3" customWidth="1"/>
    <col min="3" max="3" width="5.5703125" style="3" customWidth="1"/>
    <col min="4" max="4" width="18.85546875" style="3" customWidth="1"/>
    <col min="5" max="5" width="32.7109375" style="3" customWidth="1"/>
    <col min="6" max="6" width="21.7109375" style="3" customWidth="1"/>
    <col min="7" max="7" width="20.28515625" style="3" customWidth="1"/>
    <col min="8" max="9" width="24.85546875" style="3" customWidth="1"/>
    <col min="10" max="10" width="4.5703125" style="3" customWidth="1"/>
    <col min="11" max="11" width="12.140625" customWidth="1"/>
    <col min="12" max="12" width="5.5703125" style="3" customWidth="1"/>
    <col min="13" max="13" width="18.85546875" style="3" customWidth="1"/>
    <col min="14" max="14" width="32.7109375" style="3" customWidth="1"/>
    <col min="15" max="15" width="21.7109375" style="3" customWidth="1"/>
    <col min="16" max="16" width="20.28515625" style="3" customWidth="1"/>
    <col min="17" max="18" width="24.85546875" style="3" customWidth="1"/>
    <col min="19" max="19" width="4.5703125" style="3" customWidth="1"/>
    <col min="20" max="20" width="9.85546875" customWidth="1"/>
    <col min="21" max="21" width="5.5703125" style="3" customWidth="1"/>
    <col min="22" max="22" width="18.85546875" style="3" customWidth="1"/>
    <col min="23" max="23" width="32.7109375" style="3" customWidth="1"/>
    <col min="24" max="24" width="21.7109375" style="3" customWidth="1"/>
    <col min="25" max="25" width="20.28515625" style="3" customWidth="1"/>
    <col min="26" max="27" width="24.85546875" style="3" customWidth="1"/>
    <col min="28" max="28" width="4.5703125" style="3" customWidth="1"/>
    <col min="29" max="250" width="11.42578125" style="3" customWidth="1"/>
    <col min="251" max="16384" width="9.140625" style="3"/>
  </cols>
  <sheetData>
    <row r="3" spans="3:28" ht="114.75" customHeight="1" x14ac:dyDescent="0.2">
      <c r="C3" s="116" t="s">
        <v>64</v>
      </c>
      <c r="D3" s="117"/>
      <c r="E3" s="117"/>
      <c r="F3" s="117"/>
      <c r="G3" s="117"/>
      <c r="H3" s="117"/>
      <c r="I3" s="117"/>
      <c r="J3" s="118"/>
      <c r="L3" s="116" t="s">
        <v>65</v>
      </c>
      <c r="M3" s="117"/>
      <c r="N3" s="117"/>
      <c r="O3" s="117"/>
      <c r="P3" s="117"/>
      <c r="Q3" s="117"/>
      <c r="R3" s="117"/>
      <c r="S3" s="118"/>
      <c r="U3" s="116" t="s">
        <v>66</v>
      </c>
      <c r="V3" s="117"/>
      <c r="W3" s="117"/>
      <c r="X3" s="117"/>
      <c r="Y3" s="117"/>
      <c r="Z3" s="117"/>
      <c r="AA3" s="117"/>
      <c r="AB3" s="118"/>
    </row>
    <row r="4" spans="3:28" x14ac:dyDescent="0.2">
      <c r="C4" s="2"/>
      <c r="J4" s="5"/>
      <c r="L4" s="2"/>
      <c r="S4" s="5"/>
      <c r="U4" s="2"/>
      <c r="AB4" s="5"/>
    </row>
    <row r="5" spans="3:28" ht="15.75" x14ac:dyDescent="0.25">
      <c r="C5" s="2"/>
      <c r="D5" s="1" t="s">
        <v>0</v>
      </c>
      <c r="E5" s="1"/>
      <c r="F5" s="1"/>
      <c r="J5" s="5"/>
      <c r="L5" s="2"/>
      <c r="M5" s="1" t="s">
        <v>0</v>
      </c>
      <c r="N5" s="1"/>
      <c r="O5" s="1"/>
      <c r="S5" s="5"/>
      <c r="U5" s="2"/>
      <c r="V5" s="1" t="s">
        <v>0</v>
      </c>
      <c r="W5" s="1"/>
      <c r="X5" s="1"/>
      <c r="AB5" s="5"/>
    </row>
    <row r="6" spans="3:28" ht="15.75" x14ac:dyDescent="0.25">
      <c r="C6" s="2"/>
      <c r="G6" s="106"/>
      <c r="H6" s="106"/>
      <c r="I6" s="31"/>
      <c r="J6" s="5"/>
      <c r="L6" s="2"/>
      <c r="P6" s="106"/>
      <c r="Q6" s="106"/>
      <c r="R6" s="31"/>
      <c r="S6" s="5"/>
      <c r="U6" s="2"/>
      <c r="Y6" s="106"/>
      <c r="Z6" s="106"/>
      <c r="AA6" s="31"/>
      <c r="AB6" s="5"/>
    </row>
    <row r="7" spans="3:28" ht="27" customHeight="1" x14ac:dyDescent="0.2">
      <c r="C7" s="2"/>
      <c r="D7" s="91" t="s">
        <v>1</v>
      </c>
      <c r="E7" s="123"/>
      <c r="F7" s="13" t="s">
        <v>2</v>
      </c>
      <c r="G7" s="13" t="s">
        <v>3</v>
      </c>
      <c r="H7" s="14" t="s">
        <v>4</v>
      </c>
      <c r="I7" s="14" t="s">
        <v>39</v>
      </c>
      <c r="J7" s="5"/>
      <c r="L7" s="2"/>
      <c r="M7" s="91" t="s">
        <v>1</v>
      </c>
      <c r="N7" s="123"/>
      <c r="O7" s="13" t="s">
        <v>2</v>
      </c>
      <c r="P7" s="13" t="s">
        <v>3</v>
      </c>
      <c r="Q7" s="14" t="s">
        <v>4</v>
      </c>
      <c r="R7" s="14" t="s">
        <v>39</v>
      </c>
      <c r="S7" s="5"/>
      <c r="U7" s="2"/>
      <c r="V7" s="91" t="s">
        <v>1</v>
      </c>
      <c r="W7" s="123"/>
      <c r="X7" s="13" t="s">
        <v>2</v>
      </c>
      <c r="Y7" s="13" t="s">
        <v>3</v>
      </c>
      <c r="Z7" s="14" t="s">
        <v>4</v>
      </c>
      <c r="AA7" s="14" t="s">
        <v>39</v>
      </c>
      <c r="AB7" s="5"/>
    </row>
    <row r="8" spans="3:28" ht="27" customHeight="1" x14ac:dyDescent="0.25">
      <c r="C8" s="2"/>
      <c r="D8" s="141" t="s">
        <v>5</v>
      </c>
      <c r="E8" s="142"/>
      <c r="F8" s="143">
        <f>+'Ro 2 BASIS'!F8</f>
        <v>3783524.6850000001</v>
      </c>
      <c r="G8" s="72">
        <f>+'Ro 2 BASIS'!G8</f>
        <v>0</v>
      </c>
      <c r="H8" s="42">
        <f>F8*G8</f>
        <v>0</v>
      </c>
      <c r="I8" s="146" t="str">
        <f>+'Ro 2 BASIS'!I8</f>
        <v>17%- 23%</v>
      </c>
      <c r="J8" s="5"/>
      <c r="L8" s="2"/>
      <c r="M8" s="124" t="s">
        <v>5</v>
      </c>
      <c r="N8" s="125"/>
      <c r="O8" s="121">
        <v>4656260.07</v>
      </c>
      <c r="P8" s="11"/>
      <c r="Q8" s="16">
        <f>O8*P8</f>
        <v>0</v>
      </c>
      <c r="R8" s="99" t="s">
        <v>43</v>
      </c>
      <c r="S8" s="5"/>
      <c r="U8" s="2"/>
      <c r="V8" s="124" t="s">
        <v>5</v>
      </c>
      <c r="W8" s="125"/>
      <c r="X8" s="121">
        <v>4656260.07</v>
      </c>
      <c r="Y8" s="11"/>
      <c r="Z8" s="16">
        <f>X8*Y8</f>
        <v>0</v>
      </c>
      <c r="AA8" s="99" t="s">
        <v>73</v>
      </c>
      <c r="AB8" s="5"/>
    </row>
    <row r="9" spans="3:28" ht="27" customHeight="1" x14ac:dyDescent="0.25">
      <c r="C9" s="2"/>
      <c r="D9" s="141" t="s">
        <v>35</v>
      </c>
      <c r="E9" s="142"/>
      <c r="F9" s="144"/>
      <c r="G9" s="72">
        <f>+'Ro 2 BASIS'!G9</f>
        <v>0</v>
      </c>
      <c r="H9" s="42">
        <f>F8*G9</f>
        <v>0</v>
      </c>
      <c r="I9" s="147"/>
      <c r="J9" s="5"/>
      <c r="L9" s="2"/>
      <c r="M9" s="124" t="s">
        <v>35</v>
      </c>
      <c r="N9" s="125"/>
      <c r="O9" s="122"/>
      <c r="P9" s="11"/>
      <c r="Q9" s="16">
        <f>O8*P9</f>
        <v>0</v>
      </c>
      <c r="R9" s="100"/>
      <c r="S9" s="5"/>
      <c r="U9" s="2"/>
      <c r="V9" s="124" t="s">
        <v>35</v>
      </c>
      <c r="W9" s="125"/>
      <c r="X9" s="122"/>
      <c r="Y9" s="11"/>
      <c r="Z9" s="16">
        <f>X8*Y9</f>
        <v>0</v>
      </c>
      <c r="AA9" s="100"/>
      <c r="AB9" s="5"/>
    </row>
    <row r="10" spans="3:28" ht="27" customHeight="1" x14ac:dyDescent="0.25">
      <c r="C10" s="2"/>
      <c r="D10" s="148" t="s">
        <v>36</v>
      </c>
      <c r="E10" s="149"/>
      <c r="F10" s="145"/>
      <c r="G10" s="72">
        <f>+'Ro 2 BASIS'!G10</f>
        <v>0</v>
      </c>
      <c r="H10" s="42">
        <f>F8*G10</f>
        <v>0</v>
      </c>
      <c r="I10" s="147"/>
      <c r="J10" s="5"/>
      <c r="L10" s="2"/>
      <c r="M10" s="126" t="s">
        <v>36</v>
      </c>
      <c r="N10" s="123"/>
      <c r="O10" s="85"/>
      <c r="P10" s="11"/>
      <c r="Q10" s="16">
        <f>O8*P10</f>
        <v>0</v>
      </c>
      <c r="R10" s="100"/>
      <c r="S10" s="5"/>
      <c r="U10" s="2"/>
      <c r="V10" s="126" t="s">
        <v>36</v>
      </c>
      <c r="W10" s="123"/>
      <c r="X10" s="85"/>
      <c r="Y10" s="11"/>
      <c r="Z10" s="16">
        <f>X8*Y10</f>
        <v>0</v>
      </c>
      <c r="AA10" s="100"/>
      <c r="AB10" s="5"/>
    </row>
    <row r="11" spans="3:28" ht="27" customHeight="1" x14ac:dyDescent="0.25">
      <c r="C11" s="2"/>
      <c r="D11" s="103" t="s">
        <v>6</v>
      </c>
      <c r="E11" s="104"/>
      <c r="F11" s="23">
        <f>+SUM(F8)</f>
        <v>3783524.6850000001</v>
      </c>
      <c r="G11" s="24">
        <f>SUM(G8:G10)</f>
        <v>0</v>
      </c>
      <c r="H11" s="24">
        <f>SUM(H8:H10)</f>
        <v>0</v>
      </c>
      <c r="I11" s="25" t="e">
        <f>+H11/$H$68</f>
        <v>#DIV/0!</v>
      </c>
      <c r="J11" s="5"/>
      <c r="L11" s="2"/>
      <c r="M11" s="103" t="s">
        <v>6</v>
      </c>
      <c r="N11" s="104"/>
      <c r="O11" s="23">
        <f>+SUM(O8)</f>
        <v>4656260.07</v>
      </c>
      <c r="P11" s="24">
        <f>SUM(P8:P10)</f>
        <v>0</v>
      </c>
      <c r="Q11" s="24">
        <f>SUM(Q8:Q10)</f>
        <v>0</v>
      </c>
      <c r="R11" s="25" t="e">
        <f>+Q11/$H$68</f>
        <v>#DIV/0!</v>
      </c>
      <c r="S11" s="5"/>
      <c r="U11" s="2"/>
      <c r="V11" s="103" t="s">
        <v>6</v>
      </c>
      <c r="W11" s="104"/>
      <c r="X11" s="23">
        <f>+SUM(X8)</f>
        <v>4656260.07</v>
      </c>
      <c r="Y11" s="24">
        <f>SUM(Y8:Y10)</f>
        <v>0</v>
      </c>
      <c r="Z11" s="24">
        <f>SUM(Z8:Z10)</f>
        <v>0</v>
      </c>
      <c r="AA11" s="25" t="e">
        <f>+Z11/$H$68</f>
        <v>#DIV/0!</v>
      </c>
      <c r="AB11" s="5"/>
    </row>
    <row r="12" spans="3:28" ht="15.75" x14ac:dyDescent="0.25">
      <c r="C12" s="2"/>
      <c r="D12" s="4"/>
      <c r="E12" s="4"/>
      <c r="F12" s="32"/>
      <c r="G12" s="32"/>
      <c r="J12" s="5"/>
      <c r="L12" s="2"/>
      <c r="M12" s="4"/>
      <c r="N12" s="4"/>
      <c r="O12" s="32"/>
      <c r="P12" s="32"/>
      <c r="S12" s="5"/>
      <c r="U12" s="2"/>
      <c r="V12" s="4"/>
      <c r="W12" s="4"/>
      <c r="X12" s="32"/>
      <c r="Y12" s="32"/>
      <c r="AB12" s="5"/>
    </row>
    <row r="13" spans="3:28" ht="15.75" x14ac:dyDescent="0.25">
      <c r="C13" s="2"/>
      <c r="D13" s="105" t="s">
        <v>7</v>
      </c>
      <c r="E13" s="105"/>
      <c r="F13" s="105"/>
      <c r="G13" s="105"/>
      <c r="H13" s="105"/>
      <c r="I13" s="33"/>
      <c r="J13" s="5"/>
      <c r="L13" s="2"/>
      <c r="M13" s="105" t="s">
        <v>7</v>
      </c>
      <c r="N13" s="105"/>
      <c r="O13" s="105"/>
      <c r="P13" s="105"/>
      <c r="Q13" s="105"/>
      <c r="R13" s="33"/>
      <c r="S13" s="5"/>
      <c r="U13" s="2"/>
      <c r="V13" s="105" t="s">
        <v>7</v>
      </c>
      <c r="W13" s="105"/>
      <c r="X13" s="105"/>
      <c r="Y13" s="105"/>
      <c r="Z13" s="105"/>
      <c r="AA13" s="33"/>
      <c r="AB13" s="5"/>
    </row>
    <row r="14" spans="3:28" ht="15.75" x14ac:dyDescent="0.25">
      <c r="C14" s="2"/>
      <c r="D14" s="34"/>
      <c r="E14" s="34"/>
      <c r="G14" s="106"/>
      <c r="H14" s="106"/>
      <c r="I14" s="31"/>
      <c r="J14" s="5"/>
      <c r="L14" s="2"/>
      <c r="M14" s="34"/>
      <c r="N14" s="34"/>
      <c r="P14" s="106"/>
      <c r="Q14" s="106"/>
      <c r="R14" s="31"/>
      <c r="S14" s="5"/>
      <c r="U14" s="2"/>
      <c r="V14" s="34"/>
      <c r="W14" s="34"/>
      <c r="Y14" s="106"/>
      <c r="Z14" s="106"/>
      <c r="AA14" s="31"/>
      <c r="AB14" s="5"/>
    </row>
    <row r="15" spans="3:28" ht="27" customHeight="1" x14ac:dyDescent="0.2">
      <c r="C15" s="2"/>
      <c r="D15" s="91" t="s">
        <v>18</v>
      </c>
      <c r="E15" s="127"/>
      <c r="F15" s="13" t="s">
        <v>8</v>
      </c>
      <c r="G15" s="13" t="s">
        <v>9</v>
      </c>
      <c r="H15" s="14" t="s">
        <v>4</v>
      </c>
      <c r="I15" s="14" t="s">
        <v>39</v>
      </c>
      <c r="J15" s="5"/>
      <c r="L15" s="2"/>
      <c r="M15" s="91" t="s">
        <v>18</v>
      </c>
      <c r="N15" s="127"/>
      <c r="O15" s="13" t="s">
        <v>8</v>
      </c>
      <c r="P15" s="13" t="s">
        <v>9</v>
      </c>
      <c r="Q15" s="14" t="s">
        <v>4</v>
      </c>
      <c r="R15" s="14" t="s">
        <v>39</v>
      </c>
      <c r="S15" s="5"/>
      <c r="U15" s="2"/>
      <c r="V15" s="91" t="s">
        <v>18</v>
      </c>
      <c r="W15" s="127"/>
      <c r="X15" s="13" t="s">
        <v>8</v>
      </c>
      <c r="Y15" s="13" t="s">
        <v>9</v>
      </c>
      <c r="Z15" s="14" t="s">
        <v>4</v>
      </c>
      <c r="AA15" s="14" t="s">
        <v>39</v>
      </c>
      <c r="AB15" s="5"/>
    </row>
    <row r="16" spans="3:28" ht="47.25" customHeight="1" x14ac:dyDescent="0.25">
      <c r="C16" s="2"/>
      <c r="D16" s="150" t="s">
        <v>86</v>
      </c>
      <c r="E16" s="151"/>
      <c r="F16" s="73">
        <f>+'Ro 2 BASIS'!F16</f>
        <v>0</v>
      </c>
      <c r="G16" s="73">
        <f>+'Ro 2 BASIS'!G16</f>
        <v>0</v>
      </c>
      <c r="H16" s="42">
        <f>+F16*G16</f>
        <v>0</v>
      </c>
      <c r="I16" s="146" t="str">
        <f>+'Ro 2 BASIS'!I16</f>
        <v>35% -50%</v>
      </c>
      <c r="J16" s="5"/>
      <c r="L16" s="2"/>
      <c r="M16" s="101" t="s">
        <v>86</v>
      </c>
      <c r="N16" s="102"/>
      <c r="O16" s="12"/>
      <c r="P16" s="11"/>
      <c r="Q16" s="16">
        <f>+O16*P16</f>
        <v>0</v>
      </c>
      <c r="R16" s="99" t="s">
        <v>71</v>
      </c>
      <c r="S16" s="5"/>
      <c r="U16" s="2"/>
      <c r="V16" s="101" t="s">
        <v>86</v>
      </c>
      <c r="W16" s="102"/>
      <c r="X16" s="12"/>
      <c r="Y16" s="11"/>
      <c r="Z16" s="16">
        <f>+X16*Y16</f>
        <v>0</v>
      </c>
      <c r="AA16" s="99" t="s">
        <v>74</v>
      </c>
      <c r="AB16" s="5"/>
    </row>
    <row r="17" spans="3:28" ht="47.25" customHeight="1" x14ac:dyDescent="0.25">
      <c r="C17" s="2"/>
      <c r="D17" s="150" t="s">
        <v>87</v>
      </c>
      <c r="E17" s="151"/>
      <c r="F17" s="73">
        <f>+'Ro 2 BASIS'!F17</f>
        <v>0</v>
      </c>
      <c r="G17" s="73">
        <f>+'Ro 2 BASIS'!G17</f>
        <v>0</v>
      </c>
      <c r="H17" s="42">
        <f t="shared" ref="H17:H18" si="0">+F17*G17</f>
        <v>0</v>
      </c>
      <c r="I17" s="147"/>
      <c r="J17" s="5"/>
      <c r="L17" s="2"/>
      <c r="M17" s="101" t="s">
        <v>87</v>
      </c>
      <c r="N17" s="102"/>
      <c r="O17" s="12"/>
      <c r="P17" s="11"/>
      <c r="Q17" s="16">
        <f t="shared" ref="Q17:Q18" si="1">+O17*P17</f>
        <v>0</v>
      </c>
      <c r="R17" s="100"/>
      <c r="S17" s="5"/>
      <c r="U17" s="2"/>
      <c r="V17" s="101" t="s">
        <v>87</v>
      </c>
      <c r="W17" s="102"/>
      <c r="X17" s="12"/>
      <c r="Y17" s="11"/>
      <c r="Z17" s="16">
        <f t="shared" ref="Z17:Z18" si="2">+X17*Y17</f>
        <v>0</v>
      </c>
      <c r="AA17" s="100"/>
      <c r="AB17" s="5"/>
    </row>
    <row r="18" spans="3:28" ht="47.25" customHeight="1" x14ac:dyDescent="0.25">
      <c r="C18" s="2"/>
      <c r="D18" s="150" t="s">
        <v>88</v>
      </c>
      <c r="E18" s="151"/>
      <c r="F18" s="73">
        <f>+'Ro 2 BASIS'!F18</f>
        <v>0</v>
      </c>
      <c r="G18" s="73">
        <f>+'Ro 2 BASIS'!G18</f>
        <v>0</v>
      </c>
      <c r="H18" s="42">
        <f t="shared" si="0"/>
        <v>0</v>
      </c>
      <c r="I18" s="147"/>
      <c r="J18" s="5"/>
      <c r="L18" s="2"/>
      <c r="M18" s="101" t="s">
        <v>88</v>
      </c>
      <c r="N18" s="102"/>
      <c r="O18" s="12"/>
      <c r="P18" s="11"/>
      <c r="Q18" s="16">
        <f t="shared" si="1"/>
        <v>0</v>
      </c>
      <c r="R18" s="100"/>
      <c r="S18" s="5"/>
      <c r="U18" s="2"/>
      <c r="V18" s="101" t="s">
        <v>88</v>
      </c>
      <c r="W18" s="102"/>
      <c r="X18" s="12"/>
      <c r="Y18" s="11"/>
      <c r="Z18" s="16">
        <f t="shared" si="2"/>
        <v>0</v>
      </c>
      <c r="AA18" s="100"/>
      <c r="AB18" s="5"/>
    </row>
    <row r="19" spans="3:28" ht="27" customHeight="1" x14ac:dyDescent="0.25">
      <c r="C19" s="2"/>
      <c r="D19" s="103" t="s">
        <v>6</v>
      </c>
      <c r="E19" s="104"/>
      <c r="F19" s="26">
        <f>SUM(F16:F18)</f>
        <v>0</v>
      </c>
      <c r="G19" s="27"/>
      <c r="H19" s="28">
        <f>SUM(H16:H18)</f>
        <v>0</v>
      </c>
      <c r="I19" s="25" t="e">
        <f>+H19/$H$68</f>
        <v>#DIV/0!</v>
      </c>
      <c r="J19" s="5"/>
      <c r="L19" s="2"/>
      <c r="M19" s="103" t="s">
        <v>6</v>
      </c>
      <c r="N19" s="104"/>
      <c r="O19" s="26">
        <v>118088.79</v>
      </c>
      <c r="P19" s="27"/>
      <c r="Q19" s="28">
        <f>SUM(Q16:Q18)</f>
        <v>0</v>
      </c>
      <c r="R19" s="25" t="e">
        <f>+Q19/$H$68</f>
        <v>#DIV/0!</v>
      </c>
      <c r="S19" s="5"/>
      <c r="U19" s="2"/>
      <c r="V19" s="103" t="s">
        <v>6</v>
      </c>
      <c r="W19" s="104"/>
      <c r="X19" s="26">
        <v>118088.79</v>
      </c>
      <c r="Y19" s="27"/>
      <c r="Z19" s="28">
        <f>SUM(Z16:Z18)</f>
        <v>0</v>
      </c>
      <c r="AA19" s="25" t="e">
        <f>+Z19/$H$68</f>
        <v>#DIV/0!</v>
      </c>
      <c r="AB19" s="5"/>
    </row>
    <row r="20" spans="3:28" x14ac:dyDescent="0.2">
      <c r="C20" s="2"/>
      <c r="J20" s="5"/>
      <c r="L20" s="2"/>
      <c r="S20" s="5"/>
      <c r="U20" s="2"/>
      <c r="AB20" s="5"/>
    </row>
    <row r="21" spans="3:28" ht="15.75" customHeight="1" x14ac:dyDescent="0.2">
      <c r="C21" s="2"/>
      <c r="D21" s="111" t="s">
        <v>10</v>
      </c>
      <c r="E21" s="111"/>
      <c r="F21" s="111"/>
      <c r="G21" s="111"/>
      <c r="H21" s="111"/>
      <c r="I21" s="35"/>
      <c r="J21" s="5"/>
      <c r="L21" s="2"/>
      <c r="M21" s="111" t="s">
        <v>10</v>
      </c>
      <c r="N21" s="111"/>
      <c r="O21" s="111"/>
      <c r="P21" s="111"/>
      <c r="Q21" s="111"/>
      <c r="R21" s="35"/>
      <c r="S21" s="5"/>
      <c r="U21" s="2"/>
      <c r="V21" s="111" t="s">
        <v>10</v>
      </c>
      <c r="W21" s="111"/>
      <c r="X21" s="111"/>
      <c r="Y21" s="111"/>
      <c r="Z21" s="111"/>
      <c r="AA21" s="35"/>
      <c r="AB21" s="5"/>
    </row>
    <row r="22" spans="3:28" ht="15.75" x14ac:dyDescent="0.25">
      <c r="C22" s="2"/>
      <c r="G22" s="106"/>
      <c r="H22" s="106"/>
      <c r="I22" s="31"/>
      <c r="J22" s="5"/>
      <c r="L22" s="2"/>
      <c r="P22" s="106"/>
      <c r="Q22" s="106"/>
      <c r="R22" s="31"/>
      <c r="S22" s="5"/>
      <c r="U22" s="2"/>
      <c r="Y22" s="106"/>
      <c r="Z22" s="106"/>
      <c r="AA22" s="31"/>
      <c r="AB22" s="5"/>
    </row>
    <row r="23" spans="3:28" ht="33.75" customHeight="1" x14ac:dyDescent="0.2">
      <c r="C23" s="2"/>
      <c r="D23" s="112" t="s">
        <v>34</v>
      </c>
      <c r="E23" s="113"/>
      <c r="F23" s="14" t="s">
        <v>38</v>
      </c>
      <c r="G23" s="14" t="s">
        <v>11</v>
      </c>
      <c r="H23" s="14" t="s">
        <v>4</v>
      </c>
      <c r="I23" s="14" t="s">
        <v>39</v>
      </c>
      <c r="J23" s="5"/>
      <c r="L23" s="2"/>
      <c r="M23" s="112" t="s">
        <v>34</v>
      </c>
      <c r="N23" s="113"/>
      <c r="O23" s="14" t="s">
        <v>38</v>
      </c>
      <c r="P23" s="14" t="s">
        <v>11</v>
      </c>
      <c r="Q23" s="14" t="s">
        <v>4</v>
      </c>
      <c r="R23" s="14" t="s">
        <v>39</v>
      </c>
      <c r="S23" s="5"/>
      <c r="U23" s="2"/>
      <c r="V23" s="112" t="s">
        <v>34</v>
      </c>
      <c r="W23" s="113"/>
      <c r="X23" s="14" t="s">
        <v>38</v>
      </c>
      <c r="Y23" s="14" t="s">
        <v>11</v>
      </c>
      <c r="Z23" s="14" t="s">
        <v>4</v>
      </c>
      <c r="AA23" s="14" t="s">
        <v>39</v>
      </c>
      <c r="AB23" s="5"/>
    </row>
    <row r="24" spans="3:28" ht="27" customHeight="1" x14ac:dyDescent="0.25">
      <c r="C24" s="2"/>
      <c r="D24" s="74"/>
      <c r="E24" s="75"/>
      <c r="F24" s="71">
        <f>+'Ro 2 BASIS'!F24</f>
        <v>0</v>
      </c>
      <c r="G24" s="69">
        <f>+'Ro 2 BASIS'!G24</f>
        <v>0</v>
      </c>
      <c r="H24" s="42">
        <f>F24*G24*12</f>
        <v>0</v>
      </c>
      <c r="I24" s="137" t="str">
        <f>+'Ro 2 BASIS'!I24</f>
        <v>16%-25%</v>
      </c>
      <c r="J24" s="5"/>
      <c r="L24" s="2"/>
      <c r="M24" s="74"/>
      <c r="N24" s="75"/>
      <c r="O24" s="71">
        <f>+F24</f>
        <v>0</v>
      </c>
      <c r="P24" s="71">
        <f t="shared" ref="P24" si="3">+G24</f>
        <v>0</v>
      </c>
      <c r="Q24" s="42">
        <f t="shared" ref="Q24:Q26" si="4">O24*P24*12</f>
        <v>0</v>
      </c>
      <c r="R24" s="83" t="s">
        <v>53</v>
      </c>
      <c r="S24" s="5"/>
      <c r="U24" s="2"/>
      <c r="V24" s="114">
        <f>+M24</f>
        <v>0</v>
      </c>
      <c r="W24" s="140"/>
      <c r="X24" s="71">
        <f t="shared" ref="X24:X29" si="5">+O24</f>
        <v>0</v>
      </c>
      <c r="Y24" s="69" t="s">
        <v>61</v>
      </c>
      <c r="Z24" s="42" t="s">
        <v>61</v>
      </c>
      <c r="AA24" s="86">
        <v>0</v>
      </c>
      <c r="AB24" s="5"/>
    </row>
    <row r="25" spans="3:28" ht="27" customHeight="1" x14ac:dyDescent="0.25">
      <c r="C25" s="2"/>
      <c r="D25" s="74"/>
      <c r="E25" s="75"/>
      <c r="F25" s="71">
        <f>+'Ro 2 BASIS'!F25</f>
        <v>0</v>
      </c>
      <c r="G25" s="69">
        <f>+'Ro 2 BASIS'!G25</f>
        <v>0</v>
      </c>
      <c r="H25" s="42">
        <f>F25*G25*12</f>
        <v>0</v>
      </c>
      <c r="I25" s="138"/>
      <c r="J25" s="5"/>
      <c r="L25" s="2"/>
      <c r="M25" s="74"/>
      <c r="N25" s="75"/>
      <c r="O25" s="71">
        <f t="shared" ref="O25:O26" si="6">+F25</f>
        <v>0</v>
      </c>
      <c r="P25" s="71">
        <f t="shared" ref="P25:P26" si="7">+G25</f>
        <v>0</v>
      </c>
      <c r="Q25" s="42">
        <f t="shared" si="4"/>
        <v>0</v>
      </c>
      <c r="R25" s="84"/>
      <c r="S25" s="5"/>
      <c r="U25" s="2"/>
      <c r="V25" s="114">
        <f t="shared" ref="V25:V29" si="8">+M25</f>
        <v>0</v>
      </c>
      <c r="W25" s="140"/>
      <c r="X25" s="71">
        <f t="shared" si="5"/>
        <v>0</v>
      </c>
      <c r="Y25" s="69" t="s">
        <v>61</v>
      </c>
      <c r="Z25" s="42" t="s">
        <v>61</v>
      </c>
      <c r="AA25" s="87"/>
      <c r="AB25" s="5"/>
    </row>
    <row r="26" spans="3:28" ht="27" customHeight="1" x14ac:dyDescent="0.25">
      <c r="C26" s="2"/>
      <c r="D26" s="74"/>
      <c r="E26" s="75"/>
      <c r="F26" s="71">
        <f>+'Ro 2 BASIS'!F26</f>
        <v>0</v>
      </c>
      <c r="G26" s="69">
        <f>+'Ro 2 BASIS'!G26</f>
        <v>0</v>
      </c>
      <c r="H26" s="42">
        <f>F26*G26*12</f>
        <v>0</v>
      </c>
      <c r="I26" s="138"/>
      <c r="J26" s="5"/>
      <c r="L26" s="2"/>
      <c r="M26" s="74"/>
      <c r="N26" s="75"/>
      <c r="O26" s="71">
        <f t="shared" si="6"/>
        <v>0</v>
      </c>
      <c r="P26" s="71">
        <f t="shared" si="7"/>
        <v>0</v>
      </c>
      <c r="Q26" s="42">
        <f t="shared" si="4"/>
        <v>0</v>
      </c>
      <c r="R26" s="84"/>
      <c r="S26" s="5"/>
      <c r="U26" s="2"/>
      <c r="V26" s="114">
        <f t="shared" si="8"/>
        <v>0</v>
      </c>
      <c r="W26" s="140"/>
      <c r="X26" s="71">
        <f t="shared" si="5"/>
        <v>0</v>
      </c>
      <c r="Y26" s="69" t="s">
        <v>61</v>
      </c>
      <c r="Z26" s="42" t="s">
        <v>61</v>
      </c>
      <c r="AA26" s="87"/>
      <c r="AB26" s="5"/>
    </row>
    <row r="27" spans="3:28" ht="27" customHeight="1" x14ac:dyDescent="0.25">
      <c r="C27" s="2"/>
      <c r="D27" s="114"/>
      <c r="E27" s="115"/>
      <c r="F27" s="71"/>
      <c r="G27" s="69"/>
      <c r="H27" s="42"/>
      <c r="I27" s="138"/>
      <c r="J27" s="5"/>
      <c r="L27" s="2"/>
      <c r="M27" s="119"/>
      <c r="N27" s="120"/>
      <c r="O27" s="70"/>
      <c r="P27" s="20">
        <f>+'Kapitalkostnad OPSJON'!H13</f>
        <v>0</v>
      </c>
      <c r="Q27" s="16">
        <f>O27*P27*12</f>
        <v>0</v>
      </c>
      <c r="R27" s="84"/>
      <c r="S27" s="5"/>
      <c r="U27" s="2"/>
      <c r="V27" s="114">
        <f t="shared" si="8"/>
        <v>0</v>
      </c>
      <c r="W27" s="140"/>
      <c r="X27" s="71">
        <f t="shared" si="5"/>
        <v>0</v>
      </c>
      <c r="Y27" s="69" t="s">
        <v>61</v>
      </c>
      <c r="Z27" s="42" t="s">
        <v>61</v>
      </c>
      <c r="AA27" s="84"/>
      <c r="AB27" s="5"/>
    </row>
    <row r="28" spans="3:28" ht="27" customHeight="1" x14ac:dyDescent="0.25">
      <c r="C28" s="2"/>
      <c r="D28" s="74"/>
      <c r="E28" s="75"/>
      <c r="F28" s="71"/>
      <c r="G28" s="69"/>
      <c r="H28" s="42"/>
      <c r="I28" s="138"/>
      <c r="J28" s="5"/>
      <c r="L28" s="2"/>
      <c r="M28" s="81"/>
      <c r="N28" s="82"/>
      <c r="O28" s="70"/>
      <c r="P28" s="20">
        <f>+'Kapitalkostnad OPSJON'!H34</f>
        <v>0</v>
      </c>
      <c r="Q28" s="16">
        <f t="shared" ref="Q28:Q29" si="9">O28*P28*12</f>
        <v>0</v>
      </c>
      <c r="R28" s="84"/>
      <c r="S28" s="5"/>
      <c r="U28" s="2"/>
      <c r="V28" s="114">
        <f t="shared" ref="V28" si="10">+M28</f>
        <v>0</v>
      </c>
      <c r="W28" s="140"/>
      <c r="X28" s="71">
        <f t="shared" si="5"/>
        <v>0</v>
      </c>
      <c r="Y28" s="69" t="s">
        <v>61</v>
      </c>
      <c r="Z28" s="42" t="s">
        <v>61</v>
      </c>
      <c r="AA28" s="84"/>
      <c r="AB28" s="5"/>
    </row>
    <row r="29" spans="3:28" ht="27" customHeight="1" x14ac:dyDescent="0.25">
      <c r="C29" s="2"/>
      <c r="D29" s="114"/>
      <c r="E29" s="115"/>
      <c r="F29" s="71"/>
      <c r="G29" s="69"/>
      <c r="H29" s="42"/>
      <c r="I29" s="139"/>
      <c r="J29" s="5"/>
      <c r="L29" s="2"/>
      <c r="M29" s="119"/>
      <c r="N29" s="120"/>
      <c r="O29" s="70"/>
      <c r="P29" s="20">
        <f>+'Kapitalkostnad OPSJON'!H55</f>
        <v>0</v>
      </c>
      <c r="Q29" s="16">
        <f t="shared" si="9"/>
        <v>0</v>
      </c>
      <c r="R29" s="85"/>
      <c r="S29" s="5"/>
      <c r="U29" s="2"/>
      <c r="V29" s="114">
        <f t="shared" si="8"/>
        <v>0</v>
      </c>
      <c r="W29" s="140"/>
      <c r="X29" s="71">
        <f t="shared" si="5"/>
        <v>0</v>
      </c>
      <c r="Y29" s="69" t="s">
        <v>61</v>
      </c>
      <c r="Z29" s="42" t="s">
        <v>61</v>
      </c>
      <c r="AA29" s="85"/>
      <c r="AB29" s="5"/>
    </row>
    <row r="30" spans="3:28" ht="27" customHeight="1" x14ac:dyDescent="0.25">
      <c r="C30" s="2"/>
      <c r="D30" s="103" t="s">
        <v>6</v>
      </c>
      <c r="E30" s="104"/>
      <c r="F30" s="26">
        <f>SUM(F24:F25)</f>
        <v>0</v>
      </c>
      <c r="G30" s="29">
        <f>SUM(G24:G25)</f>
        <v>0</v>
      </c>
      <c r="H30" s="28">
        <f>SUM(H24:H25)</f>
        <v>0</v>
      </c>
      <c r="I30" s="25" t="e">
        <f>+H30/$H$68</f>
        <v>#DIV/0!</v>
      </c>
      <c r="J30" s="5"/>
      <c r="L30" s="2"/>
      <c r="M30" s="103" t="s">
        <v>6</v>
      </c>
      <c r="N30" s="104"/>
      <c r="O30" s="26">
        <f>SUM(O27:O29)</f>
        <v>0</v>
      </c>
      <c r="P30" s="29">
        <f>SUM(P27:P29)</f>
        <v>0</v>
      </c>
      <c r="Q30" s="28">
        <f>SUM(Q24:Q29)</f>
        <v>0</v>
      </c>
      <c r="R30" s="25" t="e">
        <f>+Q30/$H$68</f>
        <v>#DIV/0!</v>
      </c>
      <c r="S30" s="5"/>
      <c r="U30" s="2"/>
      <c r="V30" s="103" t="s">
        <v>6</v>
      </c>
      <c r="W30" s="104"/>
      <c r="X30" s="26">
        <f>SUM(X27:X29)</f>
        <v>0</v>
      </c>
      <c r="Y30" s="29">
        <f>SUM(Y27:Y29)</f>
        <v>0</v>
      </c>
      <c r="Z30" s="28">
        <f>SUM(Z27:Z29)</f>
        <v>0</v>
      </c>
      <c r="AA30" s="25" t="e">
        <f>+Z30/$H$68</f>
        <v>#DIV/0!</v>
      </c>
      <c r="AB30" s="5"/>
    </row>
    <row r="31" spans="3:28" x14ac:dyDescent="0.2">
      <c r="C31" s="2"/>
      <c r="J31" s="5"/>
      <c r="L31" s="2"/>
      <c r="S31" s="5"/>
      <c r="U31" s="2"/>
      <c r="AB31" s="5"/>
    </row>
    <row r="32" spans="3:28" ht="15.75" x14ac:dyDescent="0.25">
      <c r="C32" s="2"/>
      <c r="D32" s="105" t="s">
        <v>12</v>
      </c>
      <c r="E32" s="105"/>
      <c r="F32" s="105"/>
      <c r="G32" s="105"/>
      <c r="H32" s="105"/>
      <c r="I32" s="33"/>
      <c r="J32" s="5"/>
      <c r="L32" s="2"/>
      <c r="M32" s="105" t="s">
        <v>12</v>
      </c>
      <c r="N32" s="105"/>
      <c r="O32" s="105"/>
      <c r="P32" s="105"/>
      <c r="Q32" s="105"/>
      <c r="R32" s="33"/>
      <c r="S32" s="5"/>
      <c r="U32" s="2"/>
      <c r="V32" s="105" t="s">
        <v>12</v>
      </c>
      <c r="W32" s="105"/>
      <c r="X32" s="105"/>
      <c r="Y32" s="105"/>
      <c r="Z32" s="105"/>
      <c r="AA32" s="33"/>
      <c r="AB32" s="5"/>
    </row>
    <row r="33" spans="3:28" ht="15.75" x14ac:dyDescent="0.25">
      <c r="C33" s="2"/>
      <c r="D33" s="1"/>
      <c r="E33" s="1"/>
      <c r="F33" s="1"/>
      <c r="G33" s="106"/>
      <c r="H33" s="106"/>
      <c r="I33" s="31"/>
      <c r="J33" s="5"/>
      <c r="L33" s="2"/>
      <c r="M33" s="1"/>
      <c r="N33" s="1"/>
      <c r="O33" s="1"/>
      <c r="P33" s="106"/>
      <c r="Q33" s="106"/>
      <c r="R33" s="31"/>
      <c r="S33" s="5"/>
      <c r="U33" s="2"/>
      <c r="V33" s="1"/>
      <c r="W33" s="1"/>
      <c r="X33" s="1"/>
      <c r="Y33" s="106"/>
      <c r="Z33" s="106"/>
      <c r="AA33" s="31"/>
      <c r="AB33" s="5"/>
    </row>
    <row r="34" spans="3:28" ht="27" customHeight="1" x14ac:dyDescent="0.2">
      <c r="C34" s="2"/>
      <c r="D34" s="91" t="s">
        <v>13</v>
      </c>
      <c r="E34" s="92"/>
      <c r="F34" s="93"/>
      <c r="G34" s="13" t="s">
        <v>14</v>
      </c>
      <c r="H34" s="14" t="s">
        <v>4</v>
      </c>
      <c r="I34" s="14" t="s">
        <v>39</v>
      </c>
      <c r="J34" s="5"/>
      <c r="L34" s="2"/>
      <c r="M34" s="91" t="s">
        <v>13</v>
      </c>
      <c r="N34" s="92"/>
      <c r="O34" s="93"/>
      <c r="P34" s="13" t="s">
        <v>14</v>
      </c>
      <c r="Q34" s="14" t="s">
        <v>4</v>
      </c>
      <c r="R34" s="14" t="s">
        <v>39</v>
      </c>
      <c r="S34" s="5"/>
      <c r="U34" s="2"/>
      <c r="V34" s="91" t="s">
        <v>13</v>
      </c>
      <c r="W34" s="92"/>
      <c r="X34" s="93"/>
      <c r="Y34" s="13" t="s">
        <v>14</v>
      </c>
      <c r="Z34" s="14" t="s">
        <v>4</v>
      </c>
      <c r="AA34" s="14" t="s">
        <v>39</v>
      </c>
      <c r="AB34" s="5"/>
    </row>
    <row r="35" spans="3:28" ht="27" customHeight="1" x14ac:dyDescent="0.25">
      <c r="C35" s="2"/>
      <c r="D35" s="94" t="s">
        <v>13</v>
      </c>
      <c r="E35" s="94"/>
      <c r="F35" s="94"/>
      <c r="G35" s="41">
        <f>+'Ro 2 BASIS'!G32</f>
        <v>0</v>
      </c>
      <c r="H35" s="41">
        <f>+'Ro 2 BASIS'!H32</f>
        <v>0</v>
      </c>
      <c r="I35" s="43" t="str">
        <f>+'Ro 2 BASIS'!I32</f>
        <v>2%-5%</v>
      </c>
      <c r="J35" s="5"/>
      <c r="L35" s="2"/>
      <c r="M35" s="110" t="s">
        <v>13</v>
      </c>
      <c r="N35" s="110"/>
      <c r="O35" s="110"/>
      <c r="P35" s="19"/>
      <c r="Q35" s="16">
        <f>+P35*12</f>
        <v>0</v>
      </c>
      <c r="R35" s="21" t="s">
        <v>72</v>
      </c>
      <c r="S35" s="5"/>
      <c r="U35" s="2"/>
      <c r="V35" s="110" t="s">
        <v>13</v>
      </c>
      <c r="W35" s="110"/>
      <c r="X35" s="110"/>
      <c r="Y35" s="19"/>
      <c r="Z35" s="16">
        <f>+Y35*12</f>
        <v>0</v>
      </c>
      <c r="AA35" s="21" t="s">
        <v>75</v>
      </c>
      <c r="AB35" s="5"/>
    </row>
    <row r="36" spans="3:28" ht="27" customHeight="1" x14ac:dyDescent="0.25">
      <c r="C36" s="2"/>
      <c r="D36" s="95" t="s">
        <v>6</v>
      </c>
      <c r="E36" s="95"/>
      <c r="F36" s="96"/>
      <c r="G36" s="28">
        <f>SUM(G35)</f>
        <v>0</v>
      </c>
      <c r="H36" s="28">
        <f>SUM(H35)</f>
        <v>0</v>
      </c>
      <c r="I36" s="25" t="e">
        <f>+H36/$H$68</f>
        <v>#DIV/0!</v>
      </c>
      <c r="J36" s="5"/>
      <c r="L36" s="2"/>
      <c r="M36" s="95" t="s">
        <v>6</v>
      </c>
      <c r="N36" s="95"/>
      <c r="O36" s="96"/>
      <c r="P36" s="28">
        <f>SUM(P35)</f>
        <v>0</v>
      </c>
      <c r="Q36" s="28">
        <f>SUM(Q35)</f>
        <v>0</v>
      </c>
      <c r="R36" s="25" t="e">
        <f>+Q36/$H$68</f>
        <v>#DIV/0!</v>
      </c>
      <c r="S36" s="5"/>
      <c r="U36" s="2"/>
      <c r="V36" s="95" t="s">
        <v>6</v>
      </c>
      <c r="W36" s="95"/>
      <c r="X36" s="96"/>
      <c r="Y36" s="28">
        <f>SUM(Y35)</f>
        <v>0</v>
      </c>
      <c r="Z36" s="28">
        <f>SUM(Z35)</f>
        <v>0</v>
      </c>
      <c r="AA36" s="25" t="e">
        <f>+Z36/$H$68</f>
        <v>#DIV/0!</v>
      </c>
      <c r="AB36" s="5"/>
    </row>
    <row r="37" spans="3:28" x14ac:dyDescent="0.2">
      <c r="C37" s="2"/>
      <c r="D37" s="109"/>
      <c r="E37" s="109"/>
      <c r="F37" s="109"/>
      <c r="G37" s="109"/>
      <c r="H37" s="109"/>
      <c r="I37" s="36"/>
      <c r="J37" s="5"/>
      <c r="L37" s="2"/>
      <c r="M37" s="109"/>
      <c r="N37" s="109"/>
      <c r="O37" s="109"/>
      <c r="P37" s="109"/>
      <c r="Q37" s="109"/>
      <c r="R37" s="36"/>
      <c r="S37" s="5"/>
      <c r="U37" s="2"/>
      <c r="V37" s="109"/>
      <c r="W37" s="109"/>
      <c r="X37" s="109"/>
      <c r="Y37" s="109"/>
      <c r="Z37" s="109"/>
      <c r="AA37" s="36"/>
      <c r="AB37" s="5"/>
    </row>
    <row r="38" spans="3:28" ht="15.75" x14ac:dyDescent="0.25">
      <c r="C38" s="2"/>
      <c r="D38" s="33"/>
      <c r="E38" s="33"/>
      <c r="F38" s="33"/>
      <c r="G38" s="33"/>
      <c r="H38" s="33"/>
      <c r="I38" s="33"/>
      <c r="J38" s="5"/>
      <c r="L38" s="2"/>
      <c r="M38" s="33"/>
      <c r="N38" s="33"/>
      <c r="O38" s="33"/>
      <c r="P38" s="33"/>
      <c r="Q38" s="33"/>
      <c r="R38" s="33"/>
      <c r="S38" s="5"/>
      <c r="U38" s="2"/>
      <c r="V38" s="33"/>
      <c r="W38" s="33"/>
      <c r="X38" s="33"/>
      <c r="Y38" s="33"/>
      <c r="Z38" s="33"/>
      <c r="AA38" s="33"/>
      <c r="AB38" s="5"/>
    </row>
    <row r="39" spans="3:28" ht="15.75" x14ac:dyDescent="0.25">
      <c r="C39" s="2"/>
      <c r="D39" s="105" t="s">
        <v>15</v>
      </c>
      <c r="E39" s="105"/>
      <c r="F39" s="105"/>
      <c r="G39" s="105"/>
      <c r="H39" s="105"/>
      <c r="I39" s="33"/>
      <c r="J39" s="5"/>
      <c r="L39" s="2"/>
      <c r="M39" s="105" t="s">
        <v>15</v>
      </c>
      <c r="N39" s="105"/>
      <c r="O39" s="105"/>
      <c r="P39" s="105"/>
      <c r="Q39" s="105"/>
      <c r="R39" s="33"/>
      <c r="S39" s="5"/>
      <c r="U39" s="2"/>
      <c r="V39" s="105" t="s">
        <v>15</v>
      </c>
      <c r="W39" s="105"/>
      <c r="X39" s="105"/>
      <c r="Y39" s="105"/>
      <c r="Z39" s="105"/>
      <c r="AA39" s="33"/>
      <c r="AB39" s="5"/>
    </row>
    <row r="40" spans="3:28" ht="15.75" x14ac:dyDescent="0.25">
      <c r="C40" s="2"/>
      <c r="D40" s="1"/>
      <c r="E40" s="1"/>
      <c r="F40" s="1"/>
      <c r="G40" s="106"/>
      <c r="H40" s="106"/>
      <c r="I40" s="31"/>
      <c r="J40" s="5"/>
      <c r="L40" s="2"/>
      <c r="M40" s="1"/>
      <c r="N40" s="1"/>
      <c r="O40" s="1"/>
      <c r="P40" s="106"/>
      <c r="Q40" s="106"/>
      <c r="R40" s="31"/>
      <c r="S40" s="5"/>
      <c r="U40" s="2"/>
      <c r="V40" s="1"/>
      <c r="W40" s="1"/>
      <c r="X40" s="1"/>
      <c r="Y40" s="106"/>
      <c r="Z40" s="106"/>
      <c r="AA40" s="31"/>
      <c r="AB40" s="5"/>
    </row>
    <row r="41" spans="3:28" ht="27" customHeight="1" x14ac:dyDescent="0.2">
      <c r="C41" s="2"/>
      <c r="D41" s="91" t="s">
        <v>16</v>
      </c>
      <c r="E41" s="92"/>
      <c r="F41" s="93"/>
      <c r="G41" s="13" t="s">
        <v>14</v>
      </c>
      <c r="H41" s="14" t="s">
        <v>4</v>
      </c>
      <c r="I41" s="14" t="s">
        <v>39</v>
      </c>
      <c r="J41" s="5"/>
      <c r="L41" s="2"/>
      <c r="M41" s="91" t="s">
        <v>16</v>
      </c>
      <c r="N41" s="92"/>
      <c r="O41" s="93"/>
      <c r="P41" s="13" t="s">
        <v>14</v>
      </c>
      <c r="Q41" s="14" t="s">
        <v>4</v>
      </c>
      <c r="R41" s="14" t="s">
        <v>39</v>
      </c>
      <c r="S41" s="5"/>
      <c r="U41" s="2"/>
      <c r="V41" s="91" t="s">
        <v>16</v>
      </c>
      <c r="W41" s="92"/>
      <c r="X41" s="93"/>
      <c r="Y41" s="13" t="s">
        <v>14</v>
      </c>
      <c r="Z41" s="14" t="s">
        <v>4</v>
      </c>
      <c r="AA41" s="14" t="s">
        <v>39</v>
      </c>
      <c r="AB41" s="5"/>
    </row>
    <row r="42" spans="3:28" ht="27" customHeight="1" x14ac:dyDescent="0.25">
      <c r="C42" s="2"/>
      <c r="D42" s="108" t="s">
        <v>16</v>
      </c>
      <c r="E42" s="108"/>
      <c r="F42" s="108"/>
      <c r="G42" s="41">
        <f>+'Ro 2 BASIS'!G39</f>
        <v>0</v>
      </c>
      <c r="H42" s="41">
        <f>+'Ro 2 BASIS'!H39</f>
        <v>0</v>
      </c>
      <c r="I42" s="43" t="str">
        <f>+'Ro 2 BASIS'!I39</f>
        <v>3%-5%</v>
      </c>
      <c r="J42" s="5"/>
      <c r="L42" s="2"/>
      <c r="M42" s="152" t="s">
        <v>84</v>
      </c>
      <c r="N42" s="152"/>
      <c r="O42" s="152"/>
      <c r="P42" s="76">
        <f>+'Kapitalkostnad BASIS'!H81</f>
        <v>0</v>
      </c>
      <c r="Q42" s="76">
        <f>+P42*12</f>
        <v>0</v>
      </c>
      <c r="R42" s="153" t="s">
        <v>40</v>
      </c>
      <c r="S42" s="5"/>
      <c r="U42" s="2"/>
      <c r="V42" s="152" t="s">
        <v>84</v>
      </c>
      <c r="W42" s="152"/>
      <c r="X42" s="152"/>
      <c r="Y42" s="41" t="s">
        <v>61</v>
      </c>
      <c r="Z42" s="41" t="s">
        <v>61</v>
      </c>
      <c r="AA42" s="135">
        <v>0</v>
      </c>
      <c r="AB42" s="5"/>
    </row>
    <row r="43" spans="3:28" ht="27" customHeight="1" x14ac:dyDescent="0.25">
      <c r="C43" s="2"/>
      <c r="D43" s="108"/>
      <c r="E43" s="108"/>
      <c r="F43" s="108"/>
      <c r="G43" s="41"/>
      <c r="H43" s="41"/>
      <c r="I43" s="43"/>
      <c r="J43" s="5"/>
      <c r="L43" s="2"/>
      <c r="M43" s="128" t="s">
        <v>85</v>
      </c>
      <c r="N43" s="128"/>
      <c r="O43" s="128"/>
      <c r="P43" s="19">
        <f>+'Kapitalkostnad OPSJON'!H75</f>
        <v>0</v>
      </c>
      <c r="Q43" s="19">
        <f>+P43*12</f>
        <v>0</v>
      </c>
      <c r="R43" s="85"/>
      <c r="S43" s="5"/>
      <c r="U43" s="2"/>
      <c r="V43" s="108" t="s">
        <v>85</v>
      </c>
      <c r="W43" s="108"/>
      <c r="X43" s="108"/>
      <c r="Y43" s="41" t="s">
        <v>61</v>
      </c>
      <c r="Z43" s="41" t="s">
        <v>61</v>
      </c>
      <c r="AA43" s="136"/>
      <c r="AB43" s="5"/>
    </row>
    <row r="44" spans="3:28" ht="27" customHeight="1" x14ac:dyDescent="0.25">
      <c r="C44" s="2"/>
      <c r="D44" s="95" t="s">
        <v>6</v>
      </c>
      <c r="E44" s="95"/>
      <c r="F44" s="96"/>
      <c r="G44" s="30">
        <f>SUM(G42:G43)</f>
        <v>0</v>
      </c>
      <c r="H44" s="30">
        <f>SUM(H42:H43)</f>
        <v>0</v>
      </c>
      <c r="I44" s="25" t="e">
        <f>+H44/$H$68</f>
        <v>#DIV/0!</v>
      </c>
      <c r="J44" s="5"/>
      <c r="L44" s="2"/>
      <c r="M44" s="95" t="s">
        <v>6</v>
      </c>
      <c r="N44" s="95"/>
      <c r="O44" s="96"/>
      <c r="P44" s="30">
        <f>SUM(P42:P43)</f>
        <v>0</v>
      </c>
      <c r="Q44" s="30">
        <f>SUM(Q42:Q43)</f>
        <v>0</v>
      </c>
      <c r="R44" s="25" t="e">
        <f>+Q44/$H$68</f>
        <v>#DIV/0!</v>
      </c>
      <c r="S44" s="5"/>
      <c r="U44" s="2"/>
      <c r="V44" s="95" t="s">
        <v>6</v>
      </c>
      <c r="W44" s="95"/>
      <c r="X44" s="96"/>
      <c r="Y44" s="30">
        <f>SUM(Y42:Y43)</f>
        <v>0</v>
      </c>
      <c r="Z44" s="30">
        <f>SUM(Z42:Z43)</f>
        <v>0</v>
      </c>
      <c r="AA44" s="25" t="e">
        <f>+Z44/$H$68</f>
        <v>#DIV/0!</v>
      </c>
      <c r="AB44" s="5"/>
    </row>
    <row r="45" spans="3:28" ht="27" customHeight="1" x14ac:dyDescent="0.2">
      <c r="C45" s="2"/>
      <c r="D45" s="36"/>
      <c r="E45" s="36"/>
      <c r="F45" s="36"/>
      <c r="G45" s="36"/>
      <c r="H45" s="36"/>
      <c r="I45" s="36"/>
      <c r="J45" s="5"/>
      <c r="L45" s="2"/>
      <c r="M45" s="36"/>
      <c r="N45" s="36"/>
      <c r="O45" s="36"/>
      <c r="P45" s="36"/>
      <c r="Q45" s="36"/>
      <c r="R45" s="36"/>
      <c r="S45" s="5"/>
      <c r="U45" s="2"/>
      <c r="V45" s="36"/>
      <c r="W45" s="36"/>
      <c r="X45" s="36"/>
      <c r="Y45" s="36"/>
      <c r="Z45" s="36"/>
      <c r="AA45" s="36"/>
      <c r="AB45" s="5"/>
    </row>
    <row r="46" spans="3:28" ht="15.75" x14ac:dyDescent="0.25">
      <c r="C46" s="2"/>
      <c r="D46" s="105" t="s">
        <v>17</v>
      </c>
      <c r="E46" s="105"/>
      <c r="F46" s="105"/>
      <c r="G46" s="105"/>
      <c r="H46" s="105"/>
      <c r="I46" s="33"/>
      <c r="J46" s="5"/>
      <c r="L46" s="2"/>
      <c r="M46" s="105" t="s">
        <v>17</v>
      </c>
      <c r="N46" s="105"/>
      <c r="O46" s="105"/>
      <c r="P46" s="105"/>
      <c r="Q46" s="105"/>
      <c r="R46" s="33"/>
      <c r="S46" s="5"/>
      <c r="U46" s="2"/>
      <c r="V46" s="105" t="s">
        <v>17</v>
      </c>
      <c r="W46" s="105"/>
      <c r="X46" s="105"/>
      <c r="Y46" s="105"/>
      <c r="Z46" s="105"/>
      <c r="AA46" s="33"/>
      <c r="AB46" s="5"/>
    </row>
    <row r="47" spans="3:28" ht="15.75" x14ac:dyDescent="0.25">
      <c r="C47" s="2"/>
      <c r="D47" s="1"/>
      <c r="E47" s="1"/>
      <c r="F47" s="1"/>
      <c r="G47" s="106"/>
      <c r="H47" s="106"/>
      <c r="I47" s="31"/>
      <c r="J47" s="5"/>
      <c r="L47" s="2"/>
      <c r="M47" s="1"/>
      <c r="N47" s="1"/>
      <c r="O47" s="1"/>
      <c r="P47" s="106"/>
      <c r="Q47" s="106"/>
      <c r="R47" s="31"/>
      <c r="S47" s="5"/>
      <c r="U47" s="2"/>
      <c r="V47" s="1"/>
      <c r="W47" s="1"/>
      <c r="X47" s="1"/>
      <c r="Y47" s="106"/>
      <c r="Z47" s="106"/>
      <c r="AA47" s="31"/>
      <c r="AB47" s="5"/>
    </row>
    <row r="48" spans="3:28" ht="27" customHeight="1" x14ac:dyDescent="0.2">
      <c r="C48" s="2"/>
      <c r="D48" s="91" t="s">
        <v>18</v>
      </c>
      <c r="E48" s="92"/>
      <c r="F48" s="13" t="s">
        <v>19</v>
      </c>
      <c r="G48" s="13" t="s">
        <v>20</v>
      </c>
      <c r="H48" s="14" t="s">
        <v>4</v>
      </c>
      <c r="I48" s="14" t="s">
        <v>39</v>
      </c>
      <c r="J48" s="5"/>
      <c r="L48" s="2"/>
      <c r="M48" s="91" t="s">
        <v>18</v>
      </c>
      <c r="N48" s="92"/>
      <c r="O48" s="13" t="s">
        <v>19</v>
      </c>
      <c r="P48" s="13" t="s">
        <v>20</v>
      </c>
      <c r="Q48" s="14" t="s">
        <v>4</v>
      </c>
      <c r="R48" s="14" t="s">
        <v>39</v>
      </c>
      <c r="S48" s="5"/>
      <c r="U48" s="2"/>
      <c r="V48" s="91" t="s">
        <v>18</v>
      </c>
      <c r="W48" s="92"/>
      <c r="X48" s="13" t="s">
        <v>19</v>
      </c>
      <c r="Y48" s="13" t="s">
        <v>20</v>
      </c>
      <c r="Z48" s="14" t="s">
        <v>4</v>
      </c>
      <c r="AA48" s="14" t="s">
        <v>39</v>
      </c>
      <c r="AB48" s="5"/>
    </row>
    <row r="49" spans="3:28" ht="51.75" customHeight="1" x14ac:dyDescent="0.25">
      <c r="C49" s="2"/>
      <c r="D49" s="150" t="s">
        <v>21</v>
      </c>
      <c r="E49" s="154"/>
      <c r="F49" s="73">
        <f>+'Ro 2 BASIS'!F45</f>
        <v>150</v>
      </c>
      <c r="G49" s="72">
        <f>+'Ro 2 BASIS'!G45</f>
        <v>0</v>
      </c>
      <c r="H49" s="42">
        <f>F49*G49</f>
        <v>0</v>
      </c>
      <c r="I49" s="146" t="str">
        <f>+'Ro 2 BASIS'!I45</f>
        <v>0,5%-1%</v>
      </c>
      <c r="J49" s="5"/>
      <c r="L49" s="2"/>
      <c r="M49" s="101" t="s">
        <v>21</v>
      </c>
      <c r="N49" s="107"/>
      <c r="O49" s="12">
        <v>150</v>
      </c>
      <c r="P49" s="11"/>
      <c r="Q49" s="16">
        <f>O49*P49</f>
        <v>0</v>
      </c>
      <c r="R49" s="99" t="s">
        <v>41</v>
      </c>
      <c r="S49" s="5"/>
      <c r="U49" s="2"/>
      <c r="V49" s="101" t="s">
        <v>21</v>
      </c>
      <c r="W49" s="107"/>
      <c r="X49" s="12">
        <v>150</v>
      </c>
      <c r="Y49" s="11"/>
      <c r="Z49" s="16">
        <f>X49*Y49</f>
        <v>0</v>
      </c>
      <c r="AA49" s="99" t="s">
        <v>76</v>
      </c>
      <c r="AB49" s="5"/>
    </row>
    <row r="50" spans="3:28" ht="51.75" customHeight="1" x14ac:dyDescent="0.25">
      <c r="C50" s="2"/>
      <c r="D50" s="150" t="s">
        <v>22</v>
      </c>
      <c r="E50" s="154"/>
      <c r="F50" s="73">
        <f>+'Ro 2 BASIS'!F46</f>
        <v>270</v>
      </c>
      <c r="G50" s="72">
        <f>+'Ro 2 BASIS'!G46</f>
        <v>0</v>
      </c>
      <c r="H50" s="42">
        <f>F50*G50</f>
        <v>0</v>
      </c>
      <c r="I50" s="147"/>
      <c r="J50" s="5"/>
      <c r="L50" s="2"/>
      <c r="M50" s="101" t="s">
        <v>22</v>
      </c>
      <c r="N50" s="107"/>
      <c r="O50" s="12">
        <v>270</v>
      </c>
      <c r="P50" s="11"/>
      <c r="Q50" s="16">
        <f>O50*P50</f>
        <v>0</v>
      </c>
      <c r="R50" s="100"/>
      <c r="S50" s="5"/>
      <c r="U50" s="2"/>
      <c r="V50" s="101" t="s">
        <v>22</v>
      </c>
      <c r="W50" s="107"/>
      <c r="X50" s="12">
        <v>270</v>
      </c>
      <c r="Y50" s="11"/>
      <c r="Z50" s="16">
        <f>X50*Y50</f>
        <v>0</v>
      </c>
      <c r="AA50" s="100"/>
      <c r="AB50" s="5"/>
    </row>
    <row r="51" spans="3:28" ht="51.75" customHeight="1" x14ac:dyDescent="0.25">
      <c r="C51" s="2"/>
      <c r="D51" s="150" t="s">
        <v>23</v>
      </c>
      <c r="E51" s="154"/>
      <c r="F51" s="73">
        <f>+'Ro 2 BASIS'!F47</f>
        <v>240</v>
      </c>
      <c r="G51" s="72">
        <f>+'Ro 2 BASIS'!G47</f>
        <v>0</v>
      </c>
      <c r="H51" s="42">
        <f>F51*G51</f>
        <v>0</v>
      </c>
      <c r="I51" s="147"/>
      <c r="J51" s="5"/>
      <c r="L51" s="2"/>
      <c r="M51" s="101" t="s">
        <v>23</v>
      </c>
      <c r="N51" s="107"/>
      <c r="O51" s="12">
        <v>240</v>
      </c>
      <c r="P51" s="11"/>
      <c r="Q51" s="16">
        <f>O51*P51</f>
        <v>0</v>
      </c>
      <c r="R51" s="100"/>
      <c r="S51" s="5"/>
      <c r="U51" s="2"/>
      <c r="V51" s="101" t="s">
        <v>23</v>
      </c>
      <c r="W51" s="107"/>
      <c r="X51" s="12">
        <v>240</v>
      </c>
      <c r="Y51" s="11"/>
      <c r="Z51" s="16">
        <f>X51*Y51</f>
        <v>0</v>
      </c>
      <c r="AA51" s="100"/>
      <c r="AB51" s="5"/>
    </row>
    <row r="52" spans="3:28" ht="51.75" customHeight="1" x14ac:dyDescent="0.25">
      <c r="C52" s="2"/>
      <c r="D52" s="150" t="s">
        <v>24</v>
      </c>
      <c r="E52" s="154"/>
      <c r="F52" s="73">
        <f>+'Ro 2 BASIS'!F48</f>
        <v>100</v>
      </c>
      <c r="G52" s="72">
        <f>+'Ro 2 BASIS'!G48</f>
        <v>0</v>
      </c>
      <c r="H52" s="42">
        <f>F52*G52</f>
        <v>0</v>
      </c>
      <c r="I52" s="147"/>
      <c r="J52" s="5"/>
      <c r="L52" s="2"/>
      <c r="M52" s="101" t="s">
        <v>24</v>
      </c>
      <c r="N52" s="107"/>
      <c r="O52" s="12">
        <v>100</v>
      </c>
      <c r="P52" s="11"/>
      <c r="Q52" s="16">
        <f>O52*P52</f>
        <v>0</v>
      </c>
      <c r="R52" s="100"/>
      <c r="S52" s="5"/>
      <c r="U52" s="2"/>
      <c r="V52" s="101" t="s">
        <v>24</v>
      </c>
      <c r="W52" s="107"/>
      <c r="X52" s="12">
        <v>100</v>
      </c>
      <c r="Y52" s="11"/>
      <c r="Z52" s="16">
        <f>X52*Y52</f>
        <v>0</v>
      </c>
      <c r="AA52" s="100"/>
      <c r="AB52" s="5"/>
    </row>
    <row r="53" spans="3:28" ht="27" customHeight="1" x14ac:dyDescent="0.25">
      <c r="C53" s="2"/>
      <c r="D53" s="103" t="s">
        <v>6</v>
      </c>
      <c r="E53" s="104"/>
      <c r="F53" s="26">
        <f>SUM(F49:F52)</f>
        <v>760</v>
      </c>
      <c r="G53" s="27"/>
      <c r="H53" s="28">
        <f>SUM(H49:H52)</f>
        <v>0</v>
      </c>
      <c r="I53" s="25" t="e">
        <f>+H53/$H$68</f>
        <v>#DIV/0!</v>
      </c>
      <c r="J53" s="5"/>
      <c r="L53" s="2"/>
      <c r="M53" s="103" t="s">
        <v>6</v>
      </c>
      <c r="N53" s="104"/>
      <c r="O53" s="26">
        <f>SUM(O49:O52)</f>
        <v>760</v>
      </c>
      <c r="P53" s="27"/>
      <c r="Q53" s="28">
        <f>SUM(Q49:Q52)</f>
        <v>0</v>
      </c>
      <c r="R53" s="25" t="e">
        <f>+Q53/$H$68</f>
        <v>#DIV/0!</v>
      </c>
      <c r="S53" s="5"/>
      <c r="U53" s="2"/>
      <c r="V53" s="103" t="s">
        <v>6</v>
      </c>
      <c r="W53" s="104"/>
      <c r="X53" s="26">
        <f>SUM(X49:X52)</f>
        <v>760</v>
      </c>
      <c r="Y53" s="27"/>
      <c r="Z53" s="28">
        <f>SUM(Z49:Z52)</f>
        <v>0</v>
      </c>
      <c r="AA53" s="25" t="e">
        <f>+Z53/$H$68</f>
        <v>#DIV/0!</v>
      </c>
      <c r="AB53" s="5"/>
    </row>
    <row r="54" spans="3:28" ht="27" customHeight="1" x14ac:dyDescent="0.2">
      <c r="C54" s="2"/>
      <c r="J54" s="5"/>
      <c r="L54" s="2"/>
      <c r="S54" s="5"/>
      <c r="U54" s="2"/>
      <c r="AB54" s="5"/>
    </row>
    <row r="55" spans="3:28" ht="15.75" x14ac:dyDescent="0.25">
      <c r="C55" s="2"/>
      <c r="D55" s="105" t="s">
        <v>25</v>
      </c>
      <c r="E55" s="105"/>
      <c r="F55" s="105"/>
      <c r="G55" s="105"/>
      <c r="H55" s="105"/>
      <c r="I55" s="33"/>
      <c r="J55" s="5"/>
      <c r="L55" s="2"/>
      <c r="M55" s="105" t="s">
        <v>25</v>
      </c>
      <c r="N55" s="105"/>
      <c r="O55" s="105"/>
      <c r="P55" s="105"/>
      <c r="Q55" s="105"/>
      <c r="R55" s="33"/>
      <c r="S55" s="5"/>
      <c r="U55" s="2"/>
      <c r="V55" s="105" t="s">
        <v>25</v>
      </c>
      <c r="W55" s="105"/>
      <c r="X55" s="105"/>
      <c r="Y55" s="105"/>
      <c r="Z55" s="105"/>
      <c r="AA55" s="33"/>
      <c r="AB55" s="5"/>
    </row>
    <row r="56" spans="3:28" ht="15.75" x14ac:dyDescent="0.25">
      <c r="C56" s="2"/>
      <c r="D56" s="1"/>
      <c r="E56" s="1"/>
      <c r="F56" s="1"/>
      <c r="G56" s="106"/>
      <c r="H56" s="106"/>
      <c r="I56" s="31"/>
      <c r="J56" s="5"/>
      <c r="L56" s="2"/>
      <c r="M56" s="1"/>
      <c r="N56" s="1"/>
      <c r="O56" s="1"/>
      <c r="P56" s="106"/>
      <c r="Q56" s="106"/>
      <c r="R56" s="31"/>
      <c r="S56" s="5"/>
      <c r="U56" s="2"/>
      <c r="V56" s="1"/>
      <c r="W56" s="1"/>
      <c r="X56" s="1"/>
      <c r="Y56" s="106"/>
      <c r="Z56" s="106"/>
      <c r="AA56" s="31"/>
      <c r="AB56" s="5"/>
    </row>
    <row r="57" spans="3:28" ht="27" customHeight="1" x14ac:dyDescent="0.2">
      <c r="C57" s="2"/>
      <c r="D57" s="91" t="s">
        <v>18</v>
      </c>
      <c r="E57" s="92"/>
      <c r="F57" s="13" t="s">
        <v>26</v>
      </c>
      <c r="G57" s="13" t="s">
        <v>27</v>
      </c>
      <c r="H57" s="14" t="s">
        <v>4</v>
      </c>
      <c r="I57" s="14" t="s">
        <v>39</v>
      </c>
      <c r="J57" s="5"/>
      <c r="L57" s="2"/>
      <c r="M57" s="91" t="s">
        <v>18</v>
      </c>
      <c r="N57" s="92"/>
      <c r="O57" s="13" t="s">
        <v>26</v>
      </c>
      <c r="P57" s="13" t="s">
        <v>27</v>
      </c>
      <c r="Q57" s="14" t="s">
        <v>4</v>
      </c>
      <c r="R57" s="14" t="s">
        <v>39</v>
      </c>
      <c r="S57" s="5"/>
      <c r="U57" s="2"/>
      <c r="V57" s="91" t="s">
        <v>18</v>
      </c>
      <c r="W57" s="92"/>
      <c r="X57" s="13" t="s">
        <v>26</v>
      </c>
      <c r="Y57" s="13" t="s">
        <v>27</v>
      </c>
      <c r="Z57" s="14" t="s">
        <v>4</v>
      </c>
      <c r="AA57" s="14" t="s">
        <v>39</v>
      </c>
      <c r="AB57" s="5"/>
    </row>
    <row r="58" spans="3:28" ht="27" customHeight="1" x14ac:dyDescent="0.25">
      <c r="C58" s="2"/>
      <c r="D58" s="150" t="s">
        <v>28</v>
      </c>
      <c r="E58" s="151"/>
      <c r="F58" s="73">
        <f>+'Ro 2 BASIS'!F54</f>
        <v>100</v>
      </c>
      <c r="G58" s="72">
        <f>+'Ro 2 BASIS'!G54</f>
        <v>0</v>
      </c>
      <c r="H58" s="42">
        <f>F58*G58</f>
        <v>0</v>
      </c>
      <c r="I58" s="146" t="str">
        <f>+'Ro 2 BASIS'!I54</f>
        <v>0,1%-0,5%</v>
      </c>
      <c r="J58" s="5"/>
      <c r="L58" s="2"/>
      <c r="M58" s="101" t="s">
        <v>28</v>
      </c>
      <c r="N58" s="102"/>
      <c r="O58" s="12">
        <v>100</v>
      </c>
      <c r="P58" s="11"/>
      <c r="Q58" s="16">
        <f>O58*P58</f>
        <v>0</v>
      </c>
      <c r="R58" s="99" t="s">
        <v>42</v>
      </c>
      <c r="S58" s="5"/>
      <c r="U58" s="2"/>
      <c r="V58" s="101" t="s">
        <v>28</v>
      </c>
      <c r="W58" s="102"/>
      <c r="X58" s="12">
        <v>100</v>
      </c>
      <c r="Y58" s="11"/>
      <c r="Z58" s="16">
        <f>X58*Y58</f>
        <v>0</v>
      </c>
      <c r="AA58" s="99" t="s">
        <v>42</v>
      </c>
      <c r="AB58" s="5"/>
    </row>
    <row r="59" spans="3:28" ht="27" customHeight="1" x14ac:dyDescent="0.25">
      <c r="C59" s="2"/>
      <c r="D59" s="150" t="s">
        <v>29</v>
      </c>
      <c r="E59" s="151"/>
      <c r="F59" s="73">
        <f>+'Ro 2 BASIS'!F55</f>
        <v>50</v>
      </c>
      <c r="G59" s="72">
        <f>+'Ro 2 BASIS'!G55</f>
        <v>0</v>
      </c>
      <c r="H59" s="42">
        <f>F59*G59</f>
        <v>0</v>
      </c>
      <c r="I59" s="147"/>
      <c r="J59" s="5"/>
      <c r="L59" s="2"/>
      <c r="M59" s="101" t="s">
        <v>29</v>
      </c>
      <c r="N59" s="102"/>
      <c r="O59" s="12">
        <v>50</v>
      </c>
      <c r="P59" s="11"/>
      <c r="Q59" s="16">
        <f>O59*P59</f>
        <v>0</v>
      </c>
      <c r="R59" s="100"/>
      <c r="S59" s="5"/>
      <c r="U59" s="2"/>
      <c r="V59" s="101" t="s">
        <v>29</v>
      </c>
      <c r="W59" s="102"/>
      <c r="X59" s="12">
        <v>50</v>
      </c>
      <c r="Y59" s="11"/>
      <c r="Z59" s="16">
        <f>X59*Y59</f>
        <v>0</v>
      </c>
      <c r="AA59" s="100"/>
      <c r="AB59" s="5"/>
    </row>
    <row r="60" spans="3:28" ht="27" customHeight="1" x14ac:dyDescent="0.25">
      <c r="C60" s="2"/>
      <c r="D60" s="103" t="s">
        <v>6</v>
      </c>
      <c r="E60" s="104"/>
      <c r="F60" s="26">
        <f>SUM(F58:F59)</f>
        <v>150</v>
      </c>
      <c r="G60" s="27"/>
      <c r="H60" s="28">
        <f>SUM(H58:H59)</f>
        <v>0</v>
      </c>
      <c r="I60" s="67" t="e">
        <f>+H60/$H$68</f>
        <v>#DIV/0!</v>
      </c>
      <c r="J60" s="5"/>
      <c r="L60" s="2"/>
      <c r="M60" s="103" t="s">
        <v>6</v>
      </c>
      <c r="N60" s="104"/>
      <c r="O60" s="26">
        <f>SUM(O58:O59)</f>
        <v>150</v>
      </c>
      <c r="P60" s="27"/>
      <c r="Q60" s="28">
        <f>SUM(Q58:Q59)</f>
        <v>0</v>
      </c>
      <c r="R60" s="67" t="e">
        <f>+Q60/$H$68</f>
        <v>#DIV/0!</v>
      </c>
      <c r="S60" s="5"/>
      <c r="U60" s="2"/>
      <c r="V60" s="103" t="s">
        <v>6</v>
      </c>
      <c r="W60" s="104"/>
      <c r="X60" s="26">
        <f>SUM(X58:X59)</f>
        <v>150</v>
      </c>
      <c r="Y60" s="27"/>
      <c r="Z60" s="28">
        <f>SUM(Z58:Z59)</f>
        <v>0</v>
      </c>
      <c r="AA60" s="67" t="e">
        <f>+Z60/$H$68</f>
        <v>#DIV/0!</v>
      </c>
      <c r="AB60" s="5"/>
    </row>
    <row r="61" spans="3:28" ht="15.75" x14ac:dyDescent="0.25">
      <c r="C61" s="2"/>
      <c r="H61" s="37"/>
      <c r="I61" s="37"/>
      <c r="J61" s="15"/>
      <c r="L61" s="2"/>
      <c r="Q61" s="37"/>
      <c r="R61" s="37"/>
      <c r="S61" s="15"/>
      <c r="U61" s="2"/>
      <c r="Z61" s="37"/>
      <c r="AA61" s="37"/>
      <c r="AB61" s="15"/>
    </row>
    <row r="62" spans="3:28" ht="15.75" x14ac:dyDescent="0.25">
      <c r="C62" s="2"/>
      <c r="D62" s="105" t="s">
        <v>58</v>
      </c>
      <c r="E62" s="105"/>
      <c r="F62" s="105"/>
      <c r="G62" s="105"/>
      <c r="H62" s="105"/>
      <c r="I62" s="33"/>
      <c r="J62" s="5"/>
      <c r="L62" s="2"/>
      <c r="M62" s="105" t="s">
        <v>58</v>
      </c>
      <c r="N62" s="105"/>
      <c r="O62" s="105"/>
      <c r="P62" s="105"/>
      <c r="Q62" s="105"/>
      <c r="R62" s="33"/>
      <c r="S62" s="5"/>
      <c r="U62" s="2"/>
      <c r="V62" s="105" t="s">
        <v>58</v>
      </c>
      <c r="W62" s="105"/>
      <c r="X62" s="105"/>
      <c r="Y62" s="105"/>
      <c r="Z62" s="105"/>
      <c r="AA62" s="33"/>
      <c r="AB62" s="5"/>
    </row>
    <row r="63" spans="3:28" ht="15.75" x14ac:dyDescent="0.25">
      <c r="C63" s="2"/>
      <c r="D63" s="1"/>
      <c r="E63" s="1"/>
      <c r="F63" s="1"/>
      <c r="G63" s="106"/>
      <c r="H63" s="106"/>
      <c r="I63" s="31"/>
      <c r="J63" s="5"/>
      <c r="L63" s="2"/>
      <c r="M63" s="1"/>
      <c r="N63" s="1"/>
      <c r="O63" s="1"/>
      <c r="P63" s="106"/>
      <c r="Q63" s="106"/>
      <c r="R63" s="31"/>
      <c r="S63" s="5"/>
      <c r="U63" s="2"/>
      <c r="V63" s="1"/>
      <c r="W63" s="1"/>
      <c r="X63" s="1"/>
      <c r="Y63" s="106"/>
      <c r="Z63" s="106"/>
      <c r="AA63" s="31"/>
      <c r="AB63" s="5"/>
    </row>
    <row r="64" spans="3:28" ht="27" customHeight="1" x14ac:dyDescent="0.2">
      <c r="C64" s="2"/>
      <c r="D64" s="91" t="s">
        <v>57</v>
      </c>
      <c r="E64" s="92"/>
      <c r="F64" s="93"/>
      <c r="G64" s="13" t="s">
        <v>14</v>
      </c>
      <c r="H64" s="14" t="s">
        <v>4</v>
      </c>
      <c r="I64" s="14" t="s">
        <v>39</v>
      </c>
      <c r="J64" s="5"/>
      <c r="L64" s="2"/>
      <c r="M64" s="91" t="s">
        <v>57</v>
      </c>
      <c r="N64" s="92"/>
      <c r="O64" s="93"/>
      <c r="P64" s="13" t="s">
        <v>14</v>
      </c>
      <c r="Q64" s="14" t="s">
        <v>4</v>
      </c>
      <c r="R64" s="14" t="s">
        <v>39</v>
      </c>
      <c r="S64" s="5"/>
      <c r="U64" s="2"/>
      <c r="V64" s="91" t="s">
        <v>57</v>
      </c>
      <c r="W64" s="92"/>
      <c r="X64" s="93"/>
      <c r="Y64" s="13" t="s">
        <v>14</v>
      </c>
      <c r="Z64" s="14" t="s">
        <v>4</v>
      </c>
      <c r="AA64" s="14" t="s">
        <v>39</v>
      </c>
      <c r="AB64" s="5"/>
    </row>
    <row r="65" spans="3:28" ht="27" customHeight="1" x14ac:dyDescent="0.25">
      <c r="C65" s="2"/>
      <c r="D65" s="94" t="s">
        <v>57</v>
      </c>
      <c r="E65" s="94"/>
      <c r="F65" s="94"/>
      <c r="G65" s="41">
        <f>+'Ro 2 BASIS'!G61</f>
        <v>0</v>
      </c>
      <c r="H65" s="42">
        <f>+G65*12</f>
        <v>0</v>
      </c>
      <c r="I65" s="43"/>
      <c r="J65" s="5"/>
      <c r="L65" s="2"/>
      <c r="M65" s="94" t="s">
        <v>57</v>
      </c>
      <c r="N65" s="94"/>
      <c r="O65" s="94"/>
      <c r="P65" s="41"/>
      <c r="Q65" s="42">
        <f>+P65*12</f>
        <v>0</v>
      </c>
      <c r="R65" s="43"/>
      <c r="S65" s="5"/>
      <c r="U65" s="2"/>
      <c r="V65" s="94" t="s">
        <v>57</v>
      </c>
      <c r="W65" s="94"/>
      <c r="X65" s="94"/>
      <c r="Y65" s="41"/>
      <c r="Z65" s="42">
        <f>+Y65*12</f>
        <v>0</v>
      </c>
      <c r="AA65" s="43"/>
      <c r="AB65" s="5"/>
    </row>
    <row r="66" spans="3:28" ht="27" customHeight="1" x14ac:dyDescent="0.25">
      <c r="C66" s="2"/>
      <c r="D66" s="95" t="s">
        <v>6</v>
      </c>
      <c r="E66" s="95"/>
      <c r="F66" s="96"/>
      <c r="G66" s="28">
        <f>SUM(G65)</f>
        <v>0</v>
      </c>
      <c r="H66" s="28">
        <f>SUM(H65)</f>
        <v>0</v>
      </c>
      <c r="I66" s="67" t="e">
        <f>+H66/$H$68</f>
        <v>#DIV/0!</v>
      </c>
      <c r="J66" s="5"/>
      <c r="L66" s="2"/>
      <c r="M66" s="95" t="s">
        <v>6</v>
      </c>
      <c r="N66" s="95"/>
      <c r="O66" s="96"/>
      <c r="P66" s="28">
        <f>SUM(P65)</f>
        <v>0</v>
      </c>
      <c r="Q66" s="28">
        <f>SUM(Q65)</f>
        <v>0</v>
      </c>
      <c r="R66" s="67" t="e">
        <f>+Q66/$H$68</f>
        <v>#DIV/0!</v>
      </c>
      <c r="S66" s="5"/>
      <c r="U66" s="2"/>
      <c r="V66" s="95" t="s">
        <v>6</v>
      </c>
      <c r="W66" s="95"/>
      <c r="X66" s="96"/>
      <c r="Y66" s="28">
        <f>SUM(Y65)</f>
        <v>0</v>
      </c>
      <c r="Z66" s="28">
        <f>SUM(Z65)</f>
        <v>0</v>
      </c>
      <c r="AA66" s="67" t="e">
        <f>+Z66/$H$68</f>
        <v>#DIV/0!</v>
      </c>
      <c r="AB66" s="5"/>
    </row>
    <row r="67" spans="3:28" customFormat="1" ht="27" customHeight="1" x14ac:dyDescent="0.2">
      <c r="C67" s="22"/>
      <c r="J67" s="18"/>
      <c r="L67" s="22"/>
      <c r="S67" s="18"/>
      <c r="U67" s="22"/>
      <c r="AB67" s="18"/>
    </row>
    <row r="68" spans="3:28" ht="30" customHeight="1" x14ac:dyDescent="0.25">
      <c r="C68" s="2"/>
      <c r="D68" s="97" t="s">
        <v>56</v>
      </c>
      <c r="E68" s="97"/>
      <c r="F68" s="97"/>
      <c r="G68" s="97"/>
      <c r="H68" s="42">
        <f>+H11+H19+H30+H36+H44+H53+H60+H66</f>
        <v>0</v>
      </c>
      <c r="I68" s="43" t="e">
        <f>+I11+I19+I30+I36+I44+I53+I60+I66</f>
        <v>#DIV/0!</v>
      </c>
      <c r="J68" s="5"/>
      <c r="L68" s="2"/>
      <c r="M68" s="97" t="s">
        <v>56</v>
      </c>
      <c r="N68" s="97"/>
      <c r="O68" s="97"/>
      <c r="P68" s="97"/>
      <c r="Q68" s="16">
        <f>+Q11+Q19+Q30+Q36+Q44+Q53+Q60+Q66</f>
        <v>0</v>
      </c>
      <c r="R68" s="68" t="e">
        <f>+R11+R19+R30+R36+R44+R53+R60+R66</f>
        <v>#DIV/0!</v>
      </c>
      <c r="S68" s="5"/>
      <c r="U68" s="2"/>
      <c r="V68" s="97" t="s">
        <v>56</v>
      </c>
      <c r="W68" s="97"/>
      <c r="X68" s="97"/>
      <c r="Y68" s="97"/>
      <c r="Z68" s="16">
        <f>+Z11+Z19+Z30+Z36+Z44+Z53+Z60+Z66</f>
        <v>0</v>
      </c>
      <c r="AA68" s="68" t="e">
        <f>+AA11+AA19+AA30+AA36+AA44+AA53+AA60+AA66</f>
        <v>#DIV/0!</v>
      </c>
      <c r="AB68" s="5"/>
    </row>
    <row r="69" spans="3:28" x14ac:dyDescent="0.2">
      <c r="C69" s="2"/>
      <c r="J69" s="5"/>
      <c r="L69" s="2"/>
      <c r="S69" s="5"/>
      <c r="U69" s="2"/>
      <c r="AB69" s="5"/>
    </row>
    <row r="70" spans="3:28" ht="15.75" x14ac:dyDescent="0.25">
      <c r="C70" s="2"/>
      <c r="D70" s="38" t="s">
        <v>30</v>
      </c>
      <c r="E70" s="38"/>
      <c r="F70" s="38"/>
      <c r="G70" s="38"/>
      <c r="J70" s="5"/>
      <c r="L70" s="2"/>
      <c r="M70" s="38" t="s">
        <v>30</v>
      </c>
      <c r="N70" s="38"/>
      <c r="O70" s="38"/>
      <c r="P70" s="38"/>
      <c r="S70" s="5"/>
      <c r="U70" s="2"/>
      <c r="V70" s="38" t="s">
        <v>30</v>
      </c>
      <c r="W70" s="38"/>
      <c r="X70" s="38"/>
      <c r="Y70" s="38"/>
      <c r="AB70" s="5"/>
    </row>
    <row r="71" spans="3:28" ht="15.75" x14ac:dyDescent="0.25">
      <c r="C71" s="2"/>
      <c r="D71" s="98" t="s">
        <v>31</v>
      </c>
      <c r="E71" s="98"/>
      <c r="F71" s="98"/>
      <c r="G71" s="38"/>
      <c r="J71" s="5"/>
      <c r="L71" s="2"/>
      <c r="M71" s="98" t="s">
        <v>31</v>
      </c>
      <c r="N71" s="98"/>
      <c r="O71" s="98"/>
      <c r="P71" s="38"/>
      <c r="S71" s="5"/>
      <c r="U71" s="2"/>
      <c r="V71" s="98" t="s">
        <v>31</v>
      </c>
      <c r="W71" s="98"/>
      <c r="X71" s="98"/>
      <c r="Y71" s="38"/>
      <c r="AB71" s="5"/>
    </row>
    <row r="72" spans="3:28" ht="15.75" x14ac:dyDescent="0.25">
      <c r="C72" s="2"/>
      <c r="D72" s="39"/>
      <c r="E72" s="39"/>
      <c r="F72" s="39"/>
      <c r="G72" s="38"/>
      <c r="J72" s="5"/>
      <c r="L72" s="2"/>
      <c r="M72" s="39"/>
      <c r="N72" s="39"/>
      <c r="O72" s="39"/>
      <c r="P72" s="38"/>
      <c r="S72" s="5"/>
      <c r="U72" s="2"/>
      <c r="V72" s="39"/>
      <c r="W72" s="39"/>
      <c r="X72" s="39"/>
      <c r="Y72" s="38"/>
      <c r="AB72" s="5"/>
    </row>
    <row r="73" spans="3:28" ht="15.75" customHeight="1" x14ac:dyDescent="0.2">
      <c r="C73" s="2"/>
      <c r="D73" s="88" t="s">
        <v>32</v>
      </c>
      <c r="E73" s="89"/>
      <c r="F73" s="89"/>
      <c r="G73" s="89"/>
      <c r="H73" s="89"/>
      <c r="I73" s="40"/>
      <c r="J73" s="5"/>
      <c r="L73" s="2"/>
      <c r="M73" s="88" t="s">
        <v>32</v>
      </c>
      <c r="N73" s="89"/>
      <c r="O73" s="89"/>
      <c r="P73" s="89"/>
      <c r="Q73" s="89"/>
      <c r="R73" s="40"/>
      <c r="S73" s="5"/>
      <c r="U73" s="2"/>
      <c r="V73" s="88" t="s">
        <v>32</v>
      </c>
      <c r="W73" s="89"/>
      <c r="X73" s="89"/>
      <c r="Y73" s="89"/>
      <c r="Z73" s="89"/>
      <c r="AA73" s="40"/>
      <c r="AB73" s="5"/>
    </row>
    <row r="74" spans="3:28" ht="15.75" customHeight="1" x14ac:dyDescent="0.2">
      <c r="C74" s="2"/>
      <c r="D74" s="89"/>
      <c r="E74" s="89"/>
      <c r="F74" s="89"/>
      <c r="G74" s="89"/>
      <c r="H74" s="89"/>
      <c r="I74" s="40"/>
      <c r="J74" s="5"/>
      <c r="L74" s="2"/>
      <c r="M74" s="89"/>
      <c r="N74" s="89"/>
      <c r="O74" s="89"/>
      <c r="P74" s="89"/>
      <c r="Q74" s="89"/>
      <c r="R74" s="40"/>
      <c r="S74" s="5"/>
      <c r="U74" s="2"/>
      <c r="V74" s="89"/>
      <c r="W74" s="89"/>
      <c r="X74" s="89"/>
      <c r="Y74" s="89"/>
      <c r="Z74" s="89"/>
      <c r="AA74" s="40"/>
      <c r="AB74" s="5"/>
    </row>
    <row r="75" spans="3:28" x14ac:dyDescent="0.2">
      <c r="C75" s="2"/>
      <c r="D75" s="89" t="s">
        <v>33</v>
      </c>
      <c r="E75" s="90"/>
      <c r="F75" s="90"/>
      <c r="G75" s="90"/>
      <c r="H75" s="90"/>
      <c r="I75" s="17"/>
      <c r="J75" s="5"/>
      <c r="L75" s="2"/>
      <c r="M75" s="89" t="s">
        <v>33</v>
      </c>
      <c r="N75" s="90"/>
      <c r="O75" s="90"/>
      <c r="P75" s="90"/>
      <c r="Q75" s="90"/>
      <c r="R75" s="17"/>
      <c r="S75" s="5"/>
      <c r="U75" s="2"/>
      <c r="V75" s="89" t="s">
        <v>33</v>
      </c>
      <c r="W75" s="90"/>
      <c r="X75" s="90"/>
      <c r="Y75" s="90"/>
      <c r="Z75" s="90"/>
      <c r="AA75" s="17"/>
      <c r="AB75" s="5"/>
    </row>
    <row r="76" spans="3:28" ht="15.75" x14ac:dyDescent="0.25">
      <c r="C76" s="10"/>
      <c r="D76" s="7"/>
      <c r="E76" s="7"/>
      <c r="F76" s="7"/>
      <c r="G76" s="8"/>
      <c r="H76" s="8"/>
      <c r="I76" s="8"/>
      <c r="J76" s="9"/>
      <c r="L76" s="10"/>
      <c r="M76" s="7"/>
      <c r="N76" s="7"/>
      <c r="O76" s="7"/>
      <c r="P76" s="8"/>
      <c r="Q76" s="8"/>
      <c r="R76" s="8"/>
      <c r="S76" s="9"/>
      <c r="U76" s="10"/>
      <c r="V76" s="7"/>
      <c r="W76" s="7"/>
      <c r="X76" s="7"/>
      <c r="Y76" s="8"/>
      <c r="Z76" s="8"/>
      <c r="AA76" s="8"/>
      <c r="AB76" s="9"/>
    </row>
    <row r="79" spans="3:28" ht="30" customHeight="1" x14ac:dyDescent="0.25">
      <c r="C79" s="129" t="s">
        <v>69</v>
      </c>
      <c r="D79" s="129"/>
      <c r="E79" s="129"/>
      <c r="F79" s="129"/>
      <c r="G79" s="129"/>
      <c r="H79" s="130">
        <f>+H68/365*728</f>
        <v>0</v>
      </c>
      <c r="I79" s="131"/>
      <c r="J79" s="132"/>
    </row>
    <row r="80" spans="3:28" ht="30" customHeight="1" x14ac:dyDescent="0.25">
      <c r="C80" s="129" t="s">
        <v>70</v>
      </c>
      <c r="D80" s="129"/>
      <c r="E80" s="129"/>
      <c r="F80" s="129"/>
      <c r="G80" s="129"/>
      <c r="H80" s="130">
        <f>+Q68*365*3654</f>
        <v>0</v>
      </c>
      <c r="I80" s="131"/>
      <c r="J80" s="132"/>
    </row>
    <row r="81" spans="3:10" ht="30" customHeight="1" x14ac:dyDescent="0.25">
      <c r="C81" s="129" t="s">
        <v>79</v>
      </c>
      <c r="D81" s="129"/>
      <c r="E81" s="129"/>
      <c r="F81" s="129"/>
      <c r="G81" s="129"/>
      <c r="H81" s="130">
        <f>+Z68*365*730</f>
        <v>0</v>
      </c>
      <c r="I81" s="131"/>
      <c r="J81" s="132"/>
    </row>
    <row r="82" spans="3:10" ht="30" customHeight="1" x14ac:dyDescent="0.25">
      <c r="C82" s="133" t="s">
        <v>80</v>
      </c>
      <c r="D82" s="133"/>
      <c r="E82" s="133"/>
      <c r="F82" s="133"/>
      <c r="G82" s="133"/>
      <c r="H82" s="134">
        <f>+SUM(H79:J81)</f>
        <v>0</v>
      </c>
      <c r="I82" s="131"/>
      <c r="J82" s="132"/>
    </row>
    <row r="97" spans="4:27" ht="15.75" x14ac:dyDescent="0.25">
      <c r="D97" s="1"/>
      <c r="E97" s="1"/>
      <c r="F97" s="4"/>
      <c r="G97" s="1"/>
      <c r="H97" s="1"/>
      <c r="I97" s="1"/>
      <c r="M97" s="1"/>
      <c r="N97" s="1"/>
      <c r="O97" s="4"/>
      <c r="P97" s="1"/>
      <c r="Q97" s="1"/>
      <c r="R97" s="1"/>
      <c r="V97" s="1"/>
      <c r="W97" s="1"/>
      <c r="X97" s="4"/>
      <c r="Y97" s="1"/>
      <c r="Z97" s="1"/>
      <c r="AA97" s="1"/>
    </row>
    <row r="98" spans="4:27" ht="15.75" x14ac:dyDescent="0.25">
      <c r="D98" s="1"/>
      <c r="E98" s="1"/>
      <c r="F98" s="4"/>
      <c r="G98" s="1"/>
      <c r="H98" s="1"/>
      <c r="I98" s="1"/>
      <c r="M98" s="1"/>
      <c r="N98" s="1"/>
      <c r="O98" s="4"/>
      <c r="P98" s="1"/>
      <c r="Q98" s="1"/>
      <c r="R98" s="1"/>
      <c r="V98" s="1"/>
      <c r="W98" s="1"/>
      <c r="X98" s="4"/>
      <c r="Y98" s="1"/>
      <c r="Z98" s="1"/>
      <c r="AA98" s="1"/>
    </row>
    <row r="102" spans="4:27" ht="15.75" x14ac:dyDescent="0.25">
      <c r="D102" s="1"/>
      <c r="E102" s="1"/>
      <c r="F102" s="1"/>
      <c r="G102" s="1"/>
      <c r="H102" s="1"/>
      <c r="I102" s="1"/>
      <c r="M102" s="1"/>
      <c r="N102" s="1"/>
      <c r="O102" s="1"/>
      <c r="P102" s="1"/>
      <c r="Q102" s="1"/>
      <c r="R102" s="1"/>
      <c r="V102" s="1"/>
      <c r="W102" s="1"/>
      <c r="X102" s="1"/>
      <c r="Y102" s="1"/>
      <c r="Z102" s="1"/>
      <c r="AA102" s="1"/>
    </row>
    <row r="103" spans="4:27" ht="15.75" x14ac:dyDescent="0.25">
      <c r="G103" s="1"/>
      <c r="H103" s="1"/>
      <c r="I103" s="1"/>
      <c r="P103" s="1"/>
      <c r="Q103" s="1"/>
      <c r="R103" s="1"/>
      <c r="Y103" s="1"/>
      <c r="Z103" s="1"/>
      <c r="AA103" s="1"/>
    </row>
    <row r="104" spans="4:27" ht="15.75" x14ac:dyDescent="0.25">
      <c r="G104" s="1"/>
      <c r="H104" s="1"/>
      <c r="I104" s="1"/>
      <c r="P104" s="1"/>
      <c r="Q104" s="1"/>
      <c r="R104" s="1"/>
      <c r="Y104" s="1"/>
      <c r="Z104" s="1"/>
      <c r="AA104" s="1"/>
    </row>
    <row r="105" spans="4:27" ht="15.75" x14ac:dyDescent="0.25">
      <c r="D105" s="4"/>
      <c r="E105" s="4"/>
      <c r="F105" s="4"/>
      <c r="G105" s="6"/>
      <c r="M105" s="4"/>
      <c r="N105" s="4"/>
      <c r="O105" s="4"/>
      <c r="P105" s="6"/>
      <c r="V105" s="4"/>
      <c r="W105" s="4"/>
      <c r="X105" s="4"/>
      <c r="Y105" s="6"/>
    </row>
    <row r="106" spans="4:27" ht="15.75" x14ac:dyDescent="0.25">
      <c r="D106" s="4"/>
      <c r="E106" s="4"/>
      <c r="F106" s="4"/>
      <c r="G106" s="6"/>
      <c r="M106" s="4"/>
      <c r="N106" s="4"/>
      <c r="O106" s="4"/>
      <c r="P106" s="6"/>
      <c r="V106" s="4"/>
      <c r="W106" s="4"/>
      <c r="X106" s="4"/>
      <c r="Y106" s="6"/>
    </row>
    <row r="112" spans="4:27" ht="15.75" x14ac:dyDescent="0.25">
      <c r="D112" s="4"/>
      <c r="E112" s="4"/>
      <c r="F112" s="4"/>
      <c r="G112" s="4"/>
      <c r="H112" s="4"/>
      <c r="I112" s="4"/>
      <c r="M112" s="4"/>
      <c r="N112" s="4"/>
      <c r="O112" s="4"/>
      <c r="P112" s="4"/>
      <c r="Q112" s="4"/>
      <c r="R112" s="4"/>
      <c r="V112" s="4"/>
      <c r="W112" s="4"/>
      <c r="X112" s="4"/>
      <c r="Y112" s="4"/>
      <c r="Z112" s="4"/>
      <c r="AA112" s="4"/>
    </row>
    <row r="113" spans="4:25" ht="15.75" x14ac:dyDescent="0.25">
      <c r="D113" s="4"/>
      <c r="E113" s="4"/>
      <c r="F113" s="4"/>
      <c r="G113" s="6"/>
      <c r="M113" s="4"/>
      <c r="N113" s="4"/>
      <c r="O113" s="4"/>
      <c r="P113" s="6"/>
      <c r="V113" s="4"/>
      <c r="W113" s="4"/>
      <c r="X113" s="4"/>
      <c r="Y113" s="6"/>
    </row>
    <row r="114" spans="4:25" ht="15.75" x14ac:dyDescent="0.25">
      <c r="D114" s="4"/>
      <c r="E114" s="4"/>
      <c r="F114" s="4"/>
      <c r="G114" s="6"/>
      <c r="M114" s="4"/>
      <c r="N114" s="4"/>
      <c r="O114" s="4"/>
      <c r="P114" s="6"/>
      <c r="V114" s="4"/>
      <c r="W114" s="4"/>
      <c r="X114" s="4"/>
      <c r="Y114" s="6"/>
    </row>
    <row r="115" spans="4:25" ht="15.75" x14ac:dyDescent="0.25">
      <c r="D115" s="4"/>
      <c r="E115" s="4"/>
      <c r="F115" s="4"/>
      <c r="G115" s="6"/>
      <c r="M115" s="4"/>
      <c r="N115" s="4"/>
      <c r="O115" s="4"/>
      <c r="P115" s="6"/>
      <c r="V115" s="4"/>
      <c r="W115" s="4"/>
      <c r="X115" s="4"/>
      <c r="Y115" s="6"/>
    </row>
    <row r="116" spans="4:25" ht="15.75" x14ac:dyDescent="0.25">
      <c r="D116" s="4"/>
      <c r="E116" s="4"/>
      <c r="F116" s="4"/>
      <c r="G116" s="6"/>
      <c r="M116" s="4"/>
      <c r="N116" s="4"/>
      <c r="O116" s="4"/>
      <c r="P116" s="6"/>
      <c r="V116" s="4"/>
      <c r="W116" s="4"/>
      <c r="X116" s="4"/>
      <c r="Y116" s="6"/>
    </row>
    <row r="117" spans="4:25" ht="15.75" x14ac:dyDescent="0.25">
      <c r="D117" s="4"/>
      <c r="E117" s="4"/>
      <c r="F117" s="4"/>
      <c r="G117" s="6"/>
      <c r="M117" s="4"/>
      <c r="N117" s="4"/>
      <c r="O117" s="4"/>
      <c r="P117" s="6"/>
      <c r="V117" s="4"/>
      <c r="W117" s="4"/>
      <c r="X117" s="4"/>
      <c r="Y117" s="6"/>
    </row>
    <row r="118" spans="4:25" ht="15.75" x14ac:dyDescent="0.25">
      <c r="D118" s="4"/>
      <c r="E118" s="4"/>
      <c r="F118" s="4"/>
      <c r="G118" s="6"/>
      <c r="M118" s="4"/>
      <c r="N118" s="4"/>
      <c r="O118" s="4"/>
      <c r="P118" s="6"/>
      <c r="V118" s="4"/>
      <c r="W118" s="4"/>
      <c r="X118" s="4"/>
      <c r="Y118" s="6"/>
    </row>
    <row r="120" spans="4:25" ht="15.75" x14ac:dyDescent="0.25">
      <c r="G120" s="1"/>
      <c r="P120" s="1"/>
      <c r="Y120" s="1"/>
    </row>
    <row r="121" spans="4:25" ht="15.75" x14ac:dyDescent="0.25">
      <c r="G121" s="1"/>
      <c r="P121" s="1"/>
      <c r="Y121" s="1"/>
    </row>
    <row r="144" spans="4:27" ht="15.75" x14ac:dyDescent="0.25">
      <c r="D144" s="1"/>
      <c r="E144" s="1"/>
      <c r="F144" s="4"/>
      <c r="G144" s="1"/>
      <c r="H144" s="1"/>
      <c r="I144" s="1"/>
      <c r="M144" s="1"/>
      <c r="N144" s="1"/>
      <c r="O144" s="4"/>
      <c r="P144" s="1"/>
      <c r="Q144" s="1"/>
      <c r="R144" s="1"/>
      <c r="V144" s="1"/>
      <c r="W144" s="1"/>
      <c r="X144" s="4"/>
      <c r="Y144" s="1"/>
      <c r="Z144" s="1"/>
      <c r="AA144" s="1"/>
    </row>
    <row r="145" spans="4:27" ht="15.75" x14ac:dyDescent="0.25">
      <c r="D145" s="1"/>
      <c r="E145" s="1"/>
      <c r="F145" s="4"/>
      <c r="G145" s="1"/>
      <c r="H145" s="1"/>
      <c r="I145" s="1"/>
      <c r="M145" s="1"/>
      <c r="N145" s="1"/>
      <c r="O145" s="4"/>
      <c r="P145" s="1"/>
      <c r="Q145" s="1"/>
      <c r="R145" s="1"/>
      <c r="V145" s="1"/>
      <c r="W145" s="1"/>
      <c r="X145" s="4"/>
      <c r="Y145" s="1"/>
      <c r="Z145" s="1"/>
      <c r="AA145" s="1"/>
    </row>
    <row r="149" spans="4:27" ht="15.75" x14ac:dyDescent="0.25">
      <c r="D149" s="1"/>
      <c r="E149" s="1"/>
      <c r="F149" s="1"/>
      <c r="G149" s="1"/>
      <c r="H149" s="1"/>
      <c r="I149" s="1"/>
      <c r="M149" s="1"/>
      <c r="N149" s="1"/>
      <c r="O149" s="1"/>
      <c r="P149" s="1"/>
      <c r="Q149" s="1"/>
      <c r="R149" s="1"/>
      <c r="V149" s="1"/>
      <c r="W149" s="1"/>
      <c r="X149" s="1"/>
      <c r="Y149" s="1"/>
      <c r="Z149" s="1"/>
      <c r="AA149" s="1"/>
    </row>
    <row r="150" spans="4:27" ht="15.75" x14ac:dyDescent="0.25">
      <c r="G150" s="1"/>
      <c r="H150" s="1"/>
      <c r="I150" s="1"/>
      <c r="P150" s="1"/>
      <c r="Q150" s="1"/>
      <c r="R150" s="1"/>
      <c r="Y150" s="1"/>
      <c r="Z150" s="1"/>
      <c r="AA150" s="1"/>
    </row>
    <row r="151" spans="4:27" ht="15.75" x14ac:dyDescent="0.25">
      <c r="G151" s="1"/>
      <c r="H151" s="1"/>
      <c r="I151" s="1"/>
      <c r="P151" s="1"/>
      <c r="Q151" s="1"/>
      <c r="R151" s="1"/>
      <c r="Y151" s="1"/>
      <c r="Z151" s="1"/>
      <c r="AA151" s="1"/>
    </row>
    <row r="152" spans="4:27" ht="15.75" x14ac:dyDescent="0.25">
      <c r="D152" s="4"/>
      <c r="E152" s="4"/>
      <c r="F152" s="4"/>
      <c r="G152" s="6"/>
      <c r="M152" s="4"/>
      <c r="N152" s="4"/>
      <c r="O152" s="4"/>
      <c r="P152" s="6"/>
      <c r="V152" s="4"/>
      <c r="W152" s="4"/>
      <c r="X152" s="4"/>
      <c r="Y152" s="6"/>
    </row>
    <row r="153" spans="4:27" ht="15.75" x14ac:dyDescent="0.25">
      <c r="D153" s="4"/>
      <c r="E153" s="4"/>
      <c r="F153" s="4"/>
      <c r="G153" s="6"/>
      <c r="M153" s="4"/>
      <c r="N153" s="4"/>
      <c r="O153" s="4"/>
      <c r="P153" s="6"/>
      <c r="V153" s="4"/>
      <c r="W153" s="4"/>
      <c r="X153" s="4"/>
      <c r="Y153" s="6"/>
    </row>
    <row r="159" spans="4:27" ht="15.75" x14ac:dyDescent="0.25">
      <c r="D159" s="4"/>
      <c r="E159" s="4"/>
      <c r="F159" s="4"/>
      <c r="G159" s="4"/>
      <c r="H159" s="4"/>
      <c r="I159" s="4"/>
      <c r="M159" s="4"/>
      <c r="N159" s="4"/>
      <c r="O159" s="4"/>
      <c r="P159" s="4"/>
      <c r="Q159" s="4"/>
      <c r="R159" s="4"/>
      <c r="V159" s="4"/>
      <c r="W159" s="4"/>
      <c r="X159" s="4"/>
      <c r="Y159" s="4"/>
      <c r="Z159" s="4"/>
      <c r="AA159" s="4"/>
    </row>
    <row r="160" spans="4:27" ht="15.75" x14ac:dyDescent="0.25">
      <c r="D160" s="4"/>
      <c r="E160" s="4"/>
      <c r="F160" s="4"/>
      <c r="G160" s="6"/>
      <c r="M160" s="4"/>
      <c r="N160" s="4"/>
      <c r="O160" s="4"/>
      <c r="P160" s="6"/>
      <c r="V160" s="4"/>
      <c r="W160" s="4"/>
      <c r="X160" s="4"/>
      <c r="Y160" s="6"/>
    </row>
    <row r="161" spans="4:27" ht="15.75" x14ac:dyDescent="0.25">
      <c r="D161" s="4"/>
      <c r="E161" s="4"/>
      <c r="F161" s="4"/>
      <c r="G161" s="6"/>
      <c r="M161" s="4"/>
      <c r="N161" s="4"/>
      <c r="O161" s="4"/>
      <c r="P161" s="6"/>
      <c r="V161" s="4"/>
      <c r="W161" s="4"/>
      <c r="X161" s="4"/>
      <c r="Y161" s="6"/>
    </row>
    <row r="162" spans="4:27" ht="15.75" x14ac:dyDescent="0.25">
      <c r="D162" s="4"/>
      <c r="E162" s="4"/>
      <c r="F162" s="4"/>
      <c r="G162" s="6"/>
      <c r="M162" s="4"/>
      <c r="N162" s="4"/>
      <c r="O162" s="4"/>
      <c r="P162" s="6"/>
      <c r="V162" s="4"/>
      <c r="W162" s="4"/>
      <c r="X162" s="4"/>
      <c r="Y162" s="6"/>
    </row>
    <row r="163" spans="4:27" ht="27.75" customHeight="1" x14ac:dyDescent="0.2"/>
    <row r="164" spans="4:27" ht="30.75" customHeight="1" x14ac:dyDescent="0.25">
      <c r="G164" s="1"/>
      <c r="P164" s="1"/>
      <c r="Y164" s="1"/>
    </row>
    <row r="165" spans="4:27" ht="30.75" customHeight="1" x14ac:dyDescent="0.25">
      <c r="G165" s="1"/>
      <c r="P165" s="1"/>
      <c r="Y165" s="1"/>
    </row>
    <row r="166" spans="4:27" ht="30.75" customHeight="1" x14ac:dyDescent="0.2"/>
    <row r="173" spans="4:27" ht="15.75" x14ac:dyDescent="0.25">
      <c r="D173" s="1"/>
      <c r="E173" s="1"/>
      <c r="F173" s="1"/>
      <c r="G173" s="1"/>
      <c r="H173" s="1"/>
      <c r="I173" s="1"/>
      <c r="M173" s="1"/>
      <c r="N173" s="1"/>
      <c r="O173" s="1"/>
      <c r="P173" s="1"/>
      <c r="Q173" s="1"/>
      <c r="R173" s="1"/>
      <c r="V173" s="1"/>
      <c r="W173" s="1"/>
      <c r="X173" s="1"/>
      <c r="Y173" s="1"/>
      <c r="Z173" s="1"/>
      <c r="AA173" s="1"/>
    </row>
    <row r="174" spans="4:27" ht="15.75" x14ac:dyDescent="0.25">
      <c r="D174" s="1"/>
      <c r="E174" s="1"/>
      <c r="F174" s="1"/>
      <c r="G174" s="1"/>
      <c r="H174" s="1"/>
      <c r="I174" s="1"/>
      <c r="M174" s="1"/>
      <c r="N174" s="1"/>
      <c r="O174" s="1"/>
      <c r="P174" s="1"/>
      <c r="Q174" s="1"/>
      <c r="R174" s="1"/>
      <c r="V174" s="1"/>
      <c r="W174" s="1"/>
      <c r="X174" s="1"/>
      <c r="Y174" s="1"/>
      <c r="Z174" s="1"/>
      <c r="AA174" s="1"/>
    </row>
    <row r="177" spans="4:27" ht="18" customHeight="1" x14ac:dyDescent="0.2"/>
    <row r="178" spans="4:27" ht="18" customHeight="1" x14ac:dyDescent="0.25">
      <c r="D178" s="1"/>
      <c r="E178" s="1"/>
      <c r="F178" s="1"/>
      <c r="G178" s="1"/>
      <c r="H178" s="1"/>
      <c r="I178" s="1"/>
      <c r="M178" s="1"/>
      <c r="N178" s="1"/>
      <c r="O178" s="1"/>
      <c r="P178" s="1"/>
      <c r="Q178" s="1"/>
      <c r="R178" s="1"/>
      <c r="V178" s="1"/>
      <c r="W178" s="1"/>
      <c r="X178" s="1"/>
      <c r="Y178" s="1"/>
      <c r="Z178" s="1"/>
      <c r="AA178" s="1"/>
    </row>
    <row r="179" spans="4:27" ht="18" customHeight="1" x14ac:dyDescent="0.25">
      <c r="G179" s="1"/>
      <c r="H179" s="1"/>
      <c r="I179" s="1"/>
      <c r="P179" s="1"/>
      <c r="Q179" s="1"/>
      <c r="R179" s="1"/>
      <c r="Y179" s="1"/>
      <c r="Z179" s="1"/>
      <c r="AA179" s="1"/>
    </row>
    <row r="180" spans="4:27" ht="15.75" x14ac:dyDescent="0.25">
      <c r="G180" s="1"/>
      <c r="H180" s="1"/>
      <c r="I180" s="1"/>
      <c r="P180" s="1"/>
      <c r="Q180" s="1"/>
      <c r="R180" s="1"/>
      <c r="Y180" s="1"/>
      <c r="Z180" s="1"/>
      <c r="AA180" s="1"/>
    </row>
    <row r="181" spans="4:27" ht="15.75" x14ac:dyDescent="0.25">
      <c r="D181" s="4"/>
      <c r="E181" s="4"/>
      <c r="F181" s="4"/>
      <c r="G181" s="6"/>
      <c r="M181" s="4"/>
      <c r="N181" s="4"/>
      <c r="O181" s="4"/>
      <c r="P181" s="6"/>
      <c r="V181" s="4"/>
      <c r="W181" s="4"/>
      <c r="X181" s="4"/>
      <c r="Y181" s="6"/>
    </row>
    <row r="182" spans="4:27" ht="15.75" x14ac:dyDescent="0.25">
      <c r="D182" s="4"/>
      <c r="E182" s="4"/>
      <c r="F182" s="4"/>
      <c r="G182" s="6"/>
      <c r="M182" s="4"/>
      <c r="N182" s="4"/>
      <c r="O182" s="4"/>
      <c r="P182" s="6"/>
      <c r="V182" s="4"/>
      <c r="W182" s="4"/>
      <c r="X182" s="4"/>
      <c r="Y182" s="6"/>
    </row>
    <row r="183" spans="4:27" ht="15.75" x14ac:dyDescent="0.25">
      <c r="D183" s="4"/>
      <c r="E183" s="4"/>
      <c r="F183" s="4"/>
      <c r="G183" s="6"/>
      <c r="M183" s="4"/>
      <c r="N183" s="4"/>
      <c r="O183" s="4"/>
      <c r="P183" s="6"/>
      <c r="V183" s="4"/>
      <c r="W183" s="4"/>
      <c r="X183" s="4"/>
      <c r="Y183" s="6"/>
    </row>
    <row r="184" spans="4:27" ht="12.75" customHeight="1" x14ac:dyDescent="0.25">
      <c r="D184" s="4"/>
      <c r="E184" s="4"/>
      <c r="F184" s="4"/>
      <c r="G184" s="6"/>
      <c r="M184" s="4"/>
      <c r="N184" s="4"/>
      <c r="O184" s="4"/>
      <c r="P184" s="6"/>
      <c r="V184" s="4"/>
      <c r="W184" s="4"/>
      <c r="X184" s="4"/>
      <c r="Y184" s="6"/>
    </row>
    <row r="185" spans="4:27" ht="30.75" customHeight="1" x14ac:dyDescent="0.2"/>
    <row r="186" spans="4:27" ht="30.75" customHeight="1" x14ac:dyDescent="0.2"/>
    <row r="187" spans="4:27" ht="30.75" customHeight="1" x14ac:dyDescent="0.2"/>
    <row r="188" spans="4:27" ht="30.75" customHeight="1" x14ac:dyDescent="0.2"/>
    <row r="190" spans="4:27" ht="15.75" x14ac:dyDescent="0.25">
      <c r="D190" s="4"/>
      <c r="E190" s="4"/>
      <c r="F190" s="4"/>
      <c r="G190" s="4"/>
      <c r="H190" s="4"/>
      <c r="I190" s="4"/>
      <c r="M190" s="4"/>
      <c r="N190" s="4"/>
      <c r="O190" s="4"/>
      <c r="P190" s="4"/>
      <c r="Q190" s="4"/>
      <c r="R190" s="4"/>
      <c r="V190" s="4"/>
      <c r="W190" s="4"/>
      <c r="X190" s="4"/>
      <c r="Y190" s="4"/>
      <c r="Z190" s="4"/>
      <c r="AA190" s="4"/>
    </row>
    <row r="191" spans="4:27" ht="15.75" x14ac:dyDescent="0.25">
      <c r="D191" s="4"/>
      <c r="E191" s="4"/>
      <c r="F191" s="4"/>
      <c r="G191" s="6"/>
      <c r="M191" s="4"/>
      <c r="N191" s="4"/>
      <c r="O191" s="4"/>
      <c r="P191" s="6"/>
      <c r="V191" s="4"/>
      <c r="W191" s="4"/>
      <c r="X191" s="4"/>
      <c r="Y191" s="6"/>
    </row>
    <row r="192" spans="4:27" ht="15.75" x14ac:dyDescent="0.25">
      <c r="D192" s="4"/>
      <c r="E192" s="4"/>
      <c r="F192" s="4"/>
      <c r="G192" s="6"/>
      <c r="M192" s="4"/>
      <c r="N192" s="4"/>
      <c r="O192" s="4"/>
      <c r="P192" s="6"/>
      <c r="V192" s="4"/>
      <c r="W192" s="4"/>
      <c r="X192" s="4"/>
      <c r="Y192" s="6"/>
    </row>
    <row r="193" spans="4:25" ht="15.75" x14ac:dyDescent="0.25">
      <c r="D193" s="4"/>
      <c r="E193" s="4"/>
      <c r="F193" s="4"/>
      <c r="G193" s="6"/>
      <c r="M193" s="4"/>
      <c r="N193" s="4"/>
      <c r="O193" s="4"/>
      <c r="P193" s="6"/>
      <c r="V193" s="4"/>
      <c r="W193" s="4"/>
      <c r="X193" s="4"/>
      <c r="Y193" s="6"/>
    </row>
    <row r="194" spans="4:25" ht="27.75" customHeight="1" x14ac:dyDescent="0.25">
      <c r="D194" s="4"/>
      <c r="E194" s="4"/>
      <c r="F194" s="4"/>
      <c r="G194" s="6"/>
      <c r="M194" s="4"/>
      <c r="N194" s="4"/>
      <c r="O194" s="4"/>
      <c r="P194" s="6"/>
      <c r="V194" s="4"/>
      <c r="W194" s="4"/>
      <c r="X194" s="4"/>
      <c r="Y194" s="6"/>
    </row>
    <row r="195" spans="4:25" ht="30.75" customHeight="1" x14ac:dyDescent="0.25">
      <c r="D195" s="4"/>
      <c r="E195" s="4"/>
      <c r="F195" s="4"/>
      <c r="G195" s="6"/>
      <c r="M195" s="4"/>
      <c r="N195" s="4"/>
      <c r="O195" s="4"/>
      <c r="P195" s="6"/>
      <c r="V195" s="4"/>
      <c r="W195" s="4"/>
      <c r="X195" s="4"/>
      <c r="Y195" s="6"/>
    </row>
    <row r="196" spans="4:25" ht="30.75" customHeight="1" x14ac:dyDescent="0.25">
      <c r="D196" s="4"/>
      <c r="E196" s="4"/>
      <c r="F196" s="4"/>
      <c r="G196" s="6"/>
      <c r="M196" s="4"/>
      <c r="N196" s="4"/>
      <c r="O196" s="4"/>
      <c r="P196" s="6"/>
      <c r="V196" s="4"/>
      <c r="W196" s="4"/>
      <c r="X196" s="4"/>
      <c r="Y196" s="6"/>
    </row>
    <row r="197" spans="4:25" ht="30.75" customHeight="1" x14ac:dyDescent="0.25">
      <c r="D197" s="4"/>
      <c r="E197" s="4"/>
      <c r="F197" s="4"/>
      <c r="G197" s="6"/>
      <c r="M197" s="4"/>
      <c r="N197" s="4"/>
      <c r="O197" s="4"/>
      <c r="P197" s="6"/>
      <c r="V197" s="4"/>
      <c r="W197" s="4"/>
      <c r="X197" s="4"/>
      <c r="Y197" s="6"/>
    </row>
    <row r="198" spans="4:25" ht="30.75" customHeight="1" x14ac:dyDescent="0.25">
      <c r="D198" s="4"/>
      <c r="E198" s="4"/>
      <c r="F198" s="4"/>
      <c r="G198" s="6"/>
      <c r="M198" s="4"/>
      <c r="N198" s="4"/>
      <c r="O198" s="4"/>
      <c r="P198" s="6"/>
      <c r="V198" s="4"/>
      <c r="W198" s="4"/>
      <c r="X198" s="4"/>
      <c r="Y198" s="6"/>
    </row>
    <row r="199" spans="4:25" ht="30.75" customHeight="1" x14ac:dyDescent="0.25">
      <c r="D199" s="4"/>
      <c r="E199" s="4"/>
      <c r="F199" s="4"/>
      <c r="G199" s="6"/>
      <c r="M199" s="4"/>
      <c r="N199" s="4"/>
      <c r="O199" s="4"/>
      <c r="P199" s="6"/>
      <c r="V199" s="4"/>
      <c r="W199" s="4"/>
      <c r="X199" s="4"/>
      <c r="Y199" s="6"/>
    </row>
    <row r="200" spans="4:25" ht="30.75" customHeight="1" x14ac:dyDescent="0.2"/>
    <row r="201" spans="4:25" ht="30.75" customHeight="1" x14ac:dyDescent="0.25">
      <c r="G201" s="1"/>
      <c r="P201" s="1"/>
      <c r="Y201" s="1"/>
    </row>
    <row r="202" spans="4:25" ht="30.75" customHeight="1" x14ac:dyDescent="0.25">
      <c r="G202" s="1"/>
      <c r="P202" s="1"/>
      <c r="Y202" s="1"/>
    </row>
    <row r="203" spans="4:25" ht="30.75" customHeight="1" x14ac:dyDescent="0.2"/>
  </sheetData>
  <mergeCells count="197">
    <mergeCell ref="C79:G79"/>
    <mergeCell ref="H79:J79"/>
    <mergeCell ref="C81:G81"/>
    <mergeCell ref="H81:J81"/>
    <mergeCell ref="C82:G82"/>
    <mergeCell ref="H82:J82"/>
    <mergeCell ref="C80:G80"/>
    <mergeCell ref="H80:J80"/>
    <mergeCell ref="D75:H75"/>
    <mergeCell ref="D68:G68"/>
    <mergeCell ref="V68:Y68"/>
    <mergeCell ref="D71:F71"/>
    <mergeCell ref="V71:X71"/>
    <mergeCell ref="D73:H74"/>
    <mergeCell ref="V73:Z74"/>
    <mergeCell ref="M68:P68"/>
    <mergeCell ref="M71:O71"/>
    <mergeCell ref="M75:Q75"/>
    <mergeCell ref="V75:Z75"/>
    <mergeCell ref="M73:Q74"/>
    <mergeCell ref="D64:F64"/>
    <mergeCell ref="V64:X64"/>
    <mergeCell ref="D65:F65"/>
    <mergeCell ref="V65:X65"/>
    <mergeCell ref="D66:F66"/>
    <mergeCell ref="V66:X66"/>
    <mergeCell ref="M64:O64"/>
    <mergeCell ref="M65:O65"/>
    <mergeCell ref="M66:O66"/>
    <mergeCell ref="D60:E60"/>
    <mergeCell ref="V60:W60"/>
    <mergeCell ref="D62:H62"/>
    <mergeCell ref="V62:Z62"/>
    <mergeCell ref="G63:H63"/>
    <mergeCell ref="Y63:Z63"/>
    <mergeCell ref="M60:N60"/>
    <mergeCell ref="M62:Q62"/>
    <mergeCell ref="P63:Q63"/>
    <mergeCell ref="D57:E57"/>
    <mergeCell ref="V57:W57"/>
    <mergeCell ref="D58:E58"/>
    <mergeCell ref="I58:I59"/>
    <mergeCell ref="V58:W58"/>
    <mergeCell ref="AA58:AA59"/>
    <mergeCell ref="D59:E59"/>
    <mergeCell ref="V59:W59"/>
    <mergeCell ref="R58:R59"/>
    <mergeCell ref="M59:N59"/>
    <mergeCell ref="M58:N58"/>
    <mergeCell ref="M57:N57"/>
    <mergeCell ref="D53:E53"/>
    <mergeCell ref="V53:W53"/>
    <mergeCell ref="D55:H55"/>
    <mergeCell ref="V55:Z55"/>
    <mergeCell ref="G56:H56"/>
    <mergeCell ref="Y56:Z56"/>
    <mergeCell ref="AA49:AA52"/>
    <mergeCell ref="D50:E50"/>
    <mergeCell ref="V50:W50"/>
    <mergeCell ref="D51:E51"/>
    <mergeCell ref="V51:W51"/>
    <mergeCell ref="D52:E52"/>
    <mergeCell ref="V52:W52"/>
    <mergeCell ref="M49:N49"/>
    <mergeCell ref="R49:R52"/>
    <mergeCell ref="M50:N50"/>
    <mergeCell ref="M52:N52"/>
    <mergeCell ref="M53:N53"/>
    <mergeCell ref="M55:Q55"/>
    <mergeCell ref="P56:Q56"/>
    <mergeCell ref="G47:H47"/>
    <mergeCell ref="Y47:Z47"/>
    <mergeCell ref="D48:E48"/>
    <mergeCell ref="V48:W48"/>
    <mergeCell ref="D49:E49"/>
    <mergeCell ref="I49:I52"/>
    <mergeCell ref="V49:W49"/>
    <mergeCell ref="P47:Q47"/>
    <mergeCell ref="M48:N48"/>
    <mergeCell ref="M51:N51"/>
    <mergeCell ref="D42:F42"/>
    <mergeCell ref="V42:X42"/>
    <mergeCell ref="D44:F44"/>
    <mergeCell ref="V44:X44"/>
    <mergeCell ref="D46:H46"/>
    <mergeCell ref="V46:Z46"/>
    <mergeCell ref="M42:O42"/>
    <mergeCell ref="M44:O44"/>
    <mergeCell ref="M46:Q46"/>
    <mergeCell ref="D43:F43"/>
    <mergeCell ref="M43:O43"/>
    <mergeCell ref="R42:R43"/>
    <mergeCell ref="V43:X43"/>
    <mergeCell ref="D39:H39"/>
    <mergeCell ref="V39:Z39"/>
    <mergeCell ref="G40:H40"/>
    <mergeCell ref="Y40:Z40"/>
    <mergeCell ref="D41:F41"/>
    <mergeCell ref="V41:X41"/>
    <mergeCell ref="M39:Q39"/>
    <mergeCell ref="P40:Q40"/>
    <mergeCell ref="M41:O41"/>
    <mergeCell ref="D36:F36"/>
    <mergeCell ref="V36:X36"/>
    <mergeCell ref="D37:H37"/>
    <mergeCell ref="V37:Z37"/>
    <mergeCell ref="M37:Q37"/>
    <mergeCell ref="D32:H32"/>
    <mergeCell ref="V32:Z32"/>
    <mergeCell ref="G33:H33"/>
    <mergeCell ref="Y33:Z33"/>
    <mergeCell ref="D34:F34"/>
    <mergeCell ref="V34:X34"/>
    <mergeCell ref="M32:Q32"/>
    <mergeCell ref="P33:Q33"/>
    <mergeCell ref="M34:O34"/>
    <mergeCell ref="M35:O35"/>
    <mergeCell ref="M36:O36"/>
    <mergeCell ref="D30:E30"/>
    <mergeCell ref="V30:W30"/>
    <mergeCell ref="M27:N27"/>
    <mergeCell ref="M29:N29"/>
    <mergeCell ref="M30:N30"/>
    <mergeCell ref="R24:R29"/>
    <mergeCell ref="AA24:AA29"/>
    <mergeCell ref="D35:F35"/>
    <mergeCell ref="V35:X35"/>
    <mergeCell ref="G22:H22"/>
    <mergeCell ref="Y22:Z22"/>
    <mergeCell ref="D23:E23"/>
    <mergeCell ref="V23:W23"/>
    <mergeCell ref="D27:E27"/>
    <mergeCell ref="V27:W27"/>
    <mergeCell ref="P22:Q22"/>
    <mergeCell ref="M23:N23"/>
    <mergeCell ref="D29:E29"/>
    <mergeCell ref="V29:W29"/>
    <mergeCell ref="D19:E19"/>
    <mergeCell ref="V19:W19"/>
    <mergeCell ref="D21:H21"/>
    <mergeCell ref="V21:Z21"/>
    <mergeCell ref="M19:N19"/>
    <mergeCell ref="M21:Q21"/>
    <mergeCell ref="D15:E15"/>
    <mergeCell ref="V15:W15"/>
    <mergeCell ref="D16:E16"/>
    <mergeCell ref="I16:I18"/>
    <mergeCell ref="V16:W16"/>
    <mergeCell ref="M15:N15"/>
    <mergeCell ref="M16:N16"/>
    <mergeCell ref="R16:R18"/>
    <mergeCell ref="M17:N17"/>
    <mergeCell ref="M18:N18"/>
    <mergeCell ref="M7:N7"/>
    <mergeCell ref="M8:N8"/>
    <mergeCell ref="O8:O10"/>
    <mergeCell ref="R8:R10"/>
    <mergeCell ref="M9:N9"/>
    <mergeCell ref="M10:N10"/>
    <mergeCell ref="AA16:AA18"/>
    <mergeCell ref="D17:E17"/>
    <mergeCell ref="V17:W17"/>
    <mergeCell ref="D18:E18"/>
    <mergeCell ref="V18:W18"/>
    <mergeCell ref="D11:E11"/>
    <mergeCell ref="V11:W11"/>
    <mergeCell ref="D13:H13"/>
    <mergeCell ref="V13:Z13"/>
    <mergeCell ref="G14:H14"/>
    <mergeCell ref="Y14:Z14"/>
    <mergeCell ref="M11:N11"/>
    <mergeCell ref="M13:Q13"/>
    <mergeCell ref="P14:Q14"/>
    <mergeCell ref="AA42:AA43"/>
    <mergeCell ref="I24:I29"/>
    <mergeCell ref="V24:W24"/>
    <mergeCell ref="V25:W25"/>
    <mergeCell ref="V26:W26"/>
    <mergeCell ref="V28:W28"/>
    <mergeCell ref="C3:J3"/>
    <mergeCell ref="U3:AB3"/>
    <mergeCell ref="G6:H6"/>
    <mergeCell ref="Y6:Z6"/>
    <mergeCell ref="D7:E7"/>
    <mergeCell ref="V7:W7"/>
    <mergeCell ref="D8:E8"/>
    <mergeCell ref="F8:F10"/>
    <mergeCell ref="I8:I10"/>
    <mergeCell ref="V8:W8"/>
    <mergeCell ref="X8:X10"/>
    <mergeCell ref="AA8:AA10"/>
    <mergeCell ref="D9:E9"/>
    <mergeCell ref="V9:W9"/>
    <mergeCell ref="D10:E10"/>
    <mergeCell ref="V10:W10"/>
    <mergeCell ref="L3:S3"/>
    <mergeCell ref="P6:Q6"/>
  </mergeCells>
  <pageMargins left="0.25" right="0.25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956F-CA3C-4275-9AAF-9ED5E78B327C}">
  <sheetPr>
    <pageSetUpPr fitToPage="1"/>
  </sheetPr>
  <dimension ref="B2:K97"/>
  <sheetViews>
    <sheetView showGridLines="0" zoomScale="70" zoomScaleNormal="70" workbookViewId="0">
      <selection activeCell="Q75" sqref="Q75"/>
    </sheetView>
  </sheetViews>
  <sheetFormatPr baseColWidth="10" defaultRowHeight="12.75" x14ac:dyDescent="0.2"/>
  <cols>
    <col min="1" max="1" width="7.7109375" customWidth="1"/>
    <col min="2" max="2" width="5.7109375" customWidth="1"/>
    <col min="3" max="3" width="8.7109375" customWidth="1"/>
    <col min="4" max="4" width="29.28515625" customWidth="1"/>
    <col min="5" max="5" width="15.5703125" customWidth="1"/>
    <col min="6" max="6" width="15.7109375" customWidth="1"/>
    <col min="7" max="7" width="14.5703125" customWidth="1"/>
    <col min="8" max="9" width="16.7109375" customWidth="1"/>
    <col min="10" max="10" width="15.28515625" customWidth="1"/>
    <col min="11" max="11" width="5.7109375" customWidth="1"/>
  </cols>
  <sheetData>
    <row r="2" spans="2:11" ht="84" customHeight="1" x14ac:dyDescent="0.2">
      <c r="B2" s="116" t="s">
        <v>77</v>
      </c>
      <c r="C2" s="117"/>
      <c r="D2" s="117"/>
      <c r="E2" s="117"/>
      <c r="F2" s="117"/>
      <c r="G2" s="117"/>
      <c r="H2" s="117"/>
      <c r="I2" s="117"/>
      <c r="J2" s="117"/>
      <c r="K2" s="118"/>
    </row>
    <row r="3" spans="2:11" s="3" customFormat="1" ht="15" x14ac:dyDescent="0.2">
      <c r="B3" s="2"/>
      <c r="K3" s="5"/>
    </row>
    <row r="4" spans="2:11" s="3" customFormat="1" ht="15" x14ac:dyDescent="0.2">
      <c r="B4" s="2"/>
      <c r="K4" s="5"/>
    </row>
    <row r="5" spans="2:11" s="3" customFormat="1" ht="15.75" x14ac:dyDescent="0.25">
      <c r="B5" s="2"/>
      <c r="C5" s="1" t="s">
        <v>81</v>
      </c>
      <c r="K5" s="5"/>
    </row>
    <row r="6" spans="2:11" s="3" customFormat="1" ht="15.75" x14ac:dyDescent="0.25">
      <c r="B6" s="2"/>
      <c r="C6" s="1"/>
      <c r="K6" s="5"/>
    </row>
    <row r="7" spans="2:11" s="3" customFormat="1" ht="15" x14ac:dyDescent="0.2">
      <c r="B7" s="2"/>
      <c r="C7" s="157" t="s">
        <v>44</v>
      </c>
      <c r="D7" s="158"/>
      <c r="E7" s="44"/>
      <c r="K7" s="5"/>
    </row>
    <row r="8" spans="2:11" s="3" customFormat="1" ht="15" x14ac:dyDescent="0.2">
      <c r="B8" s="2"/>
      <c r="C8" s="155" t="s">
        <v>50</v>
      </c>
      <c r="D8" s="156"/>
      <c r="E8" s="45"/>
      <c r="K8" s="5"/>
    </row>
    <row r="9" spans="2:11" s="3" customFormat="1" ht="15" x14ac:dyDescent="0.2">
      <c r="B9" s="2"/>
      <c r="C9" s="155" t="s">
        <v>48</v>
      </c>
      <c r="D9" s="156"/>
      <c r="E9" s="46"/>
      <c r="K9" s="5"/>
    </row>
    <row r="10" spans="2:11" s="3" customFormat="1" ht="15" x14ac:dyDescent="0.2">
      <c r="B10" s="2"/>
      <c r="C10" s="159" t="s">
        <v>51</v>
      </c>
      <c r="D10" s="160"/>
      <c r="E10" s="47">
        <v>12</v>
      </c>
      <c r="K10" s="5"/>
    </row>
    <row r="11" spans="2:11" s="3" customFormat="1" ht="15" x14ac:dyDescent="0.2">
      <c r="B11" s="2"/>
      <c r="K11" s="5"/>
    </row>
    <row r="12" spans="2:11" s="54" customFormat="1" ht="31.5" x14ac:dyDescent="0.25">
      <c r="B12" s="48"/>
      <c r="C12" s="49" t="s">
        <v>45</v>
      </c>
      <c r="D12" s="50" t="s">
        <v>46</v>
      </c>
      <c r="E12" s="50" t="s">
        <v>47</v>
      </c>
      <c r="F12" s="51" t="s">
        <v>48</v>
      </c>
      <c r="G12" s="50" t="s">
        <v>49</v>
      </c>
      <c r="H12" s="50" t="s">
        <v>54</v>
      </c>
      <c r="I12" s="50" t="s">
        <v>59</v>
      </c>
      <c r="J12" s="52" t="s">
        <v>60</v>
      </c>
      <c r="K12" s="53"/>
    </row>
    <row r="13" spans="2:11" s="3" customFormat="1" ht="15" x14ac:dyDescent="0.2">
      <c r="B13" s="2"/>
      <c r="C13" s="55">
        <v>1</v>
      </c>
      <c r="D13" s="56">
        <f>+E8</f>
        <v>0</v>
      </c>
      <c r="E13" s="56">
        <f>G13-F13</f>
        <v>0</v>
      </c>
      <c r="F13" s="57">
        <f>SUM(IPMT(E$9/12,(C13-1)*12+1,E$10*12,-E$8),IPMT(E$9/12,(C13-1)*12+2,E$10*12,-E$8),IPMT(E$9/12,(C13-1)*12+3,E$10*12,-E$8),IPMT(E$9/12,(C13-1)*12+4,E$10*12,-E$8),IPMT(E$9/12,(C13-1)*12+5,E$10*12,-E$8),IPMT(E$9/12,(C13-1)*12+6,E$10*12,-E$8),IPMT(E$9/12,(C13-1)*12+7,E$10*12,-E$8),IPMT(E$9/12,(C13-1)*12+8,E$10*12,-E$8),IPMT(E$9/12,(C13-1)*12+9,E$10*12,-E$8),IPMT(E$9/12,(C13-1)*12+10,E$10*12,-E$8),IPMT(E$9/12,(C13-1)*12+11,E$10*12,-E$8),IPMT(E$9/12,(C13-1)*12+12,E$10*12,-E$8))</f>
        <v>0</v>
      </c>
      <c r="G13" s="56">
        <f>-PMT(E$9/12,E$10*12,E$8)*12</f>
        <v>0</v>
      </c>
      <c r="H13" s="58">
        <f>+G13/12</f>
        <v>0</v>
      </c>
      <c r="I13" s="59">
        <f>+E13/12</f>
        <v>0</v>
      </c>
      <c r="J13" s="60">
        <f>+F13/12</f>
        <v>0</v>
      </c>
      <c r="K13" s="5"/>
    </row>
    <row r="14" spans="2:11" s="3" customFormat="1" ht="15" x14ac:dyDescent="0.2">
      <c r="B14" s="2"/>
      <c r="C14" s="55">
        <v>2</v>
      </c>
      <c r="D14" s="56">
        <f t="shared" ref="D14:D22" si="0">D13-E13</f>
        <v>0</v>
      </c>
      <c r="E14" s="56">
        <f>G14-F14</f>
        <v>0</v>
      </c>
      <c r="F14" s="57">
        <f t="shared" ref="F14:F24" si="1">SUM(IPMT(E$9/12,(C14-1)*12+1,E$10*12,-E$8),IPMT(E$9/12,(C14-1)*12+2,E$10*12,-E$8),IPMT(E$9/12,(C14-1)*12+3,E$10*12,-E$8),IPMT(E$9/12,(C14-1)*12+4,E$10*12,-E$8),IPMT(E$9/12,(C14-1)*12+5,E$10*12,-E$8),IPMT(E$9/12,(C14-1)*12+6,E$10*12,-E$8),IPMT(E$9/12,(C14-1)*12+7,E$10*12,-E$8),IPMT(E$9/12,(C14-1)*12+8,E$10*12,-E$8),IPMT(E$9/12,(C14-1)*12+9,E$10*12,-E$8),IPMT(E$9/12,(C14-1)*12+10,E$10*12,-E$8),IPMT(E$9/12,(C14-1)*12+11,E$10*12,-E$8),IPMT(E$9/12,(C14-1)*12+12,E$10*12,-E$8))</f>
        <v>0</v>
      </c>
      <c r="G14" s="56">
        <f t="shared" ref="G14:G24" si="2">-PMT(E$9/12,E$10*12,E$8)*12</f>
        <v>0</v>
      </c>
      <c r="H14" s="58">
        <f t="shared" ref="H14:H24" si="3">+G14/12</f>
        <v>0</v>
      </c>
      <c r="I14" s="59">
        <f t="shared" ref="I14:I24" si="4">+E14/12</f>
        <v>0</v>
      </c>
      <c r="J14" s="60">
        <f t="shared" ref="J14:J24" si="5">+F14/12</f>
        <v>0</v>
      </c>
      <c r="K14" s="5"/>
    </row>
    <row r="15" spans="2:11" s="3" customFormat="1" ht="15" x14ac:dyDescent="0.2">
      <c r="B15" s="2"/>
      <c r="C15" s="55">
        <v>3</v>
      </c>
      <c r="D15" s="56">
        <f t="shared" si="0"/>
        <v>0</v>
      </c>
      <c r="E15" s="56">
        <f t="shared" ref="E15:E22" si="6">G15-F15</f>
        <v>0</v>
      </c>
      <c r="F15" s="57">
        <f t="shared" si="1"/>
        <v>0</v>
      </c>
      <c r="G15" s="56">
        <f t="shared" si="2"/>
        <v>0</v>
      </c>
      <c r="H15" s="58">
        <f t="shared" si="3"/>
        <v>0</v>
      </c>
      <c r="I15" s="59">
        <f t="shared" si="4"/>
        <v>0</v>
      </c>
      <c r="J15" s="60">
        <f t="shared" si="5"/>
        <v>0</v>
      </c>
      <c r="K15" s="5"/>
    </row>
    <row r="16" spans="2:11" s="3" customFormat="1" ht="15" x14ac:dyDescent="0.2">
      <c r="B16" s="2"/>
      <c r="C16" s="55">
        <v>4</v>
      </c>
      <c r="D16" s="56">
        <f t="shared" si="0"/>
        <v>0</v>
      </c>
      <c r="E16" s="56">
        <f t="shared" si="6"/>
        <v>0</v>
      </c>
      <c r="F16" s="57">
        <f t="shared" si="1"/>
        <v>0</v>
      </c>
      <c r="G16" s="56">
        <f t="shared" si="2"/>
        <v>0</v>
      </c>
      <c r="H16" s="58">
        <f t="shared" si="3"/>
        <v>0</v>
      </c>
      <c r="I16" s="59">
        <f t="shared" si="4"/>
        <v>0</v>
      </c>
      <c r="J16" s="60">
        <f t="shared" si="5"/>
        <v>0</v>
      </c>
      <c r="K16" s="5"/>
    </row>
    <row r="17" spans="2:11" s="3" customFormat="1" ht="15" x14ac:dyDescent="0.2">
      <c r="B17" s="2"/>
      <c r="C17" s="55">
        <v>5</v>
      </c>
      <c r="D17" s="56">
        <f t="shared" si="0"/>
        <v>0</v>
      </c>
      <c r="E17" s="56">
        <f t="shared" si="6"/>
        <v>0</v>
      </c>
      <c r="F17" s="57">
        <f t="shared" si="1"/>
        <v>0</v>
      </c>
      <c r="G17" s="56">
        <f t="shared" si="2"/>
        <v>0</v>
      </c>
      <c r="H17" s="58">
        <f t="shared" si="3"/>
        <v>0</v>
      </c>
      <c r="I17" s="59">
        <f t="shared" si="4"/>
        <v>0</v>
      </c>
      <c r="J17" s="60">
        <f t="shared" si="5"/>
        <v>0</v>
      </c>
      <c r="K17" s="5"/>
    </row>
    <row r="18" spans="2:11" s="3" customFormat="1" ht="15" x14ac:dyDescent="0.2">
      <c r="B18" s="2"/>
      <c r="C18" s="55">
        <v>6</v>
      </c>
      <c r="D18" s="56">
        <f t="shared" si="0"/>
        <v>0</v>
      </c>
      <c r="E18" s="56">
        <f t="shared" si="6"/>
        <v>0</v>
      </c>
      <c r="F18" s="57">
        <f t="shared" si="1"/>
        <v>0</v>
      </c>
      <c r="G18" s="56">
        <f t="shared" si="2"/>
        <v>0</v>
      </c>
      <c r="H18" s="58">
        <f t="shared" si="3"/>
        <v>0</v>
      </c>
      <c r="I18" s="59">
        <f t="shared" si="4"/>
        <v>0</v>
      </c>
      <c r="J18" s="60">
        <f t="shared" si="5"/>
        <v>0</v>
      </c>
      <c r="K18" s="5"/>
    </row>
    <row r="19" spans="2:11" s="3" customFormat="1" ht="15" x14ac:dyDescent="0.2">
      <c r="B19" s="2"/>
      <c r="C19" s="55">
        <v>7</v>
      </c>
      <c r="D19" s="56">
        <f t="shared" si="0"/>
        <v>0</v>
      </c>
      <c r="E19" s="56">
        <f t="shared" si="6"/>
        <v>0</v>
      </c>
      <c r="F19" s="57">
        <f t="shared" si="1"/>
        <v>0</v>
      </c>
      <c r="G19" s="56">
        <f t="shared" si="2"/>
        <v>0</v>
      </c>
      <c r="H19" s="58">
        <f t="shared" si="3"/>
        <v>0</v>
      </c>
      <c r="I19" s="59">
        <f t="shared" si="4"/>
        <v>0</v>
      </c>
      <c r="J19" s="60">
        <f t="shared" si="5"/>
        <v>0</v>
      </c>
      <c r="K19" s="5"/>
    </row>
    <row r="20" spans="2:11" s="3" customFormat="1" ht="15" x14ac:dyDescent="0.2">
      <c r="B20" s="2"/>
      <c r="C20" s="55">
        <v>8</v>
      </c>
      <c r="D20" s="56">
        <f t="shared" si="0"/>
        <v>0</v>
      </c>
      <c r="E20" s="56">
        <f t="shared" si="6"/>
        <v>0</v>
      </c>
      <c r="F20" s="57">
        <f t="shared" si="1"/>
        <v>0</v>
      </c>
      <c r="G20" s="56">
        <f t="shared" si="2"/>
        <v>0</v>
      </c>
      <c r="H20" s="58">
        <f t="shared" si="3"/>
        <v>0</v>
      </c>
      <c r="I20" s="59">
        <f t="shared" si="4"/>
        <v>0</v>
      </c>
      <c r="J20" s="60">
        <f t="shared" si="5"/>
        <v>0</v>
      </c>
      <c r="K20" s="5"/>
    </row>
    <row r="21" spans="2:11" s="3" customFormat="1" ht="15" x14ac:dyDescent="0.2">
      <c r="B21" s="2"/>
      <c r="C21" s="55">
        <v>9</v>
      </c>
      <c r="D21" s="56">
        <f t="shared" si="0"/>
        <v>0</v>
      </c>
      <c r="E21" s="56">
        <f t="shared" si="6"/>
        <v>0</v>
      </c>
      <c r="F21" s="57">
        <f t="shared" si="1"/>
        <v>0</v>
      </c>
      <c r="G21" s="56">
        <f t="shared" si="2"/>
        <v>0</v>
      </c>
      <c r="H21" s="58">
        <f t="shared" si="3"/>
        <v>0</v>
      </c>
      <c r="I21" s="59">
        <f t="shared" si="4"/>
        <v>0</v>
      </c>
      <c r="J21" s="60">
        <f t="shared" si="5"/>
        <v>0</v>
      </c>
      <c r="K21" s="5"/>
    </row>
    <row r="22" spans="2:11" s="3" customFormat="1" ht="15" x14ac:dyDescent="0.2">
      <c r="B22" s="2"/>
      <c r="C22" s="55">
        <v>10</v>
      </c>
      <c r="D22" s="56">
        <f t="shared" si="0"/>
        <v>0</v>
      </c>
      <c r="E22" s="56">
        <f t="shared" si="6"/>
        <v>0</v>
      </c>
      <c r="F22" s="57">
        <f t="shared" si="1"/>
        <v>0</v>
      </c>
      <c r="G22" s="56">
        <f t="shared" si="2"/>
        <v>0</v>
      </c>
      <c r="H22" s="58">
        <f t="shared" si="3"/>
        <v>0</v>
      </c>
      <c r="I22" s="59">
        <f t="shared" si="4"/>
        <v>0</v>
      </c>
      <c r="J22" s="60">
        <f t="shared" si="5"/>
        <v>0</v>
      </c>
      <c r="K22" s="5"/>
    </row>
    <row r="23" spans="2:11" s="3" customFormat="1" ht="15" x14ac:dyDescent="0.2">
      <c r="B23" s="2"/>
      <c r="C23" s="55">
        <v>11</v>
      </c>
      <c r="D23" s="56">
        <f t="shared" ref="D23:D24" si="7">D22-E22</f>
        <v>0</v>
      </c>
      <c r="E23" s="56">
        <f t="shared" ref="E23:E24" si="8">G23-F23</f>
        <v>0</v>
      </c>
      <c r="F23" s="57">
        <f t="shared" si="1"/>
        <v>0</v>
      </c>
      <c r="G23" s="56">
        <f t="shared" si="2"/>
        <v>0</v>
      </c>
      <c r="H23" s="58">
        <f t="shared" si="3"/>
        <v>0</v>
      </c>
      <c r="I23" s="59">
        <f t="shared" si="4"/>
        <v>0</v>
      </c>
      <c r="J23" s="60">
        <f t="shared" si="5"/>
        <v>0</v>
      </c>
      <c r="K23" s="5"/>
    </row>
    <row r="24" spans="2:11" s="3" customFormat="1" ht="15" x14ac:dyDescent="0.2">
      <c r="B24" s="2"/>
      <c r="C24" s="55">
        <v>12</v>
      </c>
      <c r="D24" s="56">
        <f t="shared" si="7"/>
        <v>0</v>
      </c>
      <c r="E24" s="56">
        <f t="shared" si="8"/>
        <v>0</v>
      </c>
      <c r="F24" s="57">
        <f t="shared" si="1"/>
        <v>0</v>
      </c>
      <c r="G24" s="56">
        <f t="shared" si="2"/>
        <v>0</v>
      </c>
      <c r="H24" s="58">
        <f t="shared" si="3"/>
        <v>0</v>
      </c>
      <c r="I24" s="59">
        <f t="shared" si="4"/>
        <v>0</v>
      </c>
      <c r="J24" s="60">
        <f t="shared" si="5"/>
        <v>0</v>
      </c>
      <c r="K24" s="5"/>
    </row>
    <row r="25" spans="2:11" s="3" customFormat="1" ht="15.75" x14ac:dyDescent="0.25">
      <c r="B25" s="2"/>
      <c r="C25" s="61" t="s">
        <v>37</v>
      </c>
      <c r="D25" s="62"/>
      <c r="E25" s="63">
        <f>SUM(E13:E24)</f>
        <v>0</v>
      </c>
      <c r="F25" s="64">
        <f>SUM(F13:F24)</f>
        <v>0</v>
      </c>
      <c r="G25" s="63">
        <f>SUM(G13:G24)</f>
        <v>0</v>
      </c>
      <c r="H25" s="63"/>
      <c r="I25" s="63"/>
      <c r="J25" s="65"/>
      <c r="K25" s="5"/>
    </row>
    <row r="26" spans="2:11" s="3" customFormat="1" ht="15" x14ac:dyDescent="0.2">
      <c r="B26" s="2"/>
      <c r="K26" s="5"/>
    </row>
    <row r="27" spans="2:11" s="3" customFormat="1" ht="15" x14ac:dyDescent="0.2">
      <c r="B27" s="2"/>
      <c r="K27" s="5"/>
    </row>
    <row r="28" spans="2:11" s="3" customFormat="1" ht="15.75" x14ac:dyDescent="0.25">
      <c r="B28" s="2"/>
      <c r="C28" s="1" t="s">
        <v>82</v>
      </c>
      <c r="K28" s="5"/>
    </row>
    <row r="29" spans="2:11" s="3" customFormat="1" ht="15.75" x14ac:dyDescent="0.25">
      <c r="B29" s="2"/>
      <c r="C29" s="1"/>
      <c r="K29" s="5"/>
    </row>
    <row r="30" spans="2:11" s="3" customFormat="1" ht="15" x14ac:dyDescent="0.2">
      <c r="B30" s="2"/>
      <c r="C30" s="157" t="s">
        <v>44</v>
      </c>
      <c r="D30" s="158"/>
      <c r="E30" s="44"/>
      <c r="K30" s="5"/>
    </row>
    <row r="31" spans="2:11" s="3" customFormat="1" ht="15" x14ac:dyDescent="0.2">
      <c r="B31" s="2"/>
      <c r="C31" s="155" t="s">
        <v>50</v>
      </c>
      <c r="D31" s="156"/>
      <c r="E31" s="45"/>
      <c r="K31" s="5"/>
    </row>
    <row r="32" spans="2:11" s="3" customFormat="1" ht="15" x14ac:dyDescent="0.2">
      <c r="B32" s="2"/>
      <c r="C32" s="155" t="s">
        <v>48</v>
      </c>
      <c r="D32" s="156"/>
      <c r="E32" s="46"/>
      <c r="K32" s="5"/>
    </row>
    <row r="33" spans="2:11" s="3" customFormat="1" ht="15" x14ac:dyDescent="0.2">
      <c r="B33" s="2"/>
      <c r="C33" s="159" t="s">
        <v>51</v>
      </c>
      <c r="D33" s="160"/>
      <c r="E33" s="47">
        <v>12</v>
      </c>
      <c r="K33" s="5"/>
    </row>
    <row r="34" spans="2:11" s="3" customFormat="1" ht="15" x14ac:dyDescent="0.2">
      <c r="B34" s="2"/>
      <c r="K34" s="5"/>
    </row>
    <row r="35" spans="2:11" s="54" customFormat="1" ht="31.5" x14ac:dyDescent="0.25">
      <c r="B35" s="48"/>
      <c r="C35" s="49" t="s">
        <v>45</v>
      </c>
      <c r="D35" s="50" t="s">
        <v>46</v>
      </c>
      <c r="E35" s="50" t="s">
        <v>47</v>
      </c>
      <c r="F35" s="51" t="s">
        <v>48</v>
      </c>
      <c r="G35" s="50" t="s">
        <v>49</v>
      </c>
      <c r="H35" s="50" t="s">
        <v>54</v>
      </c>
      <c r="I35" s="50" t="s">
        <v>59</v>
      </c>
      <c r="J35" s="52" t="s">
        <v>60</v>
      </c>
      <c r="K35" s="53"/>
    </row>
    <row r="36" spans="2:11" s="3" customFormat="1" ht="15" x14ac:dyDescent="0.2">
      <c r="B36" s="2"/>
      <c r="C36" s="55">
        <v>1</v>
      </c>
      <c r="D36" s="56">
        <f>+E31</f>
        <v>0</v>
      </c>
      <c r="E36" s="56">
        <f>G36-F36</f>
        <v>0</v>
      </c>
      <c r="F36" s="57">
        <f t="shared" ref="F36:F47" si="9">SUM(IPMT(E$32/12,(C36-1)*12+1,E$33*12,-E$31),IPMT(E$32/12,(C36-1)*12+2,E$33*12,-E$31),IPMT(E$32/12,(C36-1)*12+3,E$33*12,-E$31),IPMT(E$32/12,(C36-1)*12+4,E$33*12,-E$31),IPMT(E$32/12,(C36-1)*12+5,E$33*12,-E$31),IPMT(E$32/12,(C36-1)*12+6,E$33*12,-E$31),IPMT(E$32/12,(C36-1)*12+7,E$33*12,-E$31),IPMT(E$32/12,(C36-1)*12+8,E$33*12,-E$31),IPMT(E$32/12,(C36-1)*12+9,E$33*12,-E$31),IPMT(E$32/12,(C36-1)*12+10,E$33*12,-E$31),IPMT(E$32/12,(C36-1)*12+11,E$33*12,-E$31),IPMT(E$32/12,(C36-1)*12+12,E$33*12,-E$31))</f>
        <v>0</v>
      </c>
      <c r="G36" s="56">
        <f>-PMT(E$32/12,E$33*12,E$31)*12</f>
        <v>0</v>
      </c>
      <c r="H36" s="59">
        <f>+G36/12</f>
        <v>0</v>
      </c>
      <c r="I36" s="59">
        <f>+E36/12</f>
        <v>0</v>
      </c>
      <c r="J36" s="60">
        <f>+F36/12</f>
        <v>0</v>
      </c>
      <c r="K36" s="5"/>
    </row>
    <row r="37" spans="2:11" s="3" customFormat="1" ht="15" x14ac:dyDescent="0.2">
      <c r="B37" s="2"/>
      <c r="C37" s="55">
        <v>2</v>
      </c>
      <c r="D37" s="56">
        <f t="shared" ref="D37:D45" si="10">D36-E36</f>
        <v>0</v>
      </c>
      <c r="E37" s="56">
        <f>G37-F37</f>
        <v>0</v>
      </c>
      <c r="F37" s="57">
        <f t="shared" si="9"/>
        <v>0</v>
      </c>
      <c r="G37" s="56">
        <f t="shared" ref="G37:G47" si="11">-PMT(E$32/12,E$33*12,E$31)*12</f>
        <v>0</v>
      </c>
      <c r="H37" s="59">
        <f t="shared" ref="H37:H47" si="12">+G37/12</f>
        <v>0</v>
      </c>
      <c r="I37" s="59">
        <f t="shared" ref="I37:I47" si="13">+E37/12</f>
        <v>0</v>
      </c>
      <c r="J37" s="60">
        <f t="shared" ref="J37:J47" si="14">+F37/12</f>
        <v>0</v>
      </c>
      <c r="K37" s="5"/>
    </row>
    <row r="38" spans="2:11" s="3" customFormat="1" ht="15" x14ac:dyDescent="0.2">
      <c r="B38" s="2"/>
      <c r="C38" s="55">
        <v>3</v>
      </c>
      <c r="D38" s="56">
        <f t="shared" si="10"/>
        <v>0</v>
      </c>
      <c r="E38" s="56">
        <f t="shared" ref="E38:E47" si="15">G38-F38</f>
        <v>0</v>
      </c>
      <c r="F38" s="57">
        <f t="shared" si="9"/>
        <v>0</v>
      </c>
      <c r="G38" s="56">
        <f t="shared" si="11"/>
        <v>0</v>
      </c>
      <c r="H38" s="59">
        <f t="shared" si="12"/>
        <v>0</v>
      </c>
      <c r="I38" s="59">
        <f t="shared" si="13"/>
        <v>0</v>
      </c>
      <c r="J38" s="60">
        <f t="shared" si="14"/>
        <v>0</v>
      </c>
      <c r="K38" s="5"/>
    </row>
    <row r="39" spans="2:11" s="3" customFormat="1" ht="15" x14ac:dyDescent="0.2">
      <c r="B39" s="2"/>
      <c r="C39" s="55">
        <v>4</v>
      </c>
      <c r="D39" s="56">
        <f t="shared" si="10"/>
        <v>0</v>
      </c>
      <c r="E39" s="56">
        <f t="shared" si="15"/>
        <v>0</v>
      </c>
      <c r="F39" s="57">
        <f t="shared" si="9"/>
        <v>0</v>
      </c>
      <c r="G39" s="56">
        <f t="shared" si="11"/>
        <v>0</v>
      </c>
      <c r="H39" s="59">
        <f t="shared" si="12"/>
        <v>0</v>
      </c>
      <c r="I39" s="59">
        <f t="shared" si="13"/>
        <v>0</v>
      </c>
      <c r="J39" s="60">
        <f t="shared" si="14"/>
        <v>0</v>
      </c>
      <c r="K39" s="5"/>
    </row>
    <row r="40" spans="2:11" s="3" customFormat="1" ht="15" x14ac:dyDescent="0.2">
      <c r="B40" s="2"/>
      <c r="C40" s="55">
        <v>5</v>
      </c>
      <c r="D40" s="56">
        <f t="shared" si="10"/>
        <v>0</v>
      </c>
      <c r="E40" s="56">
        <f t="shared" si="15"/>
        <v>0</v>
      </c>
      <c r="F40" s="57">
        <f t="shared" si="9"/>
        <v>0</v>
      </c>
      <c r="G40" s="56">
        <f t="shared" si="11"/>
        <v>0</v>
      </c>
      <c r="H40" s="59">
        <f t="shared" si="12"/>
        <v>0</v>
      </c>
      <c r="I40" s="59">
        <f t="shared" si="13"/>
        <v>0</v>
      </c>
      <c r="J40" s="60">
        <f t="shared" si="14"/>
        <v>0</v>
      </c>
      <c r="K40" s="5"/>
    </row>
    <row r="41" spans="2:11" s="3" customFormat="1" ht="15" x14ac:dyDescent="0.2">
      <c r="B41" s="2"/>
      <c r="C41" s="55">
        <v>6</v>
      </c>
      <c r="D41" s="56">
        <f t="shared" si="10"/>
        <v>0</v>
      </c>
      <c r="E41" s="56">
        <f t="shared" si="15"/>
        <v>0</v>
      </c>
      <c r="F41" s="57">
        <f t="shared" si="9"/>
        <v>0</v>
      </c>
      <c r="G41" s="56">
        <f t="shared" si="11"/>
        <v>0</v>
      </c>
      <c r="H41" s="59">
        <f t="shared" si="12"/>
        <v>0</v>
      </c>
      <c r="I41" s="59">
        <f t="shared" si="13"/>
        <v>0</v>
      </c>
      <c r="J41" s="60">
        <f t="shared" si="14"/>
        <v>0</v>
      </c>
      <c r="K41" s="5"/>
    </row>
    <row r="42" spans="2:11" s="3" customFormat="1" ht="15" x14ac:dyDescent="0.2">
      <c r="B42" s="2"/>
      <c r="C42" s="55">
        <v>7</v>
      </c>
      <c r="D42" s="56">
        <f t="shared" si="10"/>
        <v>0</v>
      </c>
      <c r="E42" s="56">
        <f t="shared" si="15"/>
        <v>0</v>
      </c>
      <c r="F42" s="57">
        <f t="shared" si="9"/>
        <v>0</v>
      </c>
      <c r="G42" s="56">
        <f t="shared" si="11"/>
        <v>0</v>
      </c>
      <c r="H42" s="59">
        <f t="shared" si="12"/>
        <v>0</v>
      </c>
      <c r="I42" s="59">
        <f t="shared" si="13"/>
        <v>0</v>
      </c>
      <c r="J42" s="60">
        <f t="shared" si="14"/>
        <v>0</v>
      </c>
      <c r="K42" s="5"/>
    </row>
    <row r="43" spans="2:11" s="3" customFormat="1" ht="15" x14ac:dyDescent="0.2">
      <c r="B43" s="2"/>
      <c r="C43" s="55">
        <v>8</v>
      </c>
      <c r="D43" s="56">
        <f t="shared" si="10"/>
        <v>0</v>
      </c>
      <c r="E43" s="56">
        <f t="shared" si="15"/>
        <v>0</v>
      </c>
      <c r="F43" s="57">
        <f t="shared" si="9"/>
        <v>0</v>
      </c>
      <c r="G43" s="56">
        <f t="shared" si="11"/>
        <v>0</v>
      </c>
      <c r="H43" s="59">
        <f t="shared" si="12"/>
        <v>0</v>
      </c>
      <c r="I43" s="59">
        <f t="shared" si="13"/>
        <v>0</v>
      </c>
      <c r="J43" s="60">
        <f t="shared" si="14"/>
        <v>0</v>
      </c>
      <c r="K43" s="5"/>
    </row>
    <row r="44" spans="2:11" s="3" customFormat="1" ht="15" x14ac:dyDescent="0.2">
      <c r="B44" s="2"/>
      <c r="C44" s="55">
        <v>9</v>
      </c>
      <c r="D44" s="56">
        <f t="shared" si="10"/>
        <v>0</v>
      </c>
      <c r="E44" s="56">
        <f t="shared" si="15"/>
        <v>0</v>
      </c>
      <c r="F44" s="57">
        <f t="shared" si="9"/>
        <v>0</v>
      </c>
      <c r="G44" s="56">
        <f t="shared" si="11"/>
        <v>0</v>
      </c>
      <c r="H44" s="59">
        <f t="shared" si="12"/>
        <v>0</v>
      </c>
      <c r="I44" s="59">
        <f t="shared" si="13"/>
        <v>0</v>
      </c>
      <c r="J44" s="60">
        <f t="shared" si="14"/>
        <v>0</v>
      </c>
      <c r="K44" s="5"/>
    </row>
    <row r="45" spans="2:11" s="3" customFormat="1" ht="15" x14ac:dyDescent="0.2">
      <c r="B45" s="2"/>
      <c r="C45" s="55">
        <v>10</v>
      </c>
      <c r="D45" s="56">
        <f t="shared" si="10"/>
        <v>0</v>
      </c>
      <c r="E45" s="56">
        <f t="shared" si="15"/>
        <v>0</v>
      </c>
      <c r="F45" s="57">
        <f t="shared" si="9"/>
        <v>0</v>
      </c>
      <c r="G45" s="56">
        <f t="shared" si="11"/>
        <v>0</v>
      </c>
      <c r="H45" s="59">
        <f t="shared" si="12"/>
        <v>0</v>
      </c>
      <c r="I45" s="59">
        <f t="shared" si="13"/>
        <v>0</v>
      </c>
      <c r="J45" s="60">
        <f t="shared" si="14"/>
        <v>0</v>
      </c>
      <c r="K45" s="5"/>
    </row>
    <row r="46" spans="2:11" s="3" customFormat="1" ht="15" x14ac:dyDescent="0.2">
      <c r="B46" s="2"/>
      <c r="C46" s="55">
        <v>11</v>
      </c>
      <c r="D46" s="56">
        <f t="shared" ref="D46:D47" si="16">D45-E45</f>
        <v>0</v>
      </c>
      <c r="E46" s="56">
        <f t="shared" si="15"/>
        <v>0</v>
      </c>
      <c r="F46" s="57">
        <f t="shared" si="9"/>
        <v>0</v>
      </c>
      <c r="G46" s="56">
        <f t="shared" si="11"/>
        <v>0</v>
      </c>
      <c r="H46" s="59">
        <f t="shared" si="12"/>
        <v>0</v>
      </c>
      <c r="I46" s="59">
        <f t="shared" si="13"/>
        <v>0</v>
      </c>
      <c r="J46" s="60">
        <f t="shared" si="14"/>
        <v>0</v>
      </c>
      <c r="K46" s="5"/>
    </row>
    <row r="47" spans="2:11" s="3" customFormat="1" ht="15" x14ac:dyDescent="0.2">
      <c r="B47" s="2"/>
      <c r="C47" s="55">
        <v>12</v>
      </c>
      <c r="D47" s="56">
        <f t="shared" si="16"/>
        <v>0</v>
      </c>
      <c r="E47" s="56">
        <f t="shared" si="15"/>
        <v>0</v>
      </c>
      <c r="F47" s="57">
        <f t="shared" si="9"/>
        <v>0</v>
      </c>
      <c r="G47" s="56">
        <f t="shared" si="11"/>
        <v>0</v>
      </c>
      <c r="H47" s="59">
        <f t="shared" si="12"/>
        <v>0</v>
      </c>
      <c r="I47" s="59">
        <f t="shared" si="13"/>
        <v>0</v>
      </c>
      <c r="J47" s="60">
        <f t="shared" si="14"/>
        <v>0</v>
      </c>
      <c r="K47" s="5"/>
    </row>
    <row r="48" spans="2:11" s="3" customFormat="1" ht="15.75" x14ac:dyDescent="0.25">
      <c r="B48" s="2"/>
      <c r="C48" s="61" t="s">
        <v>37</v>
      </c>
      <c r="D48" s="62"/>
      <c r="E48" s="63">
        <f>SUM(E36:E47)</f>
        <v>0</v>
      </c>
      <c r="F48" s="64">
        <f>SUM(F36:F47)</f>
        <v>0</v>
      </c>
      <c r="G48" s="63">
        <f>SUM(G36:G47)</f>
        <v>0</v>
      </c>
      <c r="H48" s="63"/>
      <c r="I48" s="63"/>
      <c r="J48" s="65"/>
      <c r="K48" s="5"/>
    </row>
    <row r="49" spans="2:11" s="3" customFormat="1" ht="15" x14ac:dyDescent="0.2">
      <c r="B49" s="2"/>
      <c r="K49" s="5"/>
    </row>
    <row r="50" spans="2:11" s="3" customFormat="1" ht="15" x14ac:dyDescent="0.2">
      <c r="B50" s="2"/>
      <c r="K50" s="5"/>
    </row>
    <row r="51" spans="2:11" s="3" customFormat="1" ht="15.75" x14ac:dyDescent="0.25">
      <c r="B51" s="2"/>
      <c r="C51" s="1" t="s">
        <v>82</v>
      </c>
      <c r="K51" s="5"/>
    </row>
    <row r="52" spans="2:11" s="3" customFormat="1" ht="15.75" x14ac:dyDescent="0.25">
      <c r="B52" s="2"/>
      <c r="C52" s="1"/>
      <c r="K52" s="5"/>
    </row>
    <row r="53" spans="2:11" s="3" customFormat="1" ht="15" x14ac:dyDescent="0.2">
      <c r="B53" s="2"/>
      <c r="C53" s="157" t="s">
        <v>44</v>
      </c>
      <c r="D53" s="158"/>
      <c r="E53" s="44"/>
      <c r="K53" s="5"/>
    </row>
    <row r="54" spans="2:11" s="3" customFormat="1" ht="15" x14ac:dyDescent="0.2">
      <c r="B54" s="2"/>
      <c r="C54" s="155" t="s">
        <v>50</v>
      </c>
      <c r="D54" s="156"/>
      <c r="E54" s="45"/>
      <c r="K54" s="5"/>
    </row>
    <row r="55" spans="2:11" s="3" customFormat="1" ht="15" x14ac:dyDescent="0.2">
      <c r="B55" s="2"/>
      <c r="C55" s="155" t="s">
        <v>48</v>
      </c>
      <c r="D55" s="156"/>
      <c r="E55" s="46"/>
      <c r="K55" s="5"/>
    </row>
    <row r="56" spans="2:11" s="3" customFormat="1" ht="15" x14ac:dyDescent="0.2">
      <c r="B56" s="2"/>
      <c r="C56" s="159" t="s">
        <v>51</v>
      </c>
      <c r="D56" s="160"/>
      <c r="E56" s="47">
        <v>12</v>
      </c>
      <c r="K56" s="5"/>
    </row>
    <row r="57" spans="2:11" s="3" customFormat="1" ht="15" x14ac:dyDescent="0.2">
      <c r="B57" s="2"/>
      <c r="K57" s="5"/>
    </row>
    <row r="58" spans="2:11" s="3" customFormat="1" ht="31.5" x14ac:dyDescent="0.25">
      <c r="B58" s="2"/>
      <c r="C58" s="49" t="s">
        <v>45</v>
      </c>
      <c r="D58" s="50" t="s">
        <v>46</v>
      </c>
      <c r="E58" s="50" t="s">
        <v>47</v>
      </c>
      <c r="F58" s="51" t="s">
        <v>48</v>
      </c>
      <c r="G58" s="50" t="s">
        <v>49</v>
      </c>
      <c r="H58" s="50" t="s">
        <v>54</v>
      </c>
      <c r="I58" s="50" t="s">
        <v>59</v>
      </c>
      <c r="J58" s="52" t="s">
        <v>60</v>
      </c>
      <c r="K58" s="5"/>
    </row>
    <row r="59" spans="2:11" s="3" customFormat="1" ht="15" x14ac:dyDescent="0.2">
      <c r="B59" s="2"/>
      <c r="C59" s="55">
        <v>1</v>
      </c>
      <c r="D59" s="56">
        <f>+E54</f>
        <v>0</v>
      </c>
      <c r="E59" s="56">
        <f>G59-F59</f>
        <v>0</v>
      </c>
      <c r="F59" s="57">
        <f t="shared" ref="F59:F70" si="17">SUM(IPMT(E$32/12,(C59-1)*12+1,E$33*12,-E$31),IPMT(E$32/12,(C59-1)*12+2,E$33*12,-E$31),IPMT(E$32/12,(C59-1)*12+3,E$33*12,-E$31),IPMT(E$32/12,(C59-1)*12+4,E$33*12,-E$31),IPMT(E$32/12,(C59-1)*12+5,E$33*12,-E$31),IPMT(E$32/12,(C59-1)*12+6,E$33*12,-E$31),IPMT(E$32/12,(C59-1)*12+7,E$33*12,-E$31),IPMT(E$32/12,(C59-1)*12+8,E$33*12,-E$31),IPMT(E$32/12,(C59-1)*12+9,E$33*12,-E$31),IPMT(E$32/12,(C59-1)*12+10,E$33*12,-E$31),IPMT(E$32/12,(C59-1)*12+11,E$33*12,-E$31),IPMT(E$32/12,(C59-1)*12+12,E$33*12,-E$31))</f>
        <v>0</v>
      </c>
      <c r="G59" s="56">
        <f>-PMT(E$32/12,E$33*12,E$31)*12</f>
        <v>0</v>
      </c>
      <c r="H59" s="59">
        <f>+G59/12</f>
        <v>0</v>
      </c>
      <c r="I59" s="59">
        <f>+E59/12</f>
        <v>0</v>
      </c>
      <c r="J59" s="60">
        <f>+F59/12</f>
        <v>0</v>
      </c>
      <c r="K59" s="5"/>
    </row>
    <row r="60" spans="2:11" s="3" customFormat="1" ht="15" x14ac:dyDescent="0.2">
      <c r="B60" s="2"/>
      <c r="C60" s="55">
        <v>2</v>
      </c>
      <c r="D60" s="56">
        <f t="shared" ref="D60:D70" si="18">D59-E59</f>
        <v>0</v>
      </c>
      <c r="E60" s="56">
        <f>G60-F60</f>
        <v>0</v>
      </c>
      <c r="F60" s="57">
        <f t="shared" si="17"/>
        <v>0</v>
      </c>
      <c r="G60" s="56">
        <f t="shared" ref="G60:G70" si="19">-PMT(E$32/12,E$33*12,E$31)*12</f>
        <v>0</v>
      </c>
      <c r="H60" s="59">
        <f t="shared" ref="H60:H70" si="20">+G60/12</f>
        <v>0</v>
      </c>
      <c r="I60" s="59">
        <f t="shared" ref="I60:I70" si="21">+E60/12</f>
        <v>0</v>
      </c>
      <c r="J60" s="60">
        <f t="shared" ref="J60:J70" si="22">+F60/12</f>
        <v>0</v>
      </c>
      <c r="K60" s="5"/>
    </row>
    <row r="61" spans="2:11" s="3" customFormat="1" ht="15" x14ac:dyDescent="0.2">
      <c r="B61" s="2"/>
      <c r="C61" s="55">
        <v>3</v>
      </c>
      <c r="D61" s="56">
        <f t="shared" si="18"/>
        <v>0</v>
      </c>
      <c r="E61" s="56">
        <f t="shared" ref="E61:E70" si="23">G61-F61</f>
        <v>0</v>
      </c>
      <c r="F61" s="57">
        <f t="shared" si="17"/>
        <v>0</v>
      </c>
      <c r="G61" s="56">
        <f t="shared" si="19"/>
        <v>0</v>
      </c>
      <c r="H61" s="59">
        <f t="shared" si="20"/>
        <v>0</v>
      </c>
      <c r="I61" s="59">
        <f t="shared" si="21"/>
        <v>0</v>
      </c>
      <c r="J61" s="60">
        <f t="shared" si="22"/>
        <v>0</v>
      </c>
      <c r="K61" s="5"/>
    </row>
    <row r="62" spans="2:11" s="3" customFormat="1" ht="15" x14ac:dyDescent="0.2">
      <c r="B62" s="2"/>
      <c r="C62" s="55">
        <v>4</v>
      </c>
      <c r="D62" s="56">
        <f t="shared" si="18"/>
        <v>0</v>
      </c>
      <c r="E62" s="56">
        <f t="shared" si="23"/>
        <v>0</v>
      </c>
      <c r="F62" s="57">
        <f t="shared" si="17"/>
        <v>0</v>
      </c>
      <c r="G62" s="56">
        <f t="shared" si="19"/>
        <v>0</v>
      </c>
      <c r="H62" s="59">
        <f t="shared" si="20"/>
        <v>0</v>
      </c>
      <c r="I62" s="59">
        <f t="shared" si="21"/>
        <v>0</v>
      </c>
      <c r="J62" s="60">
        <f t="shared" si="22"/>
        <v>0</v>
      </c>
      <c r="K62" s="5"/>
    </row>
    <row r="63" spans="2:11" s="3" customFormat="1" ht="15" x14ac:dyDescent="0.2">
      <c r="B63" s="2"/>
      <c r="C63" s="55">
        <v>5</v>
      </c>
      <c r="D63" s="56">
        <f t="shared" si="18"/>
        <v>0</v>
      </c>
      <c r="E63" s="56">
        <f t="shared" si="23"/>
        <v>0</v>
      </c>
      <c r="F63" s="57">
        <f t="shared" si="17"/>
        <v>0</v>
      </c>
      <c r="G63" s="56">
        <f t="shared" si="19"/>
        <v>0</v>
      </c>
      <c r="H63" s="59">
        <f t="shared" si="20"/>
        <v>0</v>
      </c>
      <c r="I63" s="59">
        <f t="shared" si="21"/>
        <v>0</v>
      </c>
      <c r="J63" s="60">
        <f t="shared" si="22"/>
        <v>0</v>
      </c>
      <c r="K63" s="5"/>
    </row>
    <row r="64" spans="2:11" s="3" customFormat="1" ht="15" x14ac:dyDescent="0.2">
      <c r="B64" s="2"/>
      <c r="C64" s="55">
        <v>6</v>
      </c>
      <c r="D64" s="56">
        <f t="shared" si="18"/>
        <v>0</v>
      </c>
      <c r="E64" s="56">
        <f t="shared" si="23"/>
        <v>0</v>
      </c>
      <c r="F64" s="57">
        <f t="shared" si="17"/>
        <v>0</v>
      </c>
      <c r="G64" s="56">
        <f t="shared" si="19"/>
        <v>0</v>
      </c>
      <c r="H64" s="59">
        <f t="shared" si="20"/>
        <v>0</v>
      </c>
      <c r="I64" s="59">
        <f t="shared" si="21"/>
        <v>0</v>
      </c>
      <c r="J64" s="60">
        <f t="shared" si="22"/>
        <v>0</v>
      </c>
      <c r="K64" s="5"/>
    </row>
    <row r="65" spans="2:11" s="3" customFormat="1" ht="15" x14ac:dyDescent="0.2">
      <c r="B65" s="2"/>
      <c r="C65" s="55">
        <v>7</v>
      </c>
      <c r="D65" s="56">
        <f t="shared" si="18"/>
        <v>0</v>
      </c>
      <c r="E65" s="56">
        <f t="shared" si="23"/>
        <v>0</v>
      </c>
      <c r="F65" s="57">
        <f t="shared" si="17"/>
        <v>0</v>
      </c>
      <c r="G65" s="56">
        <f t="shared" si="19"/>
        <v>0</v>
      </c>
      <c r="H65" s="59">
        <f t="shared" si="20"/>
        <v>0</v>
      </c>
      <c r="I65" s="59">
        <f t="shared" si="21"/>
        <v>0</v>
      </c>
      <c r="J65" s="60">
        <f t="shared" si="22"/>
        <v>0</v>
      </c>
      <c r="K65" s="5"/>
    </row>
    <row r="66" spans="2:11" s="3" customFormat="1" ht="15" x14ac:dyDescent="0.2">
      <c r="B66" s="2"/>
      <c r="C66" s="55">
        <v>8</v>
      </c>
      <c r="D66" s="56">
        <f t="shared" si="18"/>
        <v>0</v>
      </c>
      <c r="E66" s="56">
        <f t="shared" si="23"/>
        <v>0</v>
      </c>
      <c r="F66" s="57">
        <f t="shared" si="17"/>
        <v>0</v>
      </c>
      <c r="G66" s="56">
        <f t="shared" si="19"/>
        <v>0</v>
      </c>
      <c r="H66" s="59">
        <f t="shared" si="20"/>
        <v>0</v>
      </c>
      <c r="I66" s="59">
        <f t="shared" si="21"/>
        <v>0</v>
      </c>
      <c r="J66" s="60">
        <f t="shared" si="22"/>
        <v>0</v>
      </c>
      <c r="K66" s="5"/>
    </row>
    <row r="67" spans="2:11" s="3" customFormat="1" ht="15" x14ac:dyDescent="0.2">
      <c r="B67" s="2"/>
      <c r="C67" s="55">
        <v>9</v>
      </c>
      <c r="D67" s="56">
        <f t="shared" si="18"/>
        <v>0</v>
      </c>
      <c r="E67" s="56">
        <f t="shared" si="23"/>
        <v>0</v>
      </c>
      <c r="F67" s="57">
        <f t="shared" si="17"/>
        <v>0</v>
      </c>
      <c r="G67" s="56">
        <f t="shared" si="19"/>
        <v>0</v>
      </c>
      <c r="H67" s="59">
        <f t="shared" si="20"/>
        <v>0</v>
      </c>
      <c r="I67" s="59">
        <f t="shared" si="21"/>
        <v>0</v>
      </c>
      <c r="J67" s="60">
        <f t="shared" si="22"/>
        <v>0</v>
      </c>
      <c r="K67" s="5"/>
    </row>
    <row r="68" spans="2:11" s="3" customFormat="1" ht="15" x14ac:dyDescent="0.2">
      <c r="B68" s="2"/>
      <c r="C68" s="55">
        <v>10</v>
      </c>
      <c r="D68" s="56">
        <f t="shared" si="18"/>
        <v>0</v>
      </c>
      <c r="E68" s="56">
        <f t="shared" si="23"/>
        <v>0</v>
      </c>
      <c r="F68" s="57">
        <f t="shared" si="17"/>
        <v>0</v>
      </c>
      <c r="G68" s="56">
        <f t="shared" si="19"/>
        <v>0</v>
      </c>
      <c r="H68" s="59">
        <f t="shared" si="20"/>
        <v>0</v>
      </c>
      <c r="I68" s="59">
        <f t="shared" si="21"/>
        <v>0</v>
      </c>
      <c r="J68" s="60">
        <f t="shared" si="22"/>
        <v>0</v>
      </c>
      <c r="K68" s="5"/>
    </row>
    <row r="69" spans="2:11" s="3" customFormat="1" ht="15" x14ac:dyDescent="0.2">
      <c r="B69" s="2"/>
      <c r="C69" s="55">
        <v>11</v>
      </c>
      <c r="D69" s="56">
        <f t="shared" si="18"/>
        <v>0</v>
      </c>
      <c r="E69" s="56">
        <f t="shared" si="23"/>
        <v>0</v>
      </c>
      <c r="F69" s="57">
        <f t="shared" si="17"/>
        <v>0</v>
      </c>
      <c r="G69" s="56">
        <f t="shared" si="19"/>
        <v>0</v>
      </c>
      <c r="H69" s="59">
        <f t="shared" si="20"/>
        <v>0</v>
      </c>
      <c r="I69" s="59">
        <f t="shared" si="21"/>
        <v>0</v>
      </c>
      <c r="J69" s="60">
        <f t="shared" si="22"/>
        <v>0</v>
      </c>
      <c r="K69" s="5"/>
    </row>
    <row r="70" spans="2:11" s="3" customFormat="1" ht="15" x14ac:dyDescent="0.2">
      <c r="B70" s="2"/>
      <c r="C70" s="55">
        <v>12</v>
      </c>
      <c r="D70" s="56">
        <f t="shared" si="18"/>
        <v>0</v>
      </c>
      <c r="E70" s="56">
        <f t="shared" si="23"/>
        <v>0</v>
      </c>
      <c r="F70" s="57">
        <f t="shared" si="17"/>
        <v>0</v>
      </c>
      <c r="G70" s="56">
        <f t="shared" si="19"/>
        <v>0</v>
      </c>
      <c r="H70" s="59">
        <f t="shared" si="20"/>
        <v>0</v>
      </c>
      <c r="I70" s="59">
        <f t="shared" si="21"/>
        <v>0</v>
      </c>
      <c r="J70" s="60">
        <f t="shared" si="22"/>
        <v>0</v>
      </c>
      <c r="K70" s="5"/>
    </row>
    <row r="71" spans="2:11" s="3" customFormat="1" ht="15.75" x14ac:dyDescent="0.25">
      <c r="B71" s="2"/>
      <c r="C71" s="61" t="s">
        <v>37</v>
      </c>
      <c r="D71" s="62"/>
      <c r="E71" s="63">
        <f>SUM(E59:E70)</f>
        <v>0</v>
      </c>
      <c r="F71" s="64">
        <f>SUM(F59:F70)</f>
        <v>0</v>
      </c>
      <c r="G71" s="63">
        <f>SUM(G59:G70)</f>
        <v>0</v>
      </c>
      <c r="H71" s="63"/>
      <c r="I71" s="63"/>
      <c r="J71" s="65"/>
      <c r="K71" s="5"/>
    </row>
    <row r="73" spans="2:11" s="3" customFormat="1" ht="15" x14ac:dyDescent="0.2">
      <c r="B73" s="2"/>
      <c r="K73" s="5"/>
    </row>
    <row r="74" spans="2:11" s="3" customFormat="1" ht="15.75" x14ac:dyDescent="0.25">
      <c r="B74" s="2"/>
      <c r="C74" s="1" t="s">
        <v>55</v>
      </c>
      <c r="K74" s="5"/>
    </row>
    <row r="75" spans="2:11" s="3" customFormat="1" ht="15.75" x14ac:dyDescent="0.25">
      <c r="B75" s="2"/>
      <c r="C75" s="1"/>
      <c r="K75" s="5"/>
    </row>
    <row r="76" spans="2:11" s="3" customFormat="1" ht="15" x14ac:dyDescent="0.2">
      <c r="B76" s="2"/>
      <c r="C76" s="157" t="s">
        <v>52</v>
      </c>
      <c r="D76" s="158"/>
      <c r="E76" s="66"/>
      <c r="K76" s="5"/>
    </row>
    <row r="77" spans="2:11" s="3" customFormat="1" ht="15" x14ac:dyDescent="0.2">
      <c r="B77" s="2"/>
      <c r="C77" s="155" t="s">
        <v>48</v>
      </c>
      <c r="D77" s="156"/>
      <c r="E77" s="46"/>
      <c r="K77" s="5"/>
    </row>
    <row r="78" spans="2:11" s="3" customFormat="1" ht="15" x14ac:dyDescent="0.2">
      <c r="B78" s="2"/>
      <c r="C78" s="159" t="s">
        <v>51</v>
      </c>
      <c r="D78" s="160"/>
      <c r="E78" s="47">
        <v>12</v>
      </c>
      <c r="K78" s="5"/>
    </row>
    <row r="79" spans="2:11" s="3" customFormat="1" ht="15" x14ac:dyDescent="0.2">
      <c r="B79" s="2"/>
      <c r="K79" s="5"/>
    </row>
    <row r="80" spans="2:11" s="54" customFormat="1" ht="31.5" x14ac:dyDescent="0.25">
      <c r="B80" s="48"/>
      <c r="C80" s="49" t="s">
        <v>45</v>
      </c>
      <c r="D80" s="50" t="s">
        <v>46</v>
      </c>
      <c r="E80" s="50" t="s">
        <v>47</v>
      </c>
      <c r="F80" s="51" t="s">
        <v>48</v>
      </c>
      <c r="G80" s="50" t="s">
        <v>49</v>
      </c>
      <c r="H80" s="50" t="s">
        <v>54</v>
      </c>
      <c r="I80" s="50" t="s">
        <v>59</v>
      </c>
      <c r="J80" s="52" t="s">
        <v>60</v>
      </c>
      <c r="K80" s="53"/>
    </row>
    <row r="81" spans="2:11" s="3" customFormat="1" ht="15" x14ac:dyDescent="0.2">
      <c r="B81" s="2"/>
      <c r="C81" s="55">
        <v>1</v>
      </c>
      <c r="D81" s="56">
        <f>+E76</f>
        <v>0</v>
      </c>
      <c r="E81" s="56">
        <f>G81-F81</f>
        <v>0</v>
      </c>
      <c r="F81" s="57">
        <f t="shared" ref="F81:F92" si="24">SUM(IPMT(E$77/12,(C81-1)*12+1,E$78*12,-E$76),IPMT(E$77/12,(C81-1)*12+2,E$78*12,-E$76),IPMT(E$77/12,(C81-1)*12+3,E$78*12,-E$76),IPMT(E$77/12,(C81-1)*12+4,E$78*12,-E$76),IPMT(E$77/12,(C81-1)*12+5,E$78*12,-E$76),IPMT(E$77/12,(C81-1)*12+6,E$78*12,-E$76),IPMT(E$77/12,(C81-1)*12+7,E$78*12,-E$76),IPMT(E$77/12,(C81-1)*12+8,E$78*12,-E$76),IPMT(E$77/12,(C81-1)*12+9,E$78*12,-E$76),IPMT(E$77/12,(C81-1)*12+10,E$78*12,-E$76),IPMT(E$77/12,(C81-1)*12+11,E$78*12,-E$76),IPMT(E$77/12,(C81-1)*12+12,E$78*12,-E$76))</f>
        <v>0</v>
      </c>
      <c r="G81" s="56">
        <f t="shared" ref="G81:G92" si="25">-PMT(E$77/12,E$78*12,E$76)*12</f>
        <v>0</v>
      </c>
      <c r="H81" s="59">
        <f>+G81/12</f>
        <v>0</v>
      </c>
      <c r="I81" s="59">
        <f>+E81/12</f>
        <v>0</v>
      </c>
      <c r="J81" s="60">
        <f>+F81/12</f>
        <v>0</v>
      </c>
      <c r="K81" s="5"/>
    </row>
    <row r="82" spans="2:11" s="3" customFormat="1" ht="15" x14ac:dyDescent="0.2">
      <c r="B82" s="2"/>
      <c r="C82" s="55">
        <v>2</v>
      </c>
      <c r="D82" s="56">
        <f t="shared" ref="D82:D90" si="26">D81-E81</f>
        <v>0</v>
      </c>
      <c r="E82" s="56">
        <f>G82-F82</f>
        <v>0</v>
      </c>
      <c r="F82" s="57">
        <f t="shared" si="24"/>
        <v>0</v>
      </c>
      <c r="G82" s="56">
        <f t="shared" si="25"/>
        <v>0</v>
      </c>
      <c r="H82" s="59">
        <f t="shared" ref="H82:H92" si="27">+G82/12</f>
        <v>0</v>
      </c>
      <c r="I82" s="59">
        <f t="shared" ref="I82:I92" si="28">+E82/12</f>
        <v>0</v>
      </c>
      <c r="J82" s="60">
        <f t="shared" ref="J82:J92" si="29">+F82/12</f>
        <v>0</v>
      </c>
      <c r="K82" s="5"/>
    </row>
    <row r="83" spans="2:11" s="3" customFormat="1" ht="15" x14ac:dyDescent="0.2">
      <c r="B83" s="2"/>
      <c r="C83" s="55">
        <v>3</v>
      </c>
      <c r="D83" s="56">
        <f t="shared" si="26"/>
        <v>0</v>
      </c>
      <c r="E83" s="56">
        <f t="shared" ref="E83:E92" si="30">G83-F83</f>
        <v>0</v>
      </c>
      <c r="F83" s="57">
        <f t="shared" si="24"/>
        <v>0</v>
      </c>
      <c r="G83" s="56">
        <f t="shared" si="25"/>
        <v>0</v>
      </c>
      <c r="H83" s="59">
        <f t="shared" si="27"/>
        <v>0</v>
      </c>
      <c r="I83" s="59">
        <f t="shared" si="28"/>
        <v>0</v>
      </c>
      <c r="J83" s="60">
        <f t="shared" si="29"/>
        <v>0</v>
      </c>
      <c r="K83" s="5"/>
    </row>
    <row r="84" spans="2:11" s="3" customFormat="1" ht="15" x14ac:dyDescent="0.2">
      <c r="B84" s="2"/>
      <c r="C84" s="55">
        <v>4</v>
      </c>
      <c r="D84" s="56">
        <f t="shared" si="26"/>
        <v>0</v>
      </c>
      <c r="E84" s="56">
        <f t="shared" si="30"/>
        <v>0</v>
      </c>
      <c r="F84" s="57">
        <f t="shared" si="24"/>
        <v>0</v>
      </c>
      <c r="G84" s="56">
        <f t="shared" si="25"/>
        <v>0</v>
      </c>
      <c r="H84" s="59">
        <f t="shared" si="27"/>
        <v>0</v>
      </c>
      <c r="I84" s="59">
        <f t="shared" si="28"/>
        <v>0</v>
      </c>
      <c r="J84" s="60">
        <f t="shared" si="29"/>
        <v>0</v>
      </c>
      <c r="K84" s="5"/>
    </row>
    <row r="85" spans="2:11" s="3" customFormat="1" ht="15" x14ac:dyDescent="0.2">
      <c r="B85" s="2"/>
      <c r="C85" s="55">
        <v>5</v>
      </c>
      <c r="D85" s="56">
        <f t="shared" si="26"/>
        <v>0</v>
      </c>
      <c r="E85" s="56">
        <f t="shared" si="30"/>
        <v>0</v>
      </c>
      <c r="F85" s="57">
        <f t="shared" si="24"/>
        <v>0</v>
      </c>
      <c r="G85" s="56">
        <f t="shared" si="25"/>
        <v>0</v>
      </c>
      <c r="H85" s="59">
        <f t="shared" si="27"/>
        <v>0</v>
      </c>
      <c r="I85" s="59">
        <f t="shared" si="28"/>
        <v>0</v>
      </c>
      <c r="J85" s="60">
        <f t="shared" si="29"/>
        <v>0</v>
      </c>
      <c r="K85" s="5"/>
    </row>
    <row r="86" spans="2:11" s="3" customFormat="1" ht="15" x14ac:dyDescent="0.2">
      <c r="B86" s="2"/>
      <c r="C86" s="55">
        <v>6</v>
      </c>
      <c r="D86" s="56">
        <f t="shared" si="26"/>
        <v>0</v>
      </c>
      <c r="E86" s="56">
        <f t="shared" si="30"/>
        <v>0</v>
      </c>
      <c r="F86" s="57">
        <f t="shared" si="24"/>
        <v>0</v>
      </c>
      <c r="G86" s="56">
        <f t="shared" si="25"/>
        <v>0</v>
      </c>
      <c r="H86" s="59">
        <f t="shared" si="27"/>
        <v>0</v>
      </c>
      <c r="I86" s="59">
        <f t="shared" si="28"/>
        <v>0</v>
      </c>
      <c r="J86" s="60">
        <f t="shared" si="29"/>
        <v>0</v>
      </c>
      <c r="K86" s="5"/>
    </row>
    <row r="87" spans="2:11" s="3" customFormat="1" ht="15" x14ac:dyDescent="0.2">
      <c r="B87" s="2"/>
      <c r="C87" s="55">
        <v>7</v>
      </c>
      <c r="D87" s="56">
        <f t="shared" si="26"/>
        <v>0</v>
      </c>
      <c r="E87" s="56">
        <f t="shared" si="30"/>
        <v>0</v>
      </c>
      <c r="F87" s="57">
        <f t="shared" si="24"/>
        <v>0</v>
      </c>
      <c r="G87" s="56">
        <f t="shared" si="25"/>
        <v>0</v>
      </c>
      <c r="H87" s="59">
        <f t="shared" si="27"/>
        <v>0</v>
      </c>
      <c r="I87" s="59">
        <f t="shared" si="28"/>
        <v>0</v>
      </c>
      <c r="J87" s="60">
        <f t="shared" si="29"/>
        <v>0</v>
      </c>
      <c r="K87" s="5"/>
    </row>
    <row r="88" spans="2:11" s="3" customFormat="1" ht="15" x14ac:dyDescent="0.2">
      <c r="B88" s="2"/>
      <c r="C88" s="55">
        <v>8</v>
      </c>
      <c r="D88" s="56">
        <f t="shared" si="26"/>
        <v>0</v>
      </c>
      <c r="E88" s="56">
        <f t="shared" si="30"/>
        <v>0</v>
      </c>
      <c r="F88" s="57">
        <f t="shared" si="24"/>
        <v>0</v>
      </c>
      <c r="G88" s="56">
        <f t="shared" si="25"/>
        <v>0</v>
      </c>
      <c r="H88" s="59">
        <f t="shared" si="27"/>
        <v>0</v>
      </c>
      <c r="I88" s="59">
        <f t="shared" si="28"/>
        <v>0</v>
      </c>
      <c r="J88" s="60">
        <f t="shared" si="29"/>
        <v>0</v>
      </c>
      <c r="K88" s="5"/>
    </row>
    <row r="89" spans="2:11" s="3" customFormat="1" ht="15" x14ac:dyDescent="0.2">
      <c r="B89" s="2"/>
      <c r="C89" s="55">
        <v>9</v>
      </c>
      <c r="D89" s="56">
        <f t="shared" si="26"/>
        <v>0</v>
      </c>
      <c r="E89" s="56">
        <f t="shared" si="30"/>
        <v>0</v>
      </c>
      <c r="F89" s="57">
        <f t="shared" si="24"/>
        <v>0</v>
      </c>
      <c r="G89" s="56">
        <f t="shared" si="25"/>
        <v>0</v>
      </c>
      <c r="H89" s="59">
        <f t="shared" si="27"/>
        <v>0</v>
      </c>
      <c r="I89" s="59">
        <f t="shared" si="28"/>
        <v>0</v>
      </c>
      <c r="J89" s="60">
        <f t="shared" si="29"/>
        <v>0</v>
      </c>
      <c r="K89" s="5"/>
    </row>
    <row r="90" spans="2:11" s="3" customFormat="1" ht="15" x14ac:dyDescent="0.2">
      <c r="B90" s="2"/>
      <c r="C90" s="55">
        <v>10</v>
      </c>
      <c r="D90" s="56">
        <f t="shared" si="26"/>
        <v>0</v>
      </c>
      <c r="E90" s="56">
        <f t="shared" si="30"/>
        <v>0</v>
      </c>
      <c r="F90" s="57">
        <f t="shared" si="24"/>
        <v>0</v>
      </c>
      <c r="G90" s="56">
        <f t="shared" si="25"/>
        <v>0</v>
      </c>
      <c r="H90" s="59">
        <f t="shared" si="27"/>
        <v>0</v>
      </c>
      <c r="I90" s="59">
        <f t="shared" si="28"/>
        <v>0</v>
      </c>
      <c r="J90" s="60">
        <f t="shared" si="29"/>
        <v>0</v>
      </c>
      <c r="K90" s="5"/>
    </row>
    <row r="91" spans="2:11" s="3" customFormat="1" ht="15" x14ac:dyDescent="0.2">
      <c r="B91" s="2"/>
      <c r="C91" s="55">
        <v>11</v>
      </c>
      <c r="D91" s="56">
        <f t="shared" ref="D91:D92" si="31">D90-E90</f>
        <v>0</v>
      </c>
      <c r="E91" s="56">
        <f t="shared" si="30"/>
        <v>0</v>
      </c>
      <c r="F91" s="57">
        <f t="shared" si="24"/>
        <v>0</v>
      </c>
      <c r="G91" s="56">
        <f t="shared" si="25"/>
        <v>0</v>
      </c>
      <c r="H91" s="59">
        <f t="shared" si="27"/>
        <v>0</v>
      </c>
      <c r="I91" s="59">
        <f t="shared" si="28"/>
        <v>0</v>
      </c>
      <c r="J91" s="60">
        <f t="shared" si="29"/>
        <v>0</v>
      </c>
      <c r="K91" s="5"/>
    </row>
    <row r="92" spans="2:11" s="3" customFormat="1" ht="15" x14ac:dyDescent="0.2">
      <c r="B92" s="2"/>
      <c r="C92" s="55">
        <v>12</v>
      </c>
      <c r="D92" s="56">
        <f t="shared" si="31"/>
        <v>0</v>
      </c>
      <c r="E92" s="56">
        <f t="shared" si="30"/>
        <v>0</v>
      </c>
      <c r="F92" s="57">
        <f t="shared" si="24"/>
        <v>0</v>
      </c>
      <c r="G92" s="56">
        <f t="shared" si="25"/>
        <v>0</v>
      </c>
      <c r="H92" s="59">
        <f t="shared" si="27"/>
        <v>0</v>
      </c>
      <c r="I92" s="59">
        <f t="shared" si="28"/>
        <v>0</v>
      </c>
      <c r="J92" s="60">
        <f t="shared" si="29"/>
        <v>0</v>
      </c>
      <c r="K92" s="5"/>
    </row>
    <row r="93" spans="2:11" s="3" customFormat="1" ht="15.75" x14ac:dyDescent="0.25">
      <c r="B93" s="2"/>
      <c r="C93" s="61" t="s">
        <v>37</v>
      </c>
      <c r="D93" s="62"/>
      <c r="E93" s="63">
        <f>SUM(E81:E92)</f>
        <v>0</v>
      </c>
      <c r="F93" s="64">
        <f>SUM(F81:F92)</f>
        <v>0</v>
      </c>
      <c r="G93" s="63">
        <f>SUM(G81:G92)</f>
        <v>0</v>
      </c>
      <c r="H93" s="63"/>
      <c r="I93" s="63"/>
      <c r="J93" s="65"/>
      <c r="K93" s="5"/>
    </row>
    <row r="94" spans="2:11" s="3" customFormat="1" ht="15" x14ac:dyDescent="0.2">
      <c r="B94" s="2"/>
      <c r="K94" s="5"/>
    </row>
    <row r="95" spans="2:11" s="3" customFormat="1" ht="15.75" x14ac:dyDescent="0.25">
      <c r="B95" s="2"/>
      <c r="C95" s="1" t="s">
        <v>30</v>
      </c>
      <c r="K95" s="5"/>
    </row>
    <row r="96" spans="2:11" s="3" customFormat="1" ht="15.75" x14ac:dyDescent="0.25">
      <c r="B96" s="2"/>
      <c r="C96" s="1" t="s">
        <v>31</v>
      </c>
      <c r="K96" s="5"/>
    </row>
    <row r="97" spans="2:11" s="3" customFormat="1" ht="15" x14ac:dyDescent="0.2">
      <c r="B97" s="10"/>
      <c r="C97" s="8"/>
      <c r="D97" s="8"/>
      <c r="E97" s="8"/>
      <c r="F97" s="8"/>
      <c r="G97" s="8"/>
      <c r="H97" s="8"/>
      <c r="I97" s="8"/>
      <c r="J97" s="8"/>
      <c r="K97" s="9"/>
    </row>
  </sheetData>
  <mergeCells count="16">
    <mergeCell ref="C32:D32"/>
    <mergeCell ref="C76:D76"/>
    <mergeCell ref="C77:D77"/>
    <mergeCell ref="C78:D78"/>
    <mergeCell ref="B2:K2"/>
    <mergeCell ref="C7:D7"/>
    <mergeCell ref="C8:D8"/>
    <mergeCell ref="C9:D9"/>
    <mergeCell ref="C10:D10"/>
    <mergeCell ref="C30:D30"/>
    <mergeCell ref="C31:D31"/>
    <mergeCell ref="C33:D33"/>
    <mergeCell ref="C53:D53"/>
    <mergeCell ref="C54:D54"/>
    <mergeCell ref="C55:D55"/>
    <mergeCell ref="C56:D56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9F66-D31A-4C35-8851-14CBF656016E}">
  <sheetPr>
    <pageSetUpPr fitToPage="1"/>
  </sheetPr>
  <dimension ref="B2:K89"/>
  <sheetViews>
    <sheetView showGridLines="0" zoomScale="70" zoomScaleNormal="70" workbookViewId="0">
      <selection activeCell="C71" sqref="C71:D71"/>
    </sheetView>
  </sheetViews>
  <sheetFormatPr baseColWidth="10" defaultRowHeight="12.75" x14ac:dyDescent="0.2"/>
  <cols>
    <col min="1" max="1" width="7.7109375" customWidth="1"/>
    <col min="2" max="2" width="5.7109375" customWidth="1"/>
    <col min="3" max="3" width="8.7109375" customWidth="1"/>
    <col min="4" max="4" width="29.28515625" customWidth="1"/>
    <col min="5" max="5" width="15.5703125" customWidth="1"/>
    <col min="6" max="6" width="15.7109375" customWidth="1"/>
    <col min="7" max="7" width="14.5703125" customWidth="1"/>
    <col min="8" max="9" width="16.7109375" customWidth="1"/>
    <col min="10" max="10" width="15.28515625" customWidth="1"/>
    <col min="11" max="11" width="5.7109375" customWidth="1"/>
  </cols>
  <sheetData>
    <row r="2" spans="2:11" ht="84" customHeight="1" x14ac:dyDescent="0.2">
      <c r="B2" s="116" t="s">
        <v>77</v>
      </c>
      <c r="C2" s="117"/>
      <c r="D2" s="117"/>
      <c r="E2" s="117"/>
      <c r="F2" s="117"/>
      <c r="G2" s="117"/>
      <c r="H2" s="117"/>
      <c r="I2" s="117"/>
      <c r="J2" s="117"/>
      <c r="K2" s="118"/>
    </row>
    <row r="3" spans="2:11" s="3" customFormat="1" ht="15" x14ac:dyDescent="0.2">
      <c r="B3" s="2"/>
      <c r="K3" s="5"/>
    </row>
    <row r="4" spans="2:11" s="3" customFormat="1" ht="15" x14ac:dyDescent="0.2">
      <c r="B4" s="2"/>
      <c r="K4" s="5"/>
    </row>
    <row r="5" spans="2:11" s="3" customFormat="1" ht="15.75" x14ac:dyDescent="0.25">
      <c r="B5" s="2"/>
      <c r="C5" s="1" t="s">
        <v>81</v>
      </c>
      <c r="K5" s="5"/>
    </row>
    <row r="6" spans="2:11" s="3" customFormat="1" ht="15.75" x14ac:dyDescent="0.25">
      <c r="B6" s="2"/>
      <c r="C6" s="1"/>
      <c r="K6" s="5"/>
    </row>
    <row r="7" spans="2:11" s="3" customFormat="1" ht="15" x14ac:dyDescent="0.2">
      <c r="B7" s="2"/>
      <c r="C7" s="157" t="s">
        <v>44</v>
      </c>
      <c r="D7" s="158"/>
      <c r="E7" s="44"/>
      <c r="K7" s="5"/>
    </row>
    <row r="8" spans="2:11" s="3" customFormat="1" ht="15" x14ac:dyDescent="0.2">
      <c r="B8" s="2"/>
      <c r="C8" s="155" t="s">
        <v>50</v>
      </c>
      <c r="D8" s="156"/>
      <c r="E8" s="45"/>
      <c r="K8" s="5"/>
    </row>
    <row r="9" spans="2:11" s="3" customFormat="1" ht="15" x14ac:dyDescent="0.2">
      <c r="B9" s="2"/>
      <c r="C9" s="155" t="s">
        <v>48</v>
      </c>
      <c r="D9" s="156"/>
      <c r="E9" s="46"/>
      <c r="K9" s="5"/>
    </row>
    <row r="10" spans="2:11" s="3" customFormat="1" ht="15" x14ac:dyDescent="0.2">
      <c r="B10" s="2"/>
      <c r="C10" s="159" t="s">
        <v>51</v>
      </c>
      <c r="D10" s="160"/>
      <c r="E10" s="47">
        <v>10</v>
      </c>
      <c r="K10" s="5"/>
    </row>
    <row r="11" spans="2:11" s="3" customFormat="1" ht="15" x14ac:dyDescent="0.2">
      <c r="B11" s="2"/>
      <c r="K11" s="5"/>
    </row>
    <row r="12" spans="2:11" s="54" customFormat="1" ht="31.5" x14ac:dyDescent="0.25">
      <c r="B12" s="48"/>
      <c r="C12" s="49" t="s">
        <v>45</v>
      </c>
      <c r="D12" s="50" t="s">
        <v>46</v>
      </c>
      <c r="E12" s="50" t="s">
        <v>47</v>
      </c>
      <c r="F12" s="51" t="s">
        <v>48</v>
      </c>
      <c r="G12" s="50" t="s">
        <v>49</v>
      </c>
      <c r="H12" s="50" t="s">
        <v>54</v>
      </c>
      <c r="I12" s="50" t="s">
        <v>59</v>
      </c>
      <c r="J12" s="52" t="s">
        <v>60</v>
      </c>
      <c r="K12" s="53"/>
    </row>
    <row r="13" spans="2:11" s="3" customFormat="1" ht="15" x14ac:dyDescent="0.2">
      <c r="B13" s="2"/>
      <c r="C13" s="55">
        <v>1</v>
      </c>
      <c r="D13" s="56">
        <f>+E8</f>
        <v>0</v>
      </c>
      <c r="E13" s="56">
        <f>G13-F13</f>
        <v>0</v>
      </c>
      <c r="F13" s="57">
        <f>SUM(IPMT(E$9/12,(C13-1)*12+1,E$10*12,-E$8),IPMT(E$9/12,(C13-1)*12+2,E$10*12,-E$8),IPMT(E$9/12,(C13-1)*12+3,E$10*12,-E$8),IPMT(E$9/12,(C13-1)*12+4,E$10*12,-E$8),IPMT(E$9/12,(C13-1)*12+5,E$10*12,-E$8),IPMT(E$9/12,(C13-1)*12+6,E$10*12,-E$8),IPMT(E$9/12,(C13-1)*12+7,E$10*12,-E$8),IPMT(E$9/12,(C13-1)*12+8,E$10*12,-E$8),IPMT(E$9/12,(C13-1)*12+9,E$10*12,-E$8),IPMT(E$9/12,(C13-1)*12+10,E$10*12,-E$8),IPMT(E$9/12,(C13-1)*12+11,E$10*12,-E$8),IPMT(E$9/12,(C13-1)*12+12,E$10*12,-E$8))</f>
        <v>0</v>
      </c>
      <c r="G13" s="56">
        <f>-PMT(E$9/12,E$10*12,E$8)*12</f>
        <v>0</v>
      </c>
      <c r="H13" s="58">
        <f>+G13/12</f>
        <v>0</v>
      </c>
      <c r="I13" s="59">
        <f>+E13/12</f>
        <v>0</v>
      </c>
      <c r="J13" s="60">
        <f>+F13/12</f>
        <v>0</v>
      </c>
      <c r="K13" s="5"/>
    </row>
    <row r="14" spans="2:11" s="3" customFormat="1" ht="15" x14ac:dyDescent="0.2">
      <c r="B14" s="2"/>
      <c r="C14" s="55">
        <v>2</v>
      </c>
      <c r="D14" s="56">
        <f t="shared" ref="D14:D22" si="0">D13-E13</f>
        <v>0</v>
      </c>
      <c r="E14" s="56">
        <f>G14-F14</f>
        <v>0</v>
      </c>
      <c r="F14" s="57">
        <f t="shared" ref="F14:F22" si="1">SUM(IPMT(E$9/12,(C14-1)*12+1,E$10*12,-E$8),IPMT(E$9/12,(C14-1)*12+2,E$10*12,-E$8),IPMT(E$9/12,(C14-1)*12+3,E$10*12,-E$8),IPMT(E$9/12,(C14-1)*12+4,E$10*12,-E$8),IPMT(E$9/12,(C14-1)*12+5,E$10*12,-E$8),IPMT(E$9/12,(C14-1)*12+6,E$10*12,-E$8),IPMT(E$9/12,(C14-1)*12+7,E$10*12,-E$8),IPMT(E$9/12,(C14-1)*12+8,E$10*12,-E$8),IPMT(E$9/12,(C14-1)*12+9,E$10*12,-E$8),IPMT(E$9/12,(C14-1)*12+10,E$10*12,-E$8),IPMT(E$9/12,(C14-1)*12+11,E$10*12,-E$8),IPMT(E$9/12,(C14-1)*12+12,E$10*12,-E$8))</f>
        <v>0</v>
      </c>
      <c r="G14" s="56">
        <f t="shared" ref="G14:G22" si="2">-PMT(E$9/12,E$10*12,E$8)*12</f>
        <v>0</v>
      </c>
      <c r="H14" s="58">
        <f t="shared" ref="H14:H22" si="3">+G14/12</f>
        <v>0</v>
      </c>
      <c r="I14" s="59">
        <f t="shared" ref="I14:J22" si="4">+E14/12</f>
        <v>0</v>
      </c>
      <c r="J14" s="60">
        <f t="shared" si="4"/>
        <v>0</v>
      </c>
      <c r="K14" s="5"/>
    </row>
    <row r="15" spans="2:11" s="3" customFormat="1" ht="15" x14ac:dyDescent="0.2">
      <c r="B15" s="2"/>
      <c r="C15" s="55">
        <v>3</v>
      </c>
      <c r="D15" s="56">
        <f t="shared" si="0"/>
        <v>0</v>
      </c>
      <c r="E15" s="56">
        <f t="shared" ref="E15:E22" si="5">G15-F15</f>
        <v>0</v>
      </c>
      <c r="F15" s="57">
        <f t="shared" si="1"/>
        <v>0</v>
      </c>
      <c r="G15" s="56">
        <f t="shared" si="2"/>
        <v>0</v>
      </c>
      <c r="H15" s="58">
        <f t="shared" si="3"/>
        <v>0</v>
      </c>
      <c r="I15" s="59">
        <f t="shared" si="4"/>
        <v>0</v>
      </c>
      <c r="J15" s="60">
        <f t="shared" si="4"/>
        <v>0</v>
      </c>
      <c r="K15" s="5"/>
    </row>
    <row r="16" spans="2:11" s="3" customFormat="1" ht="15" x14ac:dyDescent="0.2">
      <c r="B16" s="2"/>
      <c r="C16" s="55">
        <v>4</v>
      </c>
      <c r="D16" s="56">
        <f t="shared" si="0"/>
        <v>0</v>
      </c>
      <c r="E16" s="56">
        <f t="shared" si="5"/>
        <v>0</v>
      </c>
      <c r="F16" s="57">
        <f t="shared" si="1"/>
        <v>0</v>
      </c>
      <c r="G16" s="56">
        <f t="shared" si="2"/>
        <v>0</v>
      </c>
      <c r="H16" s="58">
        <f t="shared" si="3"/>
        <v>0</v>
      </c>
      <c r="I16" s="59">
        <f t="shared" si="4"/>
        <v>0</v>
      </c>
      <c r="J16" s="60">
        <f t="shared" si="4"/>
        <v>0</v>
      </c>
      <c r="K16" s="5"/>
    </row>
    <row r="17" spans="2:11" s="3" customFormat="1" ht="15" x14ac:dyDescent="0.2">
      <c r="B17" s="2"/>
      <c r="C17" s="55">
        <v>5</v>
      </c>
      <c r="D17" s="56">
        <f t="shared" si="0"/>
        <v>0</v>
      </c>
      <c r="E17" s="56">
        <f t="shared" si="5"/>
        <v>0</v>
      </c>
      <c r="F17" s="57">
        <f t="shared" si="1"/>
        <v>0</v>
      </c>
      <c r="G17" s="56">
        <f t="shared" si="2"/>
        <v>0</v>
      </c>
      <c r="H17" s="58">
        <f t="shared" si="3"/>
        <v>0</v>
      </c>
      <c r="I17" s="59">
        <f t="shared" si="4"/>
        <v>0</v>
      </c>
      <c r="J17" s="60">
        <f t="shared" si="4"/>
        <v>0</v>
      </c>
      <c r="K17" s="5"/>
    </row>
    <row r="18" spans="2:11" s="3" customFormat="1" ht="15" x14ac:dyDescent="0.2">
      <c r="B18" s="2"/>
      <c r="C18" s="55">
        <v>6</v>
      </c>
      <c r="D18" s="56">
        <f t="shared" si="0"/>
        <v>0</v>
      </c>
      <c r="E18" s="56">
        <f t="shared" si="5"/>
        <v>0</v>
      </c>
      <c r="F18" s="57">
        <f t="shared" si="1"/>
        <v>0</v>
      </c>
      <c r="G18" s="56">
        <f t="shared" si="2"/>
        <v>0</v>
      </c>
      <c r="H18" s="58">
        <f t="shared" si="3"/>
        <v>0</v>
      </c>
      <c r="I18" s="59">
        <f t="shared" si="4"/>
        <v>0</v>
      </c>
      <c r="J18" s="60">
        <f t="shared" si="4"/>
        <v>0</v>
      </c>
      <c r="K18" s="5"/>
    </row>
    <row r="19" spans="2:11" s="3" customFormat="1" ht="15" x14ac:dyDescent="0.2">
      <c r="B19" s="2"/>
      <c r="C19" s="55">
        <v>7</v>
      </c>
      <c r="D19" s="56">
        <f t="shared" si="0"/>
        <v>0</v>
      </c>
      <c r="E19" s="56">
        <f t="shared" si="5"/>
        <v>0</v>
      </c>
      <c r="F19" s="57">
        <f t="shared" si="1"/>
        <v>0</v>
      </c>
      <c r="G19" s="56">
        <f t="shared" si="2"/>
        <v>0</v>
      </c>
      <c r="H19" s="58">
        <f t="shared" si="3"/>
        <v>0</v>
      </c>
      <c r="I19" s="59">
        <f t="shared" si="4"/>
        <v>0</v>
      </c>
      <c r="J19" s="60">
        <f t="shared" si="4"/>
        <v>0</v>
      </c>
      <c r="K19" s="5"/>
    </row>
    <row r="20" spans="2:11" s="3" customFormat="1" ht="15" x14ac:dyDescent="0.2">
      <c r="B20" s="2"/>
      <c r="C20" s="55">
        <v>8</v>
      </c>
      <c r="D20" s="56">
        <f t="shared" si="0"/>
        <v>0</v>
      </c>
      <c r="E20" s="56">
        <f t="shared" si="5"/>
        <v>0</v>
      </c>
      <c r="F20" s="57">
        <f t="shared" si="1"/>
        <v>0</v>
      </c>
      <c r="G20" s="56">
        <f t="shared" si="2"/>
        <v>0</v>
      </c>
      <c r="H20" s="58">
        <f t="shared" si="3"/>
        <v>0</v>
      </c>
      <c r="I20" s="59">
        <f t="shared" si="4"/>
        <v>0</v>
      </c>
      <c r="J20" s="60">
        <f t="shared" si="4"/>
        <v>0</v>
      </c>
      <c r="K20" s="5"/>
    </row>
    <row r="21" spans="2:11" s="3" customFormat="1" ht="15" x14ac:dyDescent="0.2">
      <c r="B21" s="2"/>
      <c r="C21" s="55">
        <v>9</v>
      </c>
      <c r="D21" s="56">
        <f t="shared" si="0"/>
        <v>0</v>
      </c>
      <c r="E21" s="56">
        <f t="shared" si="5"/>
        <v>0</v>
      </c>
      <c r="F21" s="57">
        <f t="shared" si="1"/>
        <v>0</v>
      </c>
      <c r="G21" s="56">
        <f t="shared" si="2"/>
        <v>0</v>
      </c>
      <c r="H21" s="58">
        <f t="shared" si="3"/>
        <v>0</v>
      </c>
      <c r="I21" s="59">
        <f t="shared" si="4"/>
        <v>0</v>
      </c>
      <c r="J21" s="60">
        <f t="shared" si="4"/>
        <v>0</v>
      </c>
      <c r="K21" s="5"/>
    </row>
    <row r="22" spans="2:11" s="3" customFormat="1" ht="15" x14ac:dyDescent="0.2">
      <c r="B22" s="2"/>
      <c r="C22" s="55">
        <v>10</v>
      </c>
      <c r="D22" s="56">
        <f t="shared" si="0"/>
        <v>0</v>
      </c>
      <c r="E22" s="56">
        <f t="shared" si="5"/>
        <v>0</v>
      </c>
      <c r="F22" s="57">
        <f t="shared" si="1"/>
        <v>0</v>
      </c>
      <c r="G22" s="56">
        <f t="shared" si="2"/>
        <v>0</v>
      </c>
      <c r="H22" s="58">
        <f t="shared" si="3"/>
        <v>0</v>
      </c>
      <c r="I22" s="59">
        <f t="shared" si="4"/>
        <v>0</v>
      </c>
      <c r="J22" s="60">
        <f t="shared" si="4"/>
        <v>0</v>
      </c>
      <c r="K22" s="5"/>
    </row>
    <row r="23" spans="2:11" s="3" customFormat="1" ht="15.75" x14ac:dyDescent="0.25">
      <c r="B23" s="2"/>
      <c r="C23" s="61" t="s">
        <v>37</v>
      </c>
      <c r="D23" s="62"/>
      <c r="E23" s="63">
        <f>SUM(E13:E22)</f>
        <v>0</v>
      </c>
      <c r="F23" s="64">
        <f>SUM(F13:F22)</f>
        <v>0</v>
      </c>
      <c r="G23" s="63">
        <f>SUM(G13:G22)</f>
        <v>0</v>
      </c>
      <c r="H23" s="63"/>
      <c r="I23" s="63"/>
      <c r="J23" s="65"/>
      <c r="K23" s="5"/>
    </row>
    <row r="24" spans="2:11" s="3" customFormat="1" ht="15" x14ac:dyDescent="0.2">
      <c r="B24" s="2"/>
      <c r="K24" s="5"/>
    </row>
    <row r="25" spans="2:11" s="3" customFormat="1" ht="15" x14ac:dyDescent="0.2">
      <c r="B25" s="2"/>
      <c r="K25" s="5"/>
    </row>
    <row r="26" spans="2:11" s="3" customFormat="1" ht="15.75" x14ac:dyDescent="0.25">
      <c r="B26" s="2"/>
      <c r="C26" s="1" t="s">
        <v>82</v>
      </c>
      <c r="K26" s="5"/>
    </row>
    <row r="27" spans="2:11" s="3" customFormat="1" ht="15.75" x14ac:dyDescent="0.25">
      <c r="B27" s="2"/>
      <c r="C27" s="1"/>
      <c r="K27" s="5"/>
    </row>
    <row r="28" spans="2:11" s="3" customFormat="1" ht="15" x14ac:dyDescent="0.2">
      <c r="B28" s="2"/>
      <c r="C28" s="157" t="s">
        <v>44</v>
      </c>
      <c r="D28" s="158"/>
      <c r="E28" s="44"/>
      <c r="K28" s="5"/>
    </row>
    <row r="29" spans="2:11" s="3" customFormat="1" ht="15" x14ac:dyDescent="0.2">
      <c r="B29" s="2"/>
      <c r="C29" s="155" t="s">
        <v>50</v>
      </c>
      <c r="D29" s="156"/>
      <c r="E29" s="45"/>
      <c r="K29" s="5"/>
    </row>
    <row r="30" spans="2:11" s="3" customFormat="1" ht="15" x14ac:dyDescent="0.2">
      <c r="B30" s="2"/>
      <c r="C30" s="155" t="s">
        <v>48</v>
      </c>
      <c r="D30" s="156"/>
      <c r="E30" s="46"/>
      <c r="K30" s="5"/>
    </row>
    <row r="31" spans="2:11" s="3" customFormat="1" ht="15" x14ac:dyDescent="0.2">
      <c r="B31" s="2"/>
      <c r="C31" s="159" t="s">
        <v>51</v>
      </c>
      <c r="D31" s="160"/>
      <c r="E31" s="47">
        <v>10</v>
      </c>
      <c r="K31" s="5"/>
    </row>
    <row r="32" spans="2:11" s="3" customFormat="1" ht="15" x14ac:dyDescent="0.2">
      <c r="B32" s="2"/>
      <c r="K32" s="5"/>
    </row>
    <row r="33" spans="2:11" s="54" customFormat="1" ht="31.5" x14ac:dyDescent="0.25">
      <c r="B33" s="48"/>
      <c r="C33" s="49" t="s">
        <v>45</v>
      </c>
      <c r="D33" s="50" t="s">
        <v>46</v>
      </c>
      <c r="E33" s="50" t="s">
        <v>47</v>
      </c>
      <c r="F33" s="51" t="s">
        <v>48</v>
      </c>
      <c r="G33" s="50" t="s">
        <v>49</v>
      </c>
      <c r="H33" s="50" t="s">
        <v>54</v>
      </c>
      <c r="I33" s="50" t="s">
        <v>59</v>
      </c>
      <c r="J33" s="52" t="s">
        <v>60</v>
      </c>
      <c r="K33" s="53"/>
    </row>
    <row r="34" spans="2:11" s="3" customFormat="1" ht="15" x14ac:dyDescent="0.2">
      <c r="B34" s="2"/>
      <c r="C34" s="55">
        <v>1</v>
      </c>
      <c r="D34" s="56">
        <f>+E29</f>
        <v>0</v>
      </c>
      <c r="E34" s="56">
        <f>G34-F34</f>
        <v>0</v>
      </c>
      <c r="F34" s="57">
        <f t="shared" ref="F34:F43" si="6">SUM(IPMT(E$30/12,(C34-1)*12+1,E$31*12,-E$29),IPMT(E$30/12,(C34-1)*12+2,E$31*12,-E$29),IPMT(E$30/12,(C34-1)*12+3,E$31*12,-E$29),IPMT(E$30/12,(C34-1)*12+4,E$31*12,-E$29),IPMT(E$30/12,(C34-1)*12+5,E$31*12,-E$29),IPMT(E$30/12,(C34-1)*12+6,E$31*12,-E$29),IPMT(E$30/12,(C34-1)*12+7,E$31*12,-E$29),IPMT(E$30/12,(C34-1)*12+8,E$31*12,-E$29),IPMT(E$30/12,(C34-1)*12+9,E$31*12,-E$29),IPMT(E$30/12,(C34-1)*12+10,E$31*12,-E$29),IPMT(E$30/12,(C34-1)*12+11,E$31*12,-E$29),IPMT(E$30/12,(C34-1)*12+12,E$31*12,-E$29))</f>
        <v>0</v>
      </c>
      <c r="G34" s="56">
        <f>-PMT(E$30/12,E$31*12,E$29)*12</f>
        <v>0</v>
      </c>
      <c r="H34" s="59">
        <f>+G34/12</f>
        <v>0</v>
      </c>
      <c r="I34" s="59">
        <f>+E34/12</f>
        <v>0</v>
      </c>
      <c r="J34" s="60">
        <f>+F34/12</f>
        <v>0</v>
      </c>
      <c r="K34" s="5"/>
    </row>
    <row r="35" spans="2:11" s="3" customFormat="1" ht="15" x14ac:dyDescent="0.2">
      <c r="B35" s="2"/>
      <c r="C35" s="55">
        <v>2</v>
      </c>
      <c r="D35" s="56">
        <f t="shared" ref="D35:D43" si="7">D34-E34</f>
        <v>0</v>
      </c>
      <c r="E35" s="56">
        <f>G35-F35</f>
        <v>0</v>
      </c>
      <c r="F35" s="57">
        <f t="shared" si="6"/>
        <v>0</v>
      </c>
      <c r="G35" s="56">
        <f t="shared" ref="G35:G43" si="8">-PMT(E$30/12,E$31*12,E$29)*12</f>
        <v>0</v>
      </c>
      <c r="H35" s="59">
        <f t="shared" ref="H35:H43" si="9">+G35/12</f>
        <v>0</v>
      </c>
      <c r="I35" s="59">
        <f t="shared" ref="I35:J43" si="10">+E35/12</f>
        <v>0</v>
      </c>
      <c r="J35" s="60">
        <f t="shared" si="10"/>
        <v>0</v>
      </c>
      <c r="K35" s="5"/>
    </row>
    <row r="36" spans="2:11" s="3" customFormat="1" ht="15" x14ac:dyDescent="0.2">
      <c r="B36" s="2"/>
      <c r="C36" s="55">
        <v>3</v>
      </c>
      <c r="D36" s="56">
        <f t="shared" si="7"/>
        <v>0</v>
      </c>
      <c r="E36" s="56">
        <f t="shared" ref="E36:E43" si="11">G36-F36</f>
        <v>0</v>
      </c>
      <c r="F36" s="57">
        <f t="shared" si="6"/>
        <v>0</v>
      </c>
      <c r="G36" s="56">
        <f t="shared" si="8"/>
        <v>0</v>
      </c>
      <c r="H36" s="59">
        <f t="shared" si="9"/>
        <v>0</v>
      </c>
      <c r="I36" s="59">
        <f t="shared" si="10"/>
        <v>0</v>
      </c>
      <c r="J36" s="60">
        <f t="shared" si="10"/>
        <v>0</v>
      </c>
      <c r="K36" s="5"/>
    </row>
    <row r="37" spans="2:11" s="3" customFormat="1" ht="15" x14ac:dyDescent="0.2">
      <c r="B37" s="2"/>
      <c r="C37" s="55">
        <v>4</v>
      </c>
      <c r="D37" s="56">
        <f t="shared" si="7"/>
        <v>0</v>
      </c>
      <c r="E37" s="56">
        <f t="shared" si="11"/>
        <v>0</v>
      </c>
      <c r="F37" s="57">
        <f t="shared" si="6"/>
        <v>0</v>
      </c>
      <c r="G37" s="56">
        <f t="shared" si="8"/>
        <v>0</v>
      </c>
      <c r="H37" s="59">
        <f t="shared" si="9"/>
        <v>0</v>
      </c>
      <c r="I37" s="59">
        <f t="shared" si="10"/>
        <v>0</v>
      </c>
      <c r="J37" s="60">
        <f t="shared" si="10"/>
        <v>0</v>
      </c>
      <c r="K37" s="5"/>
    </row>
    <row r="38" spans="2:11" s="3" customFormat="1" ht="15" x14ac:dyDescent="0.2">
      <c r="B38" s="2"/>
      <c r="C38" s="55">
        <v>5</v>
      </c>
      <c r="D38" s="56">
        <f t="shared" si="7"/>
        <v>0</v>
      </c>
      <c r="E38" s="56">
        <f t="shared" si="11"/>
        <v>0</v>
      </c>
      <c r="F38" s="57">
        <f t="shared" si="6"/>
        <v>0</v>
      </c>
      <c r="G38" s="56">
        <f t="shared" si="8"/>
        <v>0</v>
      </c>
      <c r="H38" s="59">
        <f t="shared" si="9"/>
        <v>0</v>
      </c>
      <c r="I38" s="59">
        <f t="shared" si="10"/>
        <v>0</v>
      </c>
      <c r="J38" s="60">
        <f t="shared" si="10"/>
        <v>0</v>
      </c>
      <c r="K38" s="5"/>
    </row>
    <row r="39" spans="2:11" s="3" customFormat="1" ht="15" x14ac:dyDescent="0.2">
      <c r="B39" s="2"/>
      <c r="C39" s="55">
        <v>6</v>
      </c>
      <c r="D39" s="56">
        <f t="shared" si="7"/>
        <v>0</v>
      </c>
      <c r="E39" s="56">
        <f t="shared" si="11"/>
        <v>0</v>
      </c>
      <c r="F39" s="57">
        <f t="shared" si="6"/>
        <v>0</v>
      </c>
      <c r="G39" s="56">
        <f t="shared" si="8"/>
        <v>0</v>
      </c>
      <c r="H39" s="59">
        <f t="shared" si="9"/>
        <v>0</v>
      </c>
      <c r="I39" s="59">
        <f t="shared" si="10"/>
        <v>0</v>
      </c>
      <c r="J39" s="60">
        <f t="shared" si="10"/>
        <v>0</v>
      </c>
      <c r="K39" s="5"/>
    </row>
    <row r="40" spans="2:11" s="3" customFormat="1" ht="15" x14ac:dyDescent="0.2">
      <c r="B40" s="2"/>
      <c r="C40" s="55">
        <v>7</v>
      </c>
      <c r="D40" s="56">
        <f t="shared" si="7"/>
        <v>0</v>
      </c>
      <c r="E40" s="56">
        <f t="shared" si="11"/>
        <v>0</v>
      </c>
      <c r="F40" s="57">
        <f t="shared" si="6"/>
        <v>0</v>
      </c>
      <c r="G40" s="56">
        <f t="shared" si="8"/>
        <v>0</v>
      </c>
      <c r="H40" s="59">
        <f t="shared" si="9"/>
        <v>0</v>
      </c>
      <c r="I40" s="59">
        <f t="shared" si="10"/>
        <v>0</v>
      </c>
      <c r="J40" s="60">
        <f t="shared" si="10"/>
        <v>0</v>
      </c>
      <c r="K40" s="5"/>
    </row>
    <row r="41" spans="2:11" s="3" customFormat="1" ht="15" x14ac:dyDescent="0.2">
      <c r="B41" s="2"/>
      <c r="C41" s="55">
        <v>8</v>
      </c>
      <c r="D41" s="56">
        <f t="shared" si="7"/>
        <v>0</v>
      </c>
      <c r="E41" s="56">
        <f t="shared" si="11"/>
        <v>0</v>
      </c>
      <c r="F41" s="57">
        <f t="shared" si="6"/>
        <v>0</v>
      </c>
      <c r="G41" s="56">
        <f t="shared" si="8"/>
        <v>0</v>
      </c>
      <c r="H41" s="59">
        <f t="shared" si="9"/>
        <v>0</v>
      </c>
      <c r="I41" s="59">
        <f t="shared" si="10"/>
        <v>0</v>
      </c>
      <c r="J41" s="60">
        <f t="shared" si="10"/>
        <v>0</v>
      </c>
      <c r="K41" s="5"/>
    </row>
    <row r="42" spans="2:11" s="3" customFormat="1" ht="15" x14ac:dyDescent="0.2">
      <c r="B42" s="2"/>
      <c r="C42" s="55">
        <v>9</v>
      </c>
      <c r="D42" s="56">
        <f t="shared" si="7"/>
        <v>0</v>
      </c>
      <c r="E42" s="56">
        <f t="shared" si="11"/>
        <v>0</v>
      </c>
      <c r="F42" s="57">
        <f t="shared" si="6"/>
        <v>0</v>
      </c>
      <c r="G42" s="56">
        <f t="shared" si="8"/>
        <v>0</v>
      </c>
      <c r="H42" s="59">
        <f t="shared" si="9"/>
        <v>0</v>
      </c>
      <c r="I42" s="59">
        <f t="shared" si="10"/>
        <v>0</v>
      </c>
      <c r="J42" s="60">
        <f t="shared" si="10"/>
        <v>0</v>
      </c>
      <c r="K42" s="5"/>
    </row>
    <row r="43" spans="2:11" s="3" customFormat="1" ht="15" x14ac:dyDescent="0.2">
      <c r="B43" s="2"/>
      <c r="C43" s="55">
        <v>10</v>
      </c>
      <c r="D43" s="56">
        <f t="shared" si="7"/>
        <v>0</v>
      </c>
      <c r="E43" s="56">
        <f t="shared" si="11"/>
        <v>0</v>
      </c>
      <c r="F43" s="57">
        <f t="shared" si="6"/>
        <v>0</v>
      </c>
      <c r="G43" s="56">
        <f t="shared" si="8"/>
        <v>0</v>
      </c>
      <c r="H43" s="59">
        <f t="shared" si="9"/>
        <v>0</v>
      </c>
      <c r="I43" s="59">
        <f t="shared" si="10"/>
        <v>0</v>
      </c>
      <c r="J43" s="60">
        <f t="shared" si="10"/>
        <v>0</v>
      </c>
      <c r="K43" s="5"/>
    </row>
    <row r="44" spans="2:11" s="3" customFormat="1" ht="15.75" x14ac:dyDescent="0.25">
      <c r="B44" s="2"/>
      <c r="C44" s="61" t="s">
        <v>37</v>
      </c>
      <c r="D44" s="62"/>
      <c r="E44" s="63">
        <f>SUM(E34:E43)</f>
        <v>0</v>
      </c>
      <c r="F44" s="64">
        <f>SUM(F34:F43)</f>
        <v>0</v>
      </c>
      <c r="G44" s="63">
        <f>SUM(G34:G43)</f>
        <v>0</v>
      </c>
      <c r="H44" s="63"/>
      <c r="I44" s="63"/>
      <c r="J44" s="65"/>
      <c r="K44" s="5"/>
    </row>
    <row r="45" spans="2:11" s="3" customFormat="1" ht="15" x14ac:dyDescent="0.2">
      <c r="B45" s="2"/>
      <c r="K45" s="5"/>
    </row>
    <row r="46" spans="2:11" s="3" customFormat="1" ht="15" x14ac:dyDescent="0.2">
      <c r="B46" s="2"/>
      <c r="K46" s="5"/>
    </row>
    <row r="47" spans="2:11" s="3" customFormat="1" ht="15.75" x14ac:dyDescent="0.25">
      <c r="B47" s="2"/>
      <c r="C47" s="1" t="s">
        <v>83</v>
      </c>
      <c r="K47" s="5"/>
    </row>
    <row r="48" spans="2:11" s="3" customFormat="1" ht="15.75" x14ac:dyDescent="0.25">
      <c r="B48" s="2"/>
      <c r="C48" s="1"/>
      <c r="K48" s="5"/>
    </row>
    <row r="49" spans="2:11" s="3" customFormat="1" ht="15" x14ac:dyDescent="0.2">
      <c r="B49" s="2"/>
      <c r="C49" s="157" t="s">
        <v>44</v>
      </c>
      <c r="D49" s="158"/>
      <c r="E49" s="44"/>
      <c r="K49" s="5"/>
    </row>
    <row r="50" spans="2:11" s="3" customFormat="1" ht="15" x14ac:dyDescent="0.2">
      <c r="B50" s="2"/>
      <c r="C50" s="155" t="s">
        <v>50</v>
      </c>
      <c r="D50" s="156"/>
      <c r="E50" s="45"/>
      <c r="K50" s="5"/>
    </row>
    <row r="51" spans="2:11" s="3" customFormat="1" ht="15" x14ac:dyDescent="0.2">
      <c r="B51" s="2"/>
      <c r="C51" s="155" t="s">
        <v>48</v>
      </c>
      <c r="D51" s="156"/>
      <c r="E51" s="46"/>
      <c r="K51" s="5"/>
    </row>
    <row r="52" spans="2:11" s="3" customFormat="1" ht="15" x14ac:dyDescent="0.2">
      <c r="B52" s="2"/>
      <c r="C52" s="159" t="s">
        <v>51</v>
      </c>
      <c r="D52" s="160"/>
      <c r="E52" s="47">
        <v>10</v>
      </c>
      <c r="K52" s="5"/>
    </row>
    <row r="53" spans="2:11" s="3" customFormat="1" ht="15" x14ac:dyDescent="0.2">
      <c r="B53" s="2"/>
      <c r="K53" s="5"/>
    </row>
    <row r="54" spans="2:11" s="3" customFormat="1" ht="31.5" x14ac:dyDescent="0.25">
      <c r="B54" s="2"/>
      <c r="C54" s="49" t="s">
        <v>45</v>
      </c>
      <c r="D54" s="50" t="s">
        <v>46</v>
      </c>
      <c r="E54" s="50" t="s">
        <v>47</v>
      </c>
      <c r="F54" s="51" t="s">
        <v>48</v>
      </c>
      <c r="G54" s="50" t="s">
        <v>49</v>
      </c>
      <c r="H54" s="50" t="s">
        <v>54</v>
      </c>
      <c r="I54" s="50" t="s">
        <v>59</v>
      </c>
      <c r="J54" s="52" t="s">
        <v>60</v>
      </c>
      <c r="K54" s="5"/>
    </row>
    <row r="55" spans="2:11" s="3" customFormat="1" ht="15" x14ac:dyDescent="0.2">
      <c r="B55" s="2"/>
      <c r="C55" s="55">
        <v>1</v>
      </c>
      <c r="D55" s="56">
        <f>+E50</f>
        <v>0</v>
      </c>
      <c r="E55" s="56">
        <f>G55-F55</f>
        <v>0</v>
      </c>
      <c r="F55" s="57">
        <f t="shared" ref="F55:F64" si="12">SUM(IPMT(E$30/12,(C55-1)*12+1,E$31*12,-E$29),IPMT(E$30/12,(C55-1)*12+2,E$31*12,-E$29),IPMT(E$30/12,(C55-1)*12+3,E$31*12,-E$29),IPMT(E$30/12,(C55-1)*12+4,E$31*12,-E$29),IPMT(E$30/12,(C55-1)*12+5,E$31*12,-E$29),IPMT(E$30/12,(C55-1)*12+6,E$31*12,-E$29),IPMT(E$30/12,(C55-1)*12+7,E$31*12,-E$29),IPMT(E$30/12,(C55-1)*12+8,E$31*12,-E$29),IPMT(E$30/12,(C55-1)*12+9,E$31*12,-E$29),IPMT(E$30/12,(C55-1)*12+10,E$31*12,-E$29),IPMT(E$30/12,(C55-1)*12+11,E$31*12,-E$29),IPMT(E$30/12,(C55-1)*12+12,E$31*12,-E$29))</f>
        <v>0</v>
      </c>
      <c r="G55" s="56">
        <f>-PMT(E$30/12,E$31*12,E$29)*12</f>
        <v>0</v>
      </c>
      <c r="H55" s="59">
        <f>+G55/12</f>
        <v>0</v>
      </c>
      <c r="I55" s="59">
        <f>+E55/12</f>
        <v>0</v>
      </c>
      <c r="J55" s="60">
        <f>+F55/12</f>
        <v>0</v>
      </c>
      <c r="K55" s="5"/>
    </row>
    <row r="56" spans="2:11" s="3" customFormat="1" ht="15" x14ac:dyDescent="0.2">
      <c r="B56" s="2"/>
      <c r="C56" s="55">
        <v>2</v>
      </c>
      <c r="D56" s="56">
        <f t="shared" ref="D56:D64" si="13">D55-E55</f>
        <v>0</v>
      </c>
      <c r="E56" s="56">
        <f>G56-F56</f>
        <v>0</v>
      </c>
      <c r="F56" s="57">
        <f t="shared" si="12"/>
        <v>0</v>
      </c>
      <c r="G56" s="56">
        <f t="shared" ref="G56:G64" si="14">-PMT(E$30/12,E$31*12,E$29)*12</f>
        <v>0</v>
      </c>
      <c r="H56" s="59">
        <f t="shared" ref="H56:H64" si="15">+G56/12</f>
        <v>0</v>
      </c>
      <c r="I56" s="59">
        <f t="shared" ref="I56:I64" si="16">+E56/12</f>
        <v>0</v>
      </c>
      <c r="J56" s="60">
        <f t="shared" ref="J56:J64" si="17">+F56/12</f>
        <v>0</v>
      </c>
      <c r="K56" s="5"/>
    </row>
    <row r="57" spans="2:11" s="3" customFormat="1" ht="15" x14ac:dyDescent="0.2">
      <c r="B57" s="2"/>
      <c r="C57" s="55">
        <v>3</v>
      </c>
      <c r="D57" s="56">
        <f t="shared" si="13"/>
        <v>0</v>
      </c>
      <c r="E57" s="56">
        <f t="shared" ref="E57:E64" si="18">G57-F57</f>
        <v>0</v>
      </c>
      <c r="F57" s="57">
        <f t="shared" si="12"/>
        <v>0</v>
      </c>
      <c r="G57" s="56">
        <f t="shared" si="14"/>
        <v>0</v>
      </c>
      <c r="H57" s="59">
        <f t="shared" si="15"/>
        <v>0</v>
      </c>
      <c r="I57" s="59">
        <f t="shared" si="16"/>
        <v>0</v>
      </c>
      <c r="J57" s="60">
        <f t="shared" si="17"/>
        <v>0</v>
      </c>
      <c r="K57" s="5"/>
    </row>
    <row r="58" spans="2:11" s="3" customFormat="1" ht="15" x14ac:dyDescent="0.2">
      <c r="B58" s="2"/>
      <c r="C58" s="55">
        <v>4</v>
      </c>
      <c r="D58" s="56">
        <f t="shared" si="13"/>
        <v>0</v>
      </c>
      <c r="E58" s="56">
        <f t="shared" si="18"/>
        <v>0</v>
      </c>
      <c r="F58" s="57">
        <f t="shared" si="12"/>
        <v>0</v>
      </c>
      <c r="G58" s="56">
        <f t="shared" si="14"/>
        <v>0</v>
      </c>
      <c r="H58" s="59">
        <f t="shared" si="15"/>
        <v>0</v>
      </c>
      <c r="I58" s="59">
        <f t="shared" si="16"/>
        <v>0</v>
      </c>
      <c r="J58" s="60">
        <f t="shared" si="17"/>
        <v>0</v>
      </c>
      <c r="K58" s="5"/>
    </row>
    <row r="59" spans="2:11" s="3" customFormat="1" ht="15" x14ac:dyDescent="0.2">
      <c r="B59" s="2"/>
      <c r="C59" s="55">
        <v>5</v>
      </c>
      <c r="D59" s="56">
        <f t="shared" si="13"/>
        <v>0</v>
      </c>
      <c r="E59" s="56">
        <f t="shared" si="18"/>
        <v>0</v>
      </c>
      <c r="F59" s="57">
        <f t="shared" si="12"/>
        <v>0</v>
      </c>
      <c r="G59" s="56">
        <f t="shared" si="14"/>
        <v>0</v>
      </c>
      <c r="H59" s="59">
        <f t="shared" si="15"/>
        <v>0</v>
      </c>
      <c r="I59" s="59">
        <f t="shared" si="16"/>
        <v>0</v>
      </c>
      <c r="J59" s="60">
        <f t="shared" si="17"/>
        <v>0</v>
      </c>
      <c r="K59" s="5"/>
    </row>
    <row r="60" spans="2:11" s="3" customFormat="1" ht="15" x14ac:dyDescent="0.2">
      <c r="B60" s="2"/>
      <c r="C60" s="55">
        <v>6</v>
      </c>
      <c r="D60" s="56">
        <f t="shared" si="13"/>
        <v>0</v>
      </c>
      <c r="E60" s="56">
        <f t="shared" si="18"/>
        <v>0</v>
      </c>
      <c r="F60" s="57">
        <f t="shared" si="12"/>
        <v>0</v>
      </c>
      <c r="G60" s="56">
        <f t="shared" si="14"/>
        <v>0</v>
      </c>
      <c r="H60" s="59">
        <f t="shared" si="15"/>
        <v>0</v>
      </c>
      <c r="I60" s="59">
        <f t="shared" si="16"/>
        <v>0</v>
      </c>
      <c r="J60" s="60">
        <f t="shared" si="17"/>
        <v>0</v>
      </c>
      <c r="K60" s="5"/>
    </row>
    <row r="61" spans="2:11" s="3" customFormat="1" ht="15" x14ac:dyDescent="0.2">
      <c r="B61" s="2"/>
      <c r="C61" s="55">
        <v>7</v>
      </c>
      <c r="D61" s="56">
        <f t="shared" si="13"/>
        <v>0</v>
      </c>
      <c r="E61" s="56">
        <f t="shared" si="18"/>
        <v>0</v>
      </c>
      <c r="F61" s="57">
        <f t="shared" si="12"/>
        <v>0</v>
      </c>
      <c r="G61" s="56">
        <f t="shared" si="14"/>
        <v>0</v>
      </c>
      <c r="H61" s="59">
        <f t="shared" si="15"/>
        <v>0</v>
      </c>
      <c r="I61" s="59">
        <f t="shared" si="16"/>
        <v>0</v>
      </c>
      <c r="J61" s="60">
        <f t="shared" si="17"/>
        <v>0</v>
      </c>
      <c r="K61" s="5"/>
    </row>
    <row r="62" spans="2:11" s="3" customFormat="1" ht="15" x14ac:dyDescent="0.2">
      <c r="B62" s="2"/>
      <c r="C62" s="55">
        <v>8</v>
      </c>
      <c r="D62" s="56">
        <f t="shared" si="13"/>
        <v>0</v>
      </c>
      <c r="E62" s="56">
        <f t="shared" si="18"/>
        <v>0</v>
      </c>
      <c r="F62" s="57">
        <f t="shared" si="12"/>
        <v>0</v>
      </c>
      <c r="G62" s="56">
        <f t="shared" si="14"/>
        <v>0</v>
      </c>
      <c r="H62" s="59">
        <f t="shared" si="15"/>
        <v>0</v>
      </c>
      <c r="I62" s="59">
        <f t="shared" si="16"/>
        <v>0</v>
      </c>
      <c r="J62" s="60">
        <f t="shared" si="17"/>
        <v>0</v>
      </c>
      <c r="K62" s="5"/>
    </row>
    <row r="63" spans="2:11" s="3" customFormat="1" ht="15" x14ac:dyDescent="0.2">
      <c r="B63" s="2"/>
      <c r="C63" s="55">
        <v>9</v>
      </c>
      <c r="D63" s="56">
        <f t="shared" si="13"/>
        <v>0</v>
      </c>
      <c r="E63" s="56">
        <f t="shared" si="18"/>
        <v>0</v>
      </c>
      <c r="F63" s="57">
        <f t="shared" si="12"/>
        <v>0</v>
      </c>
      <c r="G63" s="56">
        <f t="shared" si="14"/>
        <v>0</v>
      </c>
      <c r="H63" s="59">
        <f t="shared" si="15"/>
        <v>0</v>
      </c>
      <c r="I63" s="59">
        <f t="shared" si="16"/>
        <v>0</v>
      </c>
      <c r="J63" s="60">
        <f t="shared" si="17"/>
        <v>0</v>
      </c>
      <c r="K63" s="5"/>
    </row>
    <row r="64" spans="2:11" s="3" customFormat="1" ht="15" x14ac:dyDescent="0.2">
      <c r="B64" s="2"/>
      <c r="C64" s="55">
        <v>10</v>
      </c>
      <c r="D64" s="56">
        <f t="shared" si="13"/>
        <v>0</v>
      </c>
      <c r="E64" s="56">
        <f t="shared" si="18"/>
        <v>0</v>
      </c>
      <c r="F64" s="57">
        <f t="shared" si="12"/>
        <v>0</v>
      </c>
      <c r="G64" s="56">
        <f t="shared" si="14"/>
        <v>0</v>
      </c>
      <c r="H64" s="59">
        <f t="shared" si="15"/>
        <v>0</v>
      </c>
      <c r="I64" s="59">
        <f t="shared" si="16"/>
        <v>0</v>
      </c>
      <c r="J64" s="60">
        <f t="shared" si="17"/>
        <v>0</v>
      </c>
      <c r="K64" s="5"/>
    </row>
    <row r="65" spans="2:11" s="3" customFormat="1" ht="15.75" x14ac:dyDescent="0.25">
      <c r="B65" s="2"/>
      <c r="C65" s="61" t="s">
        <v>37</v>
      </c>
      <c r="D65" s="62"/>
      <c r="E65" s="63">
        <f>SUM(E55:E64)</f>
        <v>0</v>
      </c>
      <c r="F65" s="64">
        <f>SUM(F55:F64)</f>
        <v>0</v>
      </c>
      <c r="G65" s="63">
        <f>SUM(G55:G64)</f>
        <v>0</v>
      </c>
      <c r="H65" s="63"/>
      <c r="I65" s="63"/>
      <c r="J65" s="65"/>
      <c r="K65" s="5"/>
    </row>
    <row r="66" spans="2:11" s="3" customFormat="1" ht="15" x14ac:dyDescent="0.2">
      <c r="B66" s="2"/>
      <c r="K66" s="5"/>
    </row>
    <row r="67" spans="2:11" s="3" customFormat="1" ht="15" x14ac:dyDescent="0.2">
      <c r="B67" s="2"/>
      <c r="K67" s="5"/>
    </row>
    <row r="68" spans="2:11" s="3" customFormat="1" ht="15.75" x14ac:dyDescent="0.25">
      <c r="B68" s="2"/>
      <c r="C68" s="1" t="s">
        <v>55</v>
      </c>
      <c r="K68" s="5"/>
    </row>
    <row r="69" spans="2:11" s="3" customFormat="1" ht="15.75" x14ac:dyDescent="0.25">
      <c r="B69" s="2"/>
      <c r="C69" s="1"/>
      <c r="K69" s="5"/>
    </row>
    <row r="70" spans="2:11" s="3" customFormat="1" ht="15" x14ac:dyDescent="0.2">
      <c r="B70" s="2"/>
      <c r="C70" s="157" t="s">
        <v>52</v>
      </c>
      <c r="D70" s="158"/>
      <c r="E70" s="66"/>
      <c r="K70" s="5"/>
    </row>
    <row r="71" spans="2:11" s="3" customFormat="1" ht="15" x14ac:dyDescent="0.2">
      <c r="B71" s="2"/>
      <c r="C71" s="155" t="s">
        <v>48</v>
      </c>
      <c r="D71" s="156"/>
      <c r="E71" s="46"/>
      <c r="K71" s="5"/>
    </row>
    <row r="72" spans="2:11" s="3" customFormat="1" ht="15" x14ac:dyDescent="0.2">
      <c r="B72" s="2"/>
      <c r="C72" s="159" t="s">
        <v>51</v>
      </c>
      <c r="D72" s="160"/>
      <c r="E72" s="47">
        <v>10</v>
      </c>
      <c r="K72" s="5"/>
    </row>
    <row r="73" spans="2:11" s="3" customFormat="1" ht="15" x14ac:dyDescent="0.2">
      <c r="B73" s="2"/>
      <c r="K73" s="5"/>
    </row>
    <row r="74" spans="2:11" s="54" customFormat="1" ht="31.5" x14ac:dyDescent="0.25">
      <c r="B74" s="48"/>
      <c r="C74" s="49" t="s">
        <v>45</v>
      </c>
      <c r="D74" s="50" t="s">
        <v>46</v>
      </c>
      <c r="E74" s="50" t="s">
        <v>47</v>
      </c>
      <c r="F74" s="51" t="s">
        <v>48</v>
      </c>
      <c r="G74" s="50" t="s">
        <v>49</v>
      </c>
      <c r="H74" s="50" t="s">
        <v>54</v>
      </c>
      <c r="I74" s="50" t="s">
        <v>59</v>
      </c>
      <c r="J74" s="52" t="s">
        <v>60</v>
      </c>
      <c r="K74" s="53"/>
    </row>
    <row r="75" spans="2:11" s="3" customFormat="1" ht="15" x14ac:dyDescent="0.2">
      <c r="B75" s="2"/>
      <c r="C75" s="55">
        <v>1</v>
      </c>
      <c r="D75" s="56">
        <f>+E70</f>
        <v>0</v>
      </c>
      <c r="E75" s="56">
        <f>G75-F75</f>
        <v>0</v>
      </c>
      <c r="F75" s="57">
        <f t="shared" ref="F75:F84" si="19">SUM(IPMT(E$71/12,(C75-1)*12+1,E$72*12,-E$70),IPMT(E$71/12,(C75-1)*12+2,E$72*12,-E$70),IPMT(E$71/12,(C75-1)*12+3,E$72*12,-E$70),IPMT(E$71/12,(C75-1)*12+4,E$72*12,-E$70),IPMT(E$71/12,(C75-1)*12+5,E$72*12,-E$70),IPMT(E$71/12,(C75-1)*12+6,E$72*12,-E$70),IPMT(E$71/12,(C75-1)*12+7,E$72*12,-E$70),IPMT(E$71/12,(C75-1)*12+8,E$72*12,-E$70),IPMT(E$71/12,(C75-1)*12+9,E$72*12,-E$70),IPMT(E$71/12,(C75-1)*12+10,E$72*12,-E$70),IPMT(E$71/12,(C75-1)*12+11,E$72*12,-E$70),IPMT(E$71/12,(C75-1)*12+12,E$72*12,-E$70))</f>
        <v>0</v>
      </c>
      <c r="G75" s="56">
        <f t="shared" ref="G75:G84" si="20">-PMT(E$71/12,E$72*12,E$70)*12</f>
        <v>0</v>
      </c>
      <c r="H75" s="59">
        <f>+G75/12</f>
        <v>0</v>
      </c>
      <c r="I75" s="59">
        <f>+E75/12</f>
        <v>0</v>
      </c>
      <c r="J75" s="60">
        <f>+F75/12</f>
        <v>0</v>
      </c>
      <c r="K75" s="5"/>
    </row>
    <row r="76" spans="2:11" s="3" customFormat="1" ht="15" x14ac:dyDescent="0.2">
      <c r="B76" s="2"/>
      <c r="C76" s="55">
        <v>2</v>
      </c>
      <c r="D76" s="56">
        <f t="shared" ref="D76:D84" si="21">D75-E75</f>
        <v>0</v>
      </c>
      <c r="E76" s="56">
        <f>G76-F76</f>
        <v>0</v>
      </c>
      <c r="F76" s="57">
        <f t="shared" si="19"/>
        <v>0</v>
      </c>
      <c r="G76" s="56">
        <f t="shared" si="20"/>
        <v>0</v>
      </c>
      <c r="H76" s="59">
        <f t="shared" ref="H76:H84" si="22">+G76/12</f>
        <v>0</v>
      </c>
      <c r="I76" s="59">
        <f t="shared" ref="I76:J84" si="23">+E76/12</f>
        <v>0</v>
      </c>
      <c r="J76" s="60">
        <f t="shared" si="23"/>
        <v>0</v>
      </c>
      <c r="K76" s="5"/>
    </row>
    <row r="77" spans="2:11" s="3" customFormat="1" ht="15" x14ac:dyDescent="0.2">
      <c r="B77" s="2"/>
      <c r="C77" s="55">
        <v>3</v>
      </c>
      <c r="D77" s="56">
        <f t="shared" si="21"/>
        <v>0</v>
      </c>
      <c r="E77" s="56">
        <f t="shared" ref="E77:E84" si="24">G77-F77</f>
        <v>0</v>
      </c>
      <c r="F77" s="57">
        <f t="shared" si="19"/>
        <v>0</v>
      </c>
      <c r="G77" s="56">
        <f t="shared" si="20"/>
        <v>0</v>
      </c>
      <c r="H77" s="59">
        <f t="shared" si="22"/>
        <v>0</v>
      </c>
      <c r="I77" s="59">
        <f t="shared" si="23"/>
        <v>0</v>
      </c>
      <c r="J77" s="60">
        <f t="shared" si="23"/>
        <v>0</v>
      </c>
      <c r="K77" s="5"/>
    </row>
    <row r="78" spans="2:11" s="3" customFormat="1" ht="15" x14ac:dyDescent="0.2">
      <c r="B78" s="2"/>
      <c r="C78" s="55">
        <v>4</v>
      </c>
      <c r="D78" s="56">
        <f t="shared" si="21"/>
        <v>0</v>
      </c>
      <c r="E78" s="56">
        <f t="shared" si="24"/>
        <v>0</v>
      </c>
      <c r="F78" s="57">
        <f t="shared" si="19"/>
        <v>0</v>
      </c>
      <c r="G78" s="56">
        <f t="shared" si="20"/>
        <v>0</v>
      </c>
      <c r="H78" s="59">
        <f t="shared" si="22"/>
        <v>0</v>
      </c>
      <c r="I78" s="59">
        <f t="shared" si="23"/>
        <v>0</v>
      </c>
      <c r="J78" s="60">
        <f t="shared" si="23"/>
        <v>0</v>
      </c>
      <c r="K78" s="5"/>
    </row>
    <row r="79" spans="2:11" s="3" customFormat="1" ht="15" x14ac:dyDescent="0.2">
      <c r="B79" s="2"/>
      <c r="C79" s="55">
        <v>5</v>
      </c>
      <c r="D79" s="56">
        <f t="shared" si="21"/>
        <v>0</v>
      </c>
      <c r="E79" s="56">
        <f t="shared" si="24"/>
        <v>0</v>
      </c>
      <c r="F79" s="57">
        <f t="shared" si="19"/>
        <v>0</v>
      </c>
      <c r="G79" s="56">
        <f t="shared" si="20"/>
        <v>0</v>
      </c>
      <c r="H79" s="59">
        <f t="shared" si="22"/>
        <v>0</v>
      </c>
      <c r="I79" s="59">
        <f t="shared" si="23"/>
        <v>0</v>
      </c>
      <c r="J79" s="60">
        <f t="shared" si="23"/>
        <v>0</v>
      </c>
      <c r="K79" s="5"/>
    </row>
    <row r="80" spans="2:11" s="3" customFormat="1" ht="15" x14ac:dyDescent="0.2">
      <c r="B80" s="2"/>
      <c r="C80" s="55">
        <v>6</v>
      </c>
      <c r="D80" s="56">
        <f t="shared" si="21"/>
        <v>0</v>
      </c>
      <c r="E80" s="56">
        <f t="shared" si="24"/>
        <v>0</v>
      </c>
      <c r="F80" s="57">
        <f t="shared" si="19"/>
        <v>0</v>
      </c>
      <c r="G80" s="56">
        <f t="shared" si="20"/>
        <v>0</v>
      </c>
      <c r="H80" s="59">
        <f t="shared" si="22"/>
        <v>0</v>
      </c>
      <c r="I80" s="59">
        <f t="shared" si="23"/>
        <v>0</v>
      </c>
      <c r="J80" s="60">
        <f t="shared" si="23"/>
        <v>0</v>
      </c>
      <c r="K80" s="5"/>
    </row>
    <row r="81" spans="2:11" s="3" customFormat="1" ht="15" x14ac:dyDescent="0.2">
      <c r="B81" s="2"/>
      <c r="C81" s="55">
        <v>7</v>
      </c>
      <c r="D81" s="56">
        <f t="shared" si="21"/>
        <v>0</v>
      </c>
      <c r="E81" s="56">
        <f t="shared" si="24"/>
        <v>0</v>
      </c>
      <c r="F81" s="57">
        <f t="shared" si="19"/>
        <v>0</v>
      </c>
      <c r="G81" s="56">
        <f t="shared" si="20"/>
        <v>0</v>
      </c>
      <c r="H81" s="59">
        <f t="shared" si="22"/>
        <v>0</v>
      </c>
      <c r="I81" s="59">
        <f t="shared" si="23"/>
        <v>0</v>
      </c>
      <c r="J81" s="60">
        <f t="shared" si="23"/>
        <v>0</v>
      </c>
      <c r="K81" s="5"/>
    </row>
    <row r="82" spans="2:11" s="3" customFormat="1" ht="15" x14ac:dyDescent="0.2">
      <c r="B82" s="2"/>
      <c r="C82" s="55">
        <v>8</v>
      </c>
      <c r="D82" s="56">
        <f t="shared" si="21"/>
        <v>0</v>
      </c>
      <c r="E82" s="56">
        <f t="shared" si="24"/>
        <v>0</v>
      </c>
      <c r="F82" s="57">
        <f t="shared" si="19"/>
        <v>0</v>
      </c>
      <c r="G82" s="56">
        <f t="shared" si="20"/>
        <v>0</v>
      </c>
      <c r="H82" s="59">
        <f t="shared" si="22"/>
        <v>0</v>
      </c>
      <c r="I82" s="59">
        <f t="shared" si="23"/>
        <v>0</v>
      </c>
      <c r="J82" s="60">
        <f t="shared" si="23"/>
        <v>0</v>
      </c>
      <c r="K82" s="5"/>
    </row>
    <row r="83" spans="2:11" s="3" customFormat="1" ht="15" x14ac:dyDescent="0.2">
      <c r="B83" s="2"/>
      <c r="C83" s="55">
        <v>9</v>
      </c>
      <c r="D83" s="56">
        <f t="shared" si="21"/>
        <v>0</v>
      </c>
      <c r="E83" s="56">
        <f t="shared" si="24"/>
        <v>0</v>
      </c>
      <c r="F83" s="57">
        <f t="shared" si="19"/>
        <v>0</v>
      </c>
      <c r="G83" s="56">
        <f t="shared" si="20"/>
        <v>0</v>
      </c>
      <c r="H83" s="59">
        <f t="shared" si="22"/>
        <v>0</v>
      </c>
      <c r="I83" s="59">
        <f t="shared" si="23"/>
        <v>0</v>
      </c>
      <c r="J83" s="60">
        <f t="shared" si="23"/>
        <v>0</v>
      </c>
      <c r="K83" s="5"/>
    </row>
    <row r="84" spans="2:11" s="3" customFormat="1" ht="15" x14ac:dyDescent="0.2">
      <c r="B84" s="2"/>
      <c r="C84" s="55">
        <v>10</v>
      </c>
      <c r="D84" s="56">
        <f t="shared" si="21"/>
        <v>0</v>
      </c>
      <c r="E84" s="56">
        <f t="shared" si="24"/>
        <v>0</v>
      </c>
      <c r="F84" s="57">
        <f t="shared" si="19"/>
        <v>0</v>
      </c>
      <c r="G84" s="56">
        <f t="shared" si="20"/>
        <v>0</v>
      </c>
      <c r="H84" s="59">
        <f t="shared" si="22"/>
        <v>0</v>
      </c>
      <c r="I84" s="59">
        <f t="shared" si="23"/>
        <v>0</v>
      </c>
      <c r="J84" s="60">
        <f t="shared" si="23"/>
        <v>0</v>
      </c>
      <c r="K84" s="5"/>
    </row>
    <row r="85" spans="2:11" s="3" customFormat="1" ht="15.75" x14ac:dyDescent="0.25">
      <c r="B85" s="2"/>
      <c r="C85" s="61" t="s">
        <v>37</v>
      </c>
      <c r="D85" s="62"/>
      <c r="E85" s="63">
        <f>SUM(E75:E84)</f>
        <v>0</v>
      </c>
      <c r="F85" s="64">
        <f>SUM(F75:F84)</f>
        <v>0</v>
      </c>
      <c r="G85" s="63">
        <f>SUM(G75:G84)</f>
        <v>0</v>
      </c>
      <c r="H85" s="63"/>
      <c r="I85" s="63"/>
      <c r="J85" s="65"/>
      <c r="K85" s="5"/>
    </row>
    <row r="86" spans="2:11" s="3" customFormat="1" ht="15" x14ac:dyDescent="0.2">
      <c r="B86" s="2"/>
      <c r="K86" s="5"/>
    </row>
    <row r="87" spans="2:11" s="3" customFormat="1" ht="15.75" x14ac:dyDescent="0.25">
      <c r="B87" s="2"/>
      <c r="C87" s="1" t="s">
        <v>30</v>
      </c>
      <c r="K87" s="5"/>
    </row>
    <row r="88" spans="2:11" s="3" customFormat="1" ht="15.75" x14ac:dyDescent="0.25">
      <c r="B88" s="2"/>
      <c r="C88" s="1" t="s">
        <v>31</v>
      </c>
      <c r="K88" s="5"/>
    </row>
    <row r="89" spans="2:11" s="3" customFormat="1" ht="15" x14ac:dyDescent="0.2">
      <c r="B89" s="10"/>
      <c r="C89" s="8"/>
      <c r="D89" s="8"/>
      <c r="E89" s="8"/>
      <c r="F89" s="8"/>
      <c r="G89" s="8"/>
      <c r="H89" s="8"/>
      <c r="I89" s="8"/>
      <c r="J89" s="8"/>
      <c r="K89" s="9"/>
    </row>
  </sheetData>
  <mergeCells count="16">
    <mergeCell ref="C29:D29"/>
    <mergeCell ref="C30:D30"/>
    <mergeCell ref="C31:D31"/>
    <mergeCell ref="C70:D70"/>
    <mergeCell ref="C71:D71"/>
    <mergeCell ref="C72:D72"/>
    <mergeCell ref="C49:D49"/>
    <mergeCell ref="C50:D50"/>
    <mergeCell ref="C51:D51"/>
    <mergeCell ref="C52:D52"/>
    <mergeCell ref="C28:D28"/>
    <mergeCell ref="B2:K2"/>
    <mergeCell ref="C7:D7"/>
    <mergeCell ref="C8:D8"/>
    <mergeCell ref="C9:D9"/>
    <mergeCell ref="C10:D10"/>
  </mergeCells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7B56C45CDEE4A9D112952EC9ED93B" ma:contentTypeVersion="3" ma:contentTypeDescription="Opprett et nytt dokument." ma:contentTypeScope="" ma:versionID="6dcfa1c55f4315c7924aea4411d7417a">
  <xsd:schema xmlns:xsd="http://www.w3.org/2001/XMLSchema" xmlns:xs="http://www.w3.org/2001/XMLSchema" xmlns:p="http://schemas.microsoft.com/office/2006/metadata/properties" xmlns:ns2="44bb4d58-51d8-4cf4-860c-743dea0da8f9" targetNamespace="http://schemas.microsoft.com/office/2006/metadata/properties" ma:root="true" ma:fieldsID="1e6225141f2fefc4fdf26fd2a912803f" ns2:_="">
    <xsd:import namespace="44bb4d58-51d8-4cf4-860c-743dea0da8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4d58-51d8-4cf4-860c-743dea0da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FABC8-D5D3-4A0C-A2D7-1BC3CF4E4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b4d58-51d8-4cf4-860c-743dea0da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C18D0E-2C30-4AF8-B13D-B911D3517C9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44bb4d58-51d8-4cf4-860c-743dea0da8f9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Ro 2 BASIS</vt:lpstr>
      <vt:lpstr>Ro 2 OPSJON</vt:lpstr>
      <vt:lpstr>Kapitalkostnad BASIS</vt:lpstr>
      <vt:lpstr>Kapitalkostnad OPSJON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Anna Torregrosa</cp:lastModifiedBy>
  <cp:revision/>
  <cp:lastPrinted>2025-10-22T10:29:34Z</cp:lastPrinted>
  <dcterms:created xsi:type="dcterms:W3CDTF">2008-01-04T13:27:54Z</dcterms:created>
  <dcterms:modified xsi:type="dcterms:W3CDTF">2026-01-26T11:23:08Z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0x0101004357B56C45CDEE4A9D112952EC9ED93B</vt:lpwstr>
  </property>
  <property fmtid="{D5CDD505-2E9C-101B-9397-08002B2CF9AE}" pid="3" name="MediaServiceImageTags">
    <vt:lpwstr/>
  </property>
</Properties>
</file>