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Konsernportal\Rapportar\"/>
    </mc:Choice>
  </mc:AlternateContent>
  <xr:revisionPtr revIDLastSave="0" documentId="8_{89A5F532-54E1-4B38-9723-2C64D52F37C5}" xr6:coauthVersionLast="41" xr6:coauthVersionMax="41" xr10:uidLastSave="{00000000-0000-0000-0000-000000000000}"/>
  <bookViews>
    <workbookView xWindow="-120" yWindow="-120" windowWidth="29040" windowHeight="15840" xr2:uid="{C5CB58F3-F472-4EC7-9CBB-0C474F2C2C1B}"/>
  </bookViews>
  <sheets>
    <sheet name="Ark1" sheetId="1" r:id="rId1"/>
  </sheets>
  <externalReferences>
    <externalReference r:id="rId2"/>
  </externalReferences>
  <definedNames>
    <definedName name="_xlnm._FilterDatabase" localSheetId="0" hidden="1">'Ark1'!$B$1:$B$17310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3" i="1" l="1"/>
  <c r="J203" i="1"/>
  <c r="H36" i="1"/>
  <c r="H35" i="1"/>
  <c r="H34" i="1"/>
  <c r="H37" i="1" s="1"/>
  <c r="H27" i="1"/>
  <c r="H26" i="1"/>
  <c r="H25" i="1"/>
  <c r="H23" i="1"/>
  <c r="H40" i="1" s="1"/>
  <c r="H22" i="1"/>
  <c r="H21" i="1"/>
  <c r="H20" i="1"/>
  <c r="H19" i="1"/>
  <c r="H18" i="1"/>
  <c r="H42" i="1" l="1"/>
  <c r="H38" i="1"/>
  <c r="H43" i="1" s="1"/>
  <c r="H24" i="1"/>
</calcChain>
</file>

<file path=xl/sharedStrings.xml><?xml version="1.0" encoding="utf-8"?>
<sst xmlns="http://schemas.openxmlformats.org/spreadsheetml/2006/main" count="252" uniqueCount="157">
  <si>
    <t>0-12</t>
  </si>
  <si>
    <t>12-24</t>
  </si>
  <si>
    <t>24-36</t>
  </si>
  <si>
    <t>36-60</t>
  </si>
  <si>
    <t>Over 60</t>
  </si>
  <si>
    <t>Bustadkreditt Sogn og Fjordane AS cover pool data</t>
  </si>
  <si>
    <t>Report date:</t>
  </si>
  <si>
    <t>Report currency:</t>
  </si>
  <si>
    <t>NOK</t>
  </si>
  <si>
    <t>1. General cover pool information</t>
  </si>
  <si>
    <t>1.1 Key characteristics</t>
  </si>
  <si>
    <t>Total cover pool, nominal balance</t>
  </si>
  <si>
    <t>Nominal loan balance of cover pool</t>
  </si>
  <si>
    <t>Number of mortgages</t>
  </si>
  <si>
    <t>Number of borrowers</t>
  </si>
  <si>
    <t>Average loan balance</t>
  </si>
  <si>
    <t>Outstanding covered bonds, nominal balance</t>
  </si>
  <si>
    <t>Substitute assets (% of total cover pool)</t>
  </si>
  <si>
    <t>WA indexed LTV (%)</t>
  </si>
  <si>
    <t>WA seasoning (in months)*</t>
  </si>
  <si>
    <t>WAL of cover pool (contractual maturity in years)</t>
  </si>
  <si>
    <t>WAL of outstanding covered bonds (contractual maturity in years)</t>
  </si>
  <si>
    <t>* Seasoning indicates the number of months since collateral for the loan was established.</t>
  </si>
  <si>
    <t>1.2 Overcollateralisation*</t>
  </si>
  <si>
    <t>Cover pool size</t>
  </si>
  <si>
    <t>Nominal</t>
  </si>
  <si>
    <t>Residential mortgages, eligible loan balance</t>
  </si>
  <si>
    <t>Residential mortgages, non eligible loan balance</t>
  </si>
  <si>
    <t>Substitue assets</t>
  </si>
  <si>
    <t>Total cover pool (incl. non eligible loan balance)</t>
  </si>
  <si>
    <t>Total cover pool, eligible loan balance</t>
  </si>
  <si>
    <t>Covered bonds outstanding</t>
  </si>
  <si>
    <t>Overcollateralisation (incl. non eligible loan balance)</t>
  </si>
  <si>
    <t>Overcollateralisation, eligible loan balance</t>
  </si>
  <si>
    <t xml:space="preserve">* The nominal Overcollateralisation (OC) percentage may change from time to time and may be reduced in the future. However, Bustadkreditt Sogn og Fjordane intends to uphold an OC percentage necessary to support a rating of the covered bonds in line with the company’s ambition. </t>
  </si>
  <si>
    <t>1.3 Maturity structure cover pool</t>
  </si>
  <si>
    <t>Contractual maturity (years)</t>
  </si>
  <si>
    <t>Loan balance</t>
  </si>
  <si>
    <t>%</t>
  </si>
  <si>
    <t>0-1</t>
  </si>
  <si>
    <t>1-2</t>
  </si>
  <si>
    <t>2-3</t>
  </si>
  <si>
    <t>3-4</t>
  </si>
  <si>
    <t>4-5</t>
  </si>
  <si>
    <t>5-10</t>
  </si>
  <si>
    <t>Over 10</t>
  </si>
  <si>
    <t>Total</t>
  </si>
  <si>
    <t>1.4 Maturity structure covered bonds</t>
  </si>
  <si>
    <t>Extended maturity (years)</t>
  </si>
  <si>
    <t>Maturity (years)</t>
  </si>
  <si>
    <t>2. Composition of the residential mortgage cover pool</t>
  </si>
  <si>
    <t>2.1 Property types</t>
  </si>
  <si>
    <t>House</t>
  </si>
  <si>
    <t>Flat in block with less than 4 units</t>
  </si>
  <si>
    <t>Flat in block with 4 or more units</t>
  </si>
  <si>
    <t>PARTIAL COMMERCIAL USE</t>
  </si>
  <si>
    <t>2.2 Largest borrowers</t>
  </si>
  <si>
    <t>Private individuals</t>
  </si>
  <si>
    <t>5 largest (% of total mortgages)</t>
  </si>
  <si>
    <t>10 largest (% of total mortgages)</t>
  </si>
  <si>
    <t>2.3 Occupancy type</t>
  </si>
  <si>
    <t>Owner occupied</t>
  </si>
  <si>
    <t>Buy-to-let</t>
  </si>
  <si>
    <t>Second home</t>
  </si>
  <si>
    <t>No data</t>
  </si>
  <si>
    <t>2.4 Repayment type</t>
  </si>
  <si>
    <t>Monthly</t>
  </si>
  <si>
    <t>Quarterly/Semi-annually</t>
  </si>
  <si>
    <t>Annualy</t>
  </si>
  <si>
    <t>BULLET</t>
  </si>
  <si>
    <t>Other*</t>
  </si>
  <si>
    <t>* Refers to flexible loans</t>
  </si>
  <si>
    <t>2.5 Flexible loans</t>
  </si>
  <si>
    <t>FLEKSILÅN</t>
  </si>
  <si>
    <t>Drawn balance</t>
  </si>
  <si>
    <t>FLEKSILÅN TILSETTE</t>
  </si>
  <si>
    <t>Total limit on flexible loans</t>
  </si>
  <si>
    <t>Percentage drawn of limit</t>
  </si>
  <si>
    <t>WA LTV*</t>
  </si>
  <si>
    <t>* The WA LTV is calculated based on drawn balance.</t>
  </si>
  <si>
    <t>2.6 LTV buckets</t>
  </si>
  <si>
    <t>Indexed LTV</t>
  </si>
  <si>
    <t>≥ 0 ≤ 40</t>
  </si>
  <si>
    <t>40 ≤ 50</t>
  </si>
  <si>
    <t>50 ≤ 60</t>
  </si>
  <si>
    <t>60 ≤ 70</t>
  </si>
  <si>
    <t>70 ≤ 80</t>
  </si>
  <si>
    <t>80 ≤ 85</t>
  </si>
  <si>
    <t>85 ≤ 90</t>
  </si>
  <si>
    <t>90 ≤ 95</t>
  </si>
  <si>
    <t>95 ≤ 100</t>
  </si>
  <si>
    <t>100 ≤ 105</t>
  </si>
  <si>
    <t>&gt; 105</t>
  </si>
  <si>
    <t>2.7 Seasoning*</t>
  </si>
  <si>
    <t/>
  </si>
  <si>
    <t>* Seasoning indicates the number of months since the loan was established.</t>
  </si>
  <si>
    <t>2.8 Interest rate type</t>
  </si>
  <si>
    <t>Floating rate</t>
  </si>
  <si>
    <t>Fixed rate with reset &lt; 2 years</t>
  </si>
  <si>
    <t>Fixed rate with reset ≥ 2 but &lt; 5 years</t>
  </si>
  <si>
    <t>Fixed rate with reset ≥ 5 years</t>
  </si>
  <si>
    <t>2.9 Loan performance</t>
  </si>
  <si>
    <t>Performing loans</t>
  </si>
  <si>
    <t>Delinquent loans (arrears 31 to 90 days)</t>
  </si>
  <si>
    <t>30-90</t>
  </si>
  <si>
    <t>Gross non performing loans (arrears 91 days +)</t>
  </si>
  <si>
    <t>Over 90</t>
  </si>
  <si>
    <t>2.10 Geographical distribution</t>
  </si>
  <si>
    <t>Akershus</t>
  </si>
  <si>
    <t>Aust-Agder</t>
  </si>
  <si>
    <t>Buskerud</t>
  </si>
  <si>
    <t>Finnmark</t>
  </si>
  <si>
    <t>Hedmark</t>
  </si>
  <si>
    <t>Hordaland</t>
  </si>
  <si>
    <t>Møre og Romsdal</t>
  </si>
  <si>
    <t>Nordland</t>
  </si>
  <si>
    <t>Nord-Trøndelag</t>
  </si>
  <si>
    <t>Oppland</t>
  </si>
  <si>
    <t>Oslo</t>
  </si>
  <si>
    <t>Østfold</t>
  </si>
  <si>
    <t>Rogaland</t>
  </si>
  <si>
    <t>Sogn og Fjordane</t>
  </si>
  <si>
    <t>Sør-Trøndelag</t>
  </si>
  <si>
    <t>Telemark</t>
  </si>
  <si>
    <t>Troms</t>
  </si>
  <si>
    <t>Vest-Agder</t>
  </si>
  <si>
    <t>Vestfold</t>
  </si>
  <si>
    <t>3. List of oustanding covered bonds</t>
  </si>
  <si>
    <t>ISIN</t>
  </si>
  <si>
    <t>Current balance</t>
  </si>
  <si>
    <t>Date of issuance</t>
  </si>
  <si>
    <t>Maturity date</t>
  </si>
  <si>
    <t>Next Interest Payment Date (dd/mm/yyyy)</t>
  </si>
  <si>
    <t>Next Principal Payment Date (dd/mm/yyyy)</t>
  </si>
  <si>
    <t>Legal final (or "extended" maturity date, dd/mm/yyyy )</t>
  </si>
  <si>
    <t>Interest margin where floating rate</t>
  </si>
  <si>
    <t>Interest payment frequency</t>
  </si>
  <si>
    <t>Principal payment frequency</t>
  </si>
  <si>
    <t>INTEREST RATE TYPE</t>
  </si>
  <si>
    <t>Currency</t>
  </si>
  <si>
    <t>BASIS over which interest margin is calculated</t>
  </si>
  <si>
    <t>Structured features</t>
  </si>
  <si>
    <t>Private Issuance?</t>
  </si>
  <si>
    <t>Quarterly</t>
  </si>
  <si>
    <t>NOK (Norway)</t>
  </si>
  <si>
    <t>NIBOR 3 months</t>
  </si>
  <si>
    <t>12 mnth extension periode</t>
  </si>
  <si>
    <t>No</t>
  </si>
  <si>
    <t>Fixed rate</t>
  </si>
  <si>
    <t>NO0010665177</t>
  </si>
  <si>
    <t>NO0010710676</t>
  </si>
  <si>
    <t>NO0010743586</t>
  </si>
  <si>
    <t>NO0010770019</t>
  </si>
  <si>
    <t>NO0010782543</t>
  </si>
  <si>
    <t>NO0010819170</t>
  </si>
  <si>
    <t>NO0010830524</t>
  </si>
  <si>
    <t>Totalsum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</si>
</sst>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_ ;_ * \-#,##0_ ;_ * &quot;-&quot;??_ ;_ @_ "/>
    <numFmt numFmtId="165" formatCode="#,##0.0000000"/>
    <numFmt numFmtId="166" formatCode="0.0\ %"/>
    <numFmt numFmtId="167" formatCode="0.0"/>
    <numFmt numFmtId="168" formatCode="#,##0.0"/>
    <numFmt numFmtId="169" formatCode="#,##0.000"/>
  </numFmts>
  <fonts count="21" x14ac:knownFonts="1">
    <font>
      <sz val="11"/>
      <color theme="1"/>
      <name val="Calibri"/>
      <family val="2"/>
      <scheme val="minor"/>
    </font>
    <font>
      <sz val="11"/>
      <color theme="1"/>
      <name val="Calibri"/>
      <family val="2"/>
      <scheme val="minor"/>
    </font>
    <font>
      <sz val="10"/>
      <name val="MS Sans Serif"/>
      <family val="2"/>
    </font>
    <font>
      <b/>
      <sz val="9"/>
      <color theme="1"/>
      <name val="Calibri"/>
      <family val="2"/>
      <scheme val="minor"/>
    </font>
    <font>
      <b/>
      <sz val="12"/>
      <color theme="1"/>
      <name val="Calibri"/>
      <family val="2"/>
      <scheme val="minor"/>
    </font>
    <font>
      <b/>
      <sz val="10"/>
      <color theme="1"/>
      <name val="Calibri"/>
      <family val="2"/>
      <scheme val="minor"/>
    </font>
    <font>
      <b/>
      <sz val="9"/>
      <color theme="0"/>
      <name val="Calibri"/>
      <family val="2"/>
      <scheme val="minor"/>
    </font>
    <font>
      <sz val="9"/>
      <color theme="0"/>
      <name val="Calibri"/>
      <family val="2"/>
      <scheme val="minor"/>
    </font>
    <font>
      <i/>
      <sz val="9"/>
      <color theme="1"/>
      <name val="Calibri"/>
      <family val="2"/>
      <scheme val="minor"/>
    </font>
    <font>
      <b/>
      <sz val="9"/>
      <color theme="0"/>
      <name val="Arial"/>
      <family val="2"/>
    </font>
    <font>
      <sz val="9"/>
      <color theme="1"/>
      <name val="Calibri"/>
      <family val="2"/>
      <scheme val="minor"/>
    </font>
    <font>
      <sz val="9"/>
      <name val="Calibri"/>
      <family val="2"/>
      <scheme val="minor"/>
    </font>
    <font>
      <sz val="9"/>
      <color rgb="FFFFFF00"/>
      <name val="Calibri"/>
      <family val="2"/>
      <scheme val="minor"/>
    </font>
    <font>
      <sz val="8"/>
      <color theme="1"/>
      <name val="Calibri"/>
      <family val="2"/>
      <scheme val="minor"/>
    </font>
    <font>
      <sz val="9"/>
      <color theme="1"/>
      <name val="Arial"/>
      <family val="2"/>
    </font>
    <font>
      <sz val="10"/>
      <name val="Arial"/>
      <family val="2"/>
    </font>
    <font>
      <sz val="9"/>
      <color indexed="8"/>
      <name val="Calibri"/>
      <family val="2"/>
      <scheme val="minor"/>
    </font>
    <font>
      <sz val="9"/>
      <color rgb="FFFF0000"/>
      <name val="Calibri"/>
      <family val="2"/>
      <scheme val="minor"/>
    </font>
    <font>
      <sz val="9"/>
      <color rgb="FFFF0000"/>
      <name val="Calibri Light"/>
      <family val="2"/>
      <scheme val="major"/>
    </font>
    <font>
      <sz val="9"/>
      <color theme="1"/>
      <name val="Calibri Light"/>
      <family val="2"/>
      <scheme val="major"/>
    </font>
    <font>
      <sz val="8"/>
      <color indexed="8"/>
      <name val="Calibri Light"/>
      <family val="2"/>
      <scheme val="major"/>
    </font>
  </fonts>
  <fills count="4">
    <fill>
      <patternFill patternType="none"/>
    </fill>
    <fill>
      <patternFill patternType="gray125"/>
    </fill>
    <fill>
      <patternFill patternType="solid">
        <fgColor theme="4" tint="-0.249977111117893"/>
        <bgColor indexed="64"/>
      </patternFill>
    </fill>
    <fill>
      <patternFill patternType="solid">
        <fgColor indexed="9"/>
        <bgColor indexed="9"/>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5" fillId="0" borderId="0"/>
    <xf numFmtId="0" fontId="2" fillId="0" borderId="0"/>
    <xf numFmtId="0" fontId="1" fillId="0" borderId="0"/>
  </cellStyleXfs>
  <cellXfs count="162">
    <xf numFmtId="0" fontId="0" fillId="0" borderId="0" xfId="0"/>
    <xf numFmtId="0" fontId="2" fillId="0" borderId="0" xfId="3"/>
    <xf numFmtId="0" fontId="2" fillId="0" borderId="0" xfId="3" applyFill="1"/>
    <xf numFmtId="0" fontId="3" fillId="0" borderId="0" xfId="3" applyFont="1" applyFill="1" applyBorder="1"/>
    <xf numFmtId="0" fontId="3" fillId="0" borderId="0" xfId="3" applyFont="1" applyFill="1"/>
    <xf numFmtId="0" fontId="4" fillId="0" borderId="0" xfId="3" applyFont="1"/>
    <xf numFmtId="0" fontId="3" fillId="0" borderId="0" xfId="3" applyFont="1"/>
    <xf numFmtId="14" fontId="2" fillId="0" borderId="0" xfId="3" applyNumberFormat="1" applyFill="1"/>
    <xf numFmtId="14" fontId="2" fillId="0" borderId="0" xfId="3" applyNumberFormat="1"/>
    <xf numFmtId="0" fontId="2" fillId="0" borderId="0" xfId="3" applyAlignment="1">
      <alignment horizontal="right"/>
    </xf>
    <xf numFmtId="0" fontId="5" fillId="0" borderId="0" xfId="3" applyFont="1"/>
    <xf numFmtId="0" fontId="6" fillId="2" borderId="1" xfId="3" applyFont="1" applyFill="1" applyBorder="1"/>
    <xf numFmtId="0" fontId="7" fillId="2" borderId="2" xfId="3" applyFont="1" applyFill="1" applyBorder="1"/>
    <xf numFmtId="0" fontId="7" fillId="2" borderId="3" xfId="3" applyFont="1" applyFill="1" applyBorder="1"/>
    <xf numFmtId="0" fontId="2" fillId="0" borderId="4" xfId="3" applyBorder="1"/>
    <xf numFmtId="0" fontId="2" fillId="0" borderId="5" xfId="3" applyBorder="1"/>
    <xf numFmtId="164" fontId="2" fillId="0" borderId="6" xfId="1" applyNumberFormat="1" applyFont="1" applyFill="1" applyBorder="1"/>
    <xf numFmtId="0" fontId="2" fillId="0" borderId="7" xfId="3" applyFont="1" applyBorder="1"/>
    <xf numFmtId="0" fontId="2" fillId="0" borderId="0" xfId="3" applyBorder="1"/>
    <xf numFmtId="0" fontId="2" fillId="0" borderId="7" xfId="3" applyBorder="1"/>
    <xf numFmtId="0" fontId="3" fillId="0" borderId="0" xfId="3" applyFont="1" applyBorder="1"/>
    <xf numFmtId="165" fontId="2" fillId="0" borderId="0" xfId="3" applyNumberFormat="1" applyFill="1"/>
    <xf numFmtId="3" fontId="2" fillId="0" borderId="0" xfId="3" applyNumberFormat="1" applyBorder="1"/>
    <xf numFmtId="0" fontId="8" fillId="0" borderId="0" xfId="3" applyFont="1" applyFill="1" applyBorder="1"/>
    <xf numFmtId="3" fontId="2" fillId="0" borderId="6" xfId="3" applyNumberFormat="1" applyFill="1" applyBorder="1"/>
    <xf numFmtId="166" fontId="2" fillId="0" borderId="6" xfId="3" applyNumberFormat="1" applyBorder="1"/>
    <xf numFmtId="0" fontId="2" fillId="0" borderId="0" xfId="3" applyFill="1" applyBorder="1"/>
    <xf numFmtId="167" fontId="2" fillId="0" borderId="6" xfId="3" applyNumberFormat="1" applyFill="1" applyBorder="1"/>
    <xf numFmtId="1" fontId="2" fillId="0" borderId="6" xfId="3" applyNumberFormat="1" applyFill="1" applyBorder="1"/>
    <xf numFmtId="0" fontId="2" fillId="0" borderId="8" xfId="3" applyBorder="1"/>
    <xf numFmtId="0" fontId="2" fillId="0" borderId="9" xfId="3" applyBorder="1"/>
    <xf numFmtId="3" fontId="2" fillId="0" borderId="9" xfId="3" applyNumberFormat="1" applyBorder="1"/>
    <xf numFmtId="0" fontId="8" fillId="0" borderId="9" xfId="3" applyFont="1" applyFill="1" applyBorder="1"/>
    <xf numFmtId="0" fontId="8" fillId="0" borderId="5" xfId="3" applyFont="1" applyFill="1" applyBorder="1" applyAlignment="1">
      <alignment horizontal="left"/>
    </xf>
    <xf numFmtId="3" fontId="2" fillId="0" borderId="0" xfId="3" applyNumberFormat="1"/>
    <xf numFmtId="0" fontId="9" fillId="2" borderId="1" xfId="4" applyFont="1" applyFill="1" applyBorder="1" applyAlignment="1">
      <alignment horizontal="left" vertical="center"/>
    </xf>
    <xf numFmtId="0" fontId="6" fillId="2" borderId="2" xfId="3" applyFont="1" applyFill="1" applyBorder="1"/>
    <xf numFmtId="166" fontId="7" fillId="2" borderId="2" xfId="3" applyNumberFormat="1" applyFont="1" applyFill="1" applyBorder="1"/>
    <xf numFmtId="0" fontId="3" fillId="0" borderId="4" xfId="3" applyFont="1" applyBorder="1"/>
    <xf numFmtId="0" fontId="3" fillId="0" borderId="5" xfId="3" applyFont="1" applyBorder="1"/>
    <xf numFmtId="166" fontId="2" fillId="0" borderId="5" xfId="3" applyNumberFormat="1" applyBorder="1"/>
    <xf numFmtId="0" fontId="3" fillId="0" borderId="5" xfId="3" applyFont="1" applyBorder="1" applyAlignment="1">
      <alignment horizontal="right"/>
    </xf>
    <xf numFmtId="0" fontId="3" fillId="0" borderId="10" xfId="3" applyFont="1" applyBorder="1" applyAlignment="1">
      <alignment horizontal="right"/>
    </xf>
    <xf numFmtId="3" fontId="2" fillId="0" borderId="0" xfId="3" applyNumberFormat="1" applyFill="1" applyBorder="1" applyAlignment="1">
      <alignment horizontal="right"/>
    </xf>
    <xf numFmtId="3" fontId="2" fillId="0" borderId="6" xfId="3" applyNumberFormat="1" applyFill="1" applyBorder="1" applyAlignment="1">
      <alignment horizontal="right"/>
    </xf>
    <xf numFmtId="167" fontId="2" fillId="0" borderId="0" xfId="3" applyNumberFormat="1" applyBorder="1"/>
    <xf numFmtId="3" fontId="2" fillId="0" borderId="0" xfId="3" applyNumberFormat="1" applyFill="1" applyBorder="1"/>
    <xf numFmtId="0" fontId="2" fillId="0" borderId="11" xfId="3" applyBorder="1"/>
    <xf numFmtId="3" fontId="2" fillId="0" borderId="12" xfId="3" applyNumberFormat="1" applyFill="1" applyBorder="1"/>
    <xf numFmtId="0" fontId="10" fillId="0" borderId="13" xfId="3" applyFont="1" applyBorder="1"/>
    <xf numFmtId="3" fontId="10" fillId="0" borderId="13" xfId="3" applyNumberFormat="1" applyFont="1" applyBorder="1"/>
    <xf numFmtId="0" fontId="10" fillId="0" borderId="0" xfId="3" applyFont="1" applyBorder="1"/>
    <xf numFmtId="3" fontId="10" fillId="0" borderId="0" xfId="3" applyNumberFormat="1" applyFont="1" applyBorder="1"/>
    <xf numFmtId="0" fontId="10" fillId="0" borderId="7" xfId="3" applyFont="1" applyBorder="1"/>
    <xf numFmtId="3" fontId="10" fillId="0" borderId="6" xfId="3" applyNumberFormat="1" applyFont="1" applyBorder="1"/>
    <xf numFmtId="166" fontId="10" fillId="0" borderId="0" xfId="3" applyNumberFormat="1" applyFont="1" applyBorder="1"/>
    <xf numFmtId="0" fontId="10" fillId="0" borderId="9" xfId="3" applyFont="1" applyBorder="1"/>
    <xf numFmtId="166" fontId="10" fillId="0" borderId="9" xfId="3" applyNumberFormat="1" applyFont="1" applyBorder="1"/>
    <xf numFmtId="0" fontId="2" fillId="0" borderId="0" xfId="3" applyAlignment="1">
      <alignment horizontal="left"/>
    </xf>
    <xf numFmtId="0" fontId="3" fillId="0" borderId="14" xfId="3" applyFont="1" applyBorder="1"/>
    <xf numFmtId="0" fontId="2" fillId="0" borderId="15" xfId="3" applyBorder="1"/>
    <xf numFmtId="0" fontId="3" fillId="0" borderId="15" xfId="3" applyFont="1" applyBorder="1" applyAlignment="1">
      <alignment horizontal="right"/>
    </xf>
    <xf numFmtId="0" fontId="3" fillId="0" borderId="16" xfId="3" applyFont="1" applyBorder="1" applyAlignment="1">
      <alignment horizontal="right"/>
    </xf>
    <xf numFmtId="0" fontId="2" fillId="0" borderId="7" xfId="3" quotePrefix="1" applyBorder="1"/>
    <xf numFmtId="16" fontId="2" fillId="0" borderId="7" xfId="3" quotePrefix="1" applyNumberFormat="1" applyBorder="1"/>
    <xf numFmtId="0" fontId="2" fillId="0" borderId="7" xfId="3" quotePrefix="1" applyFont="1" applyBorder="1"/>
    <xf numFmtId="0" fontId="2" fillId="0" borderId="17" xfId="3" applyBorder="1"/>
    <xf numFmtId="3" fontId="2" fillId="0" borderId="11" xfId="3" applyNumberFormat="1" applyBorder="1"/>
    <xf numFmtId="166" fontId="2" fillId="0" borderId="12" xfId="3" applyNumberFormat="1" applyBorder="1"/>
    <xf numFmtId="3" fontId="2" fillId="0" borderId="9" xfId="3" applyNumberFormat="1" applyFill="1" applyBorder="1"/>
    <xf numFmtId="166" fontId="2" fillId="0" borderId="18" xfId="3" applyNumberFormat="1" applyBorder="1"/>
    <xf numFmtId="0" fontId="11" fillId="0" borderId="0" xfId="3" applyFont="1"/>
    <xf numFmtId="0" fontId="2" fillId="0" borderId="12" xfId="3" applyBorder="1"/>
    <xf numFmtId="0" fontId="3" fillId="0" borderId="17" xfId="3" applyFont="1" applyBorder="1"/>
    <xf numFmtId="0" fontId="3" fillId="0" borderId="11" xfId="3" applyFont="1" applyBorder="1" applyAlignment="1">
      <alignment horizontal="right"/>
    </xf>
    <xf numFmtId="0" fontId="3" fillId="0" borderId="12" xfId="3" applyFont="1" applyBorder="1" applyAlignment="1">
      <alignment horizontal="right"/>
    </xf>
    <xf numFmtId="0" fontId="2" fillId="0" borderId="8" xfId="3" applyFill="1" applyBorder="1"/>
    <xf numFmtId="0" fontId="7" fillId="2" borderId="19" xfId="3" applyFont="1" applyFill="1" applyBorder="1"/>
    <xf numFmtId="0" fontId="2" fillId="0" borderId="14" xfId="3" applyBorder="1"/>
    <xf numFmtId="166" fontId="2" fillId="0" borderId="6" xfId="3" applyNumberFormat="1" applyFill="1" applyBorder="1"/>
    <xf numFmtId="2" fontId="2" fillId="0" borderId="0" xfId="3" applyNumberFormat="1" applyFill="1"/>
    <xf numFmtId="3" fontId="2" fillId="0" borderId="11" xfId="3" applyNumberFormat="1" applyFill="1" applyBorder="1"/>
    <xf numFmtId="0" fontId="7" fillId="2" borderId="1" xfId="3" applyFont="1" applyFill="1" applyBorder="1"/>
    <xf numFmtId="0" fontId="2" fillId="0" borderId="10" xfId="3" applyBorder="1"/>
    <xf numFmtId="4" fontId="2" fillId="0" borderId="0" xfId="3" applyNumberFormat="1"/>
    <xf numFmtId="3" fontId="2" fillId="0" borderId="0" xfId="3" applyNumberFormat="1" applyFill="1"/>
    <xf numFmtId="0" fontId="6" fillId="2" borderId="4" xfId="3" applyFont="1" applyFill="1" applyBorder="1"/>
    <xf numFmtId="166" fontId="2" fillId="0" borderId="0" xfId="3" applyNumberFormat="1" applyBorder="1"/>
    <xf numFmtId="168" fontId="2" fillId="0" borderId="0" xfId="3" applyNumberFormat="1" applyBorder="1"/>
    <xf numFmtId="4" fontId="2" fillId="0" borderId="0" xfId="3" applyNumberFormat="1" applyBorder="1"/>
    <xf numFmtId="3" fontId="2" fillId="0" borderId="11" xfId="3" applyNumberFormat="1" applyFont="1" applyFill="1" applyBorder="1"/>
    <xf numFmtId="0" fontId="12" fillId="0" borderId="17" xfId="3" applyFont="1" applyBorder="1"/>
    <xf numFmtId="0" fontId="11" fillId="0" borderId="7" xfId="3" quotePrefix="1" applyFont="1" applyBorder="1"/>
    <xf numFmtId="0" fontId="11" fillId="0" borderId="7" xfId="3" applyFont="1" applyBorder="1"/>
    <xf numFmtId="0" fontId="11" fillId="0" borderId="7" xfId="3" applyFont="1" applyFill="1" applyBorder="1"/>
    <xf numFmtId="0" fontId="11" fillId="0" borderId="17" xfId="3" applyFont="1" applyFill="1" applyBorder="1"/>
    <xf numFmtId="0" fontId="2" fillId="0" borderId="11" xfId="3" applyFill="1" applyBorder="1"/>
    <xf numFmtId="0" fontId="2" fillId="0" borderId="9" xfId="3" applyFill="1" applyBorder="1"/>
    <xf numFmtId="167" fontId="2" fillId="0" borderId="0" xfId="3" applyNumberFormat="1" applyFill="1" applyBorder="1"/>
    <xf numFmtId="0" fontId="8" fillId="0" borderId="0" xfId="3" applyFont="1" applyFill="1"/>
    <xf numFmtId="0" fontId="6" fillId="2" borderId="1" xfId="3" applyFont="1" applyFill="1" applyBorder="1" applyAlignment="1">
      <alignment horizontal="left"/>
    </xf>
    <xf numFmtId="0" fontId="2" fillId="2" borderId="2" xfId="3" applyFill="1" applyBorder="1"/>
    <xf numFmtId="0" fontId="2" fillId="2" borderId="3" xfId="3" applyFill="1" applyBorder="1"/>
    <xf numFmtId="0" fontId="7" fillId="0" borderId="0" xfId="3" applyFont="1" applyFill="1"/>
    <xf numFmtId="0" fontId="2" fillId="0" borderId="7" xfId="3" applyFill="1" applyBorder="1"/>
    <xf numFmtId="0" fontId="3" fillId="0" borderId="0" xfId="3" applyFont="1" applyBorder="1" applyAlignment="1">
      <alignment horizontal="right"/>
    </xf>
    <xf numFmtId="9" fontId="10" fillId="0" borderId="0" xfId="2" applyFont="1"/>
    <xf numFmtId="0" fontId="10" fillId="0" borderId="0" xfId="3" applyFont="1" applyFill="1" applyBorder="1"/>
    <xf numFmtId="0" fontId="2" fillId="0" borderId="0" xfId="3" applyFont="1"/>
    <xf numFmtId="3" fontId="13" fillId="0" borderId="0" xfId="3" applyNumberFormat="1" applyFont="1"/>
    <xf numFmtId="0" fontId="10" fillId="0" borderId="17" xfId="3" applyFont="1" applyBorder="1"/>
    <xf numFmtId="0" fontId="6" fillId="2" borderId="14" xfId="3" applyFont="1" applyFill="1" applyBorder="1"/>
    <xf numFmtId="0" fontId="7" fillId="2" borderId="15" xfId="3" applyFont="1" applyFill="1" applyBorder="1"/>
    <xf numFmtId="0" fontId="7" fillId="2" borderId="16" xfId="3" applyFont="1" applyFill="1" applyBorder="1"/>
    <xf numFmtId="166" fontId="2" fillId="0" borderId="0" xfId="3" applyNumberFormat="1"/>
    <xf numFmtId="0" fontId="14" fillId="0" borderId="20" xfId="3" applyFont="1" applyBorder="1"/>
    <xf numFmtId="0" fontId="2" fillId="0" borderId="21" xfId="3" applyBorder="1"/>
    <xf numFmtId="0" fontId="3" fillId="0" borderId="21" xfId="3" applyFont="1" applyBorder="1" applyAlignment="1">
      <alignment horizontal="right"/>
    </xf>
    <xf numFmtId="0" fontId="3" fillId="0" borderId="22" xfId="3" applyFont="1" applyBorder="1" applyAlignment="1">
      <alignment horizontal="right"/>
    </xf>
    <xf numFmtId="0" fontId="16" fillId="3" borderId="7" xfId="5" applyFont="1" applyFill="1" applyBorder="1" applyAlignment="1">
      <alignment vertical="center"/>
    </xf>
    <xf numFmtId="17" fontId="16" fillId="3" borderId="7" xfId="5" quotePrefix="1" applyNumberFormat="1" applyFont="1" applyFill="1" applyBorder="1" applyAlignment="1">
      <alignment vertical="center"/>
    </xf>
    <xf numFmtId="0" fontId="16" fillId="3" borderId="17" xfId="5" applyFont="1" applyFill="1" applyBorder="1" applyAlignment="1">
      <alignment vertical="center"/>
    </xf>
    <xf numFmtId="0" fontId="10" fillId="0" borderId="8" xfId="3" applyFont="1" applyBorder="1"/>
    <xf numFmtId="0" fontId="8" fillId="0" borderId="0" xfId="3" applyFont="1" applyFill="1" applyBorder="1" applyAlignment="1"/>
    <xf numFmtId="4" fontId="2" fillId="0" borderId="0" xfId="3" applyNumberFormat="1" applyFill="1"/>
    <xf numFmtId="0" fontId="2" fillId="0" borderId="23" xfId="3" applyBorder="1"/>
    <xf numFmtId="169" fontId="2" fillId="0" borderId="0" xfId="3" applyNumberFormat="1" applyFill="1"/>
    <xf numFmtId="10" fontId="2" fillId="0" borderId="6" xfId="3" applyNumberFormat="1" applyFill="1" applyBorder="1"/>
    <xf numFmtId="0" fontId="7" fillId="0" borderId="0" xfId="3" applyFont="1"/>
    <xf numFmtId="0" fontId="2" fillId="0" borderId="23" xfId="3" applyFill="1" applyBorder="1"/>
    <xf numFmtId="0" fontId="2" fillId="0" borderId="17" xfId="3" applyFill="1" applyBorder="1"/>
    <xf numFmtId="10" fontId="2" fillId="0" borderId="12" xfId="3" applyNumberFormat="1" applyFill="1" applyBorder="1"/>
    <xf numFmtId="0" fontId="6" fillId="2" borderId="24" xfId="3" applyFont="1" applyFill="1" applyBorder="1"/>
    <xf numFmtId="0" fontId="17" fillId="0" borderId="0" xfId="3" applyFont="1"/>
    <xf numFmtId="0" fontId="2" fillId="0" borderId="20" xfId="3" applyBorder="1"/>
    <xf numFmtId="0" fontId="3" fillId="0" borderId="25" xfId="3" applyFont="1" applyBorder="1" applyAlignment="1">
      <alignment horizontal="right"/>
    </xf>
    <xf numFmtId="0" fontId="3" fillId="0" borderId="16" xfId="3" applyFont="1" applyFill="1" applyBorder="1" applyAlignment="1">
      <alignment horizontal="right" wrapText="1"/>
    </xf>
    <xf numFmtId="0" fontId="17" fillId="0" borderId="0" xfId="3" applyFont="1" applyFill="1"/>
    <xf numFmtId="164" fontId="2" fillId="0" borderId="0" xfId="3" applyNumberFormat="1" applyBorder="1"/>
    <xf numFmtId="166" fontId="2" fillId="0" borderId="26" xfId="3" applyNumberFormat="1" applyBorder="1"/>
    <xf numFmtId="164" fontId="2" fillId="0" borderId="6" xfId="3" applyNumberFormat="1" applyBorder="1"/>
    <xf numFmtId="3" fontId="17" fillId="0" borderId="0" xfId="3" applyNumberFormat="1" applyFont="1"/>
    <xf numFmtId="3" fontId="18" fillId="0" borderId="0" xfId="6" applyNumberFormat="1" applyFont="1" applyAlignment="1">
      <alignment horizontal="right"/>
    </xf>
    <xf numFmtId="3" fontId="19" fillId="0" borderId="0" xfId="6" applyNumberFormat="1" applyFont="1" applyAlignment="1">
      <alignment horizontal="right"/>
    </xf>
    <xf numFmtId="164" fontId="2" fillId="0" borderId="11" xfId="3" applyNumberFormat="1" applyBorder="1"/>
    <xf numFmtId="166" fontId="2" fillId="0" borderId="27" xfId="3" applyNumberFormat="1" applyBorder="1"/>
    <xf numFmtId="164" fontId="2" fillId="0" borderId="12" xfId="3" applyNumberFormat="1" applyBorder="1"/>
    <xf numFmtId="166" fontId="2" fillId="0" borderId="28" xfId="3" applyNumberFormat="1" applyBorder="1"/>
    <xf numFmtId="3" fontId="2" fillId="0" borderId="18" xfId="3" applyNumberFormat="1" applyFill="1" applyBorder="1"/>
    <xf numFmtId="3" fontId="20" fillId="0" borderId="0" xfId="6" applyNumberFormat="1" applyFont="1" applyFill="1" applyBorder="1" applyAlignment="1">
      <alignment horizontal="right" vertical="center"/>
    </xf>
    <xf numFmtId="164" fontId="2" fillId="0" borderId="0" xfId="3" applyNumberFormat="1"/>
    <xf numFmtId="0" fontId="6" fillId="2" borderId="29" xfId="0" applyFont="1" applyFill="1" applyBorder="1" applyAlignment="1" applyProtection="1">
      <alignment horizontal="center" vertical="center" wrapText="1"/>
    </xf>
    <xf numFmtId="0" fontId="1" fillId="0" borderId="29" xfId="7" applyNumberFormat="1" applyBorder="1"/>
    <xf numFmtId="164" fontId="1" fillId="0" borderId="29" xfId="1" applyNumberFormat="1" applyFont="1" applyBorder="1"/>
    <xf numFmtId="14" fontId="2" fillId="0" borderId="29" xfId="3" applyNumberFormat="1" applyBorder="1"/>
    <xf numFmtId="14" fontId="2" fillId="0" borderId="29" xfId="1" applyNumberFormat="1" applyFont="1" applyBorder="1"/>
    <xf numFmtId="1" fontId="2" fillId="0" borderId="29" xfId="3" applyNumberFormat="1" applyBorder="1"/>
    <xf numFmtId="0" fontId="2" fillId="0" borderId="29" xfId="3" applyBorder="1"/>
    <xf numFmtId="9" fontId="6" fillId="2" borderId="29" xfId="2" applyFont="1" applyFill="1" applyBorder="1" applyAlignment="1" applyProtection="1">
      <alignment horizontal="center" vertical="center" wrapText="1"/>
    </xf>
    <xf numFmtId="14" fontId="2" fillId="0" borderId="29" xfId="3" applyNumberFormat="1" applyFont="1" applyBorder="1"/>
    <xf numFmtId="0" fontId="2" fillId="0" borderId="29" xfId="3" applyFont="1" applyBorder="1"/>
    <xf numFmtId="0" fontId="8" fillId="0" borderId="5" xfId="3" applyNumberFormat="1" applyFont="1" applyFill="1" applyBorder="1" applyAlignment="1">
      <alignment horizontal="left" vertical="top" wrapText="1"/>
    </xf>
  </cellXfs>
  <cellStyles count="8">
    <cellStyle name="Komma" xfId="1" builtinId="3"/>
    <cellStyle name="Normal" xfId="0" builtinId="0"/>
    <cellStyle name="Normal 2" xfId="3" xr:uid="{E70BEE05-76DE-4350-887C-1AE684ED34F4}"/>
    <cellStyle name="Normal 2 2" xfId="4" xr:uid="{54FE263C-8BC2-4AD0-8A97-EF2D8484C3D3}"/>
    <cellStyle name="Normal 2 2 9" xfId="7" xr:uid="{20C0F9C4-39AB-4CE7-8D6D-D85CBD2FD613}"/>
    <cellStyle name="Normal 22 2" xfId="5" xr:uid="{98698848-9FE3-4A07-9990-5ADDAD071CFC}"/>
    <cellStyle name="Normal 3" xfId="6" xr:uid="{122321F4-AC0C-4336-97E6-8173028A9806}"/>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66675</xdr:rowOff>
    </xdr:from>
    <xdr:to>
      <xdr:col>2</xdr:col>
      <xdr:colOff>476250</xdr:colOff>
      <xdr:row>5</xdr:row>
      <xdr:rowOff>133350</xdr:rowOff>
    </xdr:to>
    <xdr:pic>
      <xdr:nvPicPr>
        <xdr:cNvPr id="2" name="Picture 1">
          <a:extLst>
            <a:ext uri="{FF2B5EF4-FFF2-40B4-BE49-F238E27FC236}">
              <a16:creationId xmlns:a16="http://schemas.microsoft.com/office/drawing/2014/main" id="{1ACACABE-DA17-4454-8578-7032ECA1DFC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66675"/>
          <a:ext cx="1600200" cy="876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Risk%20Management/c%20-%20Kreditt/01_Rapportering/Bustadkreditt%20S%20&amp;%20F/01%20L&#229;neregister/2019/2019.06.30/L&#229;neregister%20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Pricedecline"/>
      <sheetName val="Pivot Input Template"/>
      <sheetName val="Spørjeskjema"/>
      <sheetName val="Nedbetaling"/>
      <sheetName val="Historisk EV "/>
      <sheetName val="Cover Pool Data"/>
      <sheetName val="Eiendomsverdi"/>
      <sheetName val="Register"/>
      <sheetName val="Konto over i BSF"/>
      <sheetName val="pivot Score"/>
      <sheetName val="Kunderente"/>
      <sheetName val="hjelpeark"/>
      <sheetName val="verdinedjustering"/>
      <sheetName val="pivot kommunefordeling"/>
      <sheetName val="Misleghald"/>
      <sheetName val="Hjelpeark kv.rapp."/>
      <sheetName val="Note 14"/>
      <sheetName val="Rutine"/>
      <sheetName val="Ark2"/>
    </sheetNames>
    <sheetDataSet>
      <sheetData sheetId="0"/>
      <sheetData sheetId="1">
        <row r="4">
          <cell r="F4">
            <v>13077</v>
          </cell>
          <cell r="J4">
            <v>-1397943.78252007</v>
          </cell>
        </row>
        <row r="8">
          <cell r="J8">
            <v>12357</v>
          </cell>
        </row>
      </sheetData>
      <sheetData sheetId="2">
        <row r="4">
          <cell r="C4">
            <v>0.72903798895276406</v>
          </cell>
        </row>
      </sheetData>
      <sheetData sheetId="3">
        <row r="4">
          <cell r="B4">
            <v>412473237.11310756</v>
          </cell>
        </row>
      </sheetData>
      <sheetData sheetId="4"/>
      <sheetData sheetId="5">
        <row r="48">
          <cell r="B48" t="str">
            <v>0-1</v>
          </cell>
        </row>
      </sheetData>
      <sheetData sheetId="6"/>
      <sheetData sheetId="7">
        <row r="2">
          <cell r="BG2">
            <v>229177433</v>
          </cell>
        </row>
        <row r="6">
          <cell r="BP6">
            <v>-154089895.76000002</v>
          </cell>
        </row>
        <row r="7">
          <cell r="BG7">
            <v>-18283706731.580017</v>
          </cell>
          <cell r="BP7">
            <v>18130875646.43</v>
          </cell>
        </row>
        <row r="9">
          <cell r="DY9">
            <v>18.041451982707695</v>
          </cell>
          <cell r="DZ9">
            <v>41.195538930082137</v>
          </cell>
          <cell r="EA9">
            <v>0.56094294606322714</v>
          </cell>
        </row>
      </sheetData>
      <sheetData sheetId="8"/>
      <sheetData sheetId="9"/>
      <sheetData sheetId="10"/>
      <sheetData sheetId="11"/>
      <sheetData sheetId="12"/>
      <sheetData sheetId="13"/>
      <sheetData sheetId="14">
        <row r="4">
          <cell r="I4" t="str">
            <v>Saldo NOK</v>
          </cell>
        </row>
      </sheetData>
      <sheetData sheetId="15"/>
      <sheetData sheetId="16"/>
      <sheetData sheetId="17"/>
      <sheetData sheetId="18"/>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FA243-11C4-4BF1-B8B7-978B64E67D28}">
  <dimension ref="A2:Q214"/>
  <sheetViews>
    <sheetView tabSelected="1" workbookViewId="0">
      <selection activeCell="G12" sqref="G12"/>
    </sheetView>
  </sheetViews>
  <sheetFormatPr baseColWidth="10" defaultColWidth="9.140625" defaultRowHeight="12.75" x14ac:dyDescent="0.2"/>
  <cols>
    <col min="1" max="1" width="2.5703125" style="1" customWidth="1"/>
    <col min="2" max="2" width="14.42578125" style="1" customWidth="1"/>
    <col min="3" max="3" width="13.28515625" style="1" customWidth="1"/>
    <col min="4" max="4" width="19.140625" style="1" customWidth="1"/>
    <col min="5" max="5" width="16.85546875" style="1" customWidth="1"/>
    <col min="6" max="6" width="14.42578125" style="1" customWidth="1"/>
    <col min="7" max="7" width="14.28515625" style="1" customWidth="1"/>
    <col min="8" max="8" width="29.42578125" style="1" customWidth="1"/>
    <col min="9" max="9" width="12.7109375" style="1" customWidth="1"/>
    <col min="10" max="10" width="12.7109375" style="1" bestFit="1" customWidth="1"/>
    <col min="11" max="11" width="12.5703125" style="1" customWidth="1"/>
    <col min="12" max="12" width="12.7109375" style="1" customWidth="1"/>
    <col min="13" max="13" width="22.140625" style="1" bestFit="1" customWidth="1"/>
    <col min="14" max="14" width="17.5703125" style="1" bestFit="1" customWidth="1"/>
    <col min="15" max="15" width="12.140625" style="1" customWidth="1"/>
    <col min="16" max="16" width="13.42578125" style="1" bestFit="1" customWidth="1"/>
    <col min="17" max="17" width="29.140625" style="1" customWidth="1"/>
    <col min="18" max="16384" width="9.140625" style="1"/>
  </cols>
  <sheetData>
    <row r="2" spans="1:6" x14ac:dyDescent="0.2">
      <c r="D2" s="2"/>
      <c r="E2" s="2"/>
    </row>
    <row r="3" spans="1:6" x14ac:dyDescent="0.2">
      <c r="E3" s="3"/>
      <c r="F3" s="4"/>
    </row>
    <row r="4" spans="1:6" x14ac:dyDescent="0.2">
      <c r="E4" s="3"/>
      <c r="F4" s="4"/>
    </row>
    <row r="8" spans="1:6" ht="15.75" x14ac:dyDescent="0.25">
      <c r="B8" s="5" t="s">
        <v>5</v>
      </c>
    </row>
    <row r="10" spans="1:6" x14ac:dyDescent="0.2">
      <c r="B10" s="6" t="s">
        <v>6</v>
      </c>
      <c r="D10" s="7">
        <v>43646</v>
      </c>
      <c r="E10" s="8"/>
      <c r="F10" s="8"/>
    </row>
    <row r="11" spans="1:6" x14ac:dyDescent="0.2">
      <c r="B11" s="6" t="s">
        <v>7</v>
      </c>
      <c r="D11" s="9" t="s">
        <v>8</v>
      </c>
      <c r="F11" s="8"/>
    </row>
    <row r="12" spans="1:6" x14ac:dyDescent="0.2">
      <c r="B12" s="6"/>
      <c r="D12" s="9"/>
    </row>
    <row r="13" spans="1:6" x14ac:dyDescent="0.2">
      <c r="D13" s="9"/>
    </row>
    <row r="14" spans="1:6" x14ac:dyDescent="0.2">
      <c r="A14" s="10" t="s">
        <v>9</v>
      </c>
      <c r="D14" s="9"/>
    </row>
    <row r="15" spans="1:6" x14ac:dyDescent="0.2">
      <c r="A15" s="6"/>
      <c r="D15" s="9"/>
    </row>
    <row r="16" spans="1:6" ht="13.5" thickBot="1" x14ac:dyDescent="0.25"/>
    <row r="17" spans="1:13" ht="13.5" thickBot="1" x14ac:dyDescent="0.25">
      <c r="B17" s="11" t="s">
        <v>10</v>
      </c>
      <c r="C17" s="12"/>
      <c r="D17" s="12"/>
      <c r="E17" s="12"/>
      <c r="F17" s="12"/>
      <c r="G17" s="12"/>
      <c r="H17" s="13"/>
    </row>
    <row r="18" spans="1:13" x14ac:dyDescent="0.2">
      <c r="B18" s="14" t="s">
        <v>11</v>
      </c>
      <c r="C18" s="15"/>
      <c r="D18" s="15"/>
      <c r="E18" s="15"/>
      <c r="F18" s="15"/>
      <c r="G18" s="15"/>
      <c r="H18" s="16">
        <f>-[1]Register!BG7+[1]Register!BG2</f>
        <v>18512884164.580017</v>
      </c>
    </row>
    <row r="19" spans="1:13" x14ac:dyDescent="0.2">
      <c r="B19" s="17" t="s">
        <v>12</v>
      </c>
      <c r="C19" s="18"/>
      <c r="D19" s="18"/>
      <c r="E19" s="18"/>
      <c r="F19" s="18"/>
      <c r="G19" s="18"/>
      <c r="H19" s="16">
        <f>-[1]Register!BG7</f>
        <v>18283706731.580017</v>
      </c>
    </row>
    <row r="20" spans="1:13" x14ac:dyDescent="0.2">
      <c r="B20" s="19" t="s">
        <v>13</v>
      </c>
      <c r="C20" s="18"/>
      <c r="D20" s="20"/>
      <c r="E20" s="20"/>
      <c r="F20" s="20"/>
      <c r="G20" s="18"/>
      <c r="H20" s="16">
        <f>'[1]Pivot Input Template'!F4</f>
        <v>13077</v>
      </c>
      <c r="M20" s="21"/>
    </row>
    <row r="21" spans="1:13" x14ac:dyDescent="0.2">
      <c r="B21" s="19" t="s">
        <v>14</v>
      </c>
      <c r="C21" s="18"/>
      <c r="D21" s="18"/>
      <c r="E21" s="22"/>
      <c r="F21" s="22"/>
      <c r="G21" s="23"/>
      <c r="H21" s="16">
        <f>'[1]Pivot Input Template'!J8</f>
        <v>12357</v>
      </c>
      <c r="I21" s="2"/>
      <c r="K21" s="2"/>
    </row>
    <row r="22" spans="1:13" x14ac:dyDescent="0.2">
      <c r="B22" s="19" t="s">
        <v>15</v>
      </c>
      <c r="C22" s="18"/>
      <c r="D22" s="18"/>
      <c r="E22" s="22"/>
      <c r="F22" s="22"/>
      <c r="G22" s="23"/>
      <c r="H22" s="24">
        <f>-'[1]Pivot Input Template'!J4</f>
        <v>1397943.78252007</v>
      </c>
      <c r="I22" s="2"/>
      <c r="J22" s="2"/>
      <c r="K22" s="2"/>
    </row>
    <row r="23" spans="1:13" x14ac:dyDescent="0.2">
      <c r="B23" s="19" t="s">
        <v>16</v>
      </c>
      <c r="C23" s="18"/>
      <c r="D23" s="18"/>
      <c r="E23" s="22"/>
      <c r="F23" s="22"/>
      <c r="G23" s="23"/>
      <c r="H23" s="24">
        <f>SUM(C196:C203)</f>
        <v>15000129771</v>
      </c>
      <c r="I23" s="2"/>
      <c r="J23" s="2"/>
      <c r="K23" s="2"/>
    </row>
    <row r="24" spans="1:13" x14ac:dyDescent="0.2">
      <c r="B24" s="19" t="s">
        <v>17</v>
      </c>
      <c r="C24" s="18"/>
      <c r="D24" s="18"/>
      <c r="E24" s="22"/>
      <c r="F24" s="22"/>
      <c r="G24" s="23"/>
      <c r="H24" s="25">
        <f>H36/H37</f>
        <v>1.237850616726417E-2</v>
      </c>
      <c r="I24" s="2"/>
      <c r="J24" s="2"/>
      <c r="K24" s="2"/>
    </row>
    <row r="25" spans="1:13" x14ac:dyDescent="0.2">
      <c r="B25" s="19" t="s">
        <v>18</v>
      </c>
      <c r="C25" s="18"/>
      <c r="D25" s="18"/>
      <c r="E25" s="18"/>
      <c r="F25" s="18"/>
      <c r="G25" s="26"/>
      <c r="H25" s="27">
        <f>[1]Register!EA9*100</f>
        <v>56.094294606322713</v>
      </c>
      <c r="I25" s="2"/>
      <c r="J25" s="2"/>
      <c r="K25" s="2"/>
    </row>
    <row r="26" spans="1:13" x14ac:dyDescent="0.2">
      <c r="B26" s="19" t="s">
        <v>19</v>
      </c>
      <c r="C26" s="18"/>
      <c r="D26" s="18"/>
      <c r="E26" s="18"/>
      <c r="F26" s="22"/>
      <c r="G26" s="23"/>
      <c r="H26" s="28">
        <f>[1]Register!DZ9</f>
        <v>41.195538930082137</v>
      </c>
      <c r="I26" s="2"/>
      <c r="J26" s="2"/>
      <c r="K26" s="2"/>
    </row>
    <row r="27" spans="1:13" x14ac:dyDescent="0.2">
      <c r="B27" s="19" t="s">
        <v>20</v>
      </c>
      <c r="C27" s="18"/>
      <c r="D27" s="18"/>
      <c r="E27" s="22"/>
      <c r="F27" s="22"/>
      <c r="G27" s="23"/>
      <c r="H27" s="27">
        <f>[1]Register!DY9</f>
        <v>18.041451982707695</v>
      </c>
      <c r="I27" s="2"/>
      <c r="J27" s="2"/>
      <c r="K27" s="2"/>
    </row>
    <row r="28" spans="1:13" ht="13.5" thickBot="1" x14ac:dyDescent="0.25">
      <c r="B28" s="29" t="s">
        <v>21</v>
      </c>
      <c r="C28" s="30"/>
      <c r="D28" s="30"/>
      <c r="E28" s="31"/>
      <c r="F28" s="31"/>
      <c r="G28" s="32"/>
      <c r="H28" s="27">
        <v>3.07</v>
      </c>
      <c r="I28" s="2"/>
      <c r="J28" s="2"/>
      <c r="K28" s="2"/>
    </row>
    <row r="29" spans="1:13" x14ac:dyDescent="0.2">
      <c r="A29" s="18"/>
      <c r="B29" s="23" t="s">
        <v>22</v>
      </c>
      <c r="C29" s="33"/>
      <c r="D29" s="33"/>
      <c r="E29" s="33"/>
      <c r="F29" s="33"/>
      <c r="G29" s="33"/>
      <c r="H29" s="33"/>
    </row>
    <row r="30" spans="1:13" x14ac:dyDescent="0.2">
      <c r="C30" s="6"/>
      <c r="E30" s="34"/>
      <c r="F30" s="34"/>
    </row>
    <row r="31" spans="1:13" ht="13.5" thickBot="1" x14ac:dyDescent="0.25"/>
    <row r="32" spans="1:13" ht="13.5" thickBot="1" x14ac:dyDescent="0.25">
      <c r="B32" s="35" t="s">
        <v>23</v>
      </c>
      <c r="C32" s="36"/>
      <c r="D32" s="12"/>
      <c r="E32" s="37"/>
      <c r="F32" s="37"/>
      <c r="G32" s="12"/>
      <c r="H32" s="13"/>
    </row>
    <row r="33" spans="2:10" x14ac:dyDescent="0.2">
      <c r="B33" s="38" t="s">
        <v>24</v>
      </c>
      <c r="C33" s="39"/>
      <c r="D33" s="15"/>
      <c r="E33" s="40"/>
      <c r="F33" s="40"/>
      <c r="G33" s="41"/>
      <c r="H33" s="42" t="s">
        <v>25</v>
      </c>
      <c r="I33" s="2"/>
    </row>
    <row r="34" spans="2:10" x14ac:dyDescent="0.2">
      <c r="B34" s="19" t="s">
        <v>26</v>
      </c>
      <c r="C34" s="18"/>
      <c r="D34" s="18"/>
      <c r="E34" s="18"/>
      <c r="F34" s="18"/>
      <c r="G34" s="43"/>
      <c r="H34" s="44">
        <f>[1]Register!BP7</f>
        <v>18130875646.43</v>
      </c>
    </row>
    <row r="35" spans="2:10" x14ac:dyDescent="0.2">
      <c r="B35" s="19" t="s">
        <v>27</v>
      </c>
      <c r="C35" s="18"/>
      <c r="D35" s="18"/>
      <c r="E35" s="45"/>
      <c r="F35" s="18"/>
      <c r="G35" s="46"/>
      <c r="H35" s="24">
        <f>-[1]Register!BP6</f>
        <v>154089895.76000002</v>
      </c>
    </row>
    <row r="36" spans="2:10" x14ac:dyDescent="0.2">
      <c r="B36" s="19" t="s">
        <v>28</v>
      </c>
      <c r="C36" s="47"/>
      <c r="D36" s="18"/>
      <c r="E36" s="18"/>
      <c r="F36" s="18"/>
      <c r="G36" s="26"/>
      <c r="H36" s="48">
        <f>[1]Register!BG2</f>
        <v>229177433</v>
      </c>
      <c r="J36" s="34"/>
    </row>
    <row r="37" spans="2:10" x14ac:dyDescent="0.2">
      <c r="B37" s="19" t="s">
        <v>29</v>
      </c>
      <c r="C37" s="18"/>
      <c r="D37" s="49"/>
      <c r="E37" s="49"/>
      <c r="F37" s="49"/>
      <c r="G37" s="50"/>
      <c r="H37" s="16">
        <f>SUM(H34:H36)</f>
        <v>18514142975.189999</v>
      </c>
    </row>
    <row r="38" spans="2:10" x14ac:dyDescent="0.2">
      <c r="B38" s="19" t="s">
        <v>30</v>
      </c>
      <c r="C38" s="18"/>
      <c r="D38" s="51"/>
      <c r="E38" s="51"/>
      <c r="F38" s="51"/>
      <c r="G38" s="52"/>
      <c r="H38" s="16">
        <f>H37-H35</f>
        <v>18360053079.43</v>
      </c>
    </row>
    <row r="39" spans="2:10" x14ac:dyDescent="0.2">
      <c r="B39" s="53"/>
      <c r="C39" s="51"/>
      <c r="D39" s="51"/>
      <c r="E39" s="51"/>
      <c r="F39" s="51"/>
      <c r="G39" s="51"/>
      <c r="H39" s="16"/>
    </row>
    <row r="40" spans="2:10" x14ac:dyDescent="0.2">
      <c r="B40" s="53" t="s">
        <v>31</v>
      </c>
      <c r="C40" s="51"/>
      <c r="D40" s="51"/>
      <c r="E40" s="51"/>
      <c r="F40" s="51"/>
      <c r="G40" s="52"/>
      <c r="H40" s="16">
        <f>H23</f>
        <v>15000129771</v>
      </c>
    </row>
    <row r="41" spans="2:10" x14ac:dyDescent="0.2">
      <c r="B41" s="53"/>
      <c r="C41" s="51"/>
      <c r="D41" s="51"/>
      <c r="E41" s="51"/>
      <c r="F41" s="51"/>
      <c r="G41" s="52"/>
      <c r="H41" s="54"/>
    </row>
    <row r="42" spans="2:10" x14ac:dyDescent="0.2">
      <c r="B42" s="19" t="s">
        <v>32</v>
      </c>
      <c r="C42" s="51"/>
      <c r="D42" s="51"/>
      <c r="E42" s="51"/>
      <c r="F42" s="51"/>
      <c r="G42" s="55"/>
      <c r="H42" s="25">
        <f>H37/H40-1</f>
        <v>0.23426552022127822</v>
      </c>
    </row>
    <row r="43" spans="2:10" ht="13.5" thickBot="1" x14ac:dyDescent="0.25">
      <c r="B43" s="29" t="s">
        <v>33</v>
      </c>
      <c r="C43" s="56"/>
      <c r="D43" s="56"/>
      <c r="E43" s="56"/>
      <c r="F43" s="56"/>
      <c r="G43" s="57"/>
      <c r="H43" s="25">
        <f>H38/H40-1</f>
        <v>0.2239929493760644</v>
      </c>
    </row>
    <row r="44" spans="2:10" x14ac:dyDescent="0.2">
      <c r="B44" s="161" t="s">
        <v>34</v>
      </c>
      <c r="C44" s="161"/>
      <c r="D44" s="161"/>
      <c r="E44" s="161"/>
      <c r="F44" s="161"/>
      <c r="G44" s="161"/>
      <c r="H44" s="161"/>
    </row>
    <row r="45" spans="2:10" ht="13.5" thickBot="1" x14ac:dyDescent="0.25">
      <c r="C45" s="58"/>
    </row>
    <row r="46" spans="2:10" ht="13.5" thickBot="1" x14ac:dyDescent="0.25">
      <c r="B46" s="11" t="s">
        <v>35</v>
      </c>
      <c r="C46" s="12"/>
      <c r="D46" s="12"/>
      <c r="E46" s="12"/>
      <c r="F46" s="12"/>
      <c r="G46" s="12"/>
      <c r="H46" s="13"/>
    </row>
    <row r="47" spans="2:10" x14ac:dyDescent="0.2">
      <c r="B47" s="59" t="s">
        <v>36</v>
      </c>
      <c r="C47" s="60"/>
      <c r="D47" s="60"/>
      <c r="E47" s="60"/>
      <c r="F47" s="60"/>
      <c r="G47" s="61" t="s">
        <v>37</v>
      </c>
      <c r="H47" s="62" t="s">
        <v>38</v>
      </c>
    </row>
    <row r="48" spans="2:10" x14ac:dyDescent="0.2">
      <c r="B48" s="63" t="s">
        <v>39</v>
      </c>
      <c r="C48" s="18"/>
      <c r="D48" s="18"/>
      <c r="E48" s="18"/>
      <c r="F48" s="18"/>
      <c r="G48" s="22">
        <v>972966154.05042446</v>
      </c>
      <c r="H48" s="25">
        <v>5.2556162800894445E-2</v>
      </c>
    </row>
    <row r="49" spans="2:8" x14ac:dyDescent="0.2">
      <c r="B49" s="64" t="s">
        <v>40</v>
      </c>
      <c r="C49" s="18"/>
      <c r="D49" s="18"/>
      <c r="E49" s="18"/>
      <c r="F49" s="18"/>
      <c r="G49" s="22">
        <v>871478506.24167824</v>
      </c>
      <c r="H49" s="25">
        <v>4.7074161892320311E-2</v>
      </c>
    </row>
    <row r="50" spans="2:8" x14ac:dyDescent="0.2">
      <c r="B50" s="63" t="s">
        <v>41</v>
      </c>
      <c r="C50" s="18"/>
      <c r="D50" s="18"/>
      <c r="E50" s="18"/>
      <c r="F50" s="18"/>
      <c r="G50" s="22">
        <v>2595547014.7056618</v>
      </c>
      <c r="H50" s="25">
        <v>0.14020219603155559</v>
      </c>
    </row>
    <row r="51" spans="2:8" x14ac:dyDescent="0.2">
      <c r="B51" s="65" t="s">
        <v>42</v>
      </c>
      <c r="C51" s="18"/>
      <c r="D51" s="18"/>
      <c r="E51" s="18"/>
      <c r="F51" s="18"/>
      <c r="G51" s="22">
        <v>1174173568.9250374</v>
      </c>
      <c r="H51" s="25">
        <v>6.3424670003200706E-2</v>
      </c>
    </row>
    <row r="52" spans="2:8" x14ac:dyDescent="0.2">
      <c r="B52" s="65" t="s">
        <v>43</v>
      </c>
      <c r="C52" s="18"/>
      <c r="D52" s="18"/>
      <c r="E52" s="18"/>
      <c r="F52" s="18"/>
      <c r="G52" s="22">
        <v>1159016071.9730511</v>
      </c>
      <c r="H52" s="25">
        <v>6.2605916057704922E-2</v>
      </c>
    </row>
    <row r="53" spans="2:8" x14ac:dyDescent="0.2">
      <c r="B53" s="63" t="s">
        <v>44</v>
      </c>
      <c r="C53" s="18"/>
      <c r="D53" s="18"/>
      <c r="E53" s="18"/>
      <c r="F53" s="18"/>
      <c r="G53" s="22">
        <v>3239206693.6852007</v>
      </c>
      <c r="H53" s="25">
        <v>0.174970397100004</v>
      </c>
    </row>
    <row r="54" spans="2:8" x14ac:dyDescent="0.2">
      <c r="B54" s="66" t="s">
        <v>45</v>
      </c>
      <c r="C54" s="47"/>
      <c r="D54" s="47"/>
      <c r="E54" s="47"/>
      <c r="F54" s="47"/>
      <c r="G54" s="67">
        <v>8500496154.6689615</v>
      </c>
      <c r="H54" s="68">
        <v>0.45916649611432003</v>
      </c>
    </row>
    <row r="55" spans="2:8" ht="13.5" thickBot="1" x14ac:dyDescent="0.25">
      <c r="B55" s="29" t="s">
        <v>46</v>
      </c>
      <c r="C55" s="30"/>
      <c r="D55" s="30"/>
      <c r="E55" s="30"/>
      <c r="F55" s="30"/>
      <c r="G55" s="69">
        <v>18512884164.250015</v>
      </c>
      <c r="H55" s="70">
        <v>1</v>
      </c>
    </row>
    <row r="57" spans="2:8" ht="13.5" thickBot="1" x14ac:dyDescent="0.25"/>
    <row r="58" spans="2:8" ht="13.5" thickBot="1" x14ac:dyDescent="0.25">
      <c r="B58" s="11" t="s">
        <v>47</v>
      </c>
      <c r="C58" s="12"/>
      <c r="D58" s="12"/>
      <c r="E58" s="12"/>
      <c r="F58" s="12"/>
      <c r="G58" s="12"/>
      <c r="H58" s="13"/>
    </row>
    <row r="59" spans="2:8" x14ac:dyDescent="0.2">
      <c r="B59" s="59" t="s">
        <v>48</v>
      </c>
      <c r="C59" s="60"/>
      <c r="D59" s="60"/>
      <c r="E59" s="60"/>
      <c r="F59" s="60"/>
      <c r="G59" s="61" t="s">
        <v>37</v>
      </c>
      <c r="H59" s="62" t="s">
        <v>38</v>
      </c>
    </row>
    <row r="60" spans="2:8" x14ac:dyDescent="0.2">
      <c r="B60" s="63" t="s">
        <v>39</v>
      </c>
      <c r="C60" s="18"/>
      <c r="D60" s="18"/>
      <c r="E60" s="18"/>
      <c r="F60" s="18"/>
      <c r="G60" s="22">
        <v>0</v>
      </c>
      <c r="H60" s="25">
        <v>0</v>
      </c>
    </row>
    <row r="61" spans="2:8" x14ac:dyDescent="0.2">
      <c r="B61" s="64" t="s">
        <v>40</v>
      </c>
      <c r="C61" s="18"/>
      <c r="D61" s="18"/>
      <c r="E61" s="18"/>
      <c r="F61" s="18"/>
      <c r="G61" s="22">
        <v>4500649947</v>
      </c>
      <c r="H61" s="25">
        <v>0.30004073402759363</v>
      </c>
    </row>
    <row r="62" spans="2:8" x14ac:dyDescent="0.2">
      <c r="B62" s="63" t="s">
        <v>41</v>
      </c>
      <c r="C62" s="18"/>
      <c r="D62" s="18"/>
      <c r="E62" s="18"/>
      <c r="F62" s="18"/>
      <c r="G62" s="22">
        <v>2495277171</v>
      </c>
      <c r="H62" s="25">
        <v>0.16635037223638963</v>
      </c>
    </row>
    <row r="63" spans="2:8" x14ac:dyDescent="0.2">
      <c r="B63" s="65" t="s">
        <v>42</v>
      </c>
      <c r="C63" s="18"/>
      <c r="D63" s="18"/>
      <c r="E63" s="18"/>
      <c r="F63" s="18"/>
      <c r="G63" s="22">
        <v>2501000828</v>
      </c>
      <c r="H63" s="25">
        <v>0.16673194606857511</v>
      </c>
    </row>
    <row r="64" spans="2:8" x14ac:dyDescent="0.2">
      <c r="B64" s="65" t="s">
        <v>43</v>
      </c>
      <c r="C64" s="18"/>
      <c r="D64" s="18"/>
      <c r="E64" s="18"/>
      <c r="F64" s="18"/>
      <c r="G64" s="22">
        <v>2502275847</v>
      </c>
      <c r="H64" s="25">
        <v>0.16681694659986818</v>
      </c>
    </row>
    <row r="65" spans="1:12" x14ac:dyDescent="0.2">
      <c r="B65" s="63" t="s">
        <v>44</v>
      </c>
      <c r="C65" s="18"/>
      <c r="D65" s="18"/>
      <c r="E65" s="18"/>
      <c r="F65" s="18"/>
      <c r="G65" s="22">
        <v>2497812864</v>
      </c>
      <c r="H65" s="25">
        <v>0.16651941697391598</v>
      </c>
      <c r="L65" s="71"/>
    </row>
    <row r="66" spans="1:12" x14ac:dyDescent="0.2">
      <c r="B66" s="66" t="s">
        <v>45</v>
      </c>
      <c r="C66" s="47"/>
      <c r="D66" s="47"/>
      <c r="E66" s="47"/>
      <c r="F66" s="47"/>
      <c r="G66" s="67">
        <v>503113114</v>
      </c>
      <c r="H66" s="68">
        <v>3.3540584093657441E-2</v>
      </c>
      <c r="L66" s="71"/>
    </row>
    <row r="67" spans="1:12" x14ac:dyDescent="0.2">
      <c r="B67" s="19" t="s">
        <v>46</v>
      </c>
      <c r="C67" s="18"/>
      <c r="D67" s="18"/>
      <c r="E67" s="18"/>
      <c r="F67" s="18"/>
      <c r="G67" s="46">
        <v>15000129771</v>
      </c>
      <c r="H67" s="25">
        <v>0.99999999999999989</v>
      </c>
      <c r="L67" s="71"/>
    </row>
    <row r="68" spans="1:12" x14ac:dyDescent="0.2">
      <c r="B68" s="66"/>
      <c r="C68" s="47"/>
      <c r="D68" s="47"/>
      <c r="E68" s="47"/>
      <c r="F68" s="47"/>
      <c r="G68" s="47"/>
      <c r="H68" s="72"/>
      <c r="L68" s="71"/>
    </row>
    <row r="69" spans="1:12" x14ac:dyDescent="0.2">
      <c r="B69" s="73" t="s">
        <v>49</v>
      </c>
      <c r="C69" s="47"/>
      <c r="D69" s="47"/>
      <c r="E69" s="47"/>
      <c r="F69" s="47"/>
      <c r="G69" s="74" t="s">
        <v>37</v>
      </c>
      <c r="H69" s="75" t="s">
        <v>38</v>
      </c>
      <c r="L69" s="71"/>
    </row>
    <row r="70" spans="1:12" x14ac:dyDescent="0.2">
      <c r="B70" s="63" t="s">
        <v>39</v>
      </c>
      <c r="C70" s="18"/>
      <c r="D70" s="18"/>
      <c r="E70" s="18"/>
      <c r="F70" s="18"/>
      <c r="G70" s="22">
        <v>4500649947</v>
      </c>
      <c r="H70" s="25">
        <v>0.30004073402759363</v>
      </c>
      <c r="L70" s="71"/>
    </row>
    <row r="71" spans="1:12" x14ac:dyDescent="0.2">
      <c r="B71" s="64" t="s">
        <v>40</v>
      </c>
      <c r="C71" s="18"/>
      <c r="D71" s="18"/>
      <c r="E71" s="18"/>
      <c r="F71" s="18"/>
      <c r="G71" s="22">
        <v>2495277171</v>
      </c>
      <c r="H71" s="25">
        <v>0.16635037223638963</v>
      </c>
      <c r="L71" s="71"/>
    </row>
    <row r="72" spans="1:12" x14ac:dyDescent="0.2">
      <c r="B72" s="63" t="s">
        <v>41</v>
      </c>
      <c r="C72" s="18"/>
      <c r="D72" s="18"/>
      <c r="E72" s="18"/>
      <c r="F72" s="18"/>
      <c r="G72" s="22">
        <v>2501000828</v>
      </c>
      <c r="H72" s="25">
        <v>0.16673194606857511</v>
      </c>
    </row>
    <row r="73" spans="1:12" x14ac:dyDescent="0.2">
      <c r="B73" s="65" t="s">
        <v>42</v>
      </c>
      <c r="C73" s="18"/>
      <c r="D73" s="18"/>
      <c r="E73" s="18"/>
      <c r="F73" s="18"/>
      <c r="G73" s="22">
        <v>2502275847</v>
      </c>
      <c r="H73" s="25">
        <v>0.16681694659986818</v>
      </c>
    </row>
    <row r="74" spans="1:12" x14ac:dyDescent="0.2">
      <c r="B74" s="65" t="s">
        <v>43</v>
      </c>
      <c r="C74" s="18"/>
      <c r="D74" s="18"/>
      <c r="E74" s="18"/>
      <c r="F74" s="18"/>
      <c r="G74" s="22">
        <v>2497812864</v>
      </c>
      <c r="H74" s="25">
        <v>0.16651941697391598</v>
      </c>
    </row>
    <row r="75" spans="1:12" x14ac:dyDescent="0.2">
      <c r="B75" s="63" t="s">
        <v>44</v>
      </c>
      <c r="C75" s="18"/>
      <c r="D75" s="18"/>
      <c r="E75" s="18"/>
      <c r="F75" s="18"/>
      <c r="G75" s="22">
        <v>0</v>
      </c>
      <c r="H75" s="25">
        <v>0</v>
      </c>
    </row>
    <row r="76" spans="1:12" x14ac:dyDescent="0.2">
      <c r="B76" s="66" t="s">
        <v>45</v>
      </c>
      <c r="C76" s="47"/>
      <c r="D76" s="47"/>
      <c r="E76" s="47"/>
      <c r="F76" s="47"/>
      <c r="G76" s="67">
        <v>503113114</v>
      </c>
      <c r="H76" s="68">
        <v>3.3540584093657441E-2</v>
      </c>
    </row>
    <row r="77" spans="1:12" ht="13.5" thickBot="1" x14ac:dyDescent="0.25">
      <c r="B77" s="76" t="s">
        <v>46</v>
      </c>
      <c r="C77" s="30"/>
      <c r="D77" s="30"/>
      <c r="E77" s="30"/>
      <c r="F77" s="30"/>
      <c r="G77" s="31">
        <v>15000129771</v>
      </c>
      <c r="H77" s="70">
        <v>0.99999999999999989</v>
      </c>
    </row>
    <row r="80" spans="1:12" x14ac:dyDescent="0.2">
      <c r="A80" s="10" t="s">
        <v>50</v>
      </c>
    </row>
    <row r="81" spans="1:13" x14ac:dyDescent="0.2">
      <c r="A81" s="10"/>
    </row>
    <row r="82" spans="1:13" ht="13.5" thickBot="1" x14ac:dyDescent="0.25">
      <c r="A82" s="10"/>
    </row>
    <row r="83" spans="1:13" ht="13.5" thickBot="1" x14ac:dyDescent="0.25">
      <c r="A83" s="10"/>
      <c r="B83" s="11" t="s">
        <v>51</v>
      </c>
      <c r="C83" s="77"/>
      <c r="D83" s="12"/>
      <c r="E83" s="12"/>
      <c r="F83" s="12"/>
      <c r="G83" s="12"/>
      <c r="H83" s="13"/>
    </row>
    <row r="84" spans="1:13" x14ac:dyDescent="0.2">
      <c r="A84" s="10"/>
      <c r="B84" s="78"/>
      <c r="C84" s="47"/>
      <c r="D84" s="47"/>
      <c r="E84" s="47"/>
      <c r="F84" s="47"/>
      <c r="G84" s="74" t="s">
        <v>37</v>
      </c>
      <c r="H84" s="75" t="s">
        <v>38</v>
      </c>
    </row>
    <row r="85" spans="1:13" x14ac:dyDescent="0.2">
      <c r="A85" s="10"/>
      <c r="B85" s="19" t="s">
        <v>52</v>
      </c>
      <c r="C85" s="18"/>
      <c r="D85" s="18"/>
      <c r="E85" s="18"/>
      <c r="F85" s="18"/>
      <c r="G85" s="46">
        <v>13329516786.193211</v>
      </c>
      <c r="H85" s="79">
        <v>0.72903798895276406</v>
      </c>
      <c r="I85" s="80"/>
      <c r="J85" s="2"/>
    </row>
    <row r="86" spans="1:13" x14ac:dyDescent="0.2">
      <c r="A86" s="10"/>
      <c r="B86" s="19" t="s">
        <v>53</v>
      </c>
      <c r="C86" s="18"/>
      <c r="D86" s="18"/>
      <c r="E86" s="18"/>
      <c r="F86" s="18"/>
      <c r="G86" s="46">
        <v>3587048991.7845168</v>
      </c>
      <c r="H86" s="79">
        <v>0.19618828088009568</v>
      </c>
    </row>
    <row r="87" spans="1:13" x14ac:dyDescent="0.2">
      <c r="A87" s="10"/>
      <c r="B87" s="19" t="s">
        <v>54</v>
      </c>
      <c r="C87" s="18"/>
      <c r="D87" s="18"/>
      <c r="E87" s="18"/>
      <c r="F87" s="18"/>
      <c r="G87" s="46">
        <v>1227185754.622483</v>
      </c>
      <c r="H87" s="79">
        <v>6.7119089834385776E-2</v>
      </c>
    </row>
    <row r="88" spans="1:13" x14ac:dyDescent="0.2">
      <c r="A88" s="10"/>
      <c r="B88" s="66" t="s">
        <v>55</v>
      </c>
      <c r="C88" s="47"/>
      <c r="D88" s="47"/>
      <c r="E88" s="47"/>
      <c r="F88" s="47"/>
      <c r="G88" s="81">
        <v>139955198.97980696</v>
      </c>
      <c r="H88" s="79">
        <v>7.6546403327544784E-3</v>
      </c>
    </row>
    <row r="89" spans="1:13" ht="13.5" thickBot="1" x14ac:dyDescent="0.25">
      <c r="A89" s="10"/>
      <c r="B89" s="29" t="s">
        <v>46</v>
      </c>
      <c r="C89" s="30"/>
      <c r="D89" s="30"/>
      <c r="E89" s="30"/>
      <c r="F89" s="30"/>
      <c r="G89" s="69">
        <v>18283706731.580021</v>
      </c>
      <c r="H89" s="70">
        <v>0.99999999999999989</v>
      </c>
    </row>
    <row r="90" spans="1:13" x14ac:dyDescent="0.2">
      <c r="A90" s="10"/>
    </row>
    <row r="91" spans="1:13" ht="13.5" thickBot="1" x14ac:dyDescent="0.25">
      <c r="A91" s="10"/>
    </row>
    <row r="92" spans="1:13" ht="13.5" thickBot="1" x14ac:dyDescent="0.25">
      <c r="A92" s="10"/>
      <c r="B92" s="11" t="s">
        <v>56</v>
      </c>
      <c r="C92" s="82"/>
      <c r="D92" s="12"/>
      <c r="E92" s="12"/>
      <c r="F92" s="12"/>
      <c r="G92" s="12"/>
      <c r="H92" s="13"/>
    </row>
    <row r="93" spans="1:13" x14ac:dyDescent="0.2">
      <c r="A93" s="10"/>
      <c r="B93" s="38" t="s">
        <v>57</v>
      </c>
      <c r="C93" s="14"/>
      <c r="D93" s="15"/>
      <c r="E93" s="15"/>
      <c r="F93" s="15"/>
      <c r="G93" s="15"/>
      <c r="H93" s="83"/>
      <c r="M93" s="84"/>
    </row>
    <row r="94" spans="1:13" x14ac:dyDescent="0.2">
      <c r="A94" s="10"/>
      <c r="B94" s="19" t="s">
        <v>58</v>
      </c>
      <c r="C94" s="19"/>
      <c r="D94" s="18"/>
      <c r="E94" s="18"/>
      <c r="F94" s="18"/>
      <c r="G94" s="18"/>
      <c r="H94" s="25">
        <v>5.024659675891714E-3</v>
      </c>
      <c r="J94" s="2"/>
      <c r="K94" s="85"/>
      <c r="L94" s="2"/>
      <c r="M94" s="84"/>
    </row>
    <row r="95" spans="1:13" ht="13.5" thickBot="1" x14ac:dyDescent="0.25">
      <c r="A95" s="10"/>
      <c r="B95" s="29" t="s">
        <v>59</v>
      </c>
      <c r="C95" s="29"/>
      <c r="D95" s="30"/>
      <c r="E95" s="30"/>
      <c r="F95" s="30"/>
      <c r="G95" s="30"/>
      <c r="H95" s="70">
        <v>9.7274748403618928E-3</v>
      </c>
      <c r="K95" s="34"/>
      <c r="M95" s="84"/>
    </row>
    <row r="96" spans="1:13" x14ac:dyDescent="0.2">
      <c r="A96" s="10"/>
      <c r="M96" s="84"/>
    </row>
    <row r="97" spans="1:17" ht="13.5" thickBot="1" x14ac:dyDescent="0.25">
      <c r="A97" s="10"/>
      <c r="M97" s="84"/>
    </row>
    <row r="98" spans="1:17" ht="13.5" thickBot="1" x14ac:dyDescent="0.25">
      <c r="A98" s="10"/>
      <c r="B98" s="86" t="s">
        <v>60</v>
      </c>
      <c r="C98" s="82"/>
      <c r="D98" s="12"/>
      <c r="E98" s="12"/>
      <c r="F98" s="12"/>
      <c r="G98" s="12"/>
      <c r="H98" s="13"/>
      <c r="M98" s="84"/>
    </row>
    <row r="99" spans="1:17" x14ac:dyDescent="0.2">
      <c r="A99" s="10"/>
      <c r="B99" s="66"/>
      <c r="C99" s="60"/>
      <c r="D99" s="60"/>
      <c r="E99" s="60"/>
      <c r="F99" s="60"/>
      <c r="G99" s="61" t="s">
        <v>37</v>
      </c>
      <c r="H99" s="62" t="s">
        <v>38</v>
      </c>
    </row>
    <row r="100" spans="1:17" x14ac:dyDescent="0.2">
      <c r="A100" s="10"/>
      <c r="B100" s="19" t="s">
        <v>61</v>
      </c>
      <c r="C100" s="19"/>
      <c r="D100" s="18"/>
      <c r="E100" s="18"/>
      <c r="F100" s="18"/>
      <c r="G100" s="46">
        <v>17345781157.389927</v>
      </c>
      <c r="H100" s="25">
        <v>0.94870156320271271</v>
      </c>
      <c r="J100" s="2"/>
      <c r="K100" s="2"/>
      <c r="M100" s="87"/>
      <c r="N100" s="18"/>
      <c r="O100" s="18"/>
      <c r="P100" s="18"/>
      <c r="Q100" s="88"/>
    </row>
    <row r="101" spans="1:17" x14ac:dyDescent="0.2">
      <c r="A101" s="10"/>
      <c r="B101" s="19" t="s">
        <v>62</v>
      </c>
      <c r="C101" s="18"/>
      <c r="D101" s="18"/>
      <c r="E101" s="18"/>
      <c r="F101" s="18"/>
      <c r="G101" s="46">
        <v>195496718.17779309</v>
      </c>
      <c r="H101" s="25">
        <v>1.0692400673881235E-2</v>
      </c>
      <c r="M101" s="87"/>
      <c r="N101" s="89"/>
      <c r="O101" s="18"/>
      <c r="P101" s="18"/>
      <c r="Q101" s="88"/>
    </row>
    <row r="102" spans="1:17" x14ac:dyDescent="0.2">
      <c r="A102" s="10"/>
      <c r="B102" s="19" t="s">
        <v>63</v>
      </c>
      <c r="C102" s="18"/>
      <c r="D102" s="18"/>
      <c r="E102" s="18"/>
      <c r="F102" s="18"/>
      <c r="G102" s="46">
        <v>545740248.63743472</v>
      </c>
      <c r="H102" s="25">
        <v>2.9848446852126551E-2</v>
      </c>
      <c r="M102" s="87"/>
      <c r="N102" s="89"/>
      <c r="O102" s="18"/>
      <c r="P102" s="18"/>
      <c r="Q102" s="88"/>
    </row>
    <row r="103" spans="1:17" x14ac:dyDescent="0.2">
      <c r="A103" s="10"/>
      <c r="B103" s="66" t="s">
        <v>64</v>
      </c>
      <c r="C103" s="47"/>
      <c r="D103" s="47"/>
      <c r="E103" s="47"/>
      <c r="F103" s="47"/>
      <c r="G103" s="90">
        <v>196688607.37486523</v>
      </c>
      <c r="H103" s="68">
        <v>1.0757589271279457E-2</v>
      </c>
      <c r="M103" s="87"/>
      <c r="N103" s="89"/>
      <c r="O103" s="18"/>
      <c r="P103" s="18"/>
      <c r="Q103" s="88"/>
    </row>
    <row r="104" spans="1:17" ht="13.5" thickBot="1" x14ac:dyDescent="0.25">
      <c r="A104" s="10"/>
      <c r="B104" s="29" t="s">
        <v>46</v>
      </c>
      <c r="C104" s="30"/>
      <c r="D104" s="30"/>
      <c r="E104" s="30"/>
      <c r="F104" s="30"/>
      <c r="G104" s="69">
        <v>18283706731.580021</v>
      </c>
      <c r="H104" s="70">
        <v>0.99999999999999989</v>
      </c>
    </row>
    <row r="105" spans="1:17" x14ac:dyDescent="0.2">
      <c r="A105" s="10"/>
      <c r="G105" s="34"/>
    </row>
    <row r="106" spans="1:17" ht="13.5" thickBot="1" x14ac:dyDescent="0.25">
      <c r="G106" s="34"/>
    </row>
    <row r="107" spans="1:17" ht="13.5" thickBot="1" x14ac:dyDescent="0.25">
      <c r="B107" s="11" t="s">
        <v>65</v>
      </c>
      <c r="C107" s="82"/>
      <c r="D107" s="12"/>
      <c r="E107" s="12"/>
      <c r="F107" s="12"/>
      <c r="G107" s="12"/>
      <c r="H107" s="13"/>
    </row>
    <row r="108" spans="1:17" x14ac:dyDescent="0.2">
      <c r="B108" s="91"/>
      <c r="C108" s="47"/>
      <c r="D108" s="47"/>
      <c r="E108" s="47"/>
      <c r="F108" s="47"/>
      <c r="G108" s="74" t="s">
        <v>37</v>
      </c>
      <c r="H108" s="75" t="s">
        <v>38</v>
      </c>
    </row>
    <row r="109" spans="1:17" x14ac:dyDescent="0.2">
      <c r="B109" s="92" t="s">
        <v>66</v>
      </c>
      <c r="C109" s="18"/>
      <c r="D109" s="18"/>
      <c r="E109" s="18"/>
      <c r="F109" s="18"/>
      <c r="G109" s="46">
        <v>14802612067.459997</v>
      </c>
      <c r="H109" s="25">
        <v>0.80960673263767757</v>
      </c>
    </row>
    <row r="110" spans="1:17" x14ac:dyDescent="0.2">
      <c r="B110" s="93" t="s">
        <v>67</v>
      </c>
      <c r="C110" s="18"/>
      <c r="D110" s="18"/>
      <c r="E110" s="18"/>
      <c r="F110" s="18"/>
      <c r="G110" s="46">
        <v>248170876.48999998</v>
      </c>
      <c r="H110" s="25">
        <v>1.3573334998933997E-2</v>
      </c>
    </row>
    <row r="111" spans="1:17" x14ac:dyDescent="0.2">
      <c r="B111" s="93" t="s">
        <v>68</v>
      </c>
      <c r="C111" s="18"/>
      <c r="D111" s="18"/>
      <c r="E111" s="18"/>
      <c r="F111" s="18"/>
      <c r="G111" s="46">
        <v>4831380</v>
      </c>
      <c r="H111" s="25">
        <v>2.6424510472239962E-4</v>
      </c>
    </row>
    <row r="112" spans="1:17" x14ac:dyDescent="0.2">
      <c r="B112" s="94" t="s">
        <v>69</v>
      </c>
      <c r="C112" s="26"/>
      <c r="D112" s="18"/>
      <c r="E112" s="18"/>
      <c r="F112" s="18"/>
      <c r="G112" s="46">
        <v>0</v>
      </c>
      <c r="H112" s="25">
        <v>0</v>
      </c>
      <c r="J112" s="2"/>
      <c r="K112" s="2"/>
    </row>
    <row r="113" spans="2:13" x14ac:dyDescent="0.2">
      <c r="B113" s="95" t="s">
        <v>70</v>
      </c>
      <c r="C113" s="96"/>
      <c r="D113" s="47"/>
      <c r="E113" s="47"/>
      <c r="F113" s="47"/>
      <c r="G113" s="81">
        <v>3228092407.630003</v>
      </c>
      <c r="H113" s="68">
        <v>0.17655568725866588</v>
      </c>
      <c r="I113" s="18"/>
    </row>
    <row r="114" spans="2:13" ht="13.5" thickBot="1" x14ac:dyDescent="0.25">
      <c r="B114" s="76" t="s">
        <v>46</v>
      </c>
      <c r="C114" s="97"/>
      <c r="D114" s="30"/>
      <c r="E114" s="30"/>
      <c r="F114" s="30"/>
      <c r="G114" s="69">
        <v>18283706731.580002</v>
      </c>
      <c r="H114" s="70">
        <v>0.99999999999999989</v>
      </c>
      <c r="I114" s="98"/>
    </row>
    <row r="115" spans="2:13" x14ac:dyDescent="0.2">
      <c r="B115" s="99" t="s">
        <v>71</v>
      </c>
      <c r="C115" s="2"/>
      <c r="D115" s="2"/>
      <c r="E115" s="2"/>
      <c r="F115" s="2"/>
      <c r="G115" s="2"/>
      <c r="H115" s="2"/>
      <c r="K115" s="2"/>
    </row>
    <row r="116" spans="2:13" x14ac:dyDescent="0.2">
      <c r="B116" s="99"/>
      <c r="C116" s="2"/>
      <c r="D116" s="2"/>
      <c r="E116" s="2"/>
      <c r="F116" s="2"/>
      <c r="G116" s="2"/>
      <c r="H116" s="2"/>
      <c r="K116" s="2"/>
    </row>
    <row r="117" spans="2:13" ht="13.5" thickBot="1" x14ac:dyDescent="0.25">
      <c r="B117" s="99"/>
      <c r="C117" s="2"/>
      <c r="D117" s="2"/>
      <c r="E117" s="2"/>
      <c r="F117" s="2"/>
      <c r="G117" s="2"/>
      <c r="H117" s="2"/>
      <c r="K117" s="2"/>
    </row>
    <row r="118" spans="2:13" ht="13.5" thickBot="1" x14ac:dyDescent="0.25">
      <c r="B118" s="100" t="s">
        <v>72</v>
      </c>
      <c r="C118" s="101"/>
      <c r="D118" s="101"/>
      <c r="E118" s="101"/>
      <c r="F118" s="101"/>
      <c r="G118" s="102"/>
      <c r="H118" s="26"/>
      <c r="I118" s="26"/>
      <c r="L118" s="103" t="s">
        <v>73</v>
      </c>
    </row>
    <row r="119" spans="2:13" x14ac:dyDescent="0.2">
      <c r="B119" s="104" t="s">
        <v>74</v>
      </c>
      <c r="C119" s="26"/>
      <c r="D119" s="26"/>
      <c r="E119" s="26"/>
      <c r="F119" s="26"/>
      <c r="G119" s="24">
        <v>3228092407.6300001</v>
      </c>
      <c r="H119" s="105"/>
      <c r="I119" s="105"/>
      <c r="L119" s="103" t="s">
        <v>75</v>
      </c>
      <c r="M119" s="34"/>
    </row>
    <row r="120" spans="2:13" x14ac:dyDescent="0.2">
      <c r="B120" s="104" t="s">
        <v>76</v>
      </c>
      <c r="C120" s="18"/>
      <c r="D120" s="18"/>
      <c r="E120" s="18"/>
      <c r="F120" s="18"/>
      <c r="G120" s="24">
        <v>4758163742</v>
      </c>
      <c r="H120" s="34"/>
      <c r="J120" s="2"/>
      <c r="K120" s="2"/>
      <c r="M120" s="34"/>
    </row>
    <row r="121" spans="2:13" x14ac:dyDescent="0.2">
      <c r="B121" s="104" t="s">
        <v>77</v>
      </c>
      <c r="C121" s="18"/>
      <c r="D121" s="18"/>
      <c r="E121" s="18"/>
      <c r="F121" s="18"/>
      <c r="G121" s="79">
        <v>0.67843239170939829</v>
      </c>
    </row>
    <row r="122" spans="2:13" ht="13.5" thickBot="1" x14ac:dyDescent="0.25">
      <c r="B122" s="76" t="s">
        <v>78</v>
      </c>
      <c r="C122" s="30"/>
      <c r="D122" s="30"/>
      <c r="E122" s="30"/>
      <c r="F122" s="30"/>
      <c r="G122" s="70">
        <v>0.51808286997662223</v>
      </c>
    </row>
    <row r="123" spans="2:13" x14ac:dyDescent="0.2">
      <c r="B123" s="23" t="s">
        <v>79</v>
      </c>
      <c r="G123" s="106"/>
    </row>
    <row r="124" spans="2:13" x14ac:dyDescent="0.2">
      <c r="B124" s="107"/>
    </row>
    <row r="125" spans="2:13" ht="13.5" thickBot="1" x14ac:dyDescent="0.25"/>
    <row r="126" spans="2:13" ht="13.5" thickBot="1" x14ac:dyDescent="0.25">
      <c r="B126" s="11" t="s">
        <v>80</v>
      </c>
      <c r="C126" s="12"/>
      <c r="D126" s="12"/>
      <c r="E126" s="12"/>
      <c r="F126" s="12"/>
      <c r="G126" s="12"/>
      <c r="H126" s="13"/>
    </row>
    <row r="127" spans="2:13" x14ac:dyDescent="0.2">
      <c r="B127" s="59" t="s">
        <v>81</v>
      </c>
      <c r="C127" s="60"/>
      <c r="D127" s="60"/>
      <c r="E127" s="60"/>
      <c r="F127" s="60"/>
      <c r="G127" s="61"/>
      <c r="H127" s="62"/>
    </row>
    <row r="128" spans="2:13" x14ac:dyDescent="0.2">
      <c r="B128" s="19" t="s">
        <v>82</v>
      </c>
      <c r="C128" s="18"/>
      <c r="D128" s="18"/>
      <c r="E128" s="18"/>
      <c r="F128" s="18"/>
      <c r="G128" s="46">
        <v>3544194424.0200005</v>
      </c>
      <c r="H128" s="25">
        <v>0.19384441437678462</v>
      </c>
      <c r="J128" s="108"/>
      <c r="M128" s="109"/>
    </row>
    <row r="129" spans="2:13" x14ac:dyDescent="0.2">
      <c r="B129" s="19" t="s">
        <v>83</v>
      </c>
      <c r="C129" s="18"/>
      <c r="D129" s="18"/>
      <c r="E129" s="18"/>
      <c r="F129" s="18"/>
      <c r="G129" s="46">
        <v>2391501412.2799988</v>
      </c>
      <c r="H129" s="25">
        <v>0.13079959372512509</v>
      </c>
      <c r="M129" s="109"/>
    </row>
    <row r="130" spans="2:13" x14ac:dyDescent="0.2">
      <c r="B130" s="19" t="s">
        <v>84</v>
      </c>
      <c r="C130" s="18"/>
      <c r="D130" s="18"/>
      <c r="E130" s="18"/>
      <c r="F130" s="18"/>
      <c r="G130" s="46">
        <v>3443953198.5500002</v>
      </c>
      <c r="H130" s="25">
        <v>0.18836187044072042</v>
      </c>
      <c r="M130" s="109"/>
    </row>
    <row r="131" spans="2:13" x14ac:dyDescent="0.2">
      <c r="B131" s="19" t="s">
        <v>85</v>
      </c>
      <c r="C131" s="18"/>
      <c r="D131" s="18"/>
      <c r="E131" s="18"/>
      <c r="F131" s="18"/>
      <c r="G131" s="46">
        <v>4216856341.8000026</v>
      </c>
      <c r="H131" s="25">
        <v>0.23063465213629575</v>
      </c>
      <c r="M131" s="109"/>
    </row>
    <row r="132" spans="2:13" x14ac:dyDescent="0.2">
      <c r="B132" s="19" t="s">
        <v>86</v>
      </c>
      <c r="C132" s="18"/>
      <c r="D132" s="18"/>
      <c r="E132" s="18"/>
      <c r="F132" s="18"/>
      <c r="G132" s="46">
        <v>4054074384.7400002</v>
      </c>
      <c r="H132" s="25">
        <v>0.22173153640326762</v>
      </c>
      <c r="M132" s="109"/>
    </row>
    <row r="133" spans="2:13" x14ac:dyDescent="0.2">
      <c r="B133" s="19" t="s">
        <v>87</v>
      </c>
      <c r="C133" s="18"/>
      <c r="D133" s="18"/>
      <c r="E133" s="18"/>
      <c r="F133" s="18"/>
      <c r="G133" s="46">
        <v>329421841.51999998</v>
      </c>
      <c r="H133" s="25">
        <v>1.8017235036428127E-2</v>
      </c>
      <c r="M133" s="109"/>
    </row>
    <row r="134" spans="2:13" x14ac:dyDescent="0.2">
      <c r="B134" s="19" t="s">
        <v>88</v>
      </c>
      <c r="C134" s="18"/>
      <c r="D134" s="18"/>
      <c r="E134" s="18"/>
      <c r="F134" s="18"/>
      <c r="G134" s="46">
        <v>155837810.07999998</v>
      </c>
      <c r="H134" s="25">
        <v>8.5233159975615699E-3</v>
      </c>
      <c r="M134" s="109"/>
    </row>
    <row r="135" spans="2:13" x14ac:dyDescent="0.2">
      <c r="B135" s="19" t="s">
        <v>89</v>
      </c>
      <c r="C135" s="18"/>
      <c r="D135" s="18"/>
      <c r="E135" s="18"/>
      <c r="F135" s="18"/>
      <c r="G135" s="46">
        <v>63583157.780000001</v>
      </c>
      <c r="H135" s="25">
        <v>3.4775857386827279E-3</v>
      </c>
      <c r="M135" s="109"/>
    </row>
    <row r="136" spans="2:13" x14ac:dyDescent="0.2">
      <c r="B136" s="19" t="s">
        <v>90</v>
      </c>
      <c r="C136" s="18"/>
      <c r="D136" s="18"/>
      <c r="E136" s="18"/>
      <c r="F136" s="18"/>
      <c r="G136" s="46">
        <v>25449945.460000001</v>
      </c>
      <c r="H136" s="25">
        <v>1.3919467115517841E-3</v>
      </c>
    </row>
    <row r="137" spans="2:13" x14ac:dyDescent="0.2">
      <c r="B137" s="19" t="s">
        <v>91</v>
      </c>
      <c r="C137" s="18"/>
      <c r="D137" s="18"/>
      <c r="E137" s="18"/>
      <c r="F137" s="18"/>
      <c r="G137" s="46">
        <v>27847863.84</v>
      </c>
      <c r="H137" s="25">
        <v>1.5230972717310426E-3</v>
      </c>
    </row>
    <row r="138" spans="2:13" x14ac:dyDescent="0.2">
      <c r="B138" s="110" t="s">
        <v>92</v>
      </c>
      <c r="C138" s="47"/>
      <c r="D138" s="47"/>
      <c r="E138" s="47"/>
      <c r="F138" s="47"/>
      <c r="G138" s="90">
        <v>30986351.509999998</v>
      </c>
      <c r="H138" s="68">
        <v>1.6947521618512794E-3</v>
      </c>
    </row>
    <row r="139" spans="2:13" ht="13.5" thickBot="1" x14ac:dyDescent="0.25">
      <c r="B139" s="76" t="s">
        <v>46</v>
      </c>
      <c r="C139" s="30"/>
      <c r="D139" s="30"/>
      <c r="E139" s="30"/>
      <c r="F139" s="30"/>
      <c r="G139" s="69">
        <v>18283706731.580002</v>
      </c>
      <c r="H139" s="70">
        <v>1</v>
      </c>
    </row>
    <row r="141" spans="2:13" ht="13.5" thickBot="1" x14ac:dyDescent="0.25"/>
    <row r="142" spans="2:13" x14ac:dyDescent="0.2">
      <c r="B142" s="111" t="s">
        <v>93</v>
      </c>
      <c r="C142" s="112"/>
      <c r="D142" s="112"/>
      <c r="E142" s="112"/>
      <c r="F142" s="112"/>
      <c r="G142" s="112"/>
      <c r="H142" s="113"/>
      <c r="I142" s="114"/>
    </row>
    <row r="143" spans="2:13" x14ac:dyDescent="0.2">
      <c r="B143" s="115"/>
      <c r="C143" s="116"/>
      <c r="D143" s="116"/>
      <c r="E143" s="116"/>
      <c r="F143" s="116"/>
      <c r="G143" s="117" t="s">
        <v>37</v>
      </c>
      <c r="H143" s="118" t="s">
        <v>38</v>
      </c>
      <c r="I143" s="114"/>
    </row>
    <row r="144" spans="2:13" x14ac:dyDescent="0.2">
      <c r="B144" s="119" t="s">
        <v>0</v>
      </c>
      <c r="C144" s="18"/>
      <c r="D144" s="18"/>
      <c r="E144" s="18"/>
      <c r="F144" s="18"/>
      <c r="G144" s="46">
        <v>3517854502.4900002</v>
      </c>
      <c r="H144" s="25">
        <v>0.19240379175486813</v>
      </c>
      <c r="I144" s="114"/>
      <c r="L144" s="114"/>
    </row>
    <row r="145" spans="2:15" x14ac:dyDescent="0.2">
      <c r="B145" s="120" t="s">
        <v>1</v>
      </c>
      <c r="C145" s="18"/>
      <c r="D145" s="18"/>
      <c r="E145" s="18"/>
      <c r="F145" s="18"/>
      <c r="G145" s="46">
        <v>3942782518.6200018</v>
      </c>
      <c r="H145" s="25">
        <v>0.21564459420090917</v>
      </c>
      <c r="I145" s="114"/>
      <c r="L145" s="114"/>
      <c r="M145" s="2"/>
    </row>
    <row r="146" spans="2:15" x14ac:dyDescent="0.2">
      <c r="B146" s="119" t="s">
        <v>2</v>
      </c>
      <c r="C146" s="18"/>
      <c r="D146" s="18"/>
      <c r="E146" s="18"/>
      <c r="F146" s="18"/>
      <c r="G146" s="46">
        <v>2940086992.2900009</v>
      </c>
      <c r="H146" s="25">
        <v>0.16080366172204133</v>
      </c>
      <c r="I146" s="114"/>
      <c r="L146" s="114"/>
    </row>
    <row r="147" spans="2:15" x14ac:dyDescent="0.2">
      <c r="B147" s="119" t="s">
        <v>3</v>
      </c>
      <c r="C147" s="18"/>
      <c r="D147" s="18"/>
      <c r="E147" s="18"/>
      <c r="F147" s="18"/>
      <c r="G147" s="46">
        <v>3709587863.9199996</v>
      </c>
      <c r="H147" s="25">
        <v>0.2028903612587879</v>
      </c>
      <c r="I147" s="114"/>
      <c r="L147" s="114"/>
    </row>
    <row r="148" spans="2:15" x14ac:dyDescent="0.2">
      <c r="B148" s="121" t="s">
        <v>4</v>
      </c>
      <c r="C148" s="47"/>
      <c r="D148" s="47"/>
      <c r="E148" s="47"/>
      <c r="F148" s="47"/>
      <c r="G148" s="90">
        <v>4173394854.2600017</v>
      </c>
      <c r="H148" s="68">
        <v>0.22825759106339338</v>
      </c>
      <c r="I148" s="114"/>
      <c r="L148" s="114"/>
    </row>
    <row r="149" spans="2:15" ht="13.5" thickBot="1" x14ac:dyDescent="0.25">
      <c r="B149" s="122" t="s">
        <v>46</v>
      </c>
      <c r="C149" s="30"/>
      <c r="D149" s="30"/>
      <c r="E149" s="30"/>
      <c r="F149" s="30"/>
      <c r="G149" s="69">
        <v>18283706731.580006</v>
      </c>
      <c r="H149" s="70">
        <v>1</v>
      </c>
      <c r="I149" s="114"/>
      <c r="K149" s="1" t="s">
        <v>94</v>
      </c>
    </row>
    <row r="150" spans="2:15" x14ac:dyDescent="0.2">
      <c r="B150" s="123" t="s">
        <v>95</v>
      </c>
      <c r="C150" s="123"/>
      <c r="D150" s="123"/>
      <c r="E150" s="123"/>
      <c r="F150" s="123"/>
      <c r="G150" s="123"/>
      <c r="H150" s="123"/>
    </row>
    <row r="151" spans="2:15" ht="13.5" thickBot="1" x14ac:dyDescent="0.25"/>
    <row r="152" spans="2:15" ht="13.5" thickBot="1" x14ac:dyDescent="0.25">
      <c r="B152" s="11" t="s">
        <v>96</v>
      </c>
      <c r="C152" s="82"/>
      <c r="D152" s="12"/>
      <c r="E152" s="12"/>
      <c r="F152" s="12"/>
      <c r="G152" s="12"/>
      <c r="H152" s="13"/>
      <c r="I152" s="114"/>
    </row>
    <row r="153" spans="2:15" x14ac:dyDescent="0.2">
      <c r="B153" s="78"/>
      <c r="C153" s="47"/>
      <c r="D153" s="47"/>
      <c r="E153" s="47"/>
      <c r="F153" s="47"/>
      <c r="G153" s="74" t="s">
        <v>37</v>
      </c>
      <c r="H153" s="75" t="s">
        <v>38</v>
      </c>
      <c r="I153" s="114"/>
    </row>
    <row r="154" spans="2:15" x14ac:dyDescent="0.2">
      <c r="B154" s="19" t="s">
        <v>97</v>
      </c>
      <c r="C154" s="18"/>
      <c r="D154" s="18"/>
      <c r="E154" s="18"/>
      <c r="F154" s="18"/>
      <c r="G154" s="46">
        <v>18116461930.230003</v>
      </c>
      <c r="H154" s="25">
        <v>0.99085279567183471</v>
      </c>
      <c r="I154" s="114"/>
      <c r="J154" s="2"/>
      <c r="K154" s="2"/>
      <c r="M154" s="8"/>
      <c r="N154" s="8"/>
      <c r="O154" s="8"/>
    </row>
    <row r="155" spans="2:15" x14ac:dyDescent="0.2">
      <c r="B155" s="19" t="s">
        <v>98</v>
      </c>
      <c r="C155" s="19"/>
      <c r="D155" s="18"/>
      <c r="E155" s="18"/>
      <c r="F155" s="18"/>
      <c r="G155" s="46">
        <v>0</v>
      </c>
      <c r="H155" s="25">
        <v>0</v>
      </c>
      <c r="I155" s="114"/>
      <c r="K155" s="84"/>
      <c r="M155" s="84"/>
      <c r="N155" s="8"/>
      <c r="O155" s="8"/>
    </row>
    <row r="156" spans="2:15" x14ac:dyDescent="0.2">
      <c r="B156" s="19" t="s">
        <v>99</v>
      </c>
      <c r="C156" s="19"/>
      <c r="D156" s="18"/>
      <c r="E156" s="18"/>
      <c r="F156" s="18"/>
      <c r="G156" s="46">
        <v>167244801.34999999</v>
      </c>
      <c r="H156" s="25">
        <v>9.1472043281645467E-3</v>
      </c>
      <c r="I156" s="114"/>
      <c r="K156" s="124"/>
      <c r="M156" s="8"/>
    </row>
    <row r="157" spans="2:15" x14ac:dyDescent="0.2">
      <c r="B157" s="125" t="s">
        <v>100</v>
      </c>
      <c r="C157" s="66"/>
      <c r="D157" s="47"/>
      <c r="E157" s="47"/>
      <c r="F157" s="47"/>
      <c r="G157" s="81">
        <v>0</v>
      </c>
      <c r="H157" s="68">
        <v>0</v>
      </c>
      <c r="I157" s="114"/>
      <c r="K157" s="126"/>
    </row>
    <row r="158" spans="2:15" ht="13.5" thickBot="1" x14ac:dyDescent="0.25">
      <c r="B158" s="76" t="s">
        <v>46</v>
      </c>
      <c r="C158" s="30"/>
      <c r="D158" s="30"/>
      <c r="E158" s="30"/>
      <c r="F158" s="30"/>
      <c r="G158" s="69">
        <v>18283706731.580017</v>
      </c>
      <c r="H158" s="70">
        <v>1</v>
      </c>
      <c r="I158" s="114"/>
    </row>
    <row r="160" spans="2:15" ht="13.5" thickBot="1" x14ac:dyDescent="0.25"/>
    <row r="161" spans="2:15" ht="13.5" thickBot="1" x14ac:dyDescent="0.25">
      <c r="B161" s="11" t="s">
        <v>101</v>
      </c>
      <c r="C161" s="82"/>
      <c r="D161" s="12"/>
      <c r="E161" s="12"/>
      <c r="F161" s="12"/>
      <c r="G161" s="12"/>
      <c r="H161" s="13"/>
    </row>
    <row r="162" spans="2:15" x14ac:dyDescent="0.2">
      <c r="B162" s="78"/>
      <c r="C162" s="47"/>
      <c r="D162" s="47"/>
      <c r="E162" s="47"/>
      <c r="F162" s="47"/>
      <c r="G162" s="74" t="s">
        <v>37</v>
      </c>
      <c r="H162" s="75" t="s">
        <v>38</v>
      </c>
    </row>
    <row r="163" spans="2:15" x14ac:dyDescent="0.2">
      <c r="B163" s="104" t="s">
        <v>102</v>
      </c>
      <c r="C163" s="104"/>
      <c r="D163" s="26"/>
      <c r="E163" s="26"/>
      <c r="F163" s="26"/>
      <c r="G163" s="46">
        <v>18266249990.080017</v>
      </c>
      <c r="H163" s="127">
        <v>0.99904522962677755</v>
      </c>
      <c r="J163" s="2"/>
      <c r="K163" s="2"/>
    </row>
    <row r="164" spans="2:15" x14ac:dyDescent="0.2">
      <c r="B164" s="104" t="s">
        <v>103</v>
      </c>
      <c r="C164" s="104"/>
      <c r="D164" s="26"/>
      <c r="E164" s="26"/>
      <c r="F164" s="26"/>
      <c r="G164" s="46">
        <v>0</v>
      </c>
      <c r="H164" s="127">
        <v>0</v>
      </c>
      <c r="L164" s="128" t="s">
        <v>104</v>
      </c>
    </row>
    <row r="165" spans="2:15" x14ac:dyDescent="0.2">
      <c r="B165" s="129" t="s">
        <v>105</v>
      </c>
      <c r="C165" s="130"/>
      <c r="D165" s="96"/>
      <c r="E165" s="96"/>
      <c r="F165" s="96"/>
      <c r="G165" s="81">
        <v>17456741.5</v>
      </c>
      <c r="H165" s="131">
        <v>9.5477037322242407E-4</v>
      </c>
      <c r="L165" s="128" t="s">
        <v>106</v>
      </c>
    </row>
    <row r="166" spans="2:15" ht="13.5" thickBot="1" x14ac:dyDescent="0.25">
      <c r="B166" s="76" t="s">
        <v>46</v>
      </c>
      <c r="C166" s="97"/>
      <c r="D166" s="97"/>
      <c r="E166" s="97"/>
      <c r="F166" s="97"/>
      <c r="G166" s="69">
        <v>18283706731.580017</v>
      </c>
      <c r="H166" s="70">
        <v>1</v>
      </c>
    </row>
    <row r="168" spans="2:15" ht="13.5" thickBot="1" x14ac:dyDescent="0.25"/>
    <row r="169" spans="2:15" ht="13.5" thickBot="1" x14ac:dyDescent="0.25">
      <c r="B169" s="132" t="s">
        <v>107</v>
      </c>
      <c r="C169" s="82"/>
      <c r="D169" s="12"/>
      <c r="E169" s="12"/>
      <c r="F169" s="12"/>
      <c r="G169" s="12"/>
      <c r="H169" s="102"/>
      <c r="K169" s="133"/>
      <c r="L169" s="133"/>
      <c r="M169" s="133"/>
      <c r="N169" s="133"/>
      <c r="O169" s="133"/>
    </row>
    <row r="170" spans="2:15" x14ac:dyDescent="0.2">
      <c r="B170" s="134"/>
      <c r="C170" s="60"/>
      <c r="D170" s="60"/>
      <c r="E170" s="60"/>
      <c r="F170" s="61" t="s">
        <v>37</v>
      </c>
      <c r="G170" s="135" t="s">
        <v>38</v>
      </c>
      <c r="H170" s="136" t="s">
        <v>15</v>
      </c>
      <c r="K170" s="137"/>
      <c r="L170" s="137"/>
      <c r="M170" s="137"/>
      <c r="N170" s="133"/>
      <c r="O170" s="133"/>
    </row>
    <row r="171" spans="2:15" x14ac:dyDescent="0.2">
      <c r="B171" s="19" t="s">
        <v>108</v>
      </c>
      <c r="C171" s="18"/>
      <c r="D171" s="18"/>
      <c r="E171" s="18"/>
      <c r="F171" s="138">
        <v>1104901702.9900007</v>
      </c>
      <c r="G171" s="139">
        <v>6.0430946482071493E-2</v>
      </c>
      <c r="H171" s="140">
        <v>3431371.7484161514</v>
      </c>
      <c r="K171" s="141"/>
      <c r="L171" s="142"/>
      <c r="M171" s="141"/>
      <c r="N171" s="141"/>
      <c r="O171" s="133"/>
    </row>
    <row r="172" spans="2:15" x14ac:dyDescent="0.2">
      <c r="B172" s="19" t="s">
        <v>109</v>
      </c>
      <c r="C172" s="18"/>
      <c r="D172" s="18"/>
      <c r="E172" s="18"/>
      <c r="F172" s="138">
        <v>39098122.700000003</v>
      </c>
      <c r="G172" s="139">
        <v>2.1384133575315409E-3</v>
      </c>
      <c r="H172" s="140">
        <v>2792723.0500000003</v>
      </c>
      <c r="K172" s="141"/>
      <c r="L172" s="142"/>
      <c r="M172" s="141"/>
      <c r="N172" s="141"/>
      <c r="O172" s="133"/>
    </row>
    <row r="173" spans="2:15" x14ac:dyDescent="0.2">
      <c r="B173" s="19" t="s">
        <v>110</v>
      </c>
      <c r="C173" s="18"/>
      <c r="D173" s="18"/>
      <c r="E173" s="18"/>
      <c r="F173" s="138">
        <v>212020091.08000001</v>
      </c>
      <c r="G173" s="139">
        <v>1.1596121847316366E-2</v>
      </c>
      <c r="H173" s="140">
        <v>2753507.6763636367</v>
      </c>
      <c r="K173" s="141"/>
      <c r="L173" s="142"/>
      <c r="M173" s="141"/>
      <c r="N173" s="141"/>
      <c r="O173" s="133"/>
    </row>
    <row r="174" spans="2:15" x14ac:dyDescent="0.2">
      <c r="B174" s="19" t="s">
        <v>111</v>
      </c>
      <c r="C174" s="18"/>
      <c r="D174" s="18"/>
      <c r="E174" s="18"/>
      <c r="F174" s="138">
        <v>7193198</v>
      </c>
      <c r="G174" s="139">
        <v>3.9342120859856943E-4</v>
      </c>
      <c r="H174" s="140">
        <v>1438639.6</v>
      </c>
      <c r="K174" s="141"/>
      <c r="L174" s="142"/>
      <c r="M174" s="141"/>
      <c r="N174" s="141"/>
      <c r="O174" s="133"/>
    </row>
    <row r="175" spans="2:15" x14ac:dyDescent="0.2">
      <c r="B175" s="19" t="s">
        <v>112</v>
      </c>
      <c r="C175" s="18"/>
      <c r="D175" s="18"/>
      <c r="E175" s="18"/>
      <c r="F175" s="138">
        <v>54340232.57</v>
      </c>
      <c r="G175" s="139">
        <v>2.9720577652967077E-3</v>
      </c>
      <c r="H175" s="140">
        <v>1940722.5917857143</v>
      </c>
      <c r="K175" s="141"/>
      <c r="L175" s="142"/>
      <c r="M175" s="141"/>
      <c r="N175" s="141"/>
      <c r="O175" s="133"/>
    </row>
    <row r="176" spans="2:15" x14ac:dyDescent="0.2">
      <c r="B176" s="19" t="s">
        <v>113</v>
      </c>
      <c r="C176" s="18"/>
      <c r="D176" s="18"/>
      <c r="E176" s="18"/>
      <c r="F176" s="138">
        <v>4615999866.0500021</v>
      </c>
      <c r="G176" s="139">
        <v>0.25246521035459146</v>
      </c>
      <c r="H176" s="140">
        <v>2970398.8842020608</v>
      </c>
      <c r="K176" s="141"/>
      <c r="L176" s="142"/>
      <c r="M176" s="141"/>
      <c r="N176" s="141"/>
      <c r="O176" s="133"/>
    </row>
    <row r="177" spans="2:15" x14ac:dyDescent="0.2">
      <c r="B177" s="19" t="s">
        <v>114</v>
      </c>
      <c r="C177" s="18"/>
      <c r="D177" s="18"/>
      <c r="E177" s="18"/>
      <c r="F177" s="138">
        <v>223672288.70000002</v>
      </c>
      <c r="G177" s="139">
        <v>1.223342137257478E-2</v>
      </c>
      <c r="H177" s="140">
        <v>2405078.37311828</v>
      </c>
      <c r="K177" s="141"/>
      <c r="L177" s="142"/>
      <c r="M177" s="141"/>
      <c r="N177" s="141"/>
      <c r="O177" s="133"/>
    </row>
    <row r="178" spans="2:15" x14ac:dyDescent="0.2">
      <c r="B178" s="19" t="s">
        <v>115</v>
      </c>
      <c r="C178" s="18"/>
      <c r="D178" s="18"/>
      <c r="E178" s="18"/>
      <c r="F178" s="138">
        <v>47180169.940000005</v>
      </c>
      <c r="G178" s="139">
        <v>2.5804488462128662E-3</v>
      </c>
      <c r="H178" s="140">
        <v>2246674.7590476191</v>
      </c>
      <c r="K178" s="141"/>
      <c r="L178" s="142"/>
      <c r="M178" s="141"/>
      <c r="N178" s="141"/>
      <c r="O178" s="133"/>
    </row>
    <row r="179" spans="2:15" x14ac:dyDescent="0.2">
      <c r="B179" s="19" t="s">
        <v>116</v>
      </c>
      <c r="C179" s="18"/>
      <c r="D179" s="18"/>
      <c r="E179" s="18"/>
      <c r="F179" s="138">
        <v>11866480.23</v>
      </c>
      <c r="G179" s="139">
        <v>6.4901939219490841E-4</v>
      </c>
      <c r="H179" s="140">
        <v>2966620.0575000001</v>
      </c>
      <c r="K179" s="141"/>
      <c r="L179" s="142"/>
      <c r="M179" s="141"/>
      <c r="N179" s="141"/>
      <c r="O179" s="133"/>
    </row>
    <row r="180" spans="2:15" x14ac:dyDescent="0.2">
      <c r="B180" s="19" t="s">
        <v>117</v>
      </c>
      <c r="C180" s="18"/>
      <c r="D180" s="18"/>
      <c r="E180" s="18"/>
      <c r="F180" s="138">
        <v>74822792.530000001</v>
      </c>
      <c r="G180" s="139">
        <v>4.0923207546730419E-3</v>
      </c>
      <c r="H180" s="140">
        <v>2413638.4687096775</v>
      </c>
      <c r="K180" s="141"/>
      <c r="L180" s="142"/>
      <c r="M180" s="141"/>
      <c r="N180" s="141"/>
      <c r="O180" s="133"/>
    </row>
    <row r="181" spans="2:15" x14ac:dyDescent="0.2">
      <c r="B181" s="19" t="s">
        <v>118</v>
      </c>
      <c r="C181" s="18"/>
      <c r="D181" s="18"/>
      <c r="E181" s="18"/>
      <c r="F181" s="138">
        <v>1752066974.77</v>
      </c>
      <c r="G181" s="139">
        <v>9.5826683313826849E-2</v>
      </c>
      <c r="H181" s="140">
        <v>3369359.5668653846</v>
      </c>
      <c r="K181" s="141"/>
      <c r="L181" s="142"/>
      <c r="M181" s="141"/>
      <c r="N181" s="141"/>
      <c r="O181" s="133"/>
    </row>
    <row r="182" spans="2:15" x14ac:dyDescent="0.2">
      <c r="B182" s="19" t="s">
        <v>119</v>
      </c>
      <c r="C182" s="18"/>
      <c r="D182" s="18"/>
      <c r="E182" s="18"/>
      <c r="F182" s="138">
        <v>119240736.85000001</v>
      </c>
      <c r="G182" s="139">
        <v>6.5216938009646031E-3</v>
      </c>
      <c r="H182" s="140">
        <v>2208161.7935185186</v>
      </c>
      <c r="K182" s="141"/>
      <c r="L182" s="142"/>
      <c r="M182" s="141"/>
      <c r="N182" s="141"/>
      <c r="O182" s="133"/>
    </row>
    <row r="183" spans="2:15" x14ac:dyDescent="0.2">
      <c r="B183" s="19" t="s">
        <v>120</v>
      </c>
      <c r="C183" s="18"/>
      <c r="D183" s="18"/>
      <c r="E183" s="18"/>
      <c r="F183" s="138">
        <v>249662559.89999995</v>
      </c>
      <c r="G183" s="139">
        <v>1.3654920392525093E-2</v>
      </c>
      <c r="H183" s="140">
        <v>2471906.533663366</v>
      </c>
      <c r="K183" s="141"/>
      <c r="L183" s="142"/>
      <c r="M183" s="141"/>
      <c r="N183" s="141"/>
      <c r="O183" s="133"/>
    </row>
    <row r="184" spans="2:15" x14ac:dyDescent="0.2">
      <c r="B184" s="19" t="s">
        <v>121</v>
      </c>
      <c r="C184" s="18"/>
      <c r="D184" s="18"/>
      <c r="E184" s="18"/>
      <c r="F184" s="138">
        <v>9418895580.139986</v>
      </c>
      <c r="G184" s="139">
        <v>0.51515240965178455</v>
      </c>
      <c r="H184" s="140">
        <v>1895531.4107748009</v>
      </c>
      <c r="K184" s="141"/>
      <c r="L184" s="142"/>
      <c r="M184" s="141"/>
      <c r="N184" s="141"/>
      <c r="O184" s="133"/>
    </row>
    <row r="185" spans="2:15" x14ac:dyDescent="0.2">
      <c r="B185" s="19" t="s">
        <v>122</v>
      </c>
      <c r="C185" s="18"/>
      <c r="D185" s="18"/>
      <c r="E185" s="18"/>
      <c r="F185" s="138">
        <v>103574582.82000001</v>
      </c>
      <c r="G185" s="139">
        <v>5.6648569319427923E-3</v>
      </c>
      <c r="H185" s="140">
        <v>1883174.2330909092</v>
      </c>
      <c r="K185" s="34"/>
      <c r="L185" s="143"/>
      <c r="M185" s="34"/>
      <c r="N185" s="34"/>
    </row>
    <row r="186" spans="2:15" x14ac:dyDescent="0.2">
      <c r="B186" s="19" t="s">
        <v>123</v>
      </c>
      <c r="C186" s="18"/>
      <c r="D186" s="18"/>
      <c r="E186" s="18"/>
      <c r="F186" s="138">
        <v>35739257.129999995</v>
      </c>
      <c r="G186" s="139">
        <v>1.9547052277025657E-3</v>
      </c>
      <c r="H186" s="140">
        <v>1881013.5331578944</v>
      </c>
      <c r="K186" s="34"/>
      <c r="L186" s="143"/>
      <c r="M186" s="34"/>
      <c r="N186" s="34"/>
    </row>
    <row r="187" spans="2:15" x14ac:dyDescent="0.2">
      <c r="B187" s="19" t="s">
        <v>124</v>
      </c>
      <c r="C187" s="18"/>
      <c r="D187" s="18"/>
      <c r="E187" s="18"/>
      <c r="F187" s="138">
        <v>50344453.32</v>
      </c>
      <c r="G187" s="139">
        <v>2.7535145941191474E-3</v>
      </c>
      <c r="H187" s="140">
        <v>2796914.0733333332</v>
      </c>
      <c r="K187" s="34"/>
      <c r="L187" s="143"/>
      <c r="M187" s="34"/>
      <c r="N187" s="34"/>
    </row>
    <row r="188" spans="2:15" x14ac:dyDescent="0.2">
      <c r="B188" s="19" t="s">
        <v>125</v>
      </c>
      <c r="C188" s="18"/>
      <c r="D188" s="18"/>
      <c r="E188" s="18"/>
      <c r="F188" s="138">
        <v>44473254.680000007</v>
      </c>
      <c r="G188" s="139">
        <v>2.4323981637260073E-3</v>
      </c>
      <c r="H188" s="140">
        <v>2223662.7340000002</v>
      </c>
      <c r="K188" s="34"/>
      <c r="L188" s="143"/>
      <c r="M188" s="34"/>
      <c r="N188" s="34"/>
    </row>
    <row r="189" spans="2:15" x14ac:dyDescent="0.2">
      <c r="B189" s="66" t="s">
        <v>126</v>
      </c>
      <c r="C189" s="47"/>
      <c r="D189" s="47"/>
      <c r="E189" s="47"/>
      <c r="F189" s="144">
        <v>118614387.18000001</v>
      </c>
      <c r="G189" s="145">
        <v>6.4874365423465705E-3</v>
      </c>
      <c r="H189" s="146">
        <v>2758474.1204651166</v>
      </c>
      <c r="K189" s="34"/>
      <c r="L189" s="143"/>
      <c r="M189" s="34"/>
      <c r="N189" s="34"/>
    </row>
    <row r="190" spans="2:15" ht="13.5" thickBot="1" x14ac:dyDescent="0.25">
      <c r="B190" s="29" t="s">
        <v>46</v>
      </c>
      <c r="C190" s="30"/>
      <c r="D190" s="30"/>
      <c r="E190" s="30"/>
      <c r="F190" s="69">
        <v>18283706731.57999</v>
      </c>
      <c r="G190" s="147">
        <v>0.99999999999999989</v>
      </c>
      <c r="H190" s="148">
        <v>1398157.5844291497</v>
      </c>
      <c r="K190" s="34"/>
      <c r="L190" s="149"/>
    </row>
    <row r="193" spans="1:13" x14ac:dyDescent="0.2">
      <c r="A193" s="10" t="s">
        <v>127</v>
      </c>
      <c r="D193" s="150"/>
      <c r="K193" s="2"/>
      <c r="L193" s="2"/>
      <c r="M193" s="2"/>
    </row>
    <row r="194" spans="1:13" x14ac:dyDescent="0.2">
      <c r="A194" s="10"/>
      <c r="D194" s="150"/>
      <c r="K194" s="2"/>
      <c r="L194" s="2"/>
      <c r="M194" s="2"/>
    </row>
    <row r="195" spans="1:13" ht="36" x14ac:dyDescent="0.2">
      <c r="A195" s="10"/>
      <c r="B195" s="151" t="s">
        <v>128</v>
      </c>
      <c r="C195" s="151" t="s">
        <v>129</v>
      </c>
      <c r="D195" s="151" t="s">
        <v>130</v>
      </c>
      <c r="E195" s="151" t="s">
        <v>131</v>
      </c>
      <c r="F195" s="151" t="s">
        <v>132</v>
      </c>
      <c r="G195" s="151" t="s">
        <v>133</v>
      </c>
      <c r="H195" s="151" t="s">
        <v>134</v>
      </c>
      <c r="I195" s="151" t="s">
        <v>135</v>
      </c>
    </row>
    <row r="196" spans="1:13" ht="15" x14ac:dyDescent="0.25">
      <c r="A196" s="10"/>
      <c r="B196" s="152" t="s">
        <v>149</v>
      </c>
      <c r="C196" s="153">
        <v>2000283355</v>
      </c>
      <c r="D196" s="154">
        <v>42298</v>
      </c>
      <c r="E196" s="154">
        <v>43690</v>
      </c>
      <c r="F196" s="155">
        <v>43509</v>
      </c>
      <c r="G196" s="154">
        <v>43690</v>
      </c>
      <c r="H196" s="154">
        <v>44055</v>
      </c>
      <c r="I196" s="156">
        <v>57.999999999999993</v>
      </c>
      <c r="J196" s="133"/>
      <c r="K196" s="133"/>
    </row>
    <row r="197" spans="1:13" ht="15" x14ac:dyDescent="0.25">
      <c r="A197" s="10"/>
      <c r="B197" s="152" t="s">
        <v>150</v>
      </c>
      <c r="C197" s="153">
        <v>2500366592</v>
      </c>
      <c r="D197" s="154">
        <v>42510</v>
      </c>
      <c r="E197" s="154">
        <v>43997</v>
      </c>
      <c r="F197" s="155">
        <v>43539</v>
      </c>
      <c r="G197" s="154">
        <v>43997</v>
      </c>
      <c r="H197" s="154">
        <v>44362</v>
      </c>
      <c r="I197" s="156">
        <v>36</v>
      </c>
      <c r="J197" s="133"/>
      <c r="K197" s="133"/>
    </row>
    <row r="198" spans="1:13" ht="15" x14ac:dyDescent="0.25">
      <c r="A198" s="10"/>
      <c r="B198" s="152" t="s">
        <v>151</v>
      </c>
      <c r="C198" s="153">
        <v>2495277171</v>
      </c>
      <c r="D198" s="154">
        <v>42552</v>
      </c>
      <c r="E198" s="154">
        <v>44363</v>
      </c>
      <c r="F198" s="155">
        <v>43542</v>
      </c>
      <c r="G198" s="154">
        <v>44363</v>
      </c>
      <c r="H198" s="154">
        <v>44728</v>
      </c>
      <c r="I198" s="156">
        <v>43</v>
      </c>
      <c r="J198" s="133"/>
      <c r="K198" s="133"/>
    </row>
    <row r="199" spans="1:13" ht="15" x14ac:dyDescent="0.25">
      <c r="A199" s="10"/>
      <c r="B199" s="152" t="s">
        <v>152</v>
      </c>
      <c r="C199" s="153">
        <v>2501000828</v>
      </c>
      <c r="D199" s="154">
        <v>42825</v>
      </c>
      <c r="E199" s="154">
        <v>44727</v>
      </c>
      <c r="F199" s="155">
        <v>43539</v>
      </c>
      <c r="G199" s="154">
        <v>44727</v>
      </c>
      <c r="H199" s="154">
        <v>45092</v>
      </c>
      <c r="I199" s="156">
        <v>67</v>
      </c>
      <c r="J199" s="133"/>
      <c r="K199" s="133"/>
    </row>
    <row r="200" spans="1:13" ht="15" x14ac:dyDescent="0.25">
      <c r="A200" s="10"/>
      <c r="B200" s="152" t="s">
        <v>153</v>
      </c>
      <c r="C200" s="153">
        <v>2502275847</v>
      </c>
      <c r="D200" s="154">
        <v>43032</v>
      </c>
      <c r="E200" s="154">
        <v>45092</v>
      </c>
      <c r="F200" s="155">
        <v>43539</v>
      </c>
      <c r="G200" s="154">
        <v>45092</v>
      </c>
      <c r="H200" s="154">
        <v>45457</v>
      </c>
      <c r="I200" s="156">
        <v>60</v>
      </c>
      <c r="J200" s="133"/>
      <c r="K200" s="133"/>
    </row>
    <row r="201" spans="1:13" ht="15" x14ac:dyDescent="0.25">
      <c r="A201" s="10"/>
      <c r="B201" s="152" t="s">
        <v>154</v>
      </c>
      <c r="C201" s="153">
        <v>2497812864</v>
      </c>
      <c r="D201" s="154">
        <v>43168</v>
      </c>
      <c r="E201" s="154">
        <v>45397</v>
      </c>
      <c r="F201" s="155">
        <v>43480</v>
      </c>
      <c r="G201" s="154">
        <v>45397</v>
      </c>
      <c r="H201" s="154">
        <v>45762</v>
      </c>
      <c r="I201" s="156">
        <v>42</v>
      </c>
      <c r="J201" s="133"/>
      <c r="K201" s="133"/>
    </row>
    <row r="202" spans="1:13" ht="15" x14ac:dyDescent="0.25">
      <c r="A202" s="10"/>
      <c r="B202" s="152" t="s">
        <v>155</v>
      </c>
      <c r="C202" s="153">
        <v>503113114</v>
      </c>
      <c r="D202" s="154">
        <v>43327</v>
      </c>
      <c r="E202" s="154">
        <v>48822</v>
      </c>
      <c r="F202" s="155">
        <v>43707</v>
      </c>
      <c r="G202" s="154">
        <v>48822</v>
      </c>
      <c r="H202" s="154">
        <v>49187</v>
      </c>
      <c r="I202" s="156">
        <v>0</v>
      </c>
      <c r="J202" s="133"/>
      <c r="K202" s="133"/>
    </row>
    <row r="203" spans="1:13" ht="13.5" hidden="1" customHeight="1" x14ac:dyDescent="0.25">
      <c r="A203" s="10"/>
      <c r="B203" s="152" t="s">
        <v>156</v>
      </c>
      <c r="C203" s="157"/>
      <c r="D203" s="154">
        <v>43327</v>
      </c>
      <c r="E203" s="154"/>
      <c r="F203" s="155">
        <v>43707</v>
      </c>
      <c r="G203" s="154">
        <v>44072</v>
      </c>
      <c r="H203" s="154"/>
      <c r="I203" s="156">
        <v>67</v>
      </c>
      <c r="J203" s="128" t="str">
        <f>IF(F203-$D$10&lt;365,"0-1",IF(F203-$D$10&lt;730,"1-2",IF(F203-$D$10&lt;1095,"2-3",IF(F203-$D$10&lt;1825,"3-5",IF(F203-$D$10&lt;3650,"5-10",IF(F203-$D$10&lt;20000,"Over 10",0))))))</f>
        <v>0-1</v>
      </c>
      <c r="K203" s="128" t="str">
        <f>IF(G203-$D$10&lt;365,"0-1",IF(G203-$D$10&lt;730,"1-2",IF(G203-$D$10&lt;1095,"2-3",IF(G203-$D$10&lt;1825,"3-5",IF(G203-$D$10&lt;3650,"5-10",IF(G203-$D$10&lt;20000,"Over 10",0))))))</f>
        <v>1-2</v>
      </c>
    </row>
    <row r="204" spans="1:13" x14ac:dyDescent="0.2">
      <c r="A204" s="10"/>
      <c r="D204" s="150"/>
      <c r="K204" s="2"/>
      <c r="L204" s="2"/>
      <c r="M204" s="2"/>
    </row>
    <row r="205" spans="1:13" x14ac:dyDescent="0.2">
      <c r="A205" s="10"/>
      <c r="D205" s="150"/>
      <c r="K205" s="2"/>
      <c r="L205" s="2"/>
      <c r="M205" s="2"/>
    </row>
    <row r="206" spans="1:13" ht="36" x14ac:dyDescent="0.2">
      <c r="A206" s="10"/>
      <c r="B206" s="151" t="s">
        <v>128</v>
      </c>
      <c r="C206" s="158" t="s">
        <v>136</v>
      </c>
      <c r="D206" s="151" t="s">
        <v>137</v>
      </c>
      <c r="E206" s="151" t="s">
        <v>138</v>
      </c>
      <c r="F206" s="151" t="s">
        <v>139</v>
      </c>
      <c r="G206" s="151" t="s">
        <v>140</v>
      </c>
      <c r="H206" s="151" t="s">
        <v>141</v>
      </c>
      <c r="I206" s="151" t="s">
        <v>142</v>
      </c>
      <c r="M206" s="2"/>
    </row>
    <row r="207" spans="1:13" x14ac:dyDescent="0.2">
      <c r="A207" s="10"/>
      <c r="B207" s="154" t="s">
        <v>149</v>
      </c>
      <c r="C207" s="154" t="s">
        <v>143</v>
      </c>
      <c r="D207" s="154" t="s">
        <v>69</v>
      </c>
      <c r="E207" s="154" t="s">
        <v>97</v>
      </c>
      <c r="F207" s="154" t="s">
        <v>144</v>
      </c>
      <c r="G207" s="154" t="s">
        <v>145</v>
      </c>
      <c r="H207" s="154" t="s">
        <v>146</v>
      </c>
      <c r="I207" s="154" t="s">
        <v>147</v>
      </c>
      <c r="M207" s="2"/>
    </row>
    <row r="208" spans="1:13" x14ac:dyDescent="0.2">
      <c r="A208" s="10"/>
      <c r="B208" s="154" t="s">
        <v>150</v>
      </c>
      <c r="C208" s="154" t="s">
        <v>143</v>
      </c>
      <c r="D208" s="154" t="s">
        <v>69</v>
      </c>
      <c r="E208" s="154" t="s">
        <v>97</v>
      </c>
      <c r="F208" s="154" t="s">
        <v>144</v>
      </c>
      <c r="G208" s="154" t="s">
        <v>145</v>
      </c>
      <c r="H208" s="154" t="s">
        <v>146</v>
      </c>
      <c r="I208" s="154" t="s">
        <v>147</v>
      </c>
      <c r="M208" s="2"/>
    </row>
    <row r="209" spans="1:13" x14ac:dyDescent="0.2">
      <c r="A209" s="10"/>
      <c r="B209" s="154" t="s">
        <v>151</v>
      </c>
      <c r="C209" s="154" t="s">
        <v>143</v>
      </c>
      <c r="D209" s="154" t="s">
        <v>69</v>
      </c>
      <c r="E209" s="154" t="s">
        <v>97</v>
      </c>
      <c r="F209" s="154" t="s">
        <v>144</v>
      </c>
      <c r="G209" s="154" t="s">
        <v>145</v>
      </c>
      <c r="H209" s="154" t="s">
        <v>146</v>
      </c>
      <c r="I209" s="154" t="s">
        <v>147</v>
      </c>
      <c r="M209" s="2"/>
    </row>
    <row r="210" spans="1:13" x14ac:dyDescent="0.2">
      <c r="A210" s="10"/>
      <c r="B210" s="154" t="s">
        <v>152</v>
      </c>
      <c r="C210" s="154" t="s">
        <v>143</v>
      </c>
      <c r="D210" s="154" t="s">
        <v>69</v>
      </c>
      <c r="E210" s="154" t="s">
        <v>97</v>
      </c>
      <c r="F210" s="154" t="s">
        <v>144</v>
      </c>
      <c r="G210" s="154" t="s">
        <v>145</v>
      </c>
      <c r="H210" s="154" t="s">
        <v>146</v>
      </c>
      <c r="I210" s="154" t="s">
        <v>147</v>
      </c>
      <c r="M210" s="2"/>
    </row>
    <row r="211" spans="1:13" x14ac:dyDescent="0.2">
      <c r="A211" s="10"/>
      <c r="B211" s="154" t="s">
        <v>153</v>
      </c>
      <c r="C211" s="154" t="s">
        <v>143</v>
      </c>
      <c r="D211" s="154" t="s">
        <v>69</v>
      </c>
      <c r="E211" s="154" t="s">
        <v>97</v>
      </c>
      <c r="F211" s="154" t="s">
        <v>144</v>
      </c>
      <c r="G211" s="154" t="s">
        <v>145</v>
      </c>
      <c r="H211" s="154" t="s">
        <v>146</v>
      </c>
      <c r="I211" s="154" t="s">
        <v>147</v>
      </c>
      <c r="M211" s="2"/>
    </row>
    <row r="212" spans="1:13" x14ac:dyDescent="0.2">
      <c r="A212" s="10"/>
      <c r="B212" s="154" t="s">
        <v>154</v>
      </c>
      <c r="C212" s="154" t="s">
        <v>143</v>
      </c>
      <c r="D212" s="154" t="s">
        <v>69</v>
      </c>
      <c r="E212" s="154" t="s">
        <v>97</v>
      </c>
      <c r="F212" s="154" t="s">
        <v>144</v>
      </c>
      <c r="G212" s="154" t="s">
        <v>145</v>
      </c>
      <c r="H212" s="154" t="s">
        <v>146</v>
      </c>
      <c r="I212" s="154" t="s">
        <v>147</v>
      </c>
      <c r="M212" s="2"/>
    </row>
    <row r="213" spans="1:13" x14ac:dyDescent="0.2">
      <c r="A213" s="10"/>
      <c r="B213" s="154" t="s">
        <v>155</v>
      </c>
      <c r="C213" s="154" t="s">
        <v>143</v>
      </c>
      <c r="D213" s="154" t="s">
        <v>69</v>
      </c>
      <c r="E213" s="159" t="s">
        <v>148</v>
      </c>
      <c r="F213" s="154" t="s">
        <v>144</v>
      </c>
      <c r="G213" s="154" t="s">
        <v>145</v>
      </c>
      <c r="H213" s="154" t="s">
        <v>146</v>
      </c>
      <c r="I213" s="154" t="s">
        <v>147</v>
      </c>
      <c r="M213" s="2"/>
    </row>
    <row r="214" spans="1:13" hidden="1" x14ac:dyDescent="0.2">
      <c r="A214" s="10"/>
      <c r="B214" s="157"/>
      <c r="C214" s="157"/>
      <c r="D214" s="157"/>
      <c r="E214" s="157"/>
      <c r="F214" s="156"/>
      <c r="G214" s="160" t="s">
        <v>145</v>
      </c>
      <c r="H214" s="156"/>
      <c r="I214" s="156"/>
      <c r="M214" s="2"/>
    </row>
  </sheetData>
  <mergeCells count="1">
    <mergeCell ref="B44:H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Slettvoll</dc:creator>
  <cp:lastModifiedBy>Berit E. Huseklepp</cp:lastModifiedBy>
  <dcterms:created xsi:type="dcterms:W3CDTF">2019-09-13T07:35:02Z</dcterms:created>
  <dcterms:modified xsi:type="dcterms:W3CDTF">2019-09-23T06:39:11Z</dcterms:modified>
</cp:coreProperties>
</file>