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1"/>
  <workbookPr filterPrivacy="1" defaultThemeVersion="124226"/>
  <xr:revisionPtr revIDLastSave="0" documentId="11_F8389DFB2A868E74D9E7173B55CC83A0C3AB7061" xr6:coauthVersionLast="47" xr6:coauthVersionMax="47" xr10:uidLastSave="{00000000-0000-0000-0000-000000000000}"/>
  <bookViews>
    <workbookView xWindow="0" yWindow="0" windowWidth="24000" windowHeight="10890" firstSheet="6" xr2:uid="{00000000-000D-0000-FFFF-FFFF00000000}"/>
  </bookViews>
  <sheets>
    <sheet name="Startliste" sheetId="9" r:id="rId1"/>
    <sheet name="Resultat totalsum" sheetId="14" r:id="rId2"/>
    <sheet name="Resultat hest" sheetId="21" r:id="rId3"/>
    <sheet name="Resultater" sheetId="10" state="hidden" r:id="rId4"/>
    <sheet name="Instruksjoner" sheetId="8" state="hidden" r:id="rId5"/>
    <sheet name="Utskrift" sheetId="64" state="hidden" r:id="rId6"/>
    <sheet name="D (1)" sheetId="6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Addo_DocID">"af615c06-0486-46b2-a8d0-5a73d1adbaf5"</definedName>
    <definedName name="Addo_Today">42460</definedName>
    <definedName name="_xlnm.Print_Area" localSheetId="6">'D (1)'!$A$1:$X$53</definedName>
    <definedName name="_xlnm.Print_Area" localSheetId="2">'Resultat hest'!$A$1:$J$33</definedName>
    <definedName name="_xlnm.Print_Area" localSheetId="1">'Resultat totalsum'!$A$1:$K$34</definedName>
    <definedName name="_xlnm.Print_Area" localSheetId="0">Startliste!$B$1:$K$41</definedName>
    <definedName name="_xlnm.Print_Area" localSheetId="5">Utskrift!$A$1:$X$53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4" l="1"/>
  <c r="H4" i="14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" i="10"/>
  <c r="E4" i="10"/>
  <c r="F4" i="10"/>
  <c r="G4" i="10"/>
  <c r="E5" i="10"/>
  <c r="F5" i="10"/>
  <c r="G5" i="10"/>
  <c r="E6" i="10"/>
  <c r="F6" i="10"/>
  <c r="G6" i="10"/>
  <c r="E7" i="10"/>
  <c r="F7" i="10"/>
  <c r="G7" i="10"/>
  <c r="E8" i="10"/>
  <c r="F8" i="10"/>
  <c r="G8" i="10"/>
  <c r="E9" i="10"/>
  <c r="F9" i="10"/>
  <c r="G9" i="10"/>
  <c r="E10" i="10"/>
  <c r="F10" i="10"/>
  <c r="G10" i="10"/>
  <c r="E11" i="10"/>
  <c r="F11" i="10"/>
  <c r="G11" i="10"/>
  <c r="E12" i="10"/>
  <c r="F12" i="10"/>
  <c r="G12" i="10"/>
  <c r="E13" i="10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E24" i="10"/>
  <c r="F24" i="10"/>
  <c r="G24" i="10"/>
  <c r="E25" i="10"/>
  <c r="F25" i="10"/>
  <c r="G25" i="10"/>
  <c r="E26" i="10"/>
  <c r="F26" i="10"/>
  <c r="G26" i="10"/>
  <c r="E27" i="10"/>
  <c r="F27" i="10"/>
  <c r="G27" i="10"/>
  <c r="E28" i="10"/>
  <c r="F28" i="10"/>
  <c r="G28" i="10"/>
  <c r="E29" i="10"/>
  <c r="F29" i="10"/>
  <c r="G29" i="10"/>
  <c r="E30" i="10"/>
  <c r="F30" i="10"/>
  <c r="G30" i="10"/>
  <c r="E31" i="10"/>
  <c r="F31" i="10"/>
  <c r="G31" i="10"/>
  <c r="E32" i="10"/>
  <c r="F32" i="10"/>
  <c r="G32" i="10"/>
  <c r="F3" i="10"/>
  <c r="G3" i="10"/>
  <c r="E3" i="10"/>
  <c r="G48" i="62"/>
  <c r="G49" i="62"/>
  <c r="D27" i="62" s="1"/>
  <c r="G27" i="62" s="1"/>
  <c r="V34" i="62"/>
  <c r="V31" i="62"/>
  <c r="V25" i="62"/>
  <c r="W35" i="62"/>
  <c r="W18" i="62"/>
  <c r="V17" i="62"/>
  <c r="V14" i="62"/>
  <c r="V8" i="62"/>
  <c r="G42" i="62"/>
  <c r="G43" i="62" s="1"/>
  <c r="C27" i="62" s="1"/>
  <c r="F27" i="62" s="1"/>
  <c r="A2" i="21"/>
  <c r="B102" i="64"/>
  <c r="B103" i="64" s="1"/>
  <c r="D95" i="64"/>
  <c r="E95" i="64"/>
  <c r="D94" i="64"/>
  <c r="E94" i="64"/>
  <c r="D93" i="64"/>
  <c r="E93" i="64"/>
  <c r="D92" i="64"/>
  <c r="E92" i="64"/>
  <c r="D91" i="64"/>
  <c r="E91" i="64"/>
  <c r="D90" i="64"/>
  <c r="E90" i="64"/>
  <c r="D89" i="64"/>
  <c r="E89" i="64"/>
  <c r="D88" i="64"/>
  <c r="E88" i="64"/>
  <c r="D87" i="64"/>
  <c r="E87" i="64"/>
  <c r="D85" i="64"/>
  <c r="D84" i="64"/>
  <c r="D83" i="64"/>
  <c r="D82" i="64"/>
  <c r="D73" i="64"/>
  <c r="E73" i="64"/>
  <c r="D72" i="64"/>
  <c r="E72" i="64"/>
  <c r="D71" i="64"/>
  <c r="E71" i="64"/>
  <c r="D70" i="64"/>
  <c r="E70" i="64"/>
  <c r="D69" i="64"/>
  <c r="E69" i="64"/>
  <c r="D68" i="64"/>
  <c r="E68" i="64"/>
  <c r="D67" i="64"/>
  <c r="E67" i="64"/>
  <c r="D66" i="64"/>
  <c r="E66" i="64"/>
  <c r="D65" i="64"/>
  <c r="E65" i="64"/>
  <c r="D63" i="64"/>
  <c r="D62" i="64"/>
  <c r="D61" i="64"/>
  <c r="D60" i="64"/>
  <c r="K47" i="64"/>
  <c r="K42" i="64"/>
  <c r="E30" i="64"/>
  <c r="D20" i="64"/>
  <c r="G5" i="64"/>
  <c r="V4" i="64"/>
  <c r="E5" i="64"/>
  <c r="R4" i="64" s="1"/>
  <c r="E4" i="64"/>
  <c r="R3" i="64"/>
  <c r="E3" i="64"/>
  <c r="I1" i="21"/>
  <c r="J1" i="21"/>
  <c r="K2" i="14"/>
  <c r="K1" i="14"/>
  <c r="D75" i="64"/>
  <c r="D77" i="64"/>
  <c r="C61" i="64"/>
  <c r="E61" i="64"/>
  <c r="G61" i="64"/>
  <c r="D97" i="64"/>
  <c r="D99" i="64"/>
  <c r="C83" i="64"/>
  <c r="E83" i="64"/>
  <c r="G83" i="64"/>
  <c r="D76" i="64"/>
  <c r="D98" i="64"/>
  <c r="C84" i="64"/>
  <c r="C62" i="64"/>
  <c r="E60" i="64"/>
  <c r="G60" i="64"/>
  <c r="E82" i="64"/>
  <c r="G82" i="64"/>
  <c r="D7" i="62"/>
  <c r="G28" i="62"/>
  <c r="F28" i="62"/>
  <c r="E84" i="64"/>
  <c r="G84" i="64"/>
  <c r="C85" i="64"/>
  <c r="E85" i="64"/>
  <c r="G85" i="64"/>
  <c r="E62" i="64"/>
  <c r="G62" i="64"/>
  <c r="C63" i="64"/>
  <c r="E63" i="64"/>
  <c r="G63" i="64"/>
  <c r="F26" i="62"/>
  <c r="G26" i="62"/>
  <c r="D20" i="62"/>
  <c r="D16" i="62"/>
  <c r="C16" i="62"/>
  <c r="B102" i="62"/>
  <c r="B103" i="62" s="1"/>
  <c r="B2" i="62" s="1"/>
  <c r="K2" i="62" s="1"/>
  <c r="K47" i="62"/>
  <c r="K42" i="62"/>
  <c r="W34" i="62"/>
  <c r="W31" i="62"/>
  <c r="E30" i="62"/>
  <c r="W25" i="62"/>
  <c r="W17" i="62"/>
  <c r="W14" i="62"/>
  <c r="W8" i="62"/>
  <c r="E4" i="62"/>
  <c r="G5" i="62"/>
  <c r="V4" i="62" s="1"/>
  <c r="E5" i="62"/>
  <c r="R4" i="62"/>
  <c r="R3" i="62"/>
  <c r="E3" i="62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6" i="9"/>
  <c r="J3" i="21"/>
  <c r="I3" i="21"/>
  <c r="H3" i="21"/>
  <c r="A3" i="21"/>
  <c r="B4" i="14"/>
  <c r="C4" i="14"/>
  <c r="D4" i="14"/>
  <c r="G4" i="14"/>
  <c r="A4" i="14"/>
  <c r="B4" i="10"/>
  <c r="C4" i="10"/>
  <c r="D4" i="10"/>
  <c r="B5" i="10"/>
  <c r="C5" i="10"/>
  <c r="D5" i="10"/>
  <c r="B6" i="10"/>
  <c r="C6" i="10"/>
  <c r="D6" i="10"/>
  <c r="B7" i="10"/>
  <c r="C7" i="10"/>
  <c r="D7" i="10"/>
  <c r="B8" i="10"/>
  <c r="C8" i="10"/>
  <c r="D8" i="10"/>
  <c r="B9" i="10"/>
  <c r="C9" i="10"/>
  <c r="D9" i="10"/>
  <c r="B10" i="10"/>
  <c r="C10" i="10"/>
  <c r="D10" i="10"/>
  <c r="B11" i="10"/>
  <c r="C11" i="10"/>
  <c r="D11" i="10"/>
  <c r="B12" i="10"/>
  <c r="C12" i="10"/>
  <c r="D12" i="10"/>
  <c r="B13" i="10"/>
  <c r="C13" i="10"/>
  <c r="D13" i="10"/>
  <c r="B14" i="10"/>
  <c r="C14" i="10"/>
  <c r="D14" i="10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C3" i="10"/>
  <c r="D3" i="10"/>
  <c r="B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C2" i="10"/>
  <c r="D2" i="10"/>
  <c r="A2" i="10"/>
  <c r="B2" i="10"/>
  <c r="E61" i="8"/>
  <c r="F61" i="8"/>
  <c r="E60" i="8"/>
  <c r="F60" i="8"/>
  <c r="E59" i="8"/>
  <c r="F59" i="8"/>
  <c r="E58" i="8"/>
  <c r="F58" i="8"/>
  <c r="E57" i="8"/>
  <c r="F57" i="8"/>
  <c r="E56" i="8"/>
  <c r="F56" i="8"/>
  <c r="E55" i="8"/>
  <c r="F55" i="8"/>
  <c r="E54" i="8"/>
  <c r="F54" i="8"/>
  <c r="E53" i="8"/>
  <c r="F53" i="8"/>
  <c r="E51" i="8"/>
  <c r="E50" i="8"/>
  <c r="E49" i="8"/>
  <c r="E48" i="8"/>
  <c r="Y41" i="8"/>
  <c r="Y40" i="8"/>
  <c r="Y37" i="8"/>
  <c r="E36" i="8"/>
  <c r="Y34" i="8"/>
  <c r="G33" i="8"/>
  <c r="Y31" i="8"/>
  <c r="Y26" i="8"/>
  <c r="Y25" i="8"/>
  <c r="Y22" i="8"/>
  <c r="Y19" i="8"/>
  <c r="Y16" i="8"/>
  <c r="W28" i="8"/>
  <c r="C25" i="8"/>
  <c r="E25" i="8"/>
  <c r="J27" i="8"/>
  <c r="E63" i="8"/>
  <c r="J29" i="8"/>
  <c r="W43" i="8"/>
  <c r="C35" i="8"/>
  <c r="G35" i="8"/>
  <c r="F48" i="8"/>
  <c r="G48" i="8"/>
  <c r="D49" i="8"/>
  <c r="D50" i="8"/>
  <c r="E64" i="8"/>
  <c r="E65" i="8"/>
  <c r="C34" i="8"/>
  <c r="G34" i="8"/>
  <c r="F49" i="8"/>
  <c r="G49" i="8"/>
  <c r="D51" i="8"/>
  <c r="F51" i="8"/>
  <c r="G51" i="8"/>
  <c r="F50" i="8"/>
  <c r="G50" i="8"/>
  <c r="C32" i="8"/>
  <c r="G32" i="8"/>
  <c r="G36" i="8"/>
  <c r="J36" i="8"/>
  <c r="J38" i="8"/>
  <c r="J40" i="8"/>
  <c r="J29" i="10"/>
  <c r="K18" i="10"/>
  <c r="I7" i="10"/>
  <c r="M5" i="10"/>
  <c r="L8" i="10"/>
  <c r="M23" i="10"/>
  <c r="L13" i="10"/>
  <c r="L32" i="10"/>
  <c r="I26" i="10"/>
  <c r="L6" i="10"/>
  <c r="J31" i="10"/>
  <c r="K14" i="10"/>
  <c r="I11" i="10"/>
  <c r="L26" i="10"/>
  <c r="I6" i="10"/>
  <c r="L31" i="10"/>
  <c r="K10" i="10"/>
  <c r="I21" i="10"/>
  <c r="M14" i="10"/>
  <c r="K25" i="10"/>
  <c r="K24" i="10"/>
  <c r="J14" i="10"/>
  <c r="J28" i="10"/>
  <c r="J21" i="10"/>
  <c r="I16" i="10"/>
  <c r="I28" i="10"/>
  <c r="K16" i="10"/>
  <c r="K28" i="10"/>
  <c r="I5" i="10"/>
  <c r="M11" i="10"/>
  <c r="K20" i="10"/>
  <c r="J12" i="10"/>
  <c r="M21" i="10"/>
  <c r="I29" i="10"/>
  <c r="J19" i="10"/>
  <c r="M27" i="10"/>
  <c r="K7" i="10"/>
  <c r="J9" i="10"/>
  <c r="K11" i="10"/>
  <c r="K5" i="10"/>
  <c r="K31" i="10"/>
  <c r="I27" i="10"/>
  <c r="L24" i="10"/>
  <c r="J32" i="10"/>
  <c r="K19" i="10"/>
  <c r="J6" i="10"/>
  <c r="J10" i="10"/>
  <c r="M16" i="10"/>
  <c r="L21" i="10"/>
  <c r="M26" i="10"/>
  <c r="I24" i="10"/>
  <c r="M15" i="10"/>
  <c r="J23" i="10"/>
  <c r="I20" i="10"/>
  <c r="M31" i="10"/>
  <c r="K23" i="10"/>
  <c r="L7" i="10"/>
  <c r="L17" i="10"/>
  <c r="K29" i="10"/>
  <c r="J26" i="10"/>
  <c r="L5" i="10"/>
  <c r="I12" i="10"/>
  <c r="L16" i="10"/>
  <c r="K27" i="10"/>
  <c r="L15" i="10"/>
  <c r="I30" i="10"/>
  <c r="L19" i="10"/>
  <c r="I25" i="10"/>
  <c r="M8" i="10"/>
  <c r="J20" i="10"/>
  <c r="L20" i="10"/>
  <c r="I4" i="10"/>
  <c r="K4" i="10"/>
  <c r="J7" i="10"/>
  <c r="J18" i="10"/>
  <c r="L25" i="10"/>
  <c r="J24" i="10"/>
  <c r="L23" i="10"/>
  <c r="K21" i="10"/>
  <c r="M6" i="10"/>
  <c r="L18" i="10"/>
  <c r="L22" i="10"/>
  <c r="M25" i="10"/>
  <c r="L14" i="10"/>
  <c r="I9" i="10"/>
  <c r="I8" i="10"/>
  <c r="L9" i="10"/>
  <c r="M24" i="10"/>
  <c r="K12" i="10"/>
  <c r="K13" i="10"/>
  <c r="I10" i="10"/>
  <c r="J30" i="10"/>
  <c r="I31" i="10"/>
  <c r="K26" i="10"/>
  <c r="M10" i="10"/>
  <c r="M32" i="10"/>
  <c r="L11" i="10"/>
  <c r="L30" i="10"/>
  <c r="K9" i="10"/>
  <c r="K17" i="10"/>
  <c r="I23" i="10"/>
  <c r="M18" i="10"/>
  <c r="J5" i="10"/>
  <c r="I32" i="10"/>
  <c r="J4" i="10"/>
  <c r="J27" i="10"/>
  <c r="M17" i="10"/>
  <c r="M28" i="10"/>
  <c r="L12" i="10"/>
  <c r="M4" i="10"/>
  <c r="J13" i="10"/>
  <c r="M9" i="10"/>
  <c r="K22" i="10"/>
  <c r="M29" i="10"/>
  <c r="M12" i="10"/>
  <c r="M22" i="10"/>
  <c r="I17" i="10"/>
  <c r="L28" i="10"/>
  <c r="L29" i="10"/>
  <c r="M30" i="10"/>
  <c r="K6" i="10"/>
  <c r="L4" i="10"/>
  <c r="J22" i="10"/>
  <c r="I22" i="10"/>
  <c r="J15" i="10"/>
  <c r="J17" i="10"/>
  <c r="L10" i="10"/>
  <c r="M19" i="10"/>
  <c r="J16" i="10"/>
  <c r="K8" i="10"/>
  <c r="J11" i="10"/>
  <c r="M13" i="10"/>
  <c r="I18" i="10"/>
  <c r="I13" i="10"/>
  <c r="I14" i="10"/>
  <c r="M20" i="10"/>
  <c r="K15" i="10"/>
  <c r="K30" i="10"/>
  <c r="M7" i="10"/>
  <c r="I15" i="10"/>
  <c r="I19" i="10"/>
  <c r="K32" i="10"/>
  <c r="L27" i="10"/>
  <c r="J25" i="10"/>
  <c r="J8" i="10"/>
  <c r="W38" i="62" l="1"/>
  <c r="W21" i="62"/>
  <c r="N27" i="10"/>
  <c r="AD27" i="10" s="1"/>
  <c r="AE27" i="10" s="1"/>
  <c r="O32" i="10"/>
  <c r="P32" i="10" s="1"/>
  <c r="O30" i="10"/>
  <c r="P30" i="10" s="1"/>
  <c r="O15" i="10"/>
  <c r="P15" i="10" s="1"/>
  <c r="O8" i="10"/>
  <c r="N10" i="10"/>
  <c r="AD10" i="10" s="1"/>
  <c r="N4" i="10"/>
  <c r="AD4" i="10" s="1"/>
  <c r="O6" i="10"/>
  <c r="N29" i="10"/>
  <c r="AD29" i="10" s="1"/>
  <c r="AE29" i="10" s="1"/>
  <c r="N28" i="10"/>
  <c r="AD28" i="10" s="1"/>
  <c r="AE28" i="10" s="1"/>
  <c r="O22" i="10"/>
  <c r="P22" i="10" s="1"/>
  <c r="N12" i="10"/>
  <c r="AD12" i="10" s="1"/>
  <c r="AE12" i="10" s="1"/>
  <c r="O17" i="10"/>
  <c r="P17" i="10" s="1"/>
  <c r="O9" i="10"/>
  <c r="P9" i="10" s="1"/>
  <c r="N30" i="10"/>
  <c r="AD30" i="10" s="1"/>
  <c r="AE30" i="10" s="1"/>
  <c r="N11" i="10"/>
  <c r="AD11" i="10" s="1"/>
  <c r="O26" i="10"/>
  <c r="P26" i="10" s="1"/>
  <c r="O13" i="10"/>
  <c r="P13" i="10" s="1"/>
  <c r="O12" i="10"/>
  <c r="P12" i="10" s="1"/>
  <c r="N9" i="10"/>
  <c r="AD9" i="10" s="1"/>
  <c r="AE9" i="10" s="1"/>
  <c r="N14" i="10"/>
  <c r="AD14" i="10" s="1"/>
  <c r="AE14" i="10" s="1"/>
  <c r="N22" i="10"/>
  <c r="AD22" i="10" s="1"/>
  <c r="AE22" i="10" s="1"/>
  <c r="N18" i="10"/>
  <c r="AD18" i="10" s="1"/>
  <c r="AE18" i="10" s="1"/>
  <c r="O21" i="10"/>
  <c r="P21" i="10" s="1"/>
  <c r="N23" i="10"/>
  <c r="AD23" i="10" s="1"/>
  <c r="AE23" i="10" s="1"/>
  <c r="N25" i="10"/>
  <c r="AD25" i="10" s="1"/>
  <c r="AE25" i="10" s="1"/>
  <c r="O4" i="10"/>
  <c r="N20" i="10"/>
  <c r="AD20" i="10" s="1"/>
  <c r="AE20" i="10" s="1"/>
  <c r="N19" i="10"/>
  <c r="AD19" i="10" s="1"/>
  <c r="AE19" i="10" s="1"/>
  <c r="N15" i="10"/>
  <c r="AD15" i="10" s="1"/>
  <c r="AE15" i="10" s="1"/>
  <c r="O27" i="10"/>
  <c r="P27" i="10" s="1"/>
  <c r="N16" i="10"/>
  <c r="AD16" i="10" s="1"/>
  <c r="AE16" i="10" s="1"/>
  <c r="N5" i="10"/>
  <c r="AD5" i="10" s="1"/>
  <c r="O29" i="10"/>
  <c r="P29" i="10" s="1"/>
  <c r="N17" i="10"/>
  <c r="AD17" i="10" s="1"/>
  <c r="AE17" i="10" s="1"/>
  <c r="N7" i="10"/>
  <c r="AD7" i="10" s="1"/>
  <c r="AE7" i="10" s="1"/>
  <c r="O23" i="10"/>
  <c r="P23" i="10" s="1"/>
  <c r="N21" i="10"/>
  <c r="AD21" i="10" s="1"/>
  <c r="AE21" i="10" s="1"/>
  <c r="O19" i="10"/>
  <c r="P19" i="10" s="1"/>
  <c r="N24" i="10"/>
  <c r="AD24" i="10" s="1"/>
  <c r="AE24" i="10" s="1"/>
  <c r="O31" i="10"/>
  <c r="P31" i="10" s="1"/>
  <c r="O5" i="10"/>
  <c r="O11" i="10"/>
  <c r="O7" i="10"/>
  <c r="P7" i="10" s="1"/>
  <c r="O20" i="10"/>
  <c r="P20" i="10" s="1"/>
  <c r="O28" i="10"/>
  <c r="P28" i="10" s="1"/>
  <c r="O16" i="10"/>
  <c r="P16" i="10" s="1"/>
  <c r="O24" i="10"/>
  <c r="P24" i="10" s="1"/>
  <c r="O25" i="10"/>
  <c r="P25" i="10" s="1"/>
  <c r="O10" i="10"/>
  <c r="N31" i="10"/>
  <c r="AD31" i="10" s="1"/>
  <c r="AE31" i="10" s="1"/>
  <c r="N26" i="10"/>
  <c r="AD26" i="10" s="1"/>
  <c r="AE26" i="10" s="1"/>
  <c r="O14" i="10"/>
  <c r="P14" i="10" s="1"/>
  <c r="N6" i="10"/>
  <c r="AD6" i="10" s="1"/>
  <c r="N32" i="10"/>
  <c r="AD32" i="10" s="1"/>
  <c r="AE32" i="10" s="1"/>
  <c r="N13" i="10"/>
  <c r="AD13" i="10" s="1"/>
  <c r="AE13" i="10" s="1"/>
  <c r="N8" i="10"/>
  <c r="AD8" i="10" s="1"/>
  <c r="O18" i="10"/>
  <c r="P18" i="10" s="1"/>
  <c r="B4" i="62"/>
  <c r="K4" i="62" s="1"/>
  <c r="B3" i="62"/>
  <c r="K3" i="62" s="1"/>
  <c r="B5" i="62"/>
  <c r="K5" i="62" s="1"/>
  <c r="L3" i="10"/>
  <c r="C29" i="62" l="1"/>
  <c r="M3" i="10"/>
  <c r="N3" i="10"/>
  <c r="AD3" i="10" s="1"/>
  <c r="AE3" i="10" s="1"/>
  <c r="C18" i="62"/>
  <c r="AE6" i="10"/>
  <c r="P10" i="10"/>
  <c r="P5" i="10"/>
  <c r="AE4" i="10"/>
  <c r="AE8" i="10"/>
  <c r="AE5" i="10"/>
  <c r="AE10" i="10"/>
  <c r="P8" i="10"/>
  <c r="P11" i="10"/>
  <c r="P4" i="10"/>
  <c r="AE11" i="10"/>
  <c r="P6" i="10"/>
  <c r="F29" i="62" l="1"/>
  <c r="F30" i="62" s="1"/>
  <c r="F31" i="62" s="1"/>
  <c r="D29" i="62"/>
  <c r="G29" i="62" s="1"/>
  <c r="G30" i="62" s="1"/>
  <c r="G31" i="62" s="1"/>
  <c r="C19" i="62"/>
  <c r="C21" i="62" s="1"/>
  <c r="D18" i="62"/>
  <c r="D19" i="62" s="1"/>
  <c r="D21" i="62" s="1"/>
  <c r="G34" i="62" s="1"/>
  <c r="G36" i="62" s="1"/>
  <c r="AF21" i="10"/>
  <c r="AF20" i="10"/>
  <c r="AF8" i="10"/>
  <c r="AF5" i="10"/>
  <c r="AF30" i="10"/>
  <c r="AF25" i="10"/>
  <c r="AF31" i="10"/>
  <c r="AF12" i="10"/>
  <c r="AF19" i="10"/>
  <c r="AF28" i="10"/>
  <c r="AF9" i="10"/>
  <c r="AF17" i="10"/>
  <c r="AF7" i="10"/>
  <c r="AF4" i="10"/>
  <c r="AF3" i="10"/>
  <c r="AF32" i="10"/>
  <c r="AF16" i="10"/>
  <c r="AF29" i="10"/>
  <c r="AF14" i="10"/>
  <c r="AF6" i="10"/>
  <c r="AF22" i="10"/>
  <c r="AF24" i="10"/>
  <c r="AF27" i="10"/>
  <c r="AF18" i="10"/>
  <c r="AF23" i="10"/>
  <c r="AF11" i="10"/>
  <c r="AF10" i="10"/>
  <c r="AF26" i="10"/>
  <c r="AF15" i="10"/>
  <c r="AF13" i="10"/>
  <c r="G32" i="62" l="1"/>
  <c r="J3" i="10" s="1"/>
  <c r="D22" i="62"/>
  <c r="F34" i="62"/>
  <c r="F36" i="62" s="1"/>
  <c r="G38" i="62" s="1"/>
  <c r="AP18" i="10"/>
  <c r="D19" i="21" s="1"/>
  <c r="AN18" i="10"/>
  <c r="B19" i="21" s="1"/>
  <c r="AJ18" i="10"/>
  <c r="J19" i="21" s="1"/>
  <c r="AH18" i="10"/>
  <c r="H19" i="21" s="1"/>
  <c r="AL18" i="10"/>
  <c r="F19" i="21" s="1"/>
  <c r="AM18" i="10"/>
  <c r="AO18" i="10"/>
  <c r="C19" i="21" s="1"/>
  <c r="AK18" i="10"/>
  <c r="E19" i="21" s="1"/>
  <c r="AI18" i="10"/>
  <c r="I19" i="21" s="1"/>
  <c r="AP17" i="10"/>
  <c r="D18" i="21" s="1"/>
  <c r="AL17" i="10"/>
  <c r="F18" i="21" s="1"/>
  <c r="AJ17" i="10"/>
  <c r="J18" i="21" s="1"/>
  <c r="AH17" i="10"/>
  <c r="H18" i="21" s="1"/>
  <c r="AN17" i="10"/>
  <c r="B18" i="21" s="1"/>
  <c r="AM17" i="10"/>
  <c r="AK17" i="10"/>
  <c r="E18" i="21" s="1"/>
  <c r="AO17" i="10"/>
  <c r="C18" i="21" s="1"/>
  <c r="AI17" i="10"/>
  <c r="I18" i="21" s="1"/>
  <c r="AN5" i="10"/>
  <c r="B6" i="21" s="1"/>
  <c r="AP5" i="10"/>
  <c r="D6" i="21" s="1"/>
  <c r="AK5" i="10"/>
  <c r="E6" i="21" s="1"/>
  <c r="AM5" i="10"/>
  <c r="AH5" i="10"/>
  <c r="H6" i="21" s="1"/>
  <c r="AO5" i="10"/>
  <c r="C6" i="21" s="1"/>
  <c r="AL5" i="10"/>
  <c r="F6" i="21" s="1"/>
  <c r="AI5" i="10"/>
  <c r="I6" i="21" s="1"/>
  <c r="AJ5" i="10"/>
  <c r="J6" i="21" s="1"/>
  <c r="AN10" i="10"/>
  <c r="B11" i="21" s="1"/>
  <c r="AP10" i="10"/>
  <c r="D11" i="21" s="1"/>
  <c r="AO10" i="10"/>
  <c r="C11" i="21" s="1"/>
  <c r="AM10" i="10"/>
  <c r="AL10" i="10"/>
  <c r="F11" i="21" s="1"/>
  <c r="AI10" i="10"/>
  <c r="I11" i="21" s="1"/>
  <c r="AK10" i="10"/>
  <c r="E11" i="21" s="1"/>
  <c r="AJ10" i="10"/>
  <c r="J11" i="21" s="1"/>
  <c r="AH10" i="10"/>
  <c r="H11" i="21" s="1"/>
  <c r="AN27" i="10"/>
  <c r="B28" i="21" s="1"/>
  <c r="AO27" i="10"/>
  <c r="C28" i="21" s="1"/>
  <c r="AP27" i="10"/>
  <c r="D28" i="21" s="1"/>
  <c r="AM27" i="10"/>
  <c r="AJ27" i="10"/>
  <c r="J28" i="21" s="1"/>
  <c r="AI27" i="10"/>
  <c r="I28" i="21" s="1"/>
  <c r="AL27" i="10"/>
  <c r="F28" i="21" s="1"/>
  <c r="AH27" i="10"/>
  <c r="H28" i="21" s="1"/>
  <c r="AK27" i="10"/>
  <c r="E28" i="21" s="1"/>
  <c r="AN14" i="10"/>
  <c r="B15" i="21" s="1"/>
  <c r="AP14" i="10"/>
  <c r="D15" i="21" s="1"/>
  <c r="AM14" i="10"/>
  <c r="AK14" i="10"/>
  <c r="E15" i="21" s="1"/>
  <c r="AJ14" i="10"/>
  <c r="J15" i="21" s="1"/>
  <c r="AI14" i="10"/>
  <c r="I15" i="21" s="1"/>
  <c r="AH14" i="10"/>
  <c r="H15" i="21" s="1"/>
  <c r="AL14" i="10"/>
  <c r="F15" i="21" s="1"/>
  <c r="AO14" i="10"/>
  <c r="C15" i="21" s="1"/>
  <c r="AP3" i="10"/>
  <c r="D4" i="21" s="1"/>
  <c r="AO3" i="10"/>
  <c r="C4" i="21" s="1"/>
  <c r="AM3" i="10"/>
  <c r="AH3" i="10"/>
  <c r="H4" i="21" s="1"/>
  <c r="AJ3" i="10"/>
  <c r="J4" i="21" s="1"/>
  <c r="AN3" i="10"/>
  <c r="B4" i="21" s="1"/>
  <c r="AK3" i="10"/>
  <c r="E4" i="21" s="1"/>
  <c r="AI3" i="10"/>
  <c r="I4" i="21" s="1"/>
  <c r="AL3" i="10"/>
  <c r="F4" i="21" s="1"/>
  <c r="AN9" i="10"/>
  <c r="B10" i="21" s="1"/>
  <c r="AP9" i="10"/>
  <c r="D10" i="21" s="1"/>
  <c r="AJ9" i="10"/>
  <c r="J10" i="21" s="1"/>
  <c r="AL9" i="10"/>
  <c r="F10" i="21" s="1"/>
  <c r="AK9" i="10"/>
  <c r="E10" i="21" s="1"/>
  <c r="AI9" i="10"/>
  <c r="I10" i="21" s="1"/>
  <c r="AH9" i="10"/>
  <c r="H10" i="21" s="1"/>
  <c r="AM9" i="10"/>
  <c r="AO9" i="10"/>
  <c r="C10" i="21" s="1"/>
  <c r="AO31" i="10"/>
  <c r="C32" i="21" s="1"/>
  <c r="AN31" i="10"/>
  <c r="B32" i="21" s="1"/>
  <c r="AL31" i="10"/>
  <c r="F32" i="21" s="1"/>
  <c r="AI31" i="10"/>
  <c r="I32" i="21" s="1"/>
  <c r="AK31" i="10"/>
  <c r="E32" i="21" s="1"/>
  <c r="AH31" i="10"/>
  <c r="H32" i="21" s="1"/>
  <c r="AP31" i="10"/>
  <c r="D32" i="21" s="1"/>
  <c r="AM31" i="10"/>
  <c r="AJ31" i="10"/>
  <c r="J32" i="21" s="1"/>
  <c r="AN8" i="10"/>
  <c r="B9" i="21" s="1"/>
  <c r="AP8" i="10"/>
  <c r="D9" i="21" s="1"/>
  <c r="AH8" i="10"/>
  <c r="H9" i="21" s="1"/>
  <c r="AM8" i="10"/>
  <c r="AL8" i="10"/>
  <c r="F9" i="21" s="1"/>
  <c r="AI8" i="10"/>
  <c r="I9" i="21" s="1"/>
  <c r="AJ8" i="10"/>
  <c r="J9" i="21" s="1"/>
  <c r="AO8" i="10"/>
  <c r="C9" i="21" s="1"/>
  <c r="AK8" i="10"/>
  <c r="E9" i="21" s="1"/>
  <c r="AO26" i="10"/>
  <c r="C27" i="21" s="1"/>
  <c r="AP26" i="10"/>
  <c r="D27" i="21" s="1"/>
  <c r="AK26" i="10"/>
  <c r="E27" i="21" s="1"/>
  <c r="AM26" i="10"/>
  <c r="AI26" i="10"/>
  <c r="I27" i="21" s="1"/>
  <c r="AJ26" i="10"/>
  <c r="J27" i="21" s="1"/>
  <c r="AN26" i="10"/>
  <c r="B27" i="21" s="1"/>
  <c r="AH26" i="10"/>
  <c r="H27" i="21" s="1"/>
  <c r="AL26" i="10"/>
  <c r="F27" i="21" s="1"/>
  <c r="AO6" i="10"/>
  <c r="C7" i="21" s="1"/>
  <c r="AN6" i="10"/>
  <c r="B7" i="21" s="1"/>
  <c r="AL6" i="10"/>
  <c r="F7" i="21" s="1"/>
  <c r="AK6" i="10"/>
  <c r="E7" i="21" s="1"/>
  <c r="AI6" i="10"/>
  <c r="I7" i="21" s="1"/>
  <c r="AP6" i="10"/>
  <c r="D7" i="21" s="1"/>
  <c r="AH6" i="10"/>
  <c r="H7" i="21" s="1"/>
  <c r="AM6" i="10"/>
  <c r="AJ6" i="10"/>
  <c r="J7" i="21" s="1"/>
  <c r="AN12" i="10"/>
  <c r="B13" i="21" s="1"/>
  <c r="AP12" i="10"/>
  <c r="D13" i="21" s="1"/>
  <c r="AO12" i="10"/>
  <c r="C13" i="21" s="1"/>
  <c r="AM12" i="10"/>
  <c r="AK12" i="10"/>
  <c r="E13" i="21" s="1"/>
  <c r="AJ12" i="10"/>
  <c r="J13" i="21" s="1"/>
  <c r="AH12" i="10"/>
  <c r="H13" i="21" s="1"/>
  <c r="AL12" i="10"/>
  <c r="F13" i="21" s="1"/>
  <c r="AI12" i="10"/>
  <c r="I13" i="21" s="1"/>
  <c r="AO13" i="10"/>
  <c r="C14" i="21" s="1"/>
  <c r="AP13" i="10"/>
  <c r="D14" i="21" s="1"/>
  <c r="AH13" i="10"/>
  <c r="H14" i="21" s="1"/>
  <c r="AK13" i="10"/>
  <c r="E14" i="21" s="1"/>
  <c r="AM13" i="10"/>
  <c r="AL13" i="10"/>
  <c r="F14" i="21" s="1"/>
  <c r="AN13" i="10"/>
  <c r="B14" i="21" s="1"/>
  <c r="AI13" i="10"/>
  <c r="I14" i="21" s="1"/>
  <c r="AJ13" i="10"/>
  <c r="J14" i="21" s="1"/>
  <c r="AN11" i="10"/>
  <c r="B12" i="21" s="1"/>
  <c r="AP11" i="10"/>
  <c r="D12" i="21" s="1"/>
  <c r="AO11" i="10"/>
  <c r="C12" i="21" s="1"/>
  <c r="AM11" i="10"/>
  <c r="AJ11" i="10"/>
  <c r="J12" i="21" s="1"/>
  <c r="AH11" i="10"/>
  <c r="H12" i="21" s="1"/>
  <c r="AK11" i="10"/>
  <c r="E12" i="21" s="1"/>
  <c r="AL11" i="10"/>
  <c r="F12" i="21" s="1"/>
  <c r="AI11" i="10"/>
  <c r="I12" i="21" s="1"/>
  <c r="AP24" i="10"/>
  <c r="D25" i="21" s="1"/>
  <c r="AO24" i="10"/>
  <c r="C25" i="21" s="1"/>
  <c r="AM24" i="10"/>
  <c r="AK24" i="10"/>
  <c r="E25" i="21" s="1"/>
  <c r="AH24" i="10"/>
  <c r="H25" i="21" s="1"/>
  <c r="AN24" i="10"/>
  <c r="B25" i="21" s="1"/>
  <c r="AL24" i="10"/>
  <c r="F25" i="21" s="1"/>
  <c r="AJ24" i="10"/>
  <c r="J25" i="21" s="1"/>
  <c r="AI24" i="10"/>
  <c r="I25" i="21" s="1"/>
  <c r="AN29" i="10"/>
  <c r="B30" i="21" s="1"/>
  <c r="AP29" i="10"/>
  <c r="D30" i="21" s="1"/>
  <c r="AL29" i="10"/>
  <c r="F30" i="21" s="1"/>
  <c r="AJ29" i="10"/>
  <c r="J30" i="21" s="1"/>
  <c r="AI29" i="10"/>
  <c r="I30" i="21" s="1"/>
  <c r="AH29" i="10"/>
  <c r="H30" i="21" s="1"/>
  <c r="AO29" i="10"/>
  <c r="C30" i="21" s="1"/>
  <c r="AM29" i="10"/>
  <c r="AK29" i="10"/>
  <c r="E30" i="21" s="1"/>
  <c r="AO4" i="10"/>
  <c r="C5" i="21" s="1"/>
  <c r="AN4" i="10"/>
  <c r="B5" i="21" s="1"/>
  <c r="AL4" i="10"/>
  <c r="F5" i="21" s="1"/>
  <c r="AM4" i="10"/>
  <c r="AJ4" i="10"/>
  <c r="J5" i="21" s="1"/>
  <c r="AK4" i="10"/>
  <c r="E5" i="21" s="1"/>
  <c r="AP4" i="10"/>
  <c r="D5" i="21" s="1"/>
  <c r="AH4" i="10"/>
  <c r="H5" i="21" s="1"/>
  <c r="AI4" i="10"/>
  <c r="I5" i="21" s="1"/>
  <c r="AO28" i="10"/>
  <c r="C29" i="21" s="1"/>
  <c r="AP28" i="10"/>
  <c r="D29" i="21" s="1"/>
  <c r="AM28" i="10"/>
  <c r="AK28" i="10"/>
  <c r="E29" i="21" s="1"/>
  <c r="AJ28" i="10"/>
  <c r="J29" i="21" s="1"/>
  <c r="AH28" i="10"/>
  <c r="H29" i="21" s="1"/>
  <c r="AL28" i="10"/>
  <c r="F29" i="21" s="1"/>
  <c r="AN28" i="10"/>
  <c r="B29" i="21" s="1"/>
  <c r="AI28" i="10"/>
  <c r="I29" i="21" s="1"/>
  <c r="AO25" i="10"/>
  <c r="C26" i="21" s="1"/>
  <c r="AN25" i="10"/>
  <c r="B26" i="21" s="1"/>
  <c r="AL25" i="10"/>
  <c r="F26" i="21" s="1"/>
  <c r="AI25" i="10"/>
  <c r="I26" i="21" s="1"/>
  <c r="AH25" i="10"/>
  <c r="H26" i="21" s="1"/>
  <c r="AM25" i="10"/>
  <c r="AJ25" i="10"/>
  <c r="J26" i="21" s="1"/>
  <c r="AP25" i="10"/>
  <c r="D26" i="21" s="1"/>
  <c r="AK25" i="10"/>
  <c r="E26" i="21" s="1"/>
  <c r="AO20" i="10"/>
  <c r="C21" i="21" s="1"/>
  <c r="AN20" i="10"/>
  <c r="B21" i="21" s="1"/>
  <c r="AI20" i="10"/>
  <c r="I21" i="21" s="1"/>
  <c r="AH20" i="10"/>
  <c r="H21" i="21" s="1"/>
  <c r="AL20" i="10"/>
  <c r="F21" i="21" s="1"/>
  <c r="AK20" i="10"/>
  <c r="E21" i="21" s="1"/>
  <c r="AP20" i="10"/>
  <c r="D21" i="21" s="1"/>
  <c r="AM20" i="10"/>
  <c r="AJ20" i="10"/>
  <c r="J21" i="21" s="1"/>
  <c r="AN32" i="10"/>
  <c r="B33" i="21" s="1"/>
  <c r="AP32" i="10"/>
  <c r="D33" i="21" s="1"/>
  <c r="AO32" i="10"/>
  <c r="C33" i="21" s="1"/>
  <c r="AM32" i="10"/>
  <c r="AL32" i="10"/>
  <c r="F33" i="21" s="1"/>
  <c r="AJ32" i="10"/>
  <c r="J33" i="21" s="1"/>
  <c r="AI32" i="10"/>
  <c r="I33" i="21" s="1"/>
  <c r="AK32" i="10"/>
  <c r="E33" i="21" s="1"/>
  <c r="AH32" i="10"/>
  <c r="H33" i="21" s="1"/>
  <c r="AP15" i="10"/>
  <c r="D16" i="21" s="1"/>
  <c r="AO15" i="10"/>
  <c r="C16" i="21" s="1"/>
  <c r="AL15" i="10"/>
  <c r="F16" i="21" s="1"/>
  <c r="AJ15" i="10"/>
  <c r="J16" i="21" s="1"/>
  <c r="AI15" i="10"/>
  <c r="I16" i="21" s="1"/>
  <c r="AK15" i="10"/>
  <c r="E16" i="21" s="1"/>
  <c r="AN15" i="10"/>
  <c r="B16" i="21" s="1"/>
  <c r="AM15" i="10"/>
  <c r="AH15" i="10"/>
  <c r="H16" i="21" s="1"/>
  <c r="AP23" i="10"/>
  <c r="D24" i="21" s="1"/>
  <c r="AN23" i="10"/>
  <c r="B24" i="21" s="1"/>
  <c r="AM23" i="10"/>
  <c r="AI23" i="10"/>
  <c r="I24" i="21" s="1"/>
  <c r="AH23" i="10"/>
  <c r="H24" i="21" s="1"/>
  <c r="AK23" i="10"/>
  <c r="E24" i="21" s="1"/>
  <c r="AO23" i="10"/>
  <c r="C24" i="21" s="1"/>
  <c r="AL23" i="10"/>
  <c r="F24" i="21" s="1"/>
  <c r="AJ23" i="10"/>
  <c r="J24" i="21" s="1"/>
  <c r="AK22" i="10"/>
  <c r="E23" i="21" s="1"/>
  <c r="AO22" i="10"/>
  <c r="C23" i="21" s="1"/>
  <c r="AJ22" i="10"/>
  <c r="J23" i="21" s="1"/>
  <c r="AH22" i="10"/>
  <c r="H23" i="21" s="1"/>
  <c r="AP22" i="10"/>
  <c r="D23" i="21" s="1"/>
  <c r="AL22" i="10"/>
  <c r="F23" i="21" s="1"/>
  <c r="AN22" i="10"/>
  <c r="B23" i="21" s="1"/>
  <c r="AM22" i="10"/>
  <c r="AI22" i="10"/>
  <c r="I23" i="21" s="1"/>
  <c r="AN16" i="10"/>
  <c r="B17" i="21" s="1"/>
  <c r="AK16" i="10"/>
  <c r="E17" i="21" s="1"/>
  <c r="AJ16" i="10"/>
  <c r="J17" i="21" s="1"/>
  <c r="AO16" i="10"/>
  <c r="C17" i="21" s="1"/>
  <c r="AM16" i="10"/>
  <c r="AL16" i="10"/>
  <c r="F17" i="21" s="1"/>
  <c r="AH16" i="10"/>
  <c r="H17" i="21" s="1"/>
  <c r="AP16" i="10"/>
  <c r="D17" i="21" s="1"/>
  <c r="AI16" i="10"/>
  <c r="I17" i="21" s="1"/>
  <c r="AN7" i="10"/>
  <c r="B8" i="21" s="1"/>
  <c r="AP7" i="10"/>
  <c r="D8" i="21" s="1"/>
  <c r="AO7" i="10"/>
  <c r="C8" i="21" s="1"/>
  <c r="AK7" i="10"/>
  <c r="E8" i="21" s="1"/>
  <c r="AJ7" i="10"/>
  <c r="J8" i="21" s="1"/>
  <c r="AM7" i="10"/>
  <c r="AL7" i="10"/>
  <c r="F8" i="21" s="1"/>
  <c r="AH7" i="10"/>
  <c r="H8" i="21" s="1"/>
  <c r="AI7" i="10"/>
  <c r="I8" i="21" s="1"/>
  <c r="AL19" i="10"/>
  <c r="F20" i="21" s="1"/>
  <c r="AM19" i="10"/>
  <c r="AJ19" i="10"/>
  <c r="J20" i="21" s="1"/>
  <c r="AI19" i="10"/>
  <c r="I20" i="21" s="1"/>
  <c r="AP19" i="10"/>
  <c r="D20" i="21" s="1"/>
  <c r="AO19" i="10"/>
  <c r="C20" i="21" s="1"/>
  <c r="AH19" i="10"/>
  <c r="H20" i="21" s="1"/>
  <c r="AN19" i="10"/>
  <c r="B20" i="21" s="1"/>
  <c r="AK19" i="10"/>
  <c r="E20" i="21" s="1"/>
  <c r="AN30" i="10"/>
  <c r="B31" i="21" s="1"/>
  <c r="AP30" i="10"/>
  <c r="D31" i="21" s="1"/>
  <c r="AM30" i="10"/>
  <c r="AK30" i="10"/>
  <c r="E31" i="21" s="1"/>
  <c r="AO30" i="10"/>
  <c r="C31" i="21" s="1"/>
  <c r="AJ30" i="10"/>
  <c r="J31" i="21" s="1"/>
  <c r="AH30" i="10"/>
  <c r="H31" i="21" s="1"/>
  <c r="AL30" i="10"/>
  <c r="F31" i="21" s="1"/>
  <c r="AI30" i="10"/>
  <c r="I31" i="21" s="1"/>
  <c r="AP21" i="10"/>
  <c r="D22" i="21" s="1"/>
  <c r="AO21" i="10"/>
  <c r="C22" i="21" s="1"/>
  <c r="AK21" i="10"/>
  <c r="E22" i="21" s="1"/>
  <c r="AM21" i="10"/>
  <c r="AJ21" i="10"/>
  <c r="J22" i="21" s="1"/>
  <c r="AL21" i="10"/>
  <c r="F22" i="21" s="1"/>
  <c r="AN21" i="10"/>
  <c r="B22" i="21" s="1"/>
  <c r="AH21" i="10"/>
  <c r="H22" i="21" s="1"/>
  <c r="AI21" i="10"/>
  <c r="I22" i="21" s="1"/>
  <c r="I3" i="10"/>
  <c r="K3" i="10"/>
  <c r="O3" i="10" l="1"/>
  <c r="P3" i="10" s="1"/>
  <c r="G25" i="21"/>
  <c r="AG24" i="10"/>
  <c r="AG11" i="10"/>
  <c r="G12" i="21"/>
  <c r="AG13" i="10"/>
  <c r="G14" i="21"/>
  <c r="AG31" i="10"/>
  <c r="G32" i="21"/>
  <c r="AG30" i="10"/>
  <c r="G31" i="21"/>
  <c r="G33" i="21"/>
  <c r="AG32" i="10"/>
  <c r="AG25" i="10"/>
  <c r="G26" i="21"/>
  <c r="G29" i="21"/>
  <c r="AG28" i="10"/>
  <c r="G5" i="21"/>
  <c r="AG4" i="10"/>
  <c r="AG6" i="10"/>
  <c r="G7" i="21"/>
  <c r="G10" i="21"/>
  <c r="AG9" i="10"/>
  <c r="G11" i="21"/>
  <c r="AG10" i="10"/>
  <c r="AG17" i="10"/>
  <c r="G18" i="21"/>
  <c r="AG22" i="10"/>
  <c r="G23" i="21"/>
  <c r="AG12" i="10"/>
  <c r="G13" i="21"/>
  <c r="G17" i="21"/>
  <c r="AG16" i="10"/>
  <c r="G24" i="21"/>
  <c r="AG23" i="10"/>
  <c r="AG15" i="10"/>
  <c r="G16" i="21"/>
  <c r="AG20" i="10"/>
  <c r="G21" i="21"/>
  <c r="AG29" i="10"/>
  <c r="G30" i="21"/>
  <c r="AG26" i="10"/>
  <c r="G27" i="21"/>
  <c r="G6" i="21"/>
  <c r="AG5" i="10"/>
  <c r="AG18" i="10"/>
  <c r="G19" i="21"/>
  <c r="G8" i="21"/>
  <c r="AG7" i="10"/>
  <c r="G15" i="21"/>
  <c r="AG14" i="10"/>
  <c r="AG27" i="10"/>
  <c r="G28" i="21"/>
  <c r="G22" i="21"/>
  <c r="AG21" i="10"/>
  <c r="AG19" i="10"/>
  <c r="G20" i="21"/>
  <c r="G9" i="21"/>
  <c r="AG8" i="10"/>
  <c r="G4" i="21"/>
  <c r="AG3" i="10"/>
  <c r="R21" i="10" l="1"/>
  <c r="R22" i="10"/>
  <c r="R4" i="10"/>
  <c r="R25" i="10"/>
  <c r="R24" i="10"/>
  <c r="R11" i="10"/>
  <c r="R18" i="10"/>
  <c r="R19" i="10"/>
  <c r="R16" i="10"/>
  <c r="R15" i="10"/>
  <c r="R30" i="10"/>
  <c r="R5" i="10"/>
  <c r="R13" i="10"/>
  <c r="R7" i="10"/>
  <c r="R23" i="10"/>
  <c r="R20" i="10"/>
  <c r="R14" i="10"/>
  <c r="R8" i="10"/>
  <c r="R28" i="10"/>
  <c r="R6" i="10"/>
  <c r="R12" i="10"/>
  <c r="R10" i="10"/>
  <c r="R31" i="10"/>
  <c r="R26" i="10"/>
  <c r="R3" i="10"/>
  <c r="R9" i="10"/>
  <c r="R29" i="10"/>
  <c r="R27" i="10"/>
  <c r="R32" i="10"/>
  <c r="R17" i="10"/>
  <c r="AQ3" i="10"/>
  <c r="A4" i="21"/>
  <c r="A22" i="21"/>
  <c r="AQ21" i="10"/>
  <c r="A24" i="21"/>
  <c r="AQ23" i="10"/>
  <c r="A19" i="21"/>
  <c r="AQ18" i="10"/>
  <c r="A27" i="21"/>
  <c r="AQ26" i="10"/>
  <c r="A30" i="21"/>
  <c r="AQ29" i="10"/>
  <c r="AQ12" i="10"/>
  <c r="A13" i="21"/>
  <c r="AQ22" i="10"/>
  <c r="A23" i="21"/>
  <c r="A7" i="21"/>
  <c r="AQ6" i="10"/>
  <c r="AQ31" i="10"/>
  <c r="A32" i="21"/>
  <c r="A14" i="21"/>
  <c r="AQ13" i="10"/>
  <c r="AQ14" i="10"/>
  <c r="A15" i="21"/>
  <c r="A25" i="21"/>
  <c r="AQ24" i="10"/>
  <c r="A9" i="21"/>
  <c r="AQ8" i="10"/>
  <c r="A8" i="21"/>
  <c r="AQ7" i="10"/>
  <c r="A6" i="21"/>
  <c r="AQ5" i="10"/>
  <c r="AQ16" i="10"/>
  <c r="A17" i="21"/>
  <c r="A10" i="21"/>
  <c r="AQ9" i="10"/>
  <c r="AQ4" i="10"/>
  <c r="A5" i="21"/>
  <c r="A33" i="21"/>
  <c r="AQ32" i="10"/>
  <c r="A11" i="21"/>
  <c r="AQ10" i="10"/>
  <c r="A29" i="21"/>
  <c r="AQ28" i="10"/>
  <c r="A20" i="21"/>
  <c r="AQ19" i="10"/>
  <c r="A28" i="21"/>
  <c r="AQ27" i="10"/>
  <c r="AQ20" i="10"/>
  <c r="A21" i="21"/>
  <c r="A16" i="21"/>
  <c r="AQ15" i="10"/>
  <c r="A18" i="21"/>
  <c r="AQ17" i="10"/>
  <c r="A26" i="21"/>
  <c r="AQ25" i="10"/>
  <c r="A31" i="21"/>
  <c r="AQ30" i="10"/>
  <c r="A12" i="21"/>
  <c r="AQ11" i="10"/>
  <c r="Y27" i="10" l="1"/>
  <c r="AB27" i="10"/>
  <c r="J29" i="14" s="1"/>
  <c r="Z27" i="10"/>
  <c r="H29" i="14" s="1"/>
  <c r="U27" i="10"/>
  <c r="C29" i="14" s="1"/>
  <c r="V27" i="10"/>
  <c r="D29" i="14" s="1"/>
  <c r="AC27" i="10"/>
  <c r="K29" i="14" s="1"/>
  <c r="T27" i="10"/>
  <c r="B29" i="14" s="1"/>
  <c r="AA27" i="10"/>
  <c r="I29" i="14" s="1"/>
  <c r="W27" i="10"/>
  <c r="E29" i="14" s="1"/>
  <c r="X27" i="10"/>
  <c r="F29" i="14" s="1"/>
  <c r="AB26" i="10"/>
  <c r="J28" i="14" s="1"/>
  <c r="X26" i="10"/>
  <c r="F28" i="14" s="1"/>
  <c r="W26" i="10"/>
  <c r="E28" i="14" s="1"/>
  <c r="AA26" i="10"/>
  <c r="I28" i="14" s="1"/>
  <c r="Z26" i="10"/>
  <c r="H28" i="14" s="1"/>
  <c r="Y26" i="10"/>
  <c r="T26" i="10"/>
  <c r="B28" i="14" s="1"/>
  <c r="AC26" i="10"/>
  <c r="K28" i="14" s="1"/>
  <c r="U26" i="10"/>
  <c r="C28" i="14" s="1"/>
  <c r="V26" i="10"/>
  <c r="D28" i="14" s="1"/>
  <c r="W6" i="10"/>
  <c r="E8" i="14" s="1"/>
  <c r="T6" i="10"/>
  <c r="B8" i="14" s="1"/>
  <c r="AA6" i="10"/>
  <c r="I8" i="14" s="1"/>
  <c r="V6" i="10"/>
  <c r="D8" i="14" s="1"/>
  <c r="X6" i="10"/>
  <c r="F8" i="14" s="1"/>
  <c r="AB6" i="10"/>
  <c r="J8" i="14" s="1"/>
  <c r="Z6" i="10"/>
  <c r="H8" i="14" s="1"/>
  <c r="Y6" i="10"/>
  <c r="AC6" i="10"/>
  <c r="K8" i="14" s="1"/>
  <c r="U6" i="10"/>
  <c r="C8" i="14" s="1"/>
  <c r="AB20" i="10"/>
  <c r="J22" i="14" s="1"/>
  <c r="U20" i="10"/>
  <c r="C22" i="14" s="1"/>
  <c r="AC20" i="10"/>
  <c r="K22" i="14" s="1"/>
  <c r="W20" i="10"/>
  <c r="E22" i="14" s="1"/>
  <c r="X20" i="10"/>
  <c r="F22" i="14" s="1"/>
  <c r="T20" i="10"/>
  <c r="B22" i="14" s="1"/>
  <c r="AA20" i="10"/>
  <c r="I22" i="14" s="1"/>
  <c r="Z20" i="10"/>
  <c r="H22" i="14" s="1"/>
  <c r="V20" i="10"/>
  <c r="D22" i="14" s="1"/>
  <c r="Y20" i="10"/>
  <c r="T5" i="10"/>
  <c r="B7" i="14" s="1"/>
  <c r="X5" i="10"/>
  <c r="F7" i="14" s="1"/>
  <c r="AA5" i="10"/>
  <c r="I7" i="14" s="1"/>
  <c r="U5" i="10"/>
  <c r="C7" i="14" s="1"/>
  <c r="V5" i="10"/>
  <c r="D7" i="14" s="1"/>
  <c r="AC5" i="10"/>
  <c r="K7" i="14" s="1"/>
  <c r="Z5" i="10"/>
  <c r="H7" i="14" s="1"/>
  <c r="AB5" i="10"/>
  <c r="J7" i="14" s="1"/>
  <c r="Y5" i="10"/>
  <c r="W5" i="10"/>
  <c r="E7" i="14" s="1"/>
  <c r="T19" i="10"/>
  <c r="B21" i="14" s="1"/>
  <c r="V19" i="10"/>
  <c r="D21" i="14" s="1"/>
  <c r="AC19" i="10"/>
  <c r="K21" i="14" s="1"/>
  <c r="AA19" i="10"/>
  <c r="I21" i="14" s="1"/>
  <c r="W19" i="10"/>
  <c r="E21" i="14" s="1"/>
  <c r="AB19" i="10"/>
  <c r="J21" i="14" s="1"/>
  <c r="Y19" i="10"/>
  <c r="Z19" i="10"/>
  <c r="H21" i="14" s="1"/>
  <c r="X19" i="10"/>
  <c r="F21" i="14" s="1"/>
  <c r="U19" i="10"/>
  <c r="C21" i="14" s="1"/>
  <c r="AA25" i="10"/>
  <c r="I27" i="14" s="1"/>
  <c r="Z25" i="10"/>
  <c r="H27" i="14" s="1"/>
  <c r="AB25" i="10"/>
  <c r="J27" i="14" s="1"/>
  <c r="W25" i="10"/>
  <c r="E27" i="14" s="1"/>
  <c r="Y25" i="10"/>
  <c r="X25" i="10"/>
  <c r="F27" i="14" s="1"/>
  <c r="U25" i="10"/>
  <c r="C27" i="14" s="1"/>
  <c r="AC25" i="10"/>
  <c r="K27" i="14" s="1"/>
  <c r="V25" i="10"/>
  <c r="D27" i="14" s="1"/>
  <c r="T25" i="10"/>
  <c r="B27" i="14" s="1"/>
  <c r="AA29" i="10"/>
  <c r="I31" i="14" s="1"/>
  <c r="AC29" i="10"/>
  <c r="K31" i="14" s="1"/>
  <c r="Z29" i="10"/>
  <c r="H31" i="14" s="1"/>
  <c r="Y29" i="10"/>
  <c r="W29" i="10"/>
  <c r="E31" i="14" s="1"/>
  <c r="AB29" i="10"/>
  <c r="J31" i="14" s="1"/>
  <c r="V29" i="10"/>
  <c r="D31" i="14" s="1"/>
  <c r="U29" i="10"/>
  <c r="C31" i="14" s="1"/>
  <c r="X29" i="10"/>
  <c r="F31" i="14" s="1"/>
  <c r="T29" i="10"/>
  <c r="B31" i="14" s="1"/>
  <c r="Z31" i="10"/>
  <c r="H33" i="14" s="1"/>
  <c r="T31" i="10"/>
  <c r="B33" i="14" s="1"/>
  <c r="Y31" i="10"/>
  <c r="X31" i="10"/>
  <c r="F33" i="14" s="1"/>
  <c r="AC31" i="10"/>
  <c r="K33" i="14" s="1"/>
  <c r="W31" i="10"/>
  <c r="E33" i="14" s="1"/>
  <c r="U31" i="10"/>
  <c r="C33" i="14" s="1"/>
  <c r="AB31" i="10"/>
  <c r="J33" i="14" s="1"/>
  <c r="V31" i="10"/>
  <c r="D33" i="14" s="1"/>
  <c r="AA31" i="10"/>
  <c r="I33" i="14" s="1"/>
  <c r="AC28" i="10"/>
  <c r="K30" i="14" s="1"/>
  <c r="V28" i="10"/>
  <c r="D30" i="14" s="1"/>
  <c r="AA28" i="10"/>
  <c r="I30" i="14" s="1"/>
  <c r="AB28" i="10"/>
  <c r="J30" i="14" s="1"/>
  <c r="T28" i="10"/>
  <c r="B30" i="14" s="1"/>
  <c r="U28" i="10"/>
  <c r="C30" i="14" s="1"/>
  <c r="X28" i="10"/>
  <c r="F30" i="14" s="1"/>
  <c r="Z28" i="10"/>
  <c r="H30" i="14" s="1"/>
  <c r="W28" i="10"/>
  <c r="E30" i="14" s="1"/>
  <c r="Y28" i="10"/>
  <c r="AA23" i="10"/>
  <c r="I25" i="14" s="1"/>
  <c r="U23" i="10"/>
  <c r="C25" i="14" s="1"/>
  <c r="X23" i="10"/>
  <c r="F25" i="14" s="1"/>
  <c r="AB23" i="10"/>
  <c r="J25" i="14" s="1"/>
  <c r="Z23" i="10"/>
  <c r="H25" i="14" s="1"/>
  <c r="AC23" i="10"/>
  <c r="K25" i="14" s="1"/>
  <c r="W23" i="10"/>
  <c r="E25" i="14" s="1"/>
  <c r="V23" i="10"/>
  <c r="D25" i="14" s="1"/>
  <c r="Y23" i="10"/>
  <c r="T23" i="10"/>
  <c r="B25" i="14" s="1"/>
  <c r="U30" i="10"/>
  <c r="C32" i="14" s="1"/>
  <c r="Y30" i="10"/>
  <c r="Z30" i="10"/>
  <c r="H32" i="14" s="1"/>
  <c r="T30" i="10"/>
  <c r="B32" i="14" s="1"/>
  <c r="AC30" i="10"/>
  <c r="K32" i="14" s="1"/>
  <c r="AA30" i="10"/>
  <c r="I32" i="14" s="1"/>
  <c r="V30" i="10"/>
  <c r="D32" i="14" s="1"/>
  <c r="X30" i="10"/>
  <c r="F32" i="14" s="1"/>
  <c r="W30" i="10"/>
  <c r="E32" i="14" s="1"/>
  <c r="AB30" i="10"/>
  <c r="J32" i="14" s="1"/>
  <c r="Z18" i="10"/>
  <c r="H20" i="14" s="1"/>
  <c r="Y18" i="10"/>
  <c r="X18" i="10"/>
  <c r="F20" i="14" s="1"/>
  <c r="AB18" i="10"/>
  <c r="J20" i="14" s="1"/>
  <c r="U18" i="10"/>
  <c r="C20" i="14" s="1"/>
  <c r="V18" i="10"/>
  <c r="D20" i="14" s="1"/>
  <c r="AA18" i="10"/>
  <c r="I20" i="14" s="1"/>
  <c r="AC18" i="10"/>
  <c r="K20" i="14" s="1"/>
  <c r="W18" i="10"/>
  <c r="E20" i="14" s="1"/>
  <c r="T18" i="10"/>
  <c r="B20" i="14" s="1"/>
  <c r="AA4" i="10"/>
  <c r="I6" i="14" s="1"/>
  <c r="Z4" i="10"/>
  <c r="H6" i="14" s="1"/>
  <c r="V4" i="10"/>
  <c r="D6" i="14" s="1"/>
  <c r="Y4" i="10"/>
  <c r="X4" i="10"/>
  <c r="F6" i="14" s="1"/>
  <c r="W4" i="10"/>
  <c r="E6" i="14" s="1"/>
  <c r="AB4" i="10"/>
  <c r="J6" i="14" s="1"/>
  <c r="AC4" i="10"/>
  <c r="K6" i="14" s="1"/>
  <c r="U4" i="10"/>
  <c r="C6" i="14" s="1"/>
  <c r="T4" i="10"/>
  <c r="B6" i="14" s="1"/>
  <c r="W17" i="10"/>
  <c r="E19" i="14" s="1"/>
  <c r="V17" i="10"/>
  <c r="D19" i="14" s="1"/>
  <c r="Y17" i="10"/>
  <c r="Z17" i="10"/>
  <c r="H19" i="14" s="1"/>
  <c r="AA17" i="10"/>
  <c r="I19" i="14" s="1"/>
  <c r="X17" i="10"/>
  <c r="F19" i="14" s="1"/>
  <c r="T17" i="10"/>
  <c r="B19" i="14" s="1"/>
  <c r="AC17" i="10"/>
  <c r="K19" i="14" s="1"/>
  <c r="U17" i="10"/>
  <c r="C19" i="14" s="1"/>
  <c r="AB17" i="10"/>
  <c r="J19" i="14" s="1"/>
  <c r="Z9" i="10"/>
  <c r="H11" i="14" s="1"/>
  <c r="AC9" i="10"/>
  <c r="K11" i="14" s="1"/>
  <c r="V9" i="10"/>
  <c r="D11" i="14" s="1"/>
  <c r="AB9" i="10"/>
  <c r="J11" i="14" s="1"/>
  <c r="X9" i="10"/>
  <c r="F11" i="14" s="1"/>
  <c r="W9" i="10"/>
  <c r="E11" i="14" s="1"/>
  <c r="T9" i="10"/>
  <c r="B11" i="14" s="1"/>
  <c r="Y9" i="10"/>
  <c r="U9" i="10"/>
  <c r="C11" i="14" s="1"/>
  <c r="AA9" i="10"/>
  <c r="I11" i="14" s="1"/>
  <c r="W10" i="10"/>
  <c r="E12" i="14" s="1"/>
  <c r="X10" i="10"/>
  <c r="F12" i="14" s="1"/>
  <c r="Y10" i="10"/>
  <c r="AA10" i="10"/>
  <c r="I12" i="14" s="1"/>
  <c r="AC10" i="10"/>
  <c r="K12" i="14" s="1"/>
  <c r="V10" i="10"/>
  <c r="D12" i="14" s="1"/>
  <c r="U10" i="10"/>
  <c r="C12" i="14" s="1"/>
  <c r="AB10" i="10"/>
  <c r="J12" i="14" s="1"/>
  <c r="Z10" i="10"/>
  <c r="H12" i="14" s="1"/>
  <c r="T10" i="10"/>
  <c r="B12" i="14" s="1"/>
  <c r="AB8" i="10"/>
  <c r="J10" i="14" s="1"/>
  <c r="V8" i="10"/>
  <c r="D10" i="14" s="1"/>
  <c r="AC8" i="10"/>
  <c r="K10" i="14" s="1"/>
  <c r="X8" i="10"/>
  <c r="F10" i="14" s="1"/>
  <c r="AA8" i="10"/>
  <c r="I10" i="14" s="1"/>
  <c r="Y8" i="10"/>
  <c r="W8" i="10"/>
  <c r="E10" i="14" s="1"/>
  <c r="Z8" i="10"/>
  <c r="H10" i="14" s="1"/>
  <c r="T8" i="10"/>
  <c r="B10" i="14" s="1"/>
  <c r="U8" i="10"/>
  <c r="C10" i="14" s="1"/>
  <c r="AA7" i="10"/>
  <c r="I9" i="14" s="1"/>
  <c r="X7" i="10"/>
  <c r="F9" i="14" s="1"/>
  <c r="AB7" i="10"/>
  <c r="J9" i="14" s="1"/>
  <c r="W7" i="10"/>
  <c r="E9" i="14" s="1"/>
  <c r="Z7" i="10"/>
  <c r="H9" i="14" s="1"/>
  <c r="Y7" i="10"/>
  <c r="V7" i="10"/>
  <c r="D9" i="14" s="1"/>
  <c r="AC7" i="10"/>
  <c r="K9" i="14" s="1"/>
  <c r="T7" i="10"/>
  <c r="B9" i="14" s="1"/>
  <c r="U7" i="10"/>
  <c r="C9" i="14" s="1"/>
  <c r="W15" i="10"/>
  <c r="E17" i="14" s="1"/>
  <c r="Z15" i="10"/>
  <c r="H17" i="14" s="1"/>
  <c r="AC15" i="10"/>
  <c r="K17" i="14" s="1"/>
  <c r="V15" i="10"/>
  <c r="D17" i="14" s="1"/>
  <c r="T15" i="10"/>
  <c r="B17" i="14" s="1"/>
  <c r="AB15" i="10"/>
  <c r="J17" i="14" s="1"/>
  <c r="U15" i="10"/>
  <c r="C17" i="14" s="1"/>
  <c r="Y15" i="10"/>
  <c r="AA15" i="10"/>
  <c r="I17" i="14" s="1"/>
  <c r="X15" i="10"/>
  <c r="F17" i="14" s="1"/>
  <c r="V11" i="10"/>
  <c r="D13" i="14" s="1"/>
  <c r="Z11" i="10"/>
  <c r="H13" i="14" s="1"/>
  <c r="AA11" i="10"/>
  <c r="I13" i="14" s="1"/>
  <c r="T11" i="10"/>
  <c r="B13" i="14" s="1"/>
  <c r="W11" i="10"/>
  <c r="E13" i="14" s="1"/>
  <c r="AB11" i="10"/>
  <c r="J13" i="14" s="1"/>
  <c r="X11" i="10"/>
  <c r="F13" i="14" s="1"/>
  <c r="Y11" i="10"/>
  <c r="AC11" i="10"/>
  <c r="K13" i="14" s="1"/>
  <c r="U11" i="10"/>
  <c r="C13" i="14" s="1"/>
  <c r="AB22" i="10"/>
  <c r="J24" i="14" s="1"/>
  <c r="U22" i="10"/>
  <c r="C24" i="14" s="1"/>
  <c r="T22" i="10"/>
  <c r="B24" i="14" s="1"/>
  <c r="X22" i="10"/>
  <c r="F24" i="14" s="1"/>
  <c r="Z22" i="10"/>
  <c r="H24" i="14" s="1"/>
  <c r="Y22" i="10"/>
  <c r="W22" i="10"/>
  <c r="E24" i="14" s="1"/>
  <c r="AC22" i="10"/>
  <c r="K24" i="14" s="1"/>
  <c r="AA22" i="10"/>
  <c r="I24" i="14" s="1"/>
  <c r="V22" i="10"/>
  <c r="D24" i="14" s="1"/>
  <c r="T32" i="10"/>
  <c r="B34" i="14" s="1"/>
  <c r="W32" i="10"/>
  <c r="E34" i="14" s="1"/>
  <c r="Y32" i="10"/>
  <c r="V32" i="10"/>
  <c r="D34" i="14" s="1"/>
  <c r="AA32" i="10"/>
  <c r="I34" i="14" s="1"/>
  <c r="U32" i="10"/>
  <c r="C34" i="14" s="1"/>
  <c r="X32" i="10"/>
  <c r="F34" i="14" s="1"/>
  <c r="AC32" i="10"/>
  <c r="K34" i="14" s="1"/>
  <c r="Z32" i="10"/>
  <c r="H34" i="14" s="1"/>
  <c r="AB32" i="10"/>
  <c r="J34" i="14" s="1"/>
  <c r="AC3" i="10"/>
  <c r="K5" i="14" s="1"/>
  <c r="V3" i="10"/>
  <c r="D5" i="14" s="1"/>
  <c r="Z3" i="10"/>
  <c r="H5" i="14" s="1"/>
  <c r="AA3" i="10"/>
  <c r="I5" i="14" s="1"/>
  <c r="U3" i="10"/>
  <c r="C5" i="14" s="1"/>
  <c r="AB3" i="10"/>
  <c r="J5" i="14" s="1"/>
  <c r="X3" i="10"/>
  <c r="F5" i="14" s="1"/>
  <c r="T3" i="10"/>
  <c r="B5" i="14" s="1"/>
  <c r="W3" i="10"/>
  <c r="E5" i="14" s="1"/>
  <c r="Y3" i="10"/>
  <c r="T12" i="10"/>
  <c r="B14" i="14" s="1"/>
  <c r="U12" i="10"/>
  <c r="C14" i="14" s="1"/>
  <c r="Z12" i="10"/>
  <c r="H14" i="14" s="1"/>
  <c r="AC12" i="10"/>
  <c r="K14" i="14" s="1"/>
  <c r="Y12" i="10"/>
  <c r="AB12" i="10"/>
  <c r="J14" i="14" s="1"/>
  <c r="X12" i="10"/>
  <c r="F14" i="14" s="1"/>
  <c r="AA12" i="10"/>
  <c r="I14" i="14" s="1"/>
  <c r="W12" i="10"/>
  <c r="E14" i="14" s="1"/>
  <c r="V12" i="10"/>
  <c r="D14" i="14" s="1"/>
  <c r="AB14" i="10"/>
  <c r="J16" i="14" s="1"/>
  <c r="W14" i="10"/>
  <c r="E16" i="14" s="1"/>
  <c r="AA14" i="10"/>
  <c r="I16" i="14" s="1"/>
  <c r="X14" i="10"/>
  <c r="F16" i="14" s="1"/>
  <c r="V14" i="10"/>
  <c r="D16" i="14" s="1"/>
  <c r="Y14" i="10"/>
  <c r="T14" i="10"/>
  <c r="B16" i="14" s="1"/>
  <c r="AC14" i="10"/>
  <c r="K16" i="14" s="1"/>
  <c r="Z14" i="10"/>
  <c r="H16" i="14" s="1"/>
  <c r="U14" i="10"/>
  <c r="C16" i="14" s="1"/>
  <c r="X13" i="10"/>
  <c r="F15" i="14" s="1"/>
  <c r="T13" i="10"/>
  <c r="B15" i="14" s="1"/>
  <c r="U13" i="10"/>
  <c r="C15" i="14" s="1"/>
  <c r="AA13" i="10"/>
  <c r="I15" i="14" s="1"/>
  <c r="AC13" i="10"/>
  <c r="K15" i="14" s="1"/>
  <c r="W13" i="10"/>
  <c r="E15" i="14" s="1"/>
  <c r="V13" i="10"/>
  <c r="D15" i="14" s="1"/>
  <c r="AB13" i="10"/>
  <c r="J15" i="14" s="1"/>
  <c r="Y13" i="10"/>
  <c r="Z13" i="10"/>
  <c r="H15" i="14" s="1"/>
  <c r="Y16" i="10"/>
  <c r="W16" i="10"/>
  <c r="E18" i="14" s="1"/>
  <c r="U16" i="10"/>
  <c r="C18" i="14" s="1"/>
  <c r="AA16" i="10"/>
  <c r="I18" i="14" s="1"/>
  <c r="AC16" i="10"/>
  <c r="K18" i="14" s="1"/>
  <c r="X16" i="10"/>
  <c r="F18" i="14" s="1"/>
  <c r="T16" i="10"/>
  <c r="B18" i="14" s="1"/>
  <c r="AB16" i="10"/>
  <c r="J18" i="14" s="1"/>
  <c r="Z16" i="10"/>
  <c r="H18" i="14" s="1"/>
  <c r="V16" i="10"/>
  <c r="D18" i="14" s="1"/>
  <c r="AC24" i="10"/>
  <c r="K26" i="14" s="1"/>
  <c r="Z24" i="10"/>
  <c r="H26" i="14" s="1"/>
  <c r="AA24" i="10"/>
  <c r="I26" i="14" s="1"/>
  <c r="Y24" i="10"/>
  <c r="V24" i="10"/>
  <c r="D26" i="14" s="1"/>
  <c r="AB24" i="10"/>
  <c r="J26" i="14" s="1"/>
  <c r="W24" i="10"/>
  <c r="E26" i="14" s="1"/>
  <c r="T24" i="10"/>
  <c r="B26" i="14" s="1"/>
  <c r="X24" i="10"/>
  <c r="F26" i="14" s="1"/>
  <c r="U24" i="10"/>
  <c r="C26" i="14" s="1"/>
  <c r="AB21" i="10"/>
  <c r="J23" i="14" s="1"/>
  <c r="V21" i="10"/>
  <c r="D23" i="14" s="1"/>
  <c r="Z21" i="10"/>
  <c r="H23" i="14" s="1"/>
  <c r="AC21" i="10"/>
  <c r="K23" i="14" s="1"/>
  <c r="AA21" i="10"/>
  <c r="I23" i="14" s="1"/>
  <c r="U21" i="10"/>
  <c r="C23" i="14" s="1"/>
  <c r="X21" i="10"/>
  <c r="F23" i="14" s="1"/>
  <c r="W21" i="10"/>
  <c r="E23" i="14" s="1"/>
  <c r="Y21" i="10"/>
  <c r="T21" i="10"/>
  <c r="B23" i="14" s="1"/>
  <c r="S24" i="10" l="1"/>
  <c r="A26" i="14" s="1"/>
  <c r="G26" i="14"/>
  <c r="S14" i="10"/>
  <c r="A16" i="14" s="1"/>
  <c r="G16" i="14"/>
  <c r="S3" i="10"/>
  <c r="A5" i="14" s="1"/>
  <c r="G5" i="14"/>
  <c r="G24" i="14"/>
  <c r="S22" i="10"/>
  <c r="A24" i="14" s="1"/>
  <c r="G13" i="14"/>
  <c r="S11" i="10"/>
  <c r="A13" i="14" s="1"/>
  <c r="G10" i="14"/>
  <c r="S8" i="10"/>
  <c r="A10" i="14" s="1"/>
  <c r="G32" i="14"/>
  <c r="S30" i="10"/>
  <c r="A32" i="14" s="1"/>
  <c r="G30" i="14"/>
  <c r="S28" i="10"/>
  <c r="A30" i="14" s="1"/>
  <c r="S20" i="10"/>
  <c r="A22" i="14" s="1"/>
  <c r="G22" i="14"/>
  <c r="G8" i="14"/>
  <c r="S6" i="10"/>
  <c r="A8" i="14" s="1"/>
  <c r="S26" i="10"/>
  <c r="A28" i="14" s="1"/>
  <c r="G28" i="14"/>
  <c r="G18" i="14"/>
  <c r="S16" i="10"/>
  <c r="A18" i="14" s="1"/>
  <c r="G34" i="14"/>
  <c r="S32" i="10"/>
  <c r="A34" i="14" s="1"/>
  <c r="S10" i="10"/>
  <c r="A12" i="14" s="1"/>
  <c r="G12" i="14"/>
  <c r="S17" i="10"/>
  <c r="A19" i="14" s="1"/>
  <c r="G19" i="14"/>
  <c r="S31" i="10"/>
  <c r="A33" i="14" s="1"/>
  <c r="G33" i="14"/>
  <c r="S15" i="10"/>
  <c r="A17" i="14" s="1"/>
  <c r="G17" i="14"/>
  <c r="G9" i="14"/>
  <c r="S7" i="10"/>
  <c r="A9" i="14" s="1"/>
  <c r="S9" i="10"/>
  <c r="A11" i="14" s="1"/>
  <c r="G11" i="14"/>
  <c r="G6" i="14"/>
  <c r="S4" i="10"/>
  <c r="A6" i="14" s="1"/>
  <c r="S18" i="10"/>
  <c r="A20" i="14" s="1"/>
  <c r="G20" i="14"/>
  <c r="G31" i="14"/>
  <c r="S29" i="10"/>
  <c r="A31" i="14" s="1"/>
  <c r="G23" i="14"/>
  <c r="S21" i="10"/>
  <c r="A23" i="14" s="1"/>
  <c r="S13" i="10"/>
  <c r="A15" i="14" s="1"/>
  <c r="G15" i="14"/>
  <c r="G14" i="14"/>
  <c r="S12" i="10"/>
  <c r="A14" i="14" s="1"/>
  <c r="S23" i="10"/>
  <c r="A25" i="14" s="1"/>
  <c r="G25" i="14"/>
  <c r="S25" i="10"/>
  <c r="A27" i="14" s="1"/>
  <c r="G27" i="14"/>
  <c r="S19" i="10"/>
  <c r="A21" i="14" s="1"/>
  <c r="G21" i="14"/>
  <c r="S5" i="10"/>
  <c r="A7" i="14" s="1"/>
  <c r="G7" i="14"/>
  <c r="G29" i="14"/>
  <c r="S27" i="10"/>
  <c r="A29" i="14" s="1"/>
</calcChain>
</file>

<file path=xl/sharedStrings.xml><?xml version="1.0" encoding="utf-8"?>
<sst xmlns="http://schemas.openxmlformats.org/spreadsheetml/2006/main" count="463" uniqueCount="186">
  <si>
    <t>Startliste, C-program</t>
  </si>
  <si>
    <t>Dato</t>
  </si>
  <si>
    <t>Sted</t>
  </si>
  <si>
    <t>Deltakere</t>
  </si>
  <si>
    <t>Voltigør</t>
  </si>
  <si>
    <t>Longør</t>
  </si>
  <si>
    <t>Betaling</t>
  </si>
  <si>
    <t>Ark#</t>
  </si>
  <si>
    <t>Ark</t>
  </si>
  <si>
    <t>Fornavn</t>
  </si>
  <si>
    <t>Etternavn</t>
  </si>
  <si>
    <t>Startnummer</t>
  </si>
  <si>
    <t>Klubb</t>
  </si>
  <si>
    <t>Hest</t>
  </si>
  <si>
    <t>Lisens</t>
  </si>
  <si>
    <t>Startavgift</t>
  </si>
  <si>
    <t>Dommere</t>
  </si>
  <si>
    <t>Kommentar</t>
  </si>
  <si>
    <t>Dommer A</t>
  </si>
  <si>
    <t>Linda</t>
  </si>
  <si>
    <t>Jenvall</t>
  </si>
  <si>
    <t>Hest dommer A</t>
  </si>
  <si>
    <t>Dommer B</t>
  </si>
  <si>
    <t>Cynthia</t>
  </si>
  <si>
    <t>Danvers</t>
  </si>
  <si>
    <t>Rytter dommer B</t>
  </si>
  <si>
    <t>Dommer C</t>
  </si>
  <si>
    <t xml:space="preserve">Karolina </t>
  </si>
  <si>
    <t>Wickholm</t>
  </si>
  <si>
    <t>Rytter dommer C</t>
  </si>
  <si>
    <t>Ved kun en rytter dommer, bruk "Dommer B".</t>
  </si>
  <si>
    <t>Resultatliste rytter og hest totalt</t>
  </si>
  <si>
    <t>C-program</t>
  </si>
  <si>
    <t>Obl</t>
  </si>
  <si>
    <t>Kür</t>
  </si>
  <si>
    <t>Resultatliste Hest</t>
  </si>
  <si>
    <t>Tellende poeng</t>
  </si>
  <si>
    <t>Poeng rytter</t>
  </si>
  <si>
    <t>Poeng hest</t>
  </si>
  <si>
    <t>Rytter sortert</t>
  </si>
  <si>
    <t>Hest sortert</t>
  </si>
  <si>
    <t>Sluttsum</t>
  </si>
  <si>
    <t>Kur</t>
  </si>
  <si>
    <t>Max</t>
  </si>
  <si>
    <t>temp1</t>
  </si>
  <si>
    <t>Ranktemp</t>
  </si>
  <si>
    <t>Sort order</t>
  </si>
  <si>
    <t>Position</t>
  </si>
  <si>
    <t>Plass</t>
  </si>
  <si>
    <t>Poeng</t>
  </si>
  <si>
    <t>temp2</t>
  </si>
  <si>
    <t>HOW TO:</t>
  </si>
  <si>
    <r>
      <t xml:space="preserve">På stevnet: </t>
    </r>
    <r>
      <rPr>
        <sz val="14"/>
        <color theme="1"/>
        <rFont val="Calibri"/>
        <family val="2"/>
        <scheme val="minor"/>
      </rPr>
      <t xml:space="preserve">fyll </t>
    </r>
    <r>
      <rPr>
        <b/>
        <u/>
        <sz val="14"/>
        <color theme="1"/>
        <rFont val="Calibri (Body)"/>
      </rPr>
      <t>KUN</t>
    </r>
    <r>
      <rPr>
        <sz val="14"/>
        <color theme="1"/>
        <rFont val="Calibri"/>
        <family val="2"/>
        <scheme val="minor"/>
      </rPr>
      <t xml:space="preserve"> ut de gule feltene akkurat slik det står på protokollen. Resten beregnes automatisk.</t>
    </r>
  </si>
  <si>
    <r>
      <t xml:space="preserve">Før stevnet: </t>
    </r>
    <r>
      <rPr>
        <sz val="14"/>
        <color theme="1"/>
        <rFont val="Calibri"/>
        <family val="2"/>
        <scheme val="minor"/>
      </rPr>
      <t xml:space="preserve">sjekk nyeste reglement. Dersom det er noen endringer, så skal endringene gjøres i de </t>
    </r>
    <r>
      <rPr>
        <b/>
        <sz val="14"/>
        <color theme="1"/>
        <rFont val="Calibri"/>
        <family val="2"/>
        <scheme val="minor"/>
      </rPr>
      <t xml:space="preserve">grå </t>
    </r>
    <r>
      <rPr>
        <sz val="14"/>
        <color theme="1"/>
        <rFont val="Calibri"/>
        <family val="2"/>
        <scheme val="minor"/>
      </rPr>
      <t xml:space="preserve">feltene, feks endringer i koeffesienter eller endringer i hvor mange øvelser i kuren som telles. </t>
    </r>
    <r>
      <rPr>
        <b/>
        <sz val="14"/>
        <color theme="1"/>
        <rFont val="Calibri"/>
        <family val="2"/>
        <scheme val="minor"/>
      </rPr>
      <t>Sist oppdatert 10.03.2020</t>
    </r>
  </si>
  <si>
    <t>A-program, individuelt, EKSEMPEL</t>
  </si>
  <si>
    <t>Hesten obligatorisk</t>
  </si>
  <si>
    <t>Obligatorisk</t>
  </si>
  <si>
    <t>Kommentarer</t>
  </si>
  <si>
    <t>Poäng 0 till 10</t>
  </si>
  <si>
    <t>Opphopp</t>
  </si>
  <si>
    <t>Galoppkvalitet</t>
  </si>
  <si>
    <t>Gangart</t>
  </si>
  <si>
    <t>Rytme</t>
  </si>
  <si>
    <t xml:space="preserve">Regelmessighet, 3-takt galopp
</t>
  </si>
  <si>
    <t>Grunnsits</t>
  </si>
  <si>
    <t>Løsgjorthet</t>
  </si>
  <si>
    <t>God bevegelsesfrihet</t>
  </si>
  <si>
    <t>Fane</t>
  </si>
  <si>
    <t>Kontakt</t>
  </si>
  <si>
    <t xml:space="preserve">Lett og jevn kontakt, nesen foran lodd
</t>
  </si>
  <si>
    <t>Mølle</t>
  </si>
  <si>
    <t>Fremadbydning</t>
  </si>
  <si>
    <t>Energisk, jobber bakfra</t>
  </si>
  <si>
    <t>Saks del 1</t>
  </si>
  <si>
    <t>Rettstilling</t>
  </si>
  <si>
    <t xml:space="preserve">Korrekt stilling og bøying på volten
</t>
  </si>
  <si>
    <t>Saks del 2</t>
  </si>
  <si>
    <t>Samling</t>
  </si>
  <si>
    <t>Form, bærighet</t>
  </si>
  <si>
    <t>Stående</t>
  </si>
  <si>
    <t>Voltigeegenskaper</t>
  </si>
  <si>
    <t>Ettergift</t>
  </si>
  <si>
    <t xml:space="preserve">Harmoni og letthet, aksepterer bittet
</t>
  </si>
  <si>
    <t>Flanke første del, avgang til innsiden</t>
  </si>
  <si>
    <t>Regelmessighet</t>
  </si>
  <si>
    <t>Galoppfeil, travsteg m.m.</t>
  </si>
  <si>
    <t>Volten</t>
  </si>
  <si>
    <t xml:space="preserve">Følger voltesporet
</t>
  </si>
  <si>
    <t xml:space="preserve">Hesten:  </t>
  </si>
  <si>
    <t>x2:</t>
  </si>
  <si>
    <t>Longering</t>
  </si>
  <si>
    <t xml:space="preserve">Korrekte hjelpere, longørens possisjon og holdning
</t>
  </si>
  <si>
    <t>Helhet</t>
  </si>
  <si>
    <t>Innløp, hilsing og travrunde</t>
  </si>
  <si>
    <t>Longør og hest</t>
  </si>
  <si>
    <t xml:space="preserve">Innløp og hilsning. Presentasjon. Utstyr
</t>
  </si>
  <si>
    <t>Sum:</t>
  </si>
  <si>
    <t>Deles på:</t>
  </si>
  <si>
    <t>Hestepoeng</t>
  </si>
  <si>
    <t>Sum obl.</t>
  </si>
  <si>
    <t>Hesten kur</t>
  </si>
  <si>
    <t>Karakter</t>
  </si>
  <si>
    <t>Koeff</t>
  </si>
  <si>
    <t>Sum</t>
  </si>
  <si>
    <t>Vanskelighetsgrad (beregnes)</t>
  </si>
  <si>
    <t>Komposisjon (settes av dommeren)</t>
  </si>
  <si>
    <t>Utførelse (beregnes)</t>
  </si>
  <si>
    <t>Hesten (beregnes)</t>
  </si>
  <si>
    <t>Tot.</t>
  </si>
  <si>
    <t>Sum kür</t>
  </si>
  <si>
    <t>Hestens voltiger barhet</t>
  </si>
  <si>
    <t>Sum obl.+kür</t>
  </si>
  <si>
    <t>Her fylles det inn akkurat slik det står i protokollen. Det beregnes automatisk hvor mange øvelser som skal telles med. Det gjør ikke noe om det er mellomrom melllom.</t>
  </si>
  <si>
    <t>Kommentar:</t>
  </si>
  <si>
    <t xml:space="preserve">1234567RRREMM DEDD </t>
  </si>
  <si>
    <t xml:space="preserve">Denne ruten kan ignoreres dersom det ikke er reglementsendringer. Den skal kun endres på dersom det endres i antall øvelser som skal telles (grå rute). Eller dersom det endres hvilken verdi nivået på øvelsene gir. </t>
  </si>
  <si>
    <t>LA STÅ:</t>
  </si>
  <si>
    <t>Rest:</t>
  </si>
  <si>
    <t>Antall.</t>
  </si>
  <si>
    <t>Brukes:</t>
  </si>
  <si>
    <t>Verdi</t>
  </si>
  <si>
    <t>#R</t>
  </si>
  <si>
    <t>#D</t>
  </si>
  <si>
    <t>#M</t>
  </si>
  <si>
    <t>#E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</si>
  <si>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</si>
  <si>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</si>
  <si>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</si>
  <si>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</si>
  <si>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</si>
  <si>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</si>
  <si>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</si>
  <si>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</si>
  <si>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</si>
  <si>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 øvelser</t>
  </si>
  <si>
    <t>Sum trekk</t>
  </si>
  <si>
    <t>Utførelse trekk</t>
  </si>
  <si>
    <t>Sign</t>
  </si>
  <si>
    <t>A-program, individuelt</t>
  </si>
  <si>
    <t>Forlengs sving</t>
  </si>
  <si>
    <t>Mølle til  baklengs</t>
  </si>
  <si>
    <t>Baklengs sving, avgang til innsiden</t>
  </si>
  <si>
    <t>Sum program</t>
  </si>
  <si>
    <t xml:space="preserve">Hesten obligatorisk x 2:  </t>
  </si>
  <si>
    <t>Gjennomsnitt obl</t>
  </si>
  <si>
    <t>Sum DommerB</t>
  </si>
  <si>
    <t>Sum DommerC</t>
  </si>
  <si>
    <t>Vanskelighetsgrad (beregnes nederst)</t>
  </si>
  <si>
    <t>Utførelse (beregnes nederst)</t>
  </si>
  <si>
    <t>Trekk utførelse (se årsak til høyre)</t>
  </si>
  <si>
    <t>Hesten kur (beregnes)</t>
  </si>
  <si>
    <t>Gjennomsnitt kur</t>
  </si>
  <si>
    <t xml:space="preserve">Sluttsum   </t>
  </si>
  <si>
    <t>Tellende sluttsum</t>
  </si>
  <si>
    <t>Kommentar dommer1:</t>
  </si>
  <si>
    <t>Trekk årsak dommer 1:</t>
  </si>
  <si>
    <t>Kommentar dommer2:</t>
  </si>
  <si>
    <t>Trekk årsak dommer 2:</t>
  </si>
  <si>
    <t>Side 1 av 2</t>
  </si>
  <si>
    <t>Side 2 av 2</t>
  </si>
  <si>
    <t>Dommer 1Beregning av vanskelighetsgrad og utførelse trekk</t>
  </si>
  <si>
    <t>Dommer 2: Beregning av vanskelighetsgrad og utførelse trekk</t>
  </si>
  <si>
    <t>Ark navn</t>
  </si>
  <si>
    <t>C-program, individuelt</t>
  </si>
  <si>
    <t>Gangarts-kvalitet</t>
  </si>
  <si>
    <t>Lett og stabil kontakt med bittet, nesen foran loddplan,
bärighet med nacken som högsta punkt</t>
  </si>
  <si>
    <t>Halvmølle</t>
  </si>
  <si>
    <t>Fremadbydning, arbeider bakfra
energisk</t>
  </si>
  <si>
    <t>2 Sving</t>
  </si>
  <si>
    <t>Knestående</t>
  </si>
  <si>
    <t>Avgang til innsiden</t>
  </si>
  <si>
    <t xml:space="preserve">Voltiger- barhet
</t>
  </si>
  <si>
    <t>Lydighet</t>
  </si>
  <si>
    <t>Oppmerksom og følsom. Voltens rundhet.</t>
  </si>
  <si>
    <t xml:space="preserve">Korrekte hjelpere
Riktig piskhåndtering
sträckt lina, kontakt med hästen,
</t>
  </si>
  <si>
    <t>Fra-drag</t>
  </si>
  <si>
    <t>medhjelper /leier  -2</t>
  </si>
  <si>
    <t xml:space="preserve">Regelmessighet
</t>
  </si>
  <si>
    <t>Voltiger- barhet</t>
  </si>
  <si>
    <t xml:space="preserve">Oppmerksom og følsom. Voltens rundhet.
</t>
  </si>
  <si>
    <t xml:space="preserve">Korrekte hjelpere
Riktig piskhåndtering
sträckt lina, kontakt med hästen,
</t>
  </si>
  <si>
    <t>Utførelse Dommer B</t>
  </si>
  <si>
    <t>Total</t>
  </si>
  <si>
    <t>Trekk årsak dommer B:</t>
  </si>
  <si>
    <t>Utførelse Dommer C</t>
  </si>
  <si>
    <t>Trekk årsak dommer 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</si>
</sst>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_-* #,##0.00\ _k_r_-;\-* #,##0.00\ _k_r_-;_-* &quot;-&quot;??\ _k_r_-;_-@_-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10"/>
      <name val="Verdana"/>
      <family val="2"/>
    </font>
    <font>
      <sz val="7"/>
      <color rgb="FF000000"/>
      <name val="Cambria"/>
      <family val="1"/>
      <scheme val="major"/>
    </font>
    <font>
      <b/>
      <sz val="9"/>
      <name val="Arial"/>
      <family val="2"/>
    </font>
    <font>
      <b/>
      <sz val="11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 (Body)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</cellStyleXfs>
  <cellXfs count="44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3" fillId="0" borderId="0" xfId="0" applyFont="1"/>
    <xf numFmtId="164" fontId="0" fillId="4" borderId="2" xfId="0" applyNumberFormat="1" applyFill="1" applyBorder="1" applyAlignment="1">
      <alignment horizontal="center"/>
    </xf>
    <xf numFmtId="165" fontId="0" fillId="4" borderId="2" xfId="0" quotePrefix="1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8" fillId="0" borderId="0" xfId="3" applyFont="1"/>
    <xf numFmtId="0" fontId="12" fillId="0" borderId="13" xfId="3" applyFont="1" applyBorder="1" applyAlignment="1">
      <alignment vertical="center" wrapText="1"/>
    </xf>
    <xf numFmtId="0" fontId="12" fillId="0" borderId="14" xfId="3" applyFont="1" applyBorder="1" applyAlignment="1">
      <alignment vertical="center" wrapText="1"/>
    </xf>
    <xf numFmtId="0" fontId="15" fillId="0" borderId="19" xfId="3" applyFont="1" applyBorder="1" applyAlignment="1">
      <alignment vertical="center" wrapText="1"/>
    </xf>
    <xf numFmtId="0" fontId="15" fillId="0" borderId="20" xfId="3" applyFont="1" applyBorder="1" applyAlignment="1">
      <alignment vertical="center" wrapText="1"/>
    </xf>
    <xf numFmtId="0" fontId="15" fillId="0" borderId="21" xfId="3" applyFont="1" applyBorder="1" applyAlignment="1">
      <alignment vertical="center" wrapText="1"/>
    </xf>
    <xf numFmtId="0" fontId="15" fillId="0" borderId="7" xfId="3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15" fillId="0" borderId="28" xfId="3" applyFont="1" applyBorder="1" applyAlignment="1">
      <alignment vertical="center" wrapText="1"/>
    </xf>
    <xf numFmtId="0" fontId="15" fillId="0" borderId="29" xfId="3" applyFont="1" applyBorder="1" applyAlignment="1">
      <alignment vertical="center" wrapText="1"/>
    </xf>
    <xf numFmtId="0" fontId="15" fillId="0" borderId="14" xfId="3" applyFont="1" applyBorder="1" applyAlignment="1">
      <alignment vertical="center" wrapText="1"/>
    </xf>
    <xf numFmtId="0" fontId="16" fillId="0" borderId="25" xfId="3" applyFont="1" applyBorder="1" applyAlignment="1">
      <alignment horizontal="left" vertical="center"/>
    </xf>
    <xf numFmtId="0" fontId="15" fillId="0" borderId="26" xfId="3" applyFont="1" applyBorder="1" applyAlignment="1">
      <alignment vertical="center" wrapText="1"/>
    </xf>
    <xf numFmtId="0" fontId="15" fillId="0" borderId="31" xfId="3" applyFont="1" applyBorder="1" applyAlignment="1">
      <alignment vertical="center" wrapText="1"/>
    </xf>
    <xf numFmtId="9" fontId="13" fillId="0" borderId="25" xfId="3" applyNumberFormat="1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 textRotation="90" wrapText="1"/>
    </xf>
    <xf numFmtId="0" fontId="16" fillId="0" borderId="33" xfId="3" applyFont="1" applyBorder="1" applyAlignment="1">
      <alignment horizontal="left" vertical="center" wrapText="1"/>
    </xf>
    <xf numFmtId="0" fontId="15" fillId="0" borderId="34" xfId="3" applyFont="1" applyBorder="1" applyAlignment="1">
      <alignment vertical="center" wrapText="1"/>
    </xf>
    <xf numFmtId="0" fontId="15" fillId="0" borderId="35" xfId="3" applyFont="1" applyBorder="1" applyAlignment="1">
      <alignment vertical="center" wrapText="1"/>
    </xf>
    <xf numFmtId="9" fontId="13" fillId="0" borderId="33" xfId="3" applyNumberFormat="1" applyFont="1" applyBorder="1" applyAlignment="1">
      <alignment horizontal="center" vertical="center" wrapText="1"/>
    </xf>
    <xf numFmtId="0" fontId="7" fillId="0" borderId="0" xfId="3"/>
    <xf numFmtId="0" fontId="17" fillId="0" borderId="36" xfId="3" applyFont="1" applyBorder="1" applyAlignment="1">
      <alignment vertical="center"/>
    </xf>
    <xf numFmtId="0" fontId="17" fillId="0" borderId="3" xfId="3" applyFont="1" applyBorder="1" applyAlignment="1">
      <alignment vertical="center"/>
    </xf>
    <xf numFmtId="0" fontId="9" fillId="0" borderId="0" xfId="3" applyFont="1" applyAlignment="1">
      <alignment wrapText="1"/>
    </xf>
    <xf numFmtId="0" fontId="0" fillId="0" borderId="2" xfId="0" applyBorder="1" applyAlignment="1">
      <alignment horizontal="center"/>
    </xf>
    <xf numFmtId="2" fontId="14" fillId="2" borderId="33" xfId="2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4" xfId="0" applyBorder="1"/>
    <xf numFmtId="0" fontId="0" fillId="3" borderId="0" xfId="0" applyFill="1" applyAlignment="1">
      <alignment horizontal="center"/>
    </xf>
    <xf numFmtId="0" fontId="0" fillId="3" borderId="0" xfId="0" applyFill="1"/>
    <xf numFmtId="0" fontId="18" fillId="3" borderId="0" xfId="0" applyFont="1" applyFill="1"/>
    <xf numFmtId="0" fontId="0" fillId="7" borderId="0" xfId="0" applyFill="1"/>
    <xf numFmtId="165" fontId="2" fillId="7" borderId="1" xfId="0" applyNumberFormat="1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1" fillId="0" borderId="40" xfId="0" applyFont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165" fontId="0" fillId="0" borderId="43" xfId="0" applyNumberFormat="1" applyBorder="1" applyAlignment="1">
      <alignment horizontal="center"/>
    </xf>
    <xf numFmtId="0" fontId="0" fillId="0" borderId="43" xfId="0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0" fillId="8" borderId="40" xfId="0" applyFill="1" applyBorder="1" applyAlignment="1">
      <alignment horizontal="center"/>
    </xf>
    <xf numFmtId="0" fontId="0" fillId="8" borderId="41" xfId="0" applyFill="1" applyBorder="1"/>
    <xf numFmtId="0" fontId="0" fillId="8" borderId="42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18" fillId="8" borderId="3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/>
    <xf numFmtId="0" fontId="0" fillId="0" borderId="40" xfId="0" applyBorder="1"/>
    <xf numFmtId="0" fontId="0" fillId="0" borderId="42" xfId="0" applyBorder="1"/>
    <xf numFmtId="0" fontId="1" fillId="0" borderId="41" xfId="0" applyFont="1" applyBorder="1"/>
    <xf numFmtId="0" fontId="0" fillId="0" borderId="43" xfId="0" applyBorder="1" applyAlignment="1">
      <alignment horizontal="center"/>
    </xf>
    <xf numFmtId="0" fontId="22" fillId="0" borderId="0" xfId="0" applyFont="1"/>
    <xf numFmtId="0" fontId="23" fillId="0" borderId="0" xfId="0" applyFont="1"/>
    <xf numFmtId="165" fontId="0" fillId="0" borderId="41" xfId="0" applyNumberFormat="1" applyBorder="1"/>
    <xf numFmtId="165" fontId="0" fillId="0" borderId="44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0" borderId="15" xfId="0" applyBorder="1"/>
    <xf numFmtId="0" fontId="0" fillId="0" borderId="46" xfId="0" applyBorder="1"/>
    <xf numFmtId="0" fontId="0" fillId="0" borderId="23" xfId="0" applyBorder="1"/>
    <xf numFmtId="0" fontId="0" fillId="0" borderId="25" xfId="0" applyBorder="1"/>
    <xf numFmtId="0" fontId="19" fillId="0" borderId="0" xfId="0" applyFont="1"/>
    <xf numFmtId="0" fontId="0" fillId="6" borderId="9" xfId="0" applyFill="1" applyBorder="1"/>
    <xf numFmtId="0" fontId="0" fillId="6" borderId="10" xfId="0" applyFill="1" applyBorder="1"/>
    <xf numFmtId="0" fontId="0" fillId="6" borderId="49" xfId="0" applyFill="1" applyBorder="1"/>
    <xf numFmtId="0" fontId="0" fillId="0" borderId="39" xfId="0" applyBorder="1" applyAlignment="1">
      <alignment horizontal="center"/>
    </xf>
    <xf numFmtId="0" fontId="1" fillId="0" borderId="41" xfId="0" applyFon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left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/>
    <xf numFmtId="165" fontId="2" fillId="6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left"/>
    </xf>
    <xf numFmtId="0" fontId="0" fillId="9" borderId="2" xfId="0" applyFill="1" applyBorder="1"/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2" fillId="0" borderId="18" xfId="3" applyFont="1" applyBorder="1" applyAlignment="1">
      <alignment vertical="center" wrapText="1"/>
    </xf>
    <xf numFmtId="0" fontId="12" fillId="0" borderId="19" xfId="3" applyFont="1" applyBorder="1" applyAlignment="1">
      <alignment vertical="center" wrapText="1"/>
    </xf>
    <xf numFmtId="0" fontId="17" fillId="0" borderId="32" xfId="3" applyFont="1" applyBorder="1" applyAlignment="1">
      <alignment vertical="center"/>
    </xf>
    <xf numFmtId="0" fontId="17" fillId="0" borderId="33" xfId="3" applyFont="1" applyBorder="1" applyAlignment="1">
      <alignment vertical="center"/>
    </xf>
    <xf numFmtId="165" fontId="1" fillId="0" borderId="56" xfId="0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165" fontId="0" fillId="0" borderId="16" xfId="0" applyNumberFormat="1" applyBorder="1" applyAlignment="1">
      <alignment horizontal="center"/>
    </xf>
    <xf numFmtId="165" fontId="2" fillId="6" borderId="36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left" vertical="top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9" xfId="0" applyFill="1" applyBorder="1"/>
    <xf numFmtId="0" fontId="0" fillId="11" borderId="19" xfId="0" applyFill="1" applyBorder="1" applyProtection="1">
      <protection locked="0"/>
    </xf>
    <xf numFmtId="0" fontId="0" fillId="11" borderId="21" xfId="0" applyFill="1" applyBorder="1" applyAlignment="1">
      <alignment horizontal="center"/>
    </xf>
    <xf numFmtId="0" fontId="0" fillId="11" borderId="7" xfId="0" applyFill="1" applyBorder="1"/>
    <xf numFmtId="0" fontId="0" fillId="11" borderId="0" xfId="0" applyFill="1" applyAlignment="1">
      <alignment horizontal="center"/>
    </xf>
    <xf numFmtId="0" fontId="0" fillId="11" borderId="0" xfId="0" applyFill="1"/>
    <xf numFmtId="0" fontId="0" fillId="11" borderId="0" xfId="0" applyFill="1" applyProtection="1">
      <protection locked="0"/>
    </xf>
    <xf numFmtId="0" fontId="0" fillId="11" borderId="48" xfId="0" applyFill="1" applyBorder="1"/>
    <xf numFmtId="0" fontId="0" fillId="11" borderId="21" xfId="0" applyFill="1" applyBorder="1"/>
    <xf numFmtId="0" fontId="0" fillId="11" borderId="8" xfId="0" applyFill="1" applyBorder="1"/>
    <xf numFmtId="0" fontId="0" fillId="11" borderId="47" xfId="0" applyFill="1" applyBorder="1"/>
    <xf numFmtId="0" fontId="0" fillId="11" borderId="47" xfId="0" applyFill="1" applyBorder="1" applyAlignment="1">
      <alignment horizontal="center"/>
    </xf>
    <xf numFmtId="0" fontId="0" fillId="11" borderId="18" xfId="0" applyFill="1" applyBorder="1"/>
    <xf numFmtId="0" fontId="0" fillId="11" borderId="20" xfId="0" applyFill="1" applyBorder="1"/>
    <xf numFmtId="0" fontId="0" fillId="11" borderId="48" xfId="0" applyFill="1" applyBorder="1" applyAlignment="1">
      <alignment horizontal="center"/>
    </xf>
    <xf numFmtId="0" fontId="1" fillId="3" borderId="9" xfId="0" applyFont="1" applyFill="1" applyBorder="1"/>
    <xf numFmtId="0" fontId="0" fillId="3" borderId="10" xfId="0" applyFill="1" applyBorder="1"/>
    <xf numFmtId="0" fontId="8" fillId="3" borderId="10" xfId="3" applyFont="1" applyFill="1" applyBorder="1"/>
    <xf numFmtId="0" fontId="9" fillId="3" borderId="10" xfId="3" applyFont="1" applyFill="1" applyBorder="1" applyAlignment="1">
      <alignment wrapText="1"/>
    </xf>
    <xf numFmtId="0" fontId="0" fillId="3" borderId="49" xfId="0" applyFill="1" applyBorder="1"/>
    <xf numFmtId="0" fontId="0" fillId="0" borderId="46" xfId="0" applyBorder="1" applyAlignment="1">
      <alignment horizontal="center"/>
    </xf>
    <xf numFmtId="0" fontId="1" fillId="3" borderId="10" xfId="0" applyFont="1" applyFill="1" applyBorder="1"/>
    <xf numFmtId="165" fontId="2" fillId="7" borderId="2" xfId="0" applyNumberFormat="1" applyFont="1" applyFill="1" applyBorder="1" applyAlignment="1">
      <alignment horizontal="center"/>
    </xf>
    <xf numFmtId="165" fontId="24" fillId="6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14" fontId="0" fillId="0" borderId="2" xfId="0" applyNumberFormat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0" borderId="45" xfId="0" applyBorder="1"/>
    <xf numFmtId="0" fontId="0" fillId="0" borderId="17" xfId="0" applyBorder="1"/>
    <xf numFmtId="14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6" fillId="0" borderId="0" xfId="1" applyFont="1" applyBorder="1" applyProtection="1">
      <protection locked="0"/>
    </xf>
    <xf numFmtId="0" fontId="0" fillId="0" borderId="0" xfId="0" quotePrefix="1"/>
    <xf numFmtId="0" fontId="27" fillId="10" borderId="62" xfId="0" applyFont="1" applyFill="1" applyBorder="1"/>
    <xf numFmtId="0" fontId="27" fillId="10" borderId="63" xfId="0" applyFont="1" applyFill="1" applyBorder="1" applyAlignment="1">
      <alignment horizontal="center"/>
    </xf>
    <xf numFmtId="0" fontId="27" fillId="10" borderId="54" xfId="0" applyFont="1" applyFill="1" applyBorder="1" applyAlignment="1">
      <alignment horizontal="center"/>
    </xf>
    <xf numFmtId="0" fontId="0" fillId="0" borderId="9" xfId="0" applyBorder="1"/>
    <xf numFmtId="0" fontId="4" fillId="0" borderId="49" xfId="1" applyBorder="1"/>
    <xf numFmtId="0" fontId="0" fillId="0" borderId="64" xfId="0" applyBorder="1"/>
    <xf numFmtId="0" fontId="0" fillId="0" borderId="12" xfId="0" applyBorder="1"/>
    <xf numFmtId="0" fontId="4" fillId="0" borderId="12" xfId="1" applyBorder="1"/>
    <xf numFmtId="0" fontId="4" fillId="0" borderId="15" xfId="1" applyBorder="1"/>
    <xf numFmtId="0" fontId="0" fillId="2" borderId="46" xfId="0" applyFill="1" applyBorder="1" applyProtection="1">
      <protection locked="0"/>
    </xf>
    <xf numFmtId="0" fontId="4" fillId="0" borderId="23" xfId="1" applyBorder="1"/>
    <xf numFmtId="0" fontId="0" fillId="2" borderId="25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65" fontId="0" fillId="0" borderId="37" xfId="0" applyNumberFormat="1" applyBorder="1"/>
    <xf numFmtId="165" fontId="0" fillId="0" borderId="38" xfId="0" applyNumberFormat="1" applyBorder="1"/>
    <xf numFmtId="165" fontId="1" fillId="0" borderId="39" xfId="0" applyNumberFormat="1" applyFont="1" applyBorder="1"/>
    <xf numFmtId="165" fontId="0" fillId="0" borderId="40" xfId="0" applyNumberFormat="1" applyBorder="1"/>
    <xf numFmtId="165" fontId="1" fillId="0" borderId="41" xfId="0" applyNumberFormat="1" applyFont="1" applyBorder="1"/>
    <xf numFmtId="165" fontId="0" fillId="0" borderId="42" xfId="0" applyNumberFormat="1" applyBorder="1"/>
    <xf numFmtId="165" fontId="0" fillId="0" borderId="43" xfId="0" applyNumberFormat="1" applyBorder="1"/>
    <xf numFmtId="165" fontId="1" fillId="0" borderId="44" xfId="0" applyNumberFormat="1" applyFont="1" applyBorder="1"/>
    <xf numFmtId="0" fontId="0" fillId="2" borderId="26" xfId="0" applyFill="1" applyBorder="1" applyProtection="1">
      <protection locked="0"/>
    </xf>
    <xf numFmtId="0" fontId="0" fillId="0" borderId="57" xfId="0" applyBorder="1"/>
    <xf numFmtId="0" fontId="0" fillId="2" borderId="45" xfId="0" applyFill="1" applyBorder="1" applyProtection="1">
      <protection locked="0"/>
    </xf>
    <xf numFmtId="0" fontId="4" fillId="2" borderId="45" xfId="1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8" fillId="0" borderId="37" xfId="0" applyFont="1" applyBorder="1"/>
    <xf numFmtId="0" fontId="18" fillId="0" borderId="65" xfId="0" applyFont="1" applyBorder="1"/>
    <xf numFmtId="0" fontId="0" fillId="0" borderId="66" xfId="0" applyBorder="1" applyAlignment="1">
      <alignment horizontal="center"/>
    </xf>
    <xf numFmtId="0" fontId="18" fillId="0" borderId="40" xfId="0" applyFont="1" applyBorder="1"/>
    <xf numFmtId="0" fontId="18" fillId="0" borderId="67" xfId="0" applyFont="1" applyBorder="1"/>
    <xf numFmtId="0" fontId="0" fillId="0" borderId="68" xfId="0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24" fillId="6" borderId="45" xfId="0" applyNumberFormat="1" applyFont="1" applyFill="1" applyBorder="1" applyAlignment="1">
      <alignment horizontal="center"/>
    </xf>
    <xf numFmtId="0" fontId="0" fillId="7" borderId="16" xfId="0" applyFill="1" applyBorder="1"/>
    <xf numFmtId="0" fontId="0" fillId="6" borderId="17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36" xfId="0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0" borderId="37" xfId="0" applyFont="1" applyBorder="1"/>
    <xf numFmtId="0" fontId="1" fillId="3" borderId="67" xfId="0" applyFont="1" applyFill="1" applyBorder="1" applyAlignment="1">
      <alignment horizontal="left"/>
    </xf>
    <xf numFmtId="0" fontId="1" fillId="0" borderId="38" xfId="0" applyFont="1" applyBorder="1"/>
    <xf numFmtId="0" fontId="1" fillId="0" borderId="39" xfId="0" applyFont="1" applyBorder="1"/>
    <xf numFmtId="0" fontId="1" fillId="0" borderId="0" xfId="0" applyFont="1"/>
    <xf numFmtId="0" fontId="1" fillId="0" borderId="43" xfId="0" applyFont="1" applyBorder="1"/>
    <xf numFmtId="0" fontId="1" fillId="0" borderId="44" xfId="0" applyFont="1" applyBorder="1"/>
    <xf numFmtId="0" fontId="1" fillId="0" borderId="37" xfId="0" applyFont="1" applyBorder="1"/>
    <xf numFmtId="0" fontId="1" fillId="0" borderId="40" xfId="0" applyFont="1" applyBorder="1"/>
    <xf numFmtId="0" fontId="1" fillId="0" borderId="42" xfId="0" applyFont="1" applyBorder="1"/>
    <xf numFmtId="14" fontId="25" fillId="0" borderId="2" xfId="0" applyNumberFormat="1" applyFont="1" applyBorder="1"/>
    <xf numFmtId="0" fontId="0" fillId="0" borderId="50" xfId="0" applyBorder="1"/>
    <xf numFmtId="165" fontId="0" fillId="0" borderId="2" xfId="0" applyNumberFormat="1" applyBorder="1"/>
    <xf numFmtId="165" fontId="0" fillId="0" borderId="25" xfId="0" applyNumberFormat="1" applyBorder="1"/>
    <xf numFmtId="14" fontId="25" fillId="0" borderId="0" xfId="0" applyNumberFormat="1" applyFont="1" applyAlignment="1">
      <alignment horizontal="right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>
      <alignment horizontal="center"/>
    </xf>
    <xf numFmtId="2" fontId="8" fillId="6" borderId="25" xfId="2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15" fillId="0" borderId="0" xfId="3" applyFont="1" applyAlignment="1">
      <alignment vertical="center" wrapText="1"/>
    </xf>
    <xf numFmtId="0" fontId="15" fillId="0" borderId="47" xfId="3" applyFont="1" applyBorder="1" applyAlignment="1">
      <alignment vertical="center" wrapText="1"/>
    </xf>
    <xf numFmtId="0" fontId="15" fillId="11" borderId="0" xfId="3" applyFont="1" applyFill="1" applyAlignment="1">
      <alignment vertical="center" wrapText="1"/>
    </xf>
    <xf numFmtId="0" fontId="15" fillId="11" borderId="47" xfId="3" applyFont="1" applyFill="1" applyBorder="1" applyAlignment="1">
      <alignment vertical="center" wrapText="1"/>
    </xf>
    <xf numFmtId="0" fontId="0" fillId="11" borderId="2" xfId="0" applyFill="1" applyBorder="1"/>
    <xf numFmtId="164" fontId="0" fillId="11" borderId="16" xfId="0" applyNumberFormat="1" applyFill="1" applyBorder="1" applyAlignment="1">
      <alignment horizontal="center"/>
    </xf>
    <xf numFmtId="165" fontId="14" fillId="0" borderId="1" xfId="0" applyNumberFormat="1" applyFont="1" applyBorder="1" applyAlignment="1">
      <alignment horizontal="left"/>
    </xf>
    <xf numFmtId="164" fontId="8" fillId="2" borderId="2" xfId="0" applyNumberFormat="1" applyFont="1" applyFill="1" applyBorder="1" applyProtection="1">
      <protection locked="0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17" fillId="0" borderId="0" xfId="3" applyFont="1" applyAlignment="1">
      <alignment vertical="center"/>
    </xf>
    <xf numFmtId="0" fontId="17" fillId="0" borderId="0" xfId="0" applyFont="1"/>
    <xf numFmtId="0" fontId="8" fillId="0" borderId="0" xfId="0" applyFont="1"/>
    <xf numFmtId="0" fontId="14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165" fontId="0" fillId="0" borderId="0" xfId="0" quotePrefix="1" applyNumberFormat="1" applyAlignment="1">
      <alignment horizontal="center"/>
    </xf>
    <xf numFmtId="0" fontId="1" fillId="3" borderId="42" xfId="0" applyFont="1" applyFill="1" applyBorder="1" applyAlignment="1">
      <alignment horizontal="left"/>
    </xf>
    <xf numFmtId="0" fontId="8" fillId="0" borderId="69" xfId="0" applyFont="1" applyBorder="1" applyAlignment="1">
      <alignment horizontal="center"/>
    </xf>
    <xf numFmtId="0" fontId="8" fillId="0" borderId="46" xfId="0" applyFont="1" applyBorder="1"/>
    <xf numFmtId="164" fontId="8" fillId="2" borderId="15" xfId="0" applyNumberFormat="1" applyFont="1" applyFill="1" applyBorder="1" applyProtection="1">
      <protection locked="0"/>
    </xf>
    <xf numFmtId="164" fontId="8" fillId="11" borderId="59" xfId="0" applyNumberFormat="1" applyFont="1" applyFill="1" applyBorder="1" applyAlignment="1">
      <alignment horizontal="left"/>
    </xf>
    <xf numFmtId="0" fontId="8" fillId="0" borderId="43" xfId="0" applyFont="1" applyBorder="1"/>
    <xf numFmtId="0" fontId="23" fillId="0" borderId="41" xfId="0" applyFont="1" applyBorder="1"/>
    <xf numFmtId="2" fontId="8" fillId="6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4" fillId="2" borderId="25" xfId="2" applyNumberFormat="1" applyFont="1" applyFill="1" applyBorder="1" applyAlignment="1">
      <alignment horizontal="center" vertical="center"/>
    </xf>
    <xf numFmtId="0" fontId="15" fillId="0" borderId="13" xfId="3" applyFont="1" applyBorder="1" applyAlignment="1">
      <alignment vertical="center" wrapText="1"/>
    </xf>
    <xf numFmtId="2" fontId="14" fillId="2" borderId="25" xfId="2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/>
    </xf>
    <xf numFmtId="0" fontId="15" fillId="0" borderId="18" xfId="3" applyFont="1" applyBorder="1" applyAlignment="1">
      <alignment vertical="center" wrapText="1"/>
    </xf>
    <xf numFmtId="0" fontId="19" fillId="0" borderId="0" xfId="0" applyFont="1" applyAlignment="1">
      <alignment vertical="top"/>
    </xf>
    <xf numFmtId="0" fontId="19" fillId="8" borderId="38" xfId="0" applyFont="1" applyFill="1" applyBorder="1" applyAlignment="1">
      <alignment horizontal="left" wrapText="1"/>
    </xf>
    <xf numFmtId="0" fontId="19" fillId="8" borderId="39" xfId="0" applyFont="1" applyFill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19" fillId="8" borderId="41" xfId="0" applyFont="1" applyFill="1" applyBorder="1" applyAlignment="1">
      <alignment horizontal="left" wrapText="1"/>
    </xf>
    <xf numFmtId="0" fontId="0" fillId="8" borderId="0" xfId="0" applyFill="1" applyAlignment="1">
      <alignment horizontal="center"/>
    </xf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0" borderId="26" xfId="3" applyFont="1" applyBorder="1" applyAlignment="1">
      <alignment horizontal="center" wrapText="1"/>
    </xf>
    <xf numFmtId="0" fontId="9" fillId="0" borderId="31" xfId="3" applyFont="1" applyBorder="1" applyAlignment="1">
      <alignment horizontal="center" wrapText="1"/>
    </xf>
    <xf numFmtId="0" fontId="10" fillId="0" borderId="9" xfId="3" applyFont="1" applyBorder="1" applyAlignment="1">
      <alignment horizontal="center" vertical="center" textRotation="90" wrapText="1"/>
    </xf>
    <xf numFmtId="0" fontId="10" fillId="0" borderId="15" xfId="3" applyFont="1" applyBorder="1" applyAlignment="1">
      <alignment horizontal="center" vertical="center" textRotation="90" wrapText="1"/>
    </xf>
    <xf numFmtId="0" fontId="10" fillId="0" borderId="23" xfId="3" applyFont="1" applyBorder="1" applyAlignment="1">
      <alignment horizontal="center" vertical="center" textRotation="90" wrapText="1"/>
    </xf>
    <xf numFmtId="0" fontId="11" fillId="0" borderId="10" xfId="3" applyFont="1" applyBorder="1" applyAlignment="1">
      <alignment horizontal="left" vertical="center" wrapText="1"/>
    </xf>
    <xf numFmtId="0" fontId="11" fillId="0" borderId="2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justify" wrapText="1"/>
    </xf>
    <xf numFmtId="0" fontId="12" fillId="0" borderId="12" xfId="3" applyFont="1" applyBorder="1" applyAlignment="1">
      <alignment horizontal="left" vertical="justify" wrapText="1"/>
    </xf>
    <xf numFmtId="9" fontId="13" fillId="0" borderId="10" xfId="3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2" fontId="14" fillId="2" borderId="10" xfId="2" applyNumberFormat="1" applyFont="1" applyFill="1" applyBorder="1" applyAlignment="1">
      <alignment horizontal="center" vertical="center"/>
    </xf>
    <xf numFmtId="2" fontId="14" fillId="2" borderId="2" xfId="2" applyNumberFormat="1" applyFont="1" applyFill="1" applyBorder="1" applyAlignment="1">
      <alignment horizontal="center" vertical="center"/>
    </xf>
    <xf numFmtId="9" fontId="13" fillId="0" borderId="2" xfId="3" applyNumberFormat="1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2" fontId="14" fillId="2" borderId="25" xfId="2" applyNumberFormat="1" applyFont="1" applyFill="1" applyBorder="1" applyAlignment="1">
      <alignment horizontal="center" vertical="center"/>
    </xf>
    <xf numFmtId="0" fontId="19" fillId="8" borderId="0" xfId="0" applyFont="1" applyFill="1" applyAlignment="1">
      <alignment wrapText="1"/>
    </xf>
    <xf numFmtId="0" fontId="19" fillId="8" borderId="41" xfId="0" applyFont="1" applyFill="1" applyBorder="1" applyAlignment="1">
      <alignment wrapText="1"/>
    </xf>
    <xf numFmtId="0" fontId="19" fillId="8" borderId="43" xfId="0" applyFont="1" applyFill="1" applyBorder="1" applyAlignment="1">
      <alignment wrapText="1"/>
    </xf>
    <xf numFmtId="0" fontId="19" fillId="8" borderId="44" xfId="0" applyFont="1" applyFill="1" applyBorder="1" applyAlignment="1">
      <alignment wrapText="1"/>
    </xf>
    <xf numFmtId="0" fontId="16" fillId="0" borderId="5" xfId="3" applyFont="1" applyBorder="1" applyAlignment="1">
      <alignment horizontal="left" vertical="center"/>
    </xf>
    <xf numFmtId="0" fontId="16" fillId="0" borderId="22" xfId="3" applyFont="1" applyBorder="1" applyAlignment="1">
      <alignment horizontal="left" vertical="center"/>
    </xf>
    <xf numFmtId="0" fontId="16" fillId="0" borderId="24" xfId="3" applyFont="1" applyBorder="1" applyAlignment="1">
      <alignment horizontal="left" vertical="center"/>
    </xf>
    <xf numFmtId="2" fontId="8" fillId="6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6" xfId="3" applyFont="1" applyBorder="1" applyAlignment="1">
      <alignment horizontal="left" vertical="justify" wrapText="1"/>
    </xf>
    <xf numFmtId="0" fontId="15" fillId="0" borderId="17" xfId="3" applyFont="1" applyBorder="1" applyAlignment="1">
      <alignment horizontal="left" vertical="justify" wrapText="1"/>
    </xf>
    <xf numFmtId="0" fontId="11" fillId="0" borderId="25" xfId="3" applyFont="1" applyBorder="1" applyAlignment="1">
      <alignment horizontal="left" vertical="center" wrapText="1"/>
    </xf>
    <xf numFmtId="0" fontId="15" fillId="0" borderId="26" xfId="3" applyFont="1" applyBorder="1" applyAlignment="1">
      <alignment horizontal="left" vertical="justify" wrapText="1"/>
    </xf>
    <xf numFmtId="0" fontId="15" fillId="0" borderId="27" xfId="3" applyFont="1" applyBorder="1" applyAlignment="1">
      <alignment horizontal="left" vertical="justify" wrapText="1"/>
    </xf>
    <xf numFmtId="0" fontId="16" fillId="0" borderId="30" xfId="3" applyFont="1" applyBorder="1" applyAlignment="1">
      <alignment horizontal="left" vertical="center" wrapText="1"/>
    </xf>
    <xf numFmtId="0" fontId="16" fillId="0" borderId="22" xfId="3" applyFont="1" applyBorder="1" applyAlignment="1">
      <alignment horizontal="left" vertical="center" wrapText="1"/>
    </xf>
    <xf numFmtId="0" fontId="16" fillId="0" borderId="6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justify" wrapText="1"/>
    </xf>
    <xf numFmtId="0" fontId="15" fillId="0" borderId="12" xfId="3" applyFont="1" applyBorder="1" applyAlignment="1">
      <alignment horizontal="left" vertical="justify" wrapText="1"/>
    </xf>
    <xf numFmtId="0" fontId="0" fillId="8" borderId="41" xfId="0" applyFill="1" applyBorder="1" applyAlignment="1">
      <alignment horizontal="center" wrapText="1"/>
    </xf>
    <xf numFmtId="0" fontId="3" fillId="2" borderId="3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1" fillId="0" borderId="33" xfId="3" applyFont="1" applyBorder="1" applyAlignment="1">
      <alignment horizontal="left" vertical="center" wrapText="1"/>
    </xf>
    <xf numFmtId="0" fontId="15" fillId="0" borderId="34" xfId="3" applyFont="1" applyBorder="1" applyAlignment="1">
      <alignment horizontal="left" vertical="justify" wrapText="1"/>
    </xf>
    <xf numFmtId="0" fontId="15" fillId="0" borderId="3" xfId="3" applyFont="1" applyBorder="1" applyAlignment="1">
      <alignment horizontal="left" vertical="justify" wrapText="1"/>
    </xf>
    <xf numFmtId="0" fontId="0" fillId="0" borderId="5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9" fillId="3" borderId="10" xfId="3" applyFont="1" applyFill="1" applyBorder="1" applyAlignment="1">
      <alignment horizontal="center"/>
    </xf>
    <xf numFmtId="0" fontId="9" fillId="3" borderId="10" xfId="3" applyFont="1" applyFill="1" applyBorder="1" applyAlignment="1">
      <alignment horizontal="center" wrapText="1"/>
    </xf>
    <xf numFmtId="0" fontId="10" fillId="0" borderId="55" xfId="3" applyFont="1" applyBorder="1" applyAlignment="1">
      <alignment horizontal="center" vertical="center" textRotation="90" wrapText="1"/>
    </xf>
    <xf numFmtId="0" fontId="11" fillId="0" borderId="6" xfId="3" applyFont="1" applyBorder="1" applyAlignment="1">
      <alignment horizontal="left" vertical="center" wrapText="1"/>
    </xf>
    <xf numFmtId="0" fontId="12" fillId="0" borderId="20" xfId="3" applyFont="1" applyBorder="1" applyAlignment="1">
      <alignment horizontal="left" vertical="justify" wrapText="1"/>
    </xf>
    <xf numFmtId="0" fontId="12" fillId="0" borderId="48" xfId="3" applyFont="1" applyBorder="1" applyAlignment="1">
      <alignment horizontal="left" vertical="justify" wrapText="1"/>
    </xf>
    <xf numFmtId="9" fontId="13" fillId="0" borderId="6" xfId="3" applyNumberFormat="1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14" fillId="2" borderId="6" xfId="2" applyNumberFormat="1" applyFont="1" applyFill="1" applyBorder="1" applyAlignment="1" applyProtection="1">
      <alignment horizontal="center" vertical="center"/>
      <protection locked="0"/>
    </xf>
    <xf numFmtId="2" fontId="14" fillId="2" borderId="2" xfId="2" applyNumberFormat="1" applyFont="1" applyFill="1" applyBorder="1" applyAlignment="1" applyProtection="1">
      <alignment horizontal="center" vertical="center"/>
      <protection locked="0"/>
    </xf>
    <xf numFmtId="2" fontId="8" fillId="6" borderId="6" xfId="2" applyNumberFormat="1" applyFont="1" applyFill="1" applyBorder="1" applyAlignment="1">
      <alignment horizontal="center" vertical="center" wrapText="1"/>
    </xf>
    <xf numFmtId="2" fontId="14" fillId="2" borderId="25" xfId="2" applyNumberFormat="1" applyFont="1" applyFill="1" applyBorder="1" applyAlignment="1" applyProtection="1">
      <alignment horizontal="center" vertical="center"/>
      <protection locked="0"/>
    </xf>
    <xf numFmtId="0" fontId="15" fillId="0" borderId="13" xfId="3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9" fontId="13" fillId="0" borderId="30" xfId="3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2" fontId="14" fillId="2" borderId="30" xfId="2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2" fontId="8" fillId="6" borderId="5" xfId="2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0" fillId="0" borderId="51" xfId="3" applyFont="1" applyBorder="1" applyAlignment="1">
      <alignment horizontal="center" vertical="center" textRotation="90" wrapText="1"/>
    </xf>
    <xf numFmtId="0" fontId="0" fillId="0" borderId="53" xfId="0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textRotation="90" wrapText="1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1" fillId="0" borderId="13" xfId="3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5" fillId="0" borderId="13" xfId="3" applyFont="1" applyBorder="1" applyAlignment="1">
      <alignment horizontal="left" vertical="justify" wrapText="1"/>
    </xf>
    <xf numFmtId="0" fontId="0" fillId="0" borderId="14" xfId="0" applyBorder="1" applyAlignment="1">
      <alignment horizontal="left" vertical="justify" wrapText="1"/>
    </xf>
    <xf numFmtId="0" fontId="0" fillId="0" borderId="18" xfId="0" applyBorder="1" applyAlignment="1">
      <alignment horizontal="left" vertical="justify" wrapText="1"/>
    </xf>
    <xf numFmtId="0" fontId="0" fillId="0" borderId="19" xfId="0" applyBorder="1" applyAlignment="1">
      <alignment horizontal="left" vertical="justify" wrapText="1"/>
    </xf>
    <xf numFmtId="0" fontId="0" fillId="0" borderId="28" xfId="0" applyBorder="1" applyAlignment="1">
      <alignment horizontal="left" vertical="justify" wrapText="1"/>
    </xf>
    <xf numFmtId="0" fontId="0" fillId="0" borderId="29" xfId="0" applyBorder="1" applyAlignment="1">
      <alignment horizontal="left" vertical="justify" wrapText="1"/>
    </xf>
    <xf numFmtId="2" fontId="14" fillId="2" borderId="10" xfId="2" applyNumberFormat="1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7" xfId="3" applyFont="1" applyBorder="1" applyAlignment="1">
      <alignment horizontal="left" vertical="center"/>
    </xf>
    <xf numFmtId="0" fontId="16" fillId="0" borderId="18" xfId="3" applyFont="1" applyBorder="1" applyAlignment="1">
      <alignment horizontal="left" vertical="center"/>
    </xf>
    <xf numFmtId="0" fontId="10" fillId="0" borderId="65" xfId="3" applyFont="1" applyBorder="1" applyAlignment="1">
      <alignment horizontal="center" vertical="center" textRotation="90" wrapText="1"/>
    </xf>
    <xf numFmtId="0" fontId="10" fillId="0" borderId="70" xfId="3" applyFont="1" applyBorder="1" applyAlignment="1">
      <alignment horizontal="center" vertical="center" textRotation="90" wrapText="1"/>
    </xf>
    <xf numFmtId="0" fontId="11" fillId="0" borderId="5" xfId="3" applyFont="1" applyBorder="1" applyAlignment="1">
      <alignment horizontal="left" vertical="center" wrapText="1"/>
    </xf>
    <xf numFmtId="0" fontId="13" fillId="0" borderId="5" xfId="3" applyFont="1" applyBorder="1" applyAlignment="1">
      <alignment horizontal="center" vertical="center" wrapText="1"/>
    </xf>
    <xf numFmtId="2" fontId="14" fillId="2" borderId="5" xfId="2" applyNumberFormat="1" applyFont="1" applyFill="1" applyBorder="1" applyAlignment="1" applyProtection="1">
      <alignment horizontal="center" vertical="center"/>
      <protection locked="0"/>
    </xf>
    <xf numFmtId="0" fontId="0" fillId="11" borderId="71" xfId="0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0" fontId="11" fillId="0" borderId="0" xfId="3" applyFont="1" applyAlignment="1">
      <alignment horizontal="left" vertical="center" wrapText="1"/>
    </xf>
    <xf numFmtId="0" fontId="15" fillId="0" borderId="0" xfId="3" applyFont="1" applyAlignment="1">
      <alignment horizontal="left" vertical="justify" wrapText="1"/>
    </xf>
    <xf numFmtId="2" fontId="8" fillId="11" borderId="47" xfId="2" applyNumberFormat="1" applyFont="1" applyFill="1" applyBorder="1" applyAlignment="1">
      <alignment horizontal="center" vertical="center" wrapText="1"/>
    </xf>
    <xf numFmtId="2" fontId="8" fillId="11" borderId="0" xfId="2" applyNumberFormat="1" applyFont="1" applyFill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justify" wrapText="1"/>
    </xf>
    <xf numFmtId="0" fontId="15" fillId="0" borderId="47" xfId="3" applyFont="1" applyBorder="1" applyAlignment="1">
      <alignment horizontal="left" vertical="justify" wrapText="1"/>
    </xf>
    <xf numFmtId="0" fontId="15" fillId="0" borderId="31" xfId="3" applyFont="1" applyBorder="1" applyAlignment="1">
      <alignment horizontal="left" vertical="justify" wrapText="1"/>
    </xf>
    <xf numFmtId="0" fontId="16" fillId="0" borderId="13" xfId="3" applyFont="1" applyBorder="1" applyAlignment="1">
      <alignment horizontal="left" vertical="center" wrapText="1"/>
    </xf>
    <xf numFmtId="0" fontId="16" fillId="0" borderId="18" xfId="3" applyFont="1" applyBorder="1" applyAlignment="1">
      <alignment horizontal="left" vertical="center" wrapText="1"/>
    </xf>
    <xf numFmtId="0" fontId="16" fillId="0" borderId="20" xfId="3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6" fillId="0" borderId="26" xfId="3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5" fillId="0" borderId="13" xfId="3" applyFont="1" applyBorder="1" applyAlignment="1">
      <alignment horizontal="left" vertical="top" wrapText="1"/>
    </xf>
    <xf numFmtId="0" fontId="15" fillId="0" borderId="14" xfId="3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2" fontId="8" fillId="6" borderId="22" xfId="2" applyNumberFormat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8" fillId="6" borderId="10" xfId="2" applyNumberFormat="1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left" vertical="justify" wrapText="1"/>
    </xf>
    <xf numFmtId="0" fontId="15" fillId="0" borderId="18" xfId="3" applyFont="1" applyBorder="1" applyAlignment="1">
      <alignment vertical="center" wrapText="1"/>
    </xf>
    <xf numFmtId="9" fontId="13" fillId="0" borderId="22" xfId="3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2" fontId="14" fillId="2" borderId="22" xfId="2" applyNumberFormat="1" applyFont="1" applyFill="1" applyBorder="1" applyAlignment="1" applyProtection="1">
      <alignment horizontal="center" vertical="center"/>
      <protection locked="0"/>
    </xf>
    <xf numFmtId="0" fontId="11" fillId="11" borderId="0" xfId="3" applyFont="1" applyFill="1" applyAlignment="1">
      <alignment horizontal="left" vertical="center" wrapText="1"/>
    </xf>
    <xf numFmtId="0" fontId="15" fillId="11" borderId="0" xfId="3" applyFont="1" applyFill="1" applyAlignment="1">
      <alignment horizontal="left" vertical="justify" wrapText="1"/>
    </xf>
    <xf numFmtId="2" fontId="14" fillId="11" borderId="47" xfId="2" applyNumberFormat="1" applyFont="1" applyFill="1" applyBorder="1" applyAlignment="1" applyProtection="1">
      <alignment horizontal="center" vertical="center"/>
    </xf>
    <xf numFmtId="2" fontId="14" fillId="11" borderId="0" xfId="2" applyNumberFormat="1" applyFont="1" applyFill="1" applyBorder="1" applyAlignment="1" applyProtection="1">
      <alignment horizontal="center" vertical="center"/>
    </xf>
    <xf numFmtId="0" fontId="10" fillId="0" borderId="53" xfId="3" applyFont="1" applyBorder="1" applyAlignment="1">
      <alignment horizontal="center" vertical="center" textRotation="90" wrapText="1"/>
    </xf>
    <xf numFmtId="0" fontId="16" fillId="11" borderId="7" xfId="3" applyFont="1" applyFill="1" applyBorder="1" applyAlignment="1">
      <alignment horizontal="left" vertical="center"/>
    </xf>
    <xf numFmtId="0" fontId="16" fillId="11" borderId="18" xfId="3" applyFont="1" applyFill="1" applyBorder="1" applyAlignment="1">
      <alignment horizontal="left" vertical="center"/>
    </xf>
    <xf numFmtId="0" fontId="11" fillId="11" borderId="47" xfId="3" applyFont="1" applyFill="1" applyBorder="1" applyAlignment="1">
      <alignment horizontal="left" vertical="center" wrapText="1"/>
    </xf>
    <xf numFmtId="0" fontId="15" fillId="11" borderId="47" xfId="3" applyFont="1" applyFill="1" applyBorder="1" applyAlignment="1">
      <alignment horizontal="left" vertical="justify" wrapText="1"/>
    </xf>
    <xf numFmtId="9" fontId="13" fillId="11" borderId="47" xfId="3" applyNumberFormat="1" applyFont="1" applyFill="1" applyBorder="1" applyAlignment="1">
      <alignment horizontal="center" vertical="center" wrapText="1"/>
    </xf>
    <xf numFmtId="0" fontId="13" fillId="11" borderId="0" xfId="3" applyFont="1" applyFill="1" applyAlignment="1">
      <alignment horizontal="center" vertical="center" wrapText="1"/>
    </xf>
    <xf numFmtId="0" fontId="0" fillId="2" borderId="43" xfId="0" applyFill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28" fillId="0" borderId="53" xfId="3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11" fillId="0" borderId="47" xfId="3" applyFont="1" applyBorder="1" applyAlignment="1">
      <alignment horizontal="left" vertical="center" wrapText="1"/>
    </xf>
    <xf numFmtId="0" fontId="0" fillId="3" borderId="2" xfId="0" applyFill="1" applyBorder="1" applyAlignment="1"/>
    <xf numFmtId="0" fontId="0" fillId="0" borderId="2" xfId="0" applyBorder="1" applyAlignment="1"/>
    <xf numFmtId="14" fontId="0" fillId="0" borderId="16" xfId="0" applyNumberFormat="1" applyBorder="1" applyAlignment="1"/>
    <xf numFmtId="0" fontId="0" fillId="0" borderId="17" xfId="0" applyBorder="1" applyAlignment="1"/>
    <xf numFmtId="0" fontId="0" fillId="0" borderId="45" xfId="0" applyBorder="1" applyAlignment="1"/>
    <xf numFmtId="0" fontId="3" fillId="2" borderId="36" xfId="0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protection locked="0"/>
    </xf>
  </cellXfs>
  <cellStyles count="5">
    <cellStyle name="Comma" xfId="2" builtinId="3"/>
    <cellStyle name="Hyperlink" xfId="1" builtinId="8"/>
    <cellStyle name="Komma 2" xfId="4" xr:uid="{00000000-0005-0000-0000-000002000000}"/>
    <cellStyle name="Normal" xfId="0" builtinId="0"/>
    <cellStyle name="Standard 2" xfId="3" xr:uid="{00000000-0005-0000-0000-000004000000}"/>
  </cellStyles>
  <dxfs count="18"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customXml" Target="../customXml/item2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ltige_programmer_beregning-2020%20A-program%2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4)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4)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9)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2)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9)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8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9)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3)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2)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6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7)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4)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8)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0)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7)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5)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7)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3)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5)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8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6)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0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5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3)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6)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21)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11)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%20(30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liste"/>
      <sheetName val="Resultater"/>
      <sheetName val="Resultat totalsum"/>
      <sheetName val="Resultat hest"/>
      <sheetName val="Instruksjoner"/>
      <sheetName val="Utskrift"/>
      <sheetName val="D (1)"/>
    </sheetNames>
    <sheetDataSet>
      <sheetData sheetId="0"/>
      <sheetData sheetId="1">
        <row r="2">
          <cell r="AO2" t="str">
            <v>Fornavn</v>
          </cell>
          <cell r="AP2" t="str">
            <v>Etternavn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4)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4)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9)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2)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9)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8)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9)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3)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2)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6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7)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4)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8)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0)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7)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5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7)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3)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5)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8)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)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6)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0)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5)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6)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21)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11)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(30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B1" workbookViewId="0">
      <selection activeCell="G1" sqref="G1"/>
    </sheetView>
  </sheetViews>
  <sheetFormatPr defaultColWidth="9.140625" defaultRowHeight="15"/>
  <cols>
    <col min="1" max="1" width="0" hidden="1" customWidth="1"/>
    <col min="2" max="2" width="10.85546875" customWidth="1"/>
    <col min="3" max="3" width="19.140625" customWidth="1"/>
    <col min="4" max="4" width="17.28515625" customWidth="1"/>
    <col min="5" max="5" width="14.140625" customWidth="1"/>
    <col min="11" max="11" width="10.7109375" customWidth="1"/>
  </cols>
  <sheetData>
    <row r="1" spans="1:11">
      <c r="B1" s="257" t="s">
        <v>0</v>
      </c>
      <c r="C1" s="257"/>
      <c r="D1" t="s">
        <v>1</v>
      </c>
      <c r="E1" s="153"/>
    </row>
    <row r="2" spans="1:11">
      <c r="B2" s="257"/>
      <c r="C2" s="257"/>
      <c r="D2" t="s">
        <v>2</v>
      </c>
      <c r="E2" s="154"/>
    </row>
    <row r="3" spans="1:11" ht="15.75" thickBot="1">
      <c r="G3" s="156"/>
    </row>
    <row r="4" spans="1:11">
      <c r="B4" s="162" t="s">
        <v>3</v>
      </c>
      <c r="C4" s="163" t="s">
        <v>4</v>
      </c>
      <c r="D4" s="163"/>
      <c r="E4" s="163"/>
      <c r="F4" s="163"/>
      <c r="G4" s="164"/>
      <c r="H4" s="160" t="s">
        <v>5</v>
      </c>
      <c r="I4" s="161"/>
      <c r="J4" s="181" t="s">
        <v>6</v>
      </c>
      <c r="K4" s="161"/>
    </row>
    <row r="5" spans="1:11">
      <c r="A5" t="s">
        <v>7</v>
      </c>
      <c r="B5" s="86" t="s">
        <v>8</v>
      </c>
      <c r="C5" s="84" t="s">
        <v>9</v>
      </c>
      <c r="D5" s="84" t="s">
        <v>10</v>
      </c>
      <c r="E5" s="84" t="s">
        <v>11</v>
      </c>
      <c r="F5" s="84" t="s">
        <v>12</v>
      </c>
      <c r="G5" s="149" t="s">
        <v>13</v>
      </c>
      <c r="H5" s="86" t="s">
        <v>9</v>
      </c>
      <c r="I5" s="87" t="s">
        <v>10</v>
      </c>
      <c r="J5" s="151" t="s">
        <v>14</v>
      </c>
      <c r="K5" s="87" t="s">
        <v>15</v>
      </c>
    </row>
    <row r="6" spans="1:11">
      <c r="A6">
        <v>1</v>
      </c>
      <c r="B6" s="165" t="str">
        <f>HYPERLINK("#"&amp;"'D ("&amp;A6&amp;")'!B17","D ("&amp;A6&amp;")")</f>
        <v>D (1)</v>
      </c>
      <c r="C6" s="85"/>
      <c r="D6" s="85"/>
      <c r="E6" s="85"/>
      <c r="F6" s="85"/>
      <c r="G6" s="150"/>
      <c r="H6" s="170"/>
      <c r="I6" s="166"/>
      <c r="J6" s="182"/>
      <c r="K6" s="166"/>
    </row>
    <row r="7" spans="1:11">
      <c r="A7">
        <v>2</v>
      </c>
      <c r="B7" s="165" t="str">
        <f t="shared" ref="B7:B35" si="0">HYPERLINK("#"&amp;"'D ("&amp;A7&amp;")'!B17","D ("&amp;A7&amp;")")</f>
        <v>D (2)</v>
      </c>
      <c r="C7" s="85"/>
      <c r="D7" s="85"/>
      <c r="E7" s="85"/>
      <c r="F7" s="85"/>
      <c r="G7" s="150"/>
      <c r="H7" s="170"/>
      <c r="I7" s="166"/>
      <c r="J7" s="182"/>
      <c r="K7" s="166"/>
    </row>
    <row r="8" spans="1:11">
      <c r="A8">
        <v>3</v>
      </c>
      <c r="B8" s="165" t="str">
        <f t="shared" si="0"/>
        <v>D (3)</v>
      </c>
      <c r="C8" s="85"/>
      <c r="D8" s="85"/>
      <c r="E8" s="85"/>
      <c r="F8" s="85"/>
      <c r="G8" s="150"/>
      <c r="H8" s="170"/>
      <c r="I8" s="166"/>
      <c r="J8" s="182"/>
      <c r="K8" s="166"/>
    </row>
    <row r="9" spans="1:11">
      <c r="A9">
        <v>4</v>
      </c>
      <c r="B9" s="165" t="str">
        <f t="shared" si="0"/>
        <v>D (4)</v>
      </c>
      <c r="C9" s="85"/>
      <c r="D9" s="85"/>
      <c r="E9" s="85"/>
      <c r="F9" s="85"/>
      <c r="G9" s="150"/>
      <c r="H9" s="170"/>
      <c r="I9" s="166"/>
      <c r="J9" s="183"/>
      <c r="K9" s="166"/>
    </row>
    <row r="10" spans="1:11">
      <c r="A10">
        <v>5</v>
      </c>
      <c r="B10" s="165" t="str">
        <f t="shared" si="0"/>
        <v>D (5)</v>
      </c>
      <c r="C10" s="85"/>
      <c r="D10" s="85"/>
      <c r="E10" s="85"/>
      <c r="F10" s="85"/>
      <c r="G10" s="150"/>
      <c r="H10" s="170"/>
      <c r="I10" s="166"/>
      <c r="J10" s="182"/>
      <c r="K10" s="166"/>
    </row>
    <row r="11" spans="1:11">
      <c r="A11">
        <v>6</v>
      </c>
      <c r="B11" s="165" t="str">
        <f t="shared" si="0"/>
        <v>D (6)</v>
      </c>
      <c r="C11" s="85"/>
      <c r="D11" s="85"/>
      <c r="E11" s="85"/>
      <c r="F11" s="85"/>
      <c r="G11" s="150"/>
      <c r="H11" s="170"/>
      <c r="I11" s="166"/>
      <c r="J11" s="182"/>
      <c r="K11" s="166"/>
    </row>
    <row r="12" spans="1:11">
      <c r="A12">
        <v>7</v>
      </c>
      <c r="B12" s="165" t="str">
        <f t="shared" si="0"/>
        <v>D (7)</v>
      </c>
      <c r="C12" s="85"/>
      <c r="D12" s="85"/>
      <c r="E12" s="85"/>
      <c r="F12" s="85"/>
      <c r="G12" s="150"/>
      <c r="H12" s="170"/>
      <c r="I12" s="166"/>
      <c r="J12" s="182"/>
      <c r="K12" s="166"/>
    </row>
    <row r="13" spans="1:11">
      <c r="A13">
        <v>8</v>
      </c>
      <c r="B13" s="165" t="str">
        <f t="shared" si="0"/>
        <v>D (8)</v>
      </c>
      <c r="C13" s="85"/>
      <c r="D13" s="85"/>
      <c r="E13" s="85"/>
      <c r="F13" s="85"/>
      <c r="G13" s="150"/>
      <c r="H13" s="170"/>
      <c r="I13" s="166"/>
      <c r="J13" s="182"/>
      <c r="K13" s="166"/>
    </row>
    <row r="14" spans="1:11">
      <c r="A14">
        <v>9</v>
      </c>
      <c r="B14" s="165" t="str">
        <f t="shared" si="0"/>
        <v>D (9)</v>
      </c>
      <c r="C14" s="85"/>
      <c r="D14" s="85"/>
      <c r="E14" s="85"/>
      <c r="F14" s="85"/>
      <c r="G14" s="150"/>
      <c r="H14" s="170"/>
      <c r="I14" s="166"/>
      <c r="J14" s="182"/>
      <c r="K14" s="166"/>
    </row>
    <row r="15" spans="1:11">
      <c r="A15">
        <v>10</v>
      </c>
      <c r="B15" s="165" t="str">
        <f t="shared" si="0"/>
        <v>D (10)</v>
      </c>
      <c r="C15" s="85"/>
      <c r="D15" s="85"/>
      <c r="E15" s="85"/>
      <c r="F15" s="85"/>
      <c r="G15" s="150"/>
      <c r="H15" s="170"/>
      <c r="I15" s="166"/>
      <c r="J15" s="182"/>
      <c r="K15" s="166"/>
    </row>
    <row r="16" spans="1:11">
      <c r="A16">
        <v>11</v>
      </c>
      <c r="B16" s="165" t="str">
        <f t="shared" si="0"/>
        <v>D (11)</v>
      </c>
      <c r="C16" s="85"/>
      <c r="D16" s="85"/>
      <c r="E16" s="85"/>
      <c r="F16" s="85"/>
      <c r="G16" s="150"/>
      <c r="H16" s="170"/>
      <c r="I16" s="166"/>
      <c r="J16" s="182"/>
      <c r="K16" s="166"/>
    </row>
    <row r="17" spans="1:11">
      <c r="A17">
        <v>12</v>
      </c>
      <c r="B17" s="165" t="str">
        <f t="shared" si="0"/>
        <v>D (12)</v>
      </c>
      <c r="C17" s="85"/>
      <c r="D17" s="85"/>
      <c r="E17" s="85"/>
      <c r="F17" s="85"/>
      <c r="G17" s="150"/>
      <c r="H17" s="170"/>
      <c r="I17" s="166"/>
      <c r="J17" s="182"/>
      <c r="K17" s="166"/>
    </row>
    <row r="18" spans="1:11">
      <c r="A18">
        <v>13</v>
      </c>
      <c r="B18" s="165" t="str">
        <f t="shared" si="0"/>
        <v>D (13)</v>
      </c>
      <c r="C18" s="85"/>
      <c r="D18" s="85"/>
      <c r="E18" s="85"/>
      <c r="F18" s="85"/>
      <c r="G18" s="150"/>
      <c r="H18" s="170"/>
      <c r="I18" s="166"/>
      <c r="J18" s="182"/>
      <c r="K18" s="166"/>
    </row>
    <row r="19" spans="1:11">
      <c r="A19">
        <v>14</v>
      </c>
      <c r="B19" s="165" t="str">
        <f t="shared" si="0"/>
        <v>D (14)</v>
      </c>
      <c r="C19" s="85"/>
      <c r="D19" s="85"/>
      <c r="E19" s="85"/>
      <c r="F19" s="85"/>
      <c r="G19" s="150"/>
      <c r="H19" s="170"/>
      <c r="I19" s="166"/>
      <c r="J19" s="182"/>
      <c r="K19" s="166"/>
    </row>
    <row r="20" spans="1:11">
      <c r="A20">
        <v>15</v>
      </c>
      <c r="B20" s="165" t="str">
        <f t="shared" si="0"/>
        <v>D (15)</v>
      </c>
      <c r="C20" s="85"/>
      <c r="D20" s="85"/>
      <c r="E20" s="85"/>
      <c r="F20" s="85"/>
      <c r="G20" s="150"/>
      <c r="H20" s="170"/>
      <c r="I20" s="166"/>
      <c r="J20" s="182"/>
      <c r="K20" s="166"/>
    </row>
    <row r="21" spans="1:11">
      <c r="A21">
        <v>16</v>
      </c>
      <c r="B21" s="165" t="str">
        <f t="shared" si="0"/>
        <v>D (16)</v>
      </c>
      <c r="C21" s="85"/>
      <c r="D21" s="85"/>
      <c r="E21" s="85"/>
      <c r="F21" s="85"/>
      <c r="G21" s="150"/>
      <c r="H21" s="170"/>
      <c r="I21" s="166"/>
      <c r="J21" s="182"/>
      <c r="K21" s="166"/>
    </row>
    <row r="22" spans="1:11">
      <c r="A22">
        <v>17</v>
      </c>
      <c r="B22" s="165" t="str">
        <f t="shared" si="0"/>
        <v>D (17)</v>
      </c>
      <c r="C22" s="85"/>
      <c r="D22" s="85"/>
      <c r="E22" s="85"/>
      <c r="F22" s="85"/>
      <c r="G22" s="150"/>
      <c r="H22" s="170"/>
      <c r="I22" s="166"/>
      <c r="J22" s="182"/>
      <c r="K22" s="166"/>
    </row>
    <row r="23" spans="1:11">
      <c r="A23">
        <v>18</v>
      </c>
      <c r="B23" s="165" t="str">
        <f t="shared" si="0"/>
        <v>D (18)</v>
      </c>
      <c r="C23" s="85"/>
      <c r="D23" s="85"/>
      <c r="E23" s="85"/>
      <c r="F23" s="85"/>
      <c r="G23" s="150"/>
      <c r="H23" s="170"/>
      <c r="I23" s="166"/>
      <c r="J23" s="182"/>
      <c r="K23" s="166"/>
    </row>
    <row r="24" spans="1:11">
      <c r="A24">
        <v>19</v>
      </c>
      <c r="B24" s="165" t="str">
        <f t="shared" si="0"/>
        <v>D (19)</v>
      </c>
      <c r="C24" s="85"/>
      <c r="D24" s="85"/>
      <c r="E24" s="85"/>
      <c r="F24" s="85"/>
      <c r="G24" s="150"/>
      <c r="H24" s="170"/>
      <c r="I24" s="166"/>
      <c r="J24" s="182"/>
      <c r="K24" s="166"/>
    </row>
    <row r="25" spans="1:11">
      <c r="A25">
        <v>20</v>
      </c>
      <c r="B25" s="165" t="str">
        <f t="shared" si="0"/>
        <v>D (20)</v>
      </c>
      <c r="C25" s="85"/>
      <c r="D25" s="85"/>
      <c r="E25" s="85"/>
      <c r="F25" s="85"/>
      <c r="G25" s="150"/>
      <c r="H25" s="170"/>
      <c r="I25" s="166"/>
      <c r="J25" s="182"/>
      <c r="K25" s="166"/>
    </row>
    <row r="26" spans="1:11">
      <c r="A26">
        <v>21</v>
      </c>
      <c r="B26" s="165" t="str">
        <f t="shared" si="0"/>
        <v>D (21)</v>
      </c>
      <c r="C26" s="85"/>
      <c r="D26" s="85"/>
      <c r="E26" s="85"/>
      <c r="F26" s="85"/>
      <c r="G26" s="150"/>
      <c r="H26" s="170"/>
      <c r="I26" s="166"/>
      <c r="J26" s="182"/>
      <c r="K26" s="166"/>
    </row>
    <row r="27" spans="1:11">
      <c r="A27">
        <v>22</v>
      </c>
      <c r="B27" s="165" t="str">
        <f t="shared" si="0"/>
        <v>D (22)</v>
      </c>
      <c r="C27" s="85"/>
      <c r="D27" s="85"/>
      <c r="E27" s="85"/>
      <c r="F27" s="85"/>
      <c r="G27" s="150"/>
      <c r="H27" s="170"/>
      <c r="I27" s="166"/>
      <c r="J27" s="182"/>
      <c r="K27" s="166"/>
    </row>
    <row r="28" spans="1:11">
      <c r="A28">
        <v>23</v>
      </c>
      <c r="B28" s="165" t="str">
        <f t="shared" si="0"/>
        <v>D (23)</v>
      </c>
      <c r="C28" s="85"/>
      <c r="D28" s="85"/>
      <c r="E28" s="85"/>
      <c r="F28" s="85"/>
      <c r="G28" s="150"/>
      <c r="H28" s="170"/>
      <c r="I28" s="166"/>
      <c r="J28" s="182"/>
      <c r="K28" s="166"/>
    </row>
    <row r="29" spans="1:11">
      <c r="A29">
        <v>24</v>
      </c>
      <c r="B29" s="165" t="str">
        <f t="shared" si="0"/>
        <v>D (24)</v>
      </c>
      <c r="C29" s="85"/>
      <c r="D29" s="85"/>
      <c r="E29" s="85"/>
      <c r="F29" s="85"/>
      <c r="G29" s="150"/>
      <c r="H29" s="170"/>
      <c r="I29" s="166"/>
      <c r="J29" s="182"/>
      <c r="K29" s="166"/>
    </row>
    <row r="30" spans="1:11">
      <c r="A30">
        <v>25</v>
      </c>
      <c r="B30" s="165" t="str">
        <f t="shared" si="0"/>
        <v>D (25)</v>
      </c>
      <c r="C30" s="85"/>
      <c r="D30" s="85"/>
      <c r="E30" s="85"/>
      <c r="F30" s="85"/>
      <c r="G30" s="150"/>
      <c r="H30" s="170"/>
      <c r="I30" s="166"/>
      <c r="J30" s="182"/>
      <c r="K30" s="166"/>
    </row>
    <row r="31" spans="1:11">
      <c r="A31">
        <v>26</v>
      </c>
      <c r="B31" s="165" t="str">
        <f t="shared" si="0"/>
        <v>D (26)</v>
      </c>
      <c r="C31" s="85"/>
      <c r="D31" s="85"/>
      <c r="E31" s="85"/>
      <c r="F31" s="85"/>
      <c r="G31" s="150"/>
      <c r="H31" s="170"/>
      <c r="I31" s="166"/>
      <c r="J31" s="182"/>
      <c r="K31" s="166"/>
    </row>
    <row r="32" spans="1:11">
      <c r="A32">
        <v>27</v>
      </c>
      <c r="B32" s="165" t="str">
        <f t="shared" si="0"/>
        <v>D (27)</v>
      </c>
      <c r="C32" s="85"/>
      <c r="D32" s="85"/>
      <c r="E32" s="85"/>
      <c r="F32" s="85"/>
      <c r="G32" s="150"/>
      <c r="H32" s="170"/>
      <c r="I32" s="166"/>
      <c r="J32" s="182"/>
      <c r="K32" s="166"/>
    </row>
    <row r="33" spans="1:11">
      <c r="A33">
        <v>28</v>
      </c>
      <c r="B33" s="165" t="str">
        <f t="shared" si="0"/>
        <v>D (28)</v>
      </c>
      <c r="C33" s="85"/>
      <c r="D33" s="85"/>
      <c r="E33" s="85"/>
      <c r="F33" s="85"/>
      <c r="G33" s="150"/>
      <c r="H33" s="170"/>
      <c r="I33" s="166"/>
      <c r="J33" s="182"/>
      <c r="K33" s="166"/>
    </row>
    <row r="34" spans="1:11">
      <c r="A34">
        <v>29</v>
      </c>
      <c r="B34" s="165" t="str">
        <f t="shared" si="0"/>
        <v>D (29)</v>
      </c>
      <c r="C34" s="85"/>
      <c r="D34" s="85"/>
      <c r="E34" s="85"/>
      <c r="F34" s="85"/>
      <c r="G34" s="150"/>
      <c r="H34" s="170"/>
      <c r="I34" s="166"/>
      <c r="J34" s="182"/>
      <c r="K34" s="166"/>
    </row>
    <row r="35" spans="1:11" ht="15.75" thickBot="1">
      <c r="A35">
        <v>30</v>
      </c>
      <c r="B35" s="167" t="str">
        <f t="shared" si="0"/>
        <v>D (30)</v>
      </c>
      <c r="C35" s="168"/>
      <c r="D35" s="168"/>
      <c r="E35" s="168"/>
      <c r="F35" s="168"/>
      <c r="G35" s="180"/>
      <c r="H35" s="171"/>
      <c r="I35" s="169"/>
      <c r="J35" s="184"/>
      <c r="K35" s="169"/>
    </row>
    <row r="37" spans="1:11">
      <c r="B37" s="84" t="s">
        <v>16</v>
      </c>
      <c r="C37" s="84" t="s">
        <v>9</v>
      </c>
      <c r="D37" s="149" t="s">
        <v>10</v>
      </c>
      <c r="E37" s="149" t="s">
        <v>17</v>
      </c>
      <c r="F37" s="151"/>
    </row>
    <row r="38" spans="1:11">
      <c r="B38" s="84" t="s">
        <v>18</v>
      </c>
      <c r="C38" s="85" t="s">
        <v>19</v>
      </c>
      <c r="D38" s="150" t="s">
        <v>20</v>
      </c>
      <c r="E38" s="81" t="s">
        <v>21</v>
      </c>
      <c r="F38" s="82"/>
    </row>
    <row r="39" spans="1:11">
      <c r="B39" s="84" t="s">
        <v>22</v>
      </c>
      <c r="C39" s="85" t="s">
        <v>23</v>
      </c>
      <c r="D39" s="150" t="s">
        <v>24</v>
      </c>
      <c r="E39" s="79" t="s">
        <v>25</v>
      </c>
      <c r="F39" s="80"/>
    </row>
    <row r="40" spans="1:11">
      <c r="B40" s="84" t="s">
        <v>26</v>
      </c>
      <c r="C40" s="85" t="s">
        <v>27</v>
      </c>
      <c r="D40" s="150" t="s">
        <v>28</v>
      </c>
      <c r="E40" s="149" t="s">
        <v>29</v>
      </c>
      <c r="F40" s="151"/>
    </row>
    <row r="41" spans="1:11">
      <c r="B41" s="149" t="s">
        <v>30</v>
      </c>
      <c r="C41" s="152"/>
      <c r="D41" s="152"/>
      <c r="E41" s="152"/>
      <c r="F41" s="151"/>
    </row>
  </sheetData>
  <sheetProtection sheet="1" objects="1" scenarios="1"/>
  <mergeCells count="1">
    <mergeCell ref="B1:C2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opLeftCell="C1" zoomScaleNormal="100" workbookViewId="0">
      <selection activeCell="M9" sqref="M9"/>
    </sheetView>
  </sheetViews>
  <sheetFormatPr defaultColWidth="9.140625" defaultRowHeight="15"/>
  <cols>
    <col min="2" max="2" width="21.5703125" customWidth="1"/>
    <col min="3" max="3" width="19.7109375" customWidth="1"/>
    <col min="4" max="4" width="13" customWidth="1"/>
    <col min="5" max="5" width="10.140625" bestFit="1" customWidth="1"/>
    <col min="7" max="7" width="9.85546875" bestFit="1" customWidth="1"/>
    <col min="8" max="8" width="14.42578125" customWidth="1"/>
    <col min="9" max="9" width="13.42578125" customWidth="1"/>
    <col min="10" max="10" width="11.5703125" customWidth="1"/>
    <col min="11" max="11" width="11.28515625" customWidth="1"/>
  </cols>
  <sheetData>
    <row r="1" spans="1:11" ht="18.75">
      <c r="A1" s="90" t="s">
        <v>31</v>
      </c>
      <c r="K1" s="220">
        <f>Startliste!E1</f>
        <v>0</v>
      </c>
    </row>
    <row r="2" spans="1:11">
      <c r="A2" s="210" t="s">
        <v>32</v>
      </c>
      <c r="K2" s="10">
        <f>Startliste!E2</f>
        <v>0</v>
      </c>
    </row>
    <row r="3" spans="1:11" ht="15.75" thickBot="1">
      <c r="A3" s="210"/>
      <c r="B3" t="s">
        <v>4</v>
      </c>
      <c r="G3" s="10"/>
      <c r="H3" t="s">
        <v>5</v>
      </c>
    </row>
    <row r="4" spans="1:11">
      <c r="A4" s="91" t="str">
        <f>IF(Resultater!S2&lt;&gt;"",Resultater!S2,"")</f>
        <v>Plass</v>
      </c>
      <c r="B4" s="92" t="str">
        <f>IF(Resultater!T2&lt;&gt;"",Resultater!T2,"")</f>
        <v>Fornavn</v>
      </c>
      <c r="C4" s="92" t="str">
        <f>IF(Resultater!U2&lt;&gt;"",Resultater!U2,"")</f>
        <v>Etternavn</v>
      </c>
      <c r="D4" s="92" t="str">
        <f>IF(Resultater!V2&lt;&gt;"",Resultater!V2,"")</f>
        <v>Startnummer</v>
      </c>
      <c r="E4" s="92" t="s">
        <v>33</v>
      </c>
      <c r="F4" s="92" t="s">
        <v>34</v>
      </c>
      <c r="G4" s="92" t="str">
        <f>IF(Resultater!Y2&lt;&gt;"",Resultater!Y2,"")</f>
        <v>Poeng</v>
      </c>
      <c r="H4" s="92" t="str">
        <f>IF([1]Resultater!AO2&lt;&gt;"",[1]Resultater!AO2,"")</f>
        <v>Fornavn</v>
      </c>
      <c r="I4" s="92" t="str">
        <f>IF([1]Resultater!AP2&lt;&gt;"",[1]Resultater!AP2,"")</f>
        <v>Etternavn</v>
      </c>
      <c r="J4" s="92" t="s">
        <v>13</v>
      </c>
      <c r="K4" s="93" t="s">
        <v>12</v>
      </c>
    </row>
    <row r="5" spans="1:11">
      <c r="A5" s="86" t="str">
        <f ca="1">IF(Resultater!S3&lt;&gt;"",Resultater!S3,"")</f>
        <v/>
      </c>
      <c r="B5" s="84" t="str">
        <f ca="1">IF(Resultater!T3&lt;&gt;"",Resultater!T3,"")</f>
        <v/>
      </c>
      <c r="C5" s="84" t="str">
        <f ca="1">IF(Resultater!U3&lt;&gt;"",Resultater!U3,"")</f>
        <v/>
      </c>
      <c r="D5" s="84" t="str">
        <f ca="1">IF(Resultater!V3&lt;&gt;"",Resultater!V3,"")</f>
        <v/>
      </c>
      <c r="E5" s="84" t="str">
        <f ca="1">IF(Resultater!W3&lt;&gt;"",Resultater!W3,"")</f>
        <v/>
      </c>
      <c r="F5" s="84" t="str">
        <f ca="1">IF(Resultater!X3&lt;&gt;"",Resultater!X3,"")</f>
        <v/>
      </c>
      <c r="G5" s="84" t="str">
        <f ca="1">IF(Resultater!Y3&lt;&gt;"",Resultater!Y3,"")</f>
        <v/>
      </c>
      <c r="H5" s="84" t="str">
        <f ca="1">IF(Resultater!Z3&lt;&gt;"",Resultater!Z3,"")</f>
        <v/>
      </c>
      <c r="I5" s="84" t="str">
        <f ca="1">IF(Resultater!AA3&lt;&gt;"",Resultater!AA3,"")</f>
        <v/>
      </c>
      <c r="J5" s="84" t="str">
        <f ca="1">IF(Resultater!AB3&lt;&gt;"",Resultater!AB3,"")</f>
        <v/>
      </c>
      <c r="K5" s="87" t="str">
        <f ca="1">IF(Resultater!AC3&lt;&gt;"",Resultater!AC3,"")</f>
        <v/>
      </c>
    </row>
    <row r="6" spans="1:11">
      <c r="A6" s="86" t="str">
        <f ca="1">IF(Resultater!S4&lt;&gt;"",Resultater!S4,"")</f>
        <v/>
      </c>
      <c r="B6" s="84" t="str">
        <f ca="1">IF(Resultater!T4&lt;&gt;"",Resultater!T4,"")</f>
        <v/>
      </c>
      <c r="C6" s="84" t="str">
        <f ca="1">IF(Resultater!U4&lt;&gt;"",Resultater!U4,"")</f>
        <v/>
      </c>
      <c r="D6" s="84" t="str">
        <f ca="1">IF(Resultater!V4&lt;&gt;"",Resultater!V4,"")</f>
        <v/>
      </c>
      <c r="E6" s="84" t="str">
        <f ca="1">IF(Resultater!W4&lt;&gt;"",Resultater!W4,"")</f>
        <v/>
      </c>
      <c r="F6" s="84" t="str">
        <f ca="1">IF(Resultater!X4&lt;&gt;"",Resultater!X4,"")</f>
        <v/>
      </c>
      <c r="G6" s="84" t="str">
        <f ca="1">IF(Resultater!Y4&lt;&gt;"",Resultater!Y4,"")</f>
        <v/>
      </c>
      <c r="H6" s="84" t="str">
        <f ca="1">IF(Resultater!Z4&lt;&gt;"",Resultater!Z4,"")</f>
        <v/>
      </c>
      <c r="I6" s="84" t="str">
        <f ca="1">IF(Resultater!AA4&lt;&gt;"",Resultater!AA4,"")</f>
        <v/>
      </c>
      <c r="J6" s="84" t="str">
        <f ca="1">IF(Resultater!AB4&lt;&gt;"",Resultater!AB4,"")</f>
        <v/>
      </c>
      <c r="K6" s="87" t="str">
        <f ca="1">IF(Resultater!AC4&lt;&gt;"",Resultater!AC4,"")</f>
        <v/>
      </c>
    </row>
    <row r="7" spans="1:11">
      <c r="A7" s="86" t="str">
        <f ca="1">IF(Resultater!S5&lt;&gt;"",Resultater!S5,"")</f>
        <v/>
      </c>
      <c r="B7" s="84" t="str">
        <f ca="1">IF(Resultater!T5&lt;&gt;"",Resultater!T5,"")</f>
        <v/>
      </c>
      <c r="C7" s="84" t="str">
        <f ca="1">IF(Resultater!U5&lt;&gt;"",Resultater!U5,"")</f>
        <v/>
      </c>
      <c r="D7" s="84" t="str">
        <f ca="1">IF(Resultater!V5&lt;&gt;"",Resultater!V5,"")</f>
        <v/>
      </c>
      <c r="E7" s="84" t="str">
        <f ca="1">IF(Resultater!W5&lt;&gt;"",Resultater!W5,"")</f>
        <v/>
      </c>
      <c r="F7" s="84" t="str">
        <f ca="1">IF(Resultater!X5&lt;&gt;"",Resultater!X5,"")</f>
        <v/>
      </c>
      <c r="G7" s="84" t="str">
        <f ca="1">IF(Resultater!Y5&lt;&gt;"",Resultater!Y5,"")</f>
        <v/>
      </c>
      <c r="H7" s="84" t="str">
        <f ca="1">IF(Resultater!Z5&lt;&gt;"",Resultater!Z5,"")</f>
        <v/>
      </c>
      <c r="I7" s="84" t="str">
        <f ca="1">IF(Resultater!AA5&lt;&gt;"",Resultater!AA5,"")</f>
        <v/>
      </c>
      <c r="J7" s="84" t="str">
        <f ca="1">IF(Resultater!AB5&lt;&gt;"",Resultater!AB5,"")</f>
        <v/>
      </c>
      <c r="K7" s="87" t="str">
        <f ca="1">IF(Resultater!AC5&lt;&gt;"",Resultater!AC5,"")</f>
        <v/>
      </c>
    </row>
    <row r="8" spans="1:11">
      <c r="A8" s="86" t="str">
        <f ca="1">IF(Resultater!S6&lt;&gt;"",Resultater!S6,"")</f>
        <v/>
      </c>
      <c r="B8" s="84" t="str">
        <f ca="1">IF(Resultater!T6&lt;&gt;"",Resultater!T6,"")</f>
        <v/>
      </c>
      <c r="C8" s="84" t="str">
        <f ca="1">IF(Resultater!U6&lt;&gt;"",Resultater!U6,"")</f>
        <v/>
      </c>
      <c r="D8" s="84" t="str">
        <f ca="1">IF(Resultater!V6&lt;&gt;"",Resultater!V6,"")</f>
        <v/>
      </c>
      <c r="E8" s="84" t="str">
        <f ca="1">IF(Resultater!W6&lt;&gt;"",Resultater!W6,"")</f>
        <v/>
      </c>
      <c r="F8" s="84" t="str">
        <f ca="1">IF(Resultater!X6&lt;&gt;"",Resultater!X6,"")</f>
        <v/>
      </c>
      <c r="G8" s="84" t="str">
        <f ca="1">IF(Resultater!Y6&lt;&gt;"",Resultater!Y6,"")</f>
        <v/>
      </c>
      <c r="H8" s="84" t="str">
        <f ca="1">IF(Resultater!Z6&lt;&gt;"",Resultater!Z6,"")</f>
        <v/>
      </c>
      <c r="I8" s="84" t="str">
        <f ca="1">IF(Resultater!AA6&lt;&gt;"",Resultater!AA6,"")</f>
        <v/>
      </c>
      <c r="J8" s="84" t="str">
        <f ca="1">IF(Resultater!AB6&lt;&gt;"",Resultater!AB6,"")</f>
        <v/>
      </c>
      <c r="K8" s="87" t="str">
        <f ca="1">IF(Resultater!AC6&lt;&gt;"",Resultater!AC6,"")</f>
        <v/>
      </c>
    </row>
    <row r="9" spans="1:11">
      <c r="A9" s="86" t="str">
        <f ca="1">IF(Resultater!S7&lt;&gt;"",Resultater!S7,"")</f>
        <v/>
      </c>
      <c r="B9" s="84" t="str">
        <f ca="1">IF(Resultater!T7&lt;&gt;"",Resultater!T7,"")</f>
        <v/>
      </c>
      <c r="C9" s="84" t="str">
        <f ca="1">IF(Resultater!U7&lt;&gt;"",Resultater!U7,"")</f>
        <v/>
      </c>
      <c r="D9" s="84" t="str">
        <f ca="1">IF(Resultater!V7&lt;&gt;"",Resultater!V7,"")</f>
        <v/>
      </c>
      <c r="E9" s="84" t="str">
        <f ca="1">IF(Resultater!W7&lt;&gt;"",Resultater!W7,"")</f>
        <v/>
      </c>
      <c r="F9" s="84" t="str">
        <f ca="1">IF(Resultater!X7&lt;&gt;"",Resultater!X7,"")</f>
        <v/>
      </c>
      <c r="G9" s="84" t="str">
        <f ca="1">IF(Resultater!Y7&lt;&gt;"",Resultater!Y7,"")</f>
        <v/>
      </c>
      <c r="H9" s="84" t="str">
        <f ca="1">IF(Resultater!Z7&lt;&gt;"",Resultater!Z7,"")</f>
        <v/>
      </c>
      <c r="I9" s="84" t="str">
        <f ca="1">IF(Resultater!AA7&lt;&gt;"",Resultater!AA7,"")</f>
        <v/>
      </c>
      <c r="J9" s="84" t="str">
        <f ca="1">IF(Resultater!AB7&lt;&gt;"",Resultater!AB7,"")</f>
        <v/>
      </c>
      <c r="K9" s="87" t="str">
        <f ca="1">IF(Resultater!AC7&lt;&gt;"",Resultater!AC7,"")</f>
        <v/>
      </c>
    </row>
    <row r="10" spans="1:11">
      <c r="A10" s="86" t="str">
        <f ca="1">IF(Resultater!S8&lt;&gt;"",Resultater!S8,"")</f>
        <v/>
      </c>
      <c r="B10" s="84" t="str">
        <f ca="1">IF(Resultater!T8&lt;&gt;"",Resultater!T8,"")</f>
        <v/>
      </c>
      <c r="C10" s="84" t="str">
        <f ca="1">IF(Resultater!U8&lt;&gt;"",Resultater!U8,"")</f>
        <v/>
      </c>
      <c r="D10" s="84" t="str">
        <f ca="1">IF(Resultater!V8&lt;&gt;"",Resultater!V8,"")</f>
        <v/>
      </c>
      <c r="E10" s="84" t="str">
        <f ca="1">IF(Resultater!W8&lt;&gt;"",Resultater!W8,"")</f>
        <v/>
      </c>
      <c r="F10" s="84" t="str">
        <f ca="1">IF(Resultater!X8&lt;&gt;"",Resultater!X8,"")</f>
        <v/>
      </c>
      <c r="G10" s="84" t="str">
        <f ca="1">IF(Resultater!Y8&lt;&gt;"",Resultater!Y8,"")</f>
        <v/>
      </c>
      <c r="H10" s="84" t="str">
        <f ca="1">IF(Resultater!Z8&lt;&gt;"",Resultater!Z8,"")</f>
        <v/>
      </c>
      <c r="I10" s="84" t="str">
        <f ca="1">IF(Resultater!AA8&lt;&gt;"",Resultater!AA8,"")</f>
        <v/>
      </c>
      <c r="J10" s="84" t="str">
        <f ca="1">IF(Resultater!AB8&lt;&gt;"",Resultater!AB8,"")</f>
        <v/>
      </c>
      <c r="K10" s="87" t="str">
        <f ca="1">IF(Resultater!AC8&lt;&gt;"",Resultater!AC8,"")</f>
        <v/>
      </c>
    </row>
    <row r="11" spans="1:11">
      <c r="A11" s="86" t="str">
        <f ca="1">IF(Resultater!S9&lt;&gt;"",Resultater!S9,"")</f>
        <v/>
      </c>
      <c r="B11" s="84" t="str">
        <f ca="1">IF(Resultater!T9&lt;&gt;"",Resultater!T9,"")</f>
        <v/>
      </c>
      <c r="C11" s="84" t="str">
        <f ca="1">IF(Resultater!U9&lt;&gt;"",Resultater!U9,"")</f>
        <v/>
      </c>
      <c r="D11" s="84" t="str">
        <f ca="1">IF(Resultater!V9&lt;&gt;"",Resultater!V9,"")</f>
        <v/>
      </c>
      <c r="E11" s="84" t="str">
        <f ca="1">IF(Resultater!W9&lt;&gt;"",Resultater!W9,"")</f>
        <v/>
      </c>
      <c r="F11" s="84" t="str">
        <f ca="1">IF(Resultater!X9&lt;&gt;"",Resultater!X9,"")</f>
        <v/>
      </c>
      <c r="G11" s="84" t="str">
        <f ca="1">IF(Resultater!Y9&lt;&gt;"",Resultater!Y9,"")</f>
        <v/>
      </c>
      <c r="H11" s="84" t="str">
        <f ca="1">IF(Resultater!Z9&lt;&gt;"",Resultater!Z9,"")</f>
        <v/>
      </c>
      <c r="I11" s="84" t="str">
        <f ca="1">IF(Resultater!AA9&lt;&gt;"",Resultater!AA9,"")</f>
        <v/>
      </c>
      <c r="J11" s="84" t="str">
        <f ca="1">IF(Resultater!AB9&lt;&gt;"",Resultater!AB9,"")</f>
        <v/>
      </c>
      <c r="K11" s="87" t="str">
        <f ca="1">IF(Resultater!AC9&lt;&gt;"",Resultater!AC9,"")</f>
        <v/>
      </c>
    </row>
    <row r="12" spans="1:11">
      <c r="A12" s="86" t="str">
        <f ca="1">IF(Resultater!S10&lt;&gt;"",Resultater!S10,"")</f>
        <v/>
      </c>
      <c r="B12" s="84" t="str">
        <f ca="1">IF(Resultater!T10&lt;&gt;"",Resultater!T10,"")</f>
        <v/>
      </c>
      <c r="C12" s="84" t="str">
        <f ca="1">IF(Resultater!U10&lt;&gt;"",Resultater!U10,"")</f>
        <v/>
      </c>
      <c r="D12" s="84" t="str">
        <f ca="1">IF(Resultater!V10&lt;&gt;"",Resultater!V10,"")</f>
        <v/>
      </c>
      <c r="E12" s="84" t="str">
        <f ca="1">IF(Resultater!W10&lt;&gt;"",Resultater!W10,"")</f>
        <v/>
      </c>
      <c r="F12" s="84" t="str">
        <f ca="1">IF(Resultater!X10&lt;&gt;"",Resultater!X10,"")</f>
        <v/>
      </c>
      <c r="G12" s="84" t="str">
        <f ca="1">IF(Resultater!Y10&lt;&gt;"",Resultater!Y10,"")</f>
        <v/>
      </c>
      <c r="H12" s="84" t="str">
        <f ca="1">IF(Resultater!Z10&lt;&gt;"",Resultater!Z10,"")</f>
        <v/>
      </c>
      <c r="I12" s="84" t="str">
        <f ca="1">IF(Resultater!AA10&lt;&gt;"",Resultater!AA10,"")</f>
        <v/>
      </c>
      <c r="J12" s="84" t="str">
        <f ca="1">IF(Resultater!AB10&lt;&gt;"",Resultater!AB10,"")</f>
        <v/>
      </c>
      <c r="K12" s="87" t="str">
        <f ca="1">IF(Resultater!AC10&lt;&gt;"",Resultater!AC10,"")</f>
        <v/>
      </c>
    </row>
    <row r="13" spans="1:11">
      <c r="A13" s="86" t="str">
        <f ca="1">IF(Resultater!S11&lt;&gt;"",Resultater!S11,"")</f>
        <v/>
      </c>
      <c r="B13" s="84" t="str">
        <f ca="1">IF(Resultater!T11&lt;&gt;"",Resultater!T11,"")</f>
        <v/>
      </c>
      <c r="C13" s="84" t="str">
        <f ca="1">IF(Resultater!U11&lt;&gt;"",Resultater!U11,"")</f>
        <v/>
      </c>
      <c r="D13" s="84" t="str">
        <f ca="1">IF(Resultater!V11&lt;&gt;"",Resultater!V11,"")</f>
        <v/>
      </c>
      <c r="E13" s="84" t="str">
        <f ca="1">IF(Resultater!W11&lt;&gt;"",Resultater!W11,"")</f>
        <v/>
      </c>
      <c r="F13" s="84" t="str">
        <f ca="1">IF(Resultater!X11&lt;&gt;"",Resultater!X11,"")</f>
        <v/>
      </c>
      <c r="G13" s="84" t="str">
        <f ca="1">IF(Resultater!Y11&lt;&gt;"",Resultater!Y11,"")</f>
        <v/>
      </c>
      <c r="H13" s="84" t="str">
        <f ca="1">IF(Resultater!Z11&lt;&gt;"",Resultater!Z11,"")</f>
        <v/>
      </c>
      <c r="I13" s="84" t="str">
        <f ca="1">IF(Resultater!AA11&lt;&gt;"",Resultater!AA11,"")</f>
        <v/>
      </c>
      <c r="J13" s="84" t="str">
        <f ca="1">IF(Resultater!AB11&lt;&gt;"",Resultater!AB11,"")</f>
        <v/>
      </c>
      <c r="K13" s="87" t="str">
        <f ca="1">IF(Resultater!AC11&lt;&gt;"",Resultater!AC11,"")</f>
        <v/>
      </c>
    </row>
    <row r="14" spans="1:11">
      <c r="A14" s="86" t="str">
        <f ca="1">IF(Resultater!S12&lt;&gt;"",Resultater!S12,"")</f>
        <v/>
      </c>
      <c r="B14" s="84" t="str">
        <f ca="1">IF(Resultater!T12&lt;&gt;"",Resultater!T12,"")</f>
        <v/>
      </c>
      <c r="C14" s="84" t="str">
        <f ca="1">IF(Resultater!U12&lt;&gt;"",Resultater!U12,"")</f>
        <v/>
      </c>
      <c r="D14" s="84" t="str">
        <f ca="1">IF(Resultater!V12&lt;&gt;"",Resultater!V12,"")</f>
        <v/>
      </c>
      <c r="E14" s="84" t="str">
        <f ca="1">IF(Resultater!W12&lt;&gt;"",Resultater!W12,"")</f>
        <v/>
      </c>
      <c r="F14" s="84" t="str">
        <f ca="1">IF(Resultater!X12&lt;&gt;"",Resultater!X12,"")</f>
        <v/>
      </c>
      <c r="G14" s="84" t="str">
        <f ca="1">IF(Resultater!Y12&lt;&gt;"",Resultater!Y12,"")</f>
        <v/>
      </c>
      <c r="H14" s="84" t="str">
        <f ca="1">IF(Resultater!Z12&lt;&gt;"",Resultater!Z12,"")</f>
        <v/>
      </c>
      <c r="I14" s="84" t="str">
        <f ca="1">IF(Resultater!AA12&lt;&gt;"",Resultater!AA12,"")</f>
        <v/>
      </c>
      <c r="J14" s="84" t="str">
        <f ca="1">IF(Resultater!AB12&lt;&gt;"",Resultater!AB12,"")</f>
        <v/>
      </c>
      <c r="K14" s="87" t="str">
        <f ca="1">IF(Resultater!AC12&lt;&gt;"",Resultater!AC12,"")</f>
        <v/>
      </c>
    </row>
    <row r="15" spans="1:11">
      <c r="A15" s="86" t="str">
        <f ca="1">IF(Resultater!S13&lt;&gt;"",Resultater!S13,"")</f>
        <v/>
      </c>
      <c r="B15" s="84" t="str">
        <f ca="1">IF(Resultater!T13&lt;&gt;"",Resultater!T13,"")</f>
        <v/>
      </c>
      <c r="C15" s="84" t="str">
        <f ca="1">IF(Resultater!U13&lt;&gt;"",Resultater!U13,"")</f>
        <v/>
      </c>
      <c r="D15" s="84" t="str">
        <f ca="1">IF(Resultater!V13&lt;&gt;"",Resultater!V13,"")</f>
        <v/>
      </c>
      <c r="E15" s="84" t="str">
        <f ca="1">IF(Resultater!W13&lt;&gt;"",Resultater!W13,"")</f>
        <v/>
      </c>
      <c r="F15" s="84" t="str">
        <f ca="1">IF(Resultater!X13&lt;&gt;"",Resultater!X13,"")</f>
        <v/>
      </c>
      <c r="G15" s="84" t="str">
        <f ca="1">IF(Resultater!Y13&lt;&gt;"",Resultater!Y13,"")</f>
        <v/>
      </c>
      <c r="H15" s="84" t="str">
        <f ca="1">IF(Resultater!Z13&lt;&gt;"",Resultater!Z13,"")</f>
        <v/>
      </c>
      <c r="I15" s="84" t="str">
        <f ca="1">IF(Resultater!AA13&lt;&gt;"",Resultater!AA13,"")</f>
        <v/>
      </c>
      <c r="J15" s="84" t="str">
        <f ca="1">IF(Resultater!AB13&lt;&gt;"",Resultater!AB13,"")</f>
        <v/>
      </c>
      <c r="K15" s="87" t="str">
        <f ca="1">IF(Resultater!AC13&lt;&gt;"",Resultater!AC13,"")</f>
        <v/>
      </c>
    </row>
    <row r="16" spans="1:11">
      <c r="A16" s="86" t="str">
        <f ca="1">IF(Resultater!S14&lt;&gt;"",Resultater!S14,"")</f>
        <v/>
      </c>
      <c r="B16" s="84" t="str">
        <f ca="1">IF(Resultater!T14&lt;&gt;"",Resultater!T14,"")</f>
        <v/>
      </c>
      <c r="C16" s="84" t="str">
        <f ca="1">IF(Resultater!U14&lt;&gt;"",Resultater!U14,"")</f>
        <v/>
      </c>
      <c r="D16" s="84" t="str">
        <f ca="1">IF(Resultater!V14&lt;&gt;"",Resultater!V14,"")</f>
        <v/>
      </c>
      <c r="E16" s="84" t="str">
        <f ca="1">IF(Resultater!W14&lt;&gt;"",Resultater!W14,"")</f>
        <v/>
      </c>
      <c r="F16" s="84" t="str">
        <f ca="1">IF(Resultater!X14&lt;&gt;"",Resultater!X14,"")</f>
        <v/>
      </c>
      <c r="G16" s="84" t="str">
        <f ca="1">IF(Resultater!Y14&lt;&gt;"",Resultater!Y14,"")</f>
        <v/>
      </c>
      <c r="H16" s="84" t="str">
        <f ca="1">IF(Resultater!Z14&lt;&gt;"",Resultater!Z14,"")</f>
        <v/>
      </c>
      <c r="I16" s="84" t="str">
        <f ca="1">IF(Resultater!AA14&lt;&gt;"",Resultater!AA14,"")</f>
        <v/>
      </c>
      <c r="J16" s="84" t="str">
        <f ca="1">IF(Resultater!AB14&lt;&gt;"",Resultater!AB14,"")</f>
        <v/>
      </c>
      <c r="K16" s="87" t="str">
        <f ca="1">IF(Resultater!AC14&lt;&gt;"",Resultater!AC14,"")</f>
        <v/>
      </c>
    </row>
    <row r="17" spans="1:11">
      <c r="A17" s="86" t="str">
        <f ca="1">IF(Resultater!S15&lt;&gt;"",Resultater!S15,"")</f>
        <v/>
      </c>
      <c r="B17" s="84" t="str">
        <f ca="1">IF(Resultater!T15&lt;&gt;"",Resultater!T15,"")</f>
        <v/>
      </c>
      <c r="C17" s="84" t="str">
        <f ca="1">IF(Resultater!U15&lt;&gt;"",Resultater!U15,"")</f>
        <v/>
      </c>
      <c r="D17" s="84" t="str">
        <f ca="1">IF(Resultater!V15&lt;&gt;"",Resultater!V15,"")</f>
        <v/>
      </c>
      <c r="E17" s="84" t="str">
        <f ca="1">IF(Resultater!W15&lt;&gt;"",Resultater!W15,"")</f>
        <v/>
      </c>
      <c r="F17" s="84" t="str">
        <f ca="1">IF(Resultater!X15&lt;&gt;"",Resultater!X15,"")</f>
        <v/>
      </c>
      <c r="G17" s="84" t="str">
        <f ca="1">IF(Resultater!Y15&lt;&gt;"",Resultater!Y15,"")</f>
        <v/>
      </c>
      <c r="H17" s="84" t="str">
        <f ca="1">IF(Resultater!Z15&lt;&gt;"",Resultater!Z15,"")</f>
        <v/>
      </c>
      <c r="I17" s="84" t="str">
        <f ca="1">IF(Resultater!AA15&lt;&gt;"",Resultater!AA15,"")</f>
        <v/>
      </c>
      <c r="J17" s="84" t="str">
        <f ca="1">IF(Resultater!AB15&lt;&gt;"",Resultater!AB15,"")</f>
        <v/>
      </c>
      <c r="K17" s="87" t="str">
        <f ca="1">IF(Resultater!AC15&lt;&gt;"",Resultater!AC15,"")</f>
        <v/>
      </c>
    </row>
    <row r="18" spans="1:11">
      <c r="A18" s="86" t="str">
        <f ca="1">IF(Resultater!S16&lt;&gt;"",Resultater!S16,"")</f>
        <v/>
      </c>
      <c r="B18" s="84" t="str">
        <f ca="1">IF(Resultater!T16&lt;&gt;"",Resultater!T16,"")</f>
        <v/>
      </c>
      <c r="C18" s="84" t="str">
        <f ca="1">IF(Resultater!U16&lt;&gt;"",Resultater!U16,"")</f>
        <v/>
      </c>
      <c r="D18" s="84" t="str">
        <f ca="1">IF(Resultater!V16&lt;&gt;"",Resultater!V16,"")</f>
        <v/>
      </c>
      <c r="E18" s="84" t="str">
        <f ca="1">IF(Resultater!W16&lt;&gt;"",Resultater!W16,"")</f>
        <v/>
      </c>
      <c r="F18" s="84" t="str">
        <f ca="1">IF(Resultater!X16&lt;&gt;"",Resultater!X16,"")</f>
        <v/>
      </c>
      <c r="G18" s="84" t="str">
        <f ca="1">IF(Resultater!Y16&lt;&gt;"",Resultater!Y16,"")</f>
        <v/>
      </c>
      <c r="H18" s="84" t="str">
        <f ca="1">IF(Resultater!Z16&lt;&gt;"",Resultater!Z16,"")</f>
        <v/>
      </c>
      <c r="I18" s="84" t="str">
        <f ca="1">IF(Resultater!AA16&lt;&gt;"",Resultater!AA16,"")</f>
        <v/>
      </c>
      <c r="J18" s="84" t="str">
        <f ca="1">IF(Resultater!AB16&lt;&gt;"",Resultater!AB16,"")</f>
        <v/>
      </c>
      <c r="K18" s="87" t="str">
        <f ca="1">IF(Resultater!AC16&lt;&gt;"",Resultater!AC16,"")</f>
        <v/>
      </c>
    </row>
    <row r="19" spans="1:11">
      <c r="A19" s="86" t="str">
        <f ca="1">IF(Resultater!S17&lt;&gt;"",Resultater!S17,"")</f>
        <v/>
      </c>
      <c r="B19" s="84" t="str">
        <f ca="1">IF(Resultater!T17&lt;&gt;"",Resultater!T17,"")</f>
        <v/>
      </c>
      <c r="C19" s="84" t="str">
        <f ca="1">IF(Resultater!U17&lt;&gt;"",Resultater!U17,"")</f>
        <v/>
      </c>
      <c r="D19" s="84" t="str">
        <f ca="1">IF(Resultater!V17&lt;&gt;"",Resultater!V17,"")</f>
        <v/>
      </c>
      <c r="E19" s="84" t="str">
        <f ca="1">IF(Resultater!W17&lt;&gt;"",Resultater!W17,"")</f>
        <v/>
      </c>
      <c r="F19" s="84" t="str">
        <f ca="1">IF(Resultater!X17&lt;&gt;"",Resultater!X17,"")</f>
        <v/>
      </c>
      <c r="G19" s="84" t="str">
        <f ca="1">IF(Resultater!Y17&lt;&gt;"",Resultater!Y17,"")</f>
        <v/>
      </c>
      <c r="H19" s="84" t="str">
        <f ca="1">IF(Resultater!Z17&lt;&gt;"",Resultater!Z17,"")</f>
        <v/>
      </c>
      <c r="I19" s="84" t="str">
        <f ca="1">IF(Resultater!AA17&lt;&gt;"",Resultater!AA17,"")</f>
        <v/>
      </c>
      <c r="J19" s="84" t="str">
        <f ca="1">IF(Resultater!AB17&lt;&gt;"",Resultater!AB17,"")</f>
        <v/>
      </c>
      <c r="K19" s="87" t="str">
        <f ca="1">IF(Resultater!AC17&lt;&gt;"",Resultater!AC17,"")</f>
        <v/>
      </c>
    </row>
    <row r="20" spans="1:11">
      <c r="A20" s="86" t="str">
        <f ca="1">IF(Resultater!S18&lt;&gt;"",Resultater!S18,"")</f>
        <v/>
      </c>
      <c r="B20" s="84" t="str">
        <f ca="1">IF(Resultater!T18&lt;&gt;"",Resultater!T18,"")</f>
        <v/>
      </c>
      <c r="C20" s="84" t="str">
        <f ca="1">IF(Resultater!U18&lt;&gt;"",Resultater!U18,"")</f>
        <v/>
      </c>
      <c r="D20" s="84" t="str">
        <f ca="1">IF(Resultater!V18&lt;&gt;"",Resultater!V18,"")</f>
        <v/>
      </c>
      <c r="E20" s="84" t="str">
        <f ca="1">IF(Resultater!W18&lt;&gt;"",Resultater!W18,"")</f>
        <v/>
      </c>
      <c r="F20" s="84" t="str">
        <f ca="1">IF(Resultater!X18&lt;&gt;"",Resultater!X18,"")</f>
        <v/>
      </c>
      <c r="G20" s="84" t="str">
        <f ca="1">IF(Resultater!Y18&lt;&gt;"",Resultater!Y18,"")</f>
        <v/>
      </c>
      <c r="H20" s="84" t="str">
        <f ca="1">IF(Resultater!Z18&lt;&gt;"",Resultater!Z18,"")</f>
        <v/>
      </c>
      <c r="I20" s="84" t="str">
        <f ca="1">IF(Resultater!AA18&lt;&gt;"",Resultater!AA18,"")</f>
        <v/>
      </c>
      <c r="J20" s="84" t="str">
        <f ca="1">IF(Resultater!AB18&lt;&gt;"",Resultater!AB18,"")</f>
        <v/>
      </c>
      <c r="K20" s="87" t="str">
        <f ca="1">IF(Resultater!AC18&lt;&gt;"",Resultater!AC18,"")</f>
        <v/>
      </c>
    </row>
    <row r="21" spans="1:11">
      <c r="A21" s="86" t="str">
        <f ca="1">IF(Resultater!S19&lt;&gt;"",Resultater!S19,"")</f>
        <v/>
      </c>
      <c r="B21" s="84" t="str">
        <f ca="1">IF(Resultater!T19&lt;&gt;"",Resultater!T19,"")</f>
        <v/>
      </c>
      <c r="C21" s="84" t="str">
        <f ca="1">IF(Resultater!U19&lt;&gt;"",Resultater!U19,"")</f>
        <v/>
      </c>
      <c r="D21" s="84" t="str">
        <f ca="1">IF(Resultater!V19&lt;&gt;"",Resultater!V19,"")</f>
        <v/>
      </c>
      <c r="E21" s="84" t="str">
        <f ca="1">IF(Resultater!W19&lt;&gt;"",Resultater!W19,"")</f>
        <v/>
      </c>
      <c r="F21" s="84" t="str">
        <f ca="1">IF(Resultater!X19&lt;&gt;"",Resultater!X19,"")</f>
        <v/>
      </c>
      <c r="G21" s="84" t="str">
        <f ca="1">IF(Resultater!Y19&lt;&gt;"",Resultater!Y19,"")</f>
        <v/>
      </c>
      <c r="H21" s="84" t="str">
        <f ca="1">IF(Resultater!Z19&lt;&gt;"",Resultater!Z19,"")</f>
        <v/>
      </c>
      <c r="I21" s="84" t="str">
        <f ca="1">IF(Resultater!AA19&lt;&gt;"",Resultater!AA19,"")</f>
        <v/>
      </c>
      <c r="J21" s="84" t="str">
        <f ca="1">IF(Resultater!AB19&lt;&gt;"",Resultater!AB19,"")</f>
        <v/>
      </c>
      <c r="K21" s="87" t="str">
        <f ca="1">IF(Resultater!AC19&lt;&gt;"",Resultater!AC19,"")</f>
        <v/>
      </c>
    </row>
    <row r="22" spans="1:11">
      <c r="A22" s="86" t="str">
        <f ca="1">IF(Resultater!S20&lt;&gt;"",Resultater!S20,"")</f>
        <v/>
      </c>
      <c r="B22" s="84" t="str">
        <f ca="1">IF(Resultater!T20&lt;&gt;"",Resultater!T20,"")</f>
        <v/>
      </c>
      <c r="C22" s="84" t="str">
        <f ca="1">IF(Resultater!U20&lt;&gt;"",Resultater!U20,"")</f>
        <v/>
      </c>
      <c r="D22" s="84" t="str">
        <f ca="1">IF(Resultater!V20&lt;&gt;"",Resultater!V20,"")</f>
        <v/>
      </c>
      <c r="E22" s="84" t="str">
        <f ca="1">IF(Resultater!W20&lt;&gt;"",Resultater!W20,"")</f>
        <v/>
      </c>
      <c r="F22" s="84" t="str">
        <f ca="1">IF(Resultater!X20&lt;&gt;"",Resultater!X20,"")</f>
        <v/>
      </c>
      <c r="G22" s="84" t="str">
        <f ca="1">IF(Resultater!Y20&lt;&gt;"",Resultater!Y20,"")</f>
        <v/>
      </c>
      <c r="H22" s="84" t="str">
        <f ca="1">IF(Resultater!Z20&lt;&gt;"",Resultater!Z20,"")</f>
        <v/>
      </c>
      <c r="I22" s="84" t="str">
        <f ca="1">IF(Resultater!AA20&lt;&gt;"",Resultater!AA20,"")</f>
        <v/>
      </c>
      <c r="J22" s="84" t="str">
        <f ca="1">IF(Resultater!AB20&lt;&gt;"",Resultater!AB20,"")</f>
        <v/>
      </c>
      <c r="K22" s="87" t="str">
        <f ca="1">IF(Resultater!AC20&lt;&gt;"",Resultater!AC20,"")</f>
        <v/>
      </c>
    </row>
    <row r="23" spans="1:11">
      <c r="A23" s="86" t="str">
        <f ca="1">IF(Resultater!S21&lt;&gt;"",Resultater!S21,"")</f>
        <v/>
      </c>
      <c r="B23" s="84" t="str">
        <f ca="1">IF(Resultater!T21&lt;&gt;"",Resultater!T21,"")</f>
        <v/>
      </c>
      <c r="C23" s="84" t="str">
        <f ca="1">IF(Resultater!U21&lt;&gt;"",Resultater!U21,"")</f>
        <v/>
      </c>
      <c r="D23" s="84" t="str">
        <f ca="1">IF(Resultater!V21&lt;&gt;"",Resultater!V21,"")</f>
        <v/>
      </c>
      <c r="E23" s="84" t="str">
        <f ca="1">IF(Resultater!W21&lt;&gt;"",Resultater!W21,"")</f>
        <v/>
      </c>
      <c r="F23" s="84" t="str">
        <f ca="1">IF(Resultater!X21&lt;&gt;"",Resultater!X21,"")</f>
        <v/>
      </c>
      <c r="G23" s="84" t="str">
        <f ca="1">IF(Resultater!Y21&lt;&gt;"",Resultater!Y21,"")</f>
        <v/>
      </c>
      <c r="H23" s="84" t="str">
        <f ca="1">IF(Resultater!Z21&lt;&gt;"",Resultater!Z21,"")</f>
        <v/>
      </c>
      <c r="I23" s="84" t="str">
        <f ca="1">IF(Resultater!AA21&lt;&gt;"",Resultater!AA21,"")</f>
        <v/>
      </c>
      <c r="J23" s="84" t="str">
        <f ca="1">IF(Resultater!AB21&lt;&gt;"",Resultater!AB21,"")</f>
        <v/>
      </c>
      <c r="K23" s="87" t="str">
        <f ca="1">IF(Resultater!AC21&lt;&gt;"",Resultater!AC21,"")</f>
        <v/>
      </c>
    </row>
    <row r="24" spans="1:11">
      <c r="A24" s="86" t="str">
        <f ca="1">IF(Resultater!S22&lt;&gt;"",Resultater!S22,"")</f>
        <v/>
      </c>
      <c r="B24" s="84" t="str">
        <f ca="1">IF(Resultater!T22&lt;&gt;"",Resultater!T22,"")</f>
        <v/>
      </c>
      <c r="C24" s="84" t="str">
        <f ca="1">IF(Resultater!U22&lt;&gt;"",Resultater!U22,"")</f>
        <v/>
      </c>
      <c r="D24" s="84" t="str">
        <f ca="1">IF(Resultater!V22&lt;&gt;"",Resultater!V22,"")</f>
        <v/>
      </c>
      <c r="E24" s="84" t="str">
        <f ca="1">IF(Resultater!W22&lt;&gt;"",Resultater!W22,"")</f>
        <v/>
      </c>
      <c r="F24" s="84" t="str">
        <f ca="1">IF(Resultater!X22&lt;&gt;"",Resultater!X22,"")</f>
        <v/>
      </c>
      <c r="G24" s="84" t="str">
        <f ca="1">IF(Resultater!Y22&lt;&gt;"",Resultater!Y22,"")</f>
        <v/>
      </c>
      <c r="H24" s="84" t="str">
        <f ca="1">IF(Resultater!Z22&lt;&gt;"",Resultater!Z22,"")</f>
        <v/>
      </c>
      <c r="I24" s="84" t="str">
        <f ca="1">IF(Resultater!AA22&lt;&gt;"",Resultater!AA22,"")</f>
        <v/>
      </c>
      <c r="J24" s="84" t="str">
        <f ca="1">IF(Resultater!AB22&lt;&gt;"",Resultater!AB22,"")</f>
        <v/>
      </c>
      <c r="K24" s="87" t="str">
        <f ca="1">IF(Resultater!AC22&lt;&gt;"",Resultater!AC22,"")</f>
        <v/>
      </c>
    </row>
    <row r="25" spans="1:11">
      <c r="A25" s="86" t="str">
        <f ca="1">IF(Resultater!S23&lt;&gt;"",Resultater!S23,"")</f>
        <v/>
      </c>
      <c r="B25" s="84" t="str">
        <f ca="1">IF(Resultater!T23&lt;&gt;"",Resultater!T23,"")</f>
        <v/>
      </c>
      <c r="C25" s="84" t="str">
        <f ca="1">IF(Resultater!U23&lt;&gt;"",Resultater!U23,"")</f>
        <v/>
      </c>
      <c r="D25" s="84" t="str">
        <f ca="1">IF(Resultater!V23&lt;&gt;"",Resultater!V23,"")</f>
        <v/>
      </c>
      <c r="E25" s="84" t="str">
        <f ca="1">IF(Resultater!W23&lt;&gt;"",Resultater!W23,"")</f>
        <v/>
      </c>
      <c r="F25" s="84" t="str">
        <f ca="1">IF(Resultater!X23&lt;&gt;"",Resultater!X23,"")</f>
        <v/>
      </c>
      <c r="G25" s="84" t="str">
        <f ca="1">IF(Resultater!Y23&lt;&gt;"",Resultater!Y23,"")</f>
        <v/>
      </c>
      <c r="H25" s="84" t="str">
        <f ca="1">IF(Resultater!Z23&lt;&gt;"",Resultater!Z23,"")</f>
        <v/>
      </c>
      <c r="I25" s="84" t="str">
        <f ca="1">IF(Resultater!AA23&lt;&gt;"",Resultater!AA23,"")</f>
        <v/>
      </c>
      <c r="J25" s="84" t="str">
        <f ca="1">IF(Resultater!AB23&lt;&gt;"",Resultater!AB23,"")</f>
        <v/>
      </c>
      <c r="K25" s="87" t="str">
        <f ca="1">IF(Resultater!AC23&lt;&gt;"",Resultater!AC23,"")</f>
        <v/>
      </c>
    </row>
    <row r="26" spans="1:11">
      <c r="A26" s="86" t="str">
        <f ca="1">IF(Resultater!S24&lt;&gt;"",Resultater!S24,"")</f>
        <v/>
      </c>
      <c r="B26" s="84" t="str">
        <f ca="1">IF(Resultater!T24&lt;&gt;"",Resultater!T24,"")</f>
        <v/>
      </c>
      <c r="C26" s="84" t="str">
        <f ca="1">IF(Resultater!U24&lt;&gt;"",Resultater!U24,"")</f>
        <v/>
      </c>
      <c r="D26" s="84" t="str">
        <f ca="1">IF(Resultater!V24&lt;&gt;"",Resultater!V24,"")</f>
        <v/>
      </c>
      <c r="E26" s="84" t="str">
        <f ca="1">IF(Resultater!W24&lt;&gt;"",Resultater!W24,"")</f>
        <v/>
      </c>
      <c r="F26" s="84" t="str">
        <f ca="1">IF(Resultater!X24&lt;&gt;"",Resultater!X24,"")</f>
        <v/>
      </c>
      <c r="G26" s="84" t="str">
        <f ca="1">IF(Resultater!Y24&lt;&gt;"",Resultater!Y24,"")</f>
        <v/>
      </c>
      <c r="H26" s="84" t="str">
        <f ca="1">IF(Resultater!Z24&lt;&gt;"",Resultater!Z24,"")</f>
        <v/>
      </c>
      <c r="I26" s="84" t="str">
        <f ca="1">IF(Resultater!AA24&lt;&gt;"",Resultater!AA24,"")</f>
        <v/>
      </c>
      <c r="J26" s="84" t="str">
        <f ca="1">IF(Resultater!AB24&lt;&gt;"",Resultater!AB24,"")</f>
        <v/>
      </c>
      <c r="K26" s="87" t="str">
        <f ca="1">IF(Resultater!AC24&lt;&gt;"",Resultater!AC24,"")</f>
        <v/>
      </c>
    </row>
    <row r="27" spans="1:11">
      <c r="A27" s="86" t="str">
        <f ca="1">IF(Resultater!S25&lt;&gt;"",Resultater!S25,"")</f>
        <v/>
      </c>
      <c r="B27" s="84" t="str">
        <f ca="1">IF(Resultater!T25&lt;&gt;"",Resultater!T25,"")</f>
        <v/>
      </c>
      <c r="C27" s="84" t="str">
        <f ca="1">IF(Resultater!U25&lt;&gt;"",Resultater!U25,"")</f>
        <v/>
      </c>
      <c r="D27" s="84" t="str">
        <f ca="1">IF(Resultater!V25&lt;&gt;"",Resultater!V25,"")</f>
        <v/>
      </c>
      <c r="E27" s="84" t="str">
        <f ca="1">IF(Resultater!W25&lt;&gt;"",Resultater!W25,"")</f>
        <v/>
      </c>
      <c r="F27" s="84" t="str">
        <f ca="1">IF(Resultater!X25&lt;&gt;"",Resultater!X25,"")</f>
        <v/>
      </c>
      <c r="G27" s="84" t="str">
        <f ca="1">IF(Resultater!Y25&lt;&gt;"",Resultater!Y25,"")</f>
        <v/>
      </c>
      <c r="H27" s="84" t="str">
        <f ca="1">IF(Resultater!Z25&lt;&gt;"",Resultater!Z25,"")</f>
        <v/>
      </c>
      <c r="I27" s="84" t="str">
        <f ca="1">IF(Resultater!AA25&lt;&gt;"",Resultater!AA25,"")</f>
        <v/>
      </c>
      <c r="J27" s="84" t="str">
        <f ca="1">IF(Resultater!AB25&lt;&gt;"",Resultater!AB25,"")</f>
        <v/>
      </c>
      <c r="K27" s="87" t="str">
        <f ca="1">IF(Resultater!AC25&lt;&gt;"",Resultater!AC25,"")</f>
        <v/>
      </c>
    </row>
    <row r="28" spans="1:11">
      <c r="A28" s="86" t="str">
        <f ca="1">IF(Resultater!S26&lt;&gt;"",Resultater!S26,"")</f>
        <v/>
      </c>
      <c r="B28" s="84" t="str">
        <f ca="1">IF(Resultater!T26&lt;&gt;"",Resultater!T26,"")</f>
        <v/>
      </c>
      <c r="C28" s="84" t="str">
        <f ca="1">IF(Resultater!U26&lt;&gt;"",Resultater!U26,"")</f>
        <v/>
      </c>
      <c r="D28" s="84" t="str">
        <f ca="1">IF(Resultater!V26&lt;&gt;"",Resultater!V26,"")</f>
        <v/>
      </c>
      <c r="E28" s="84" t="str">
        <f ca="1">IF(Resultater!W26&lt;&gt;"",Resultater!W26,"")</f>
        <v/>
      </c>
      <c r="F28" s="84" t="str">
        <f ca="1">IF(Resultater!X26&lt;&gt;"",Resultater!X26,"")</f>
        <v/>
      </c>
      <c r="G28" s="84" t="str">
        <f ca="1">IF(Resultater!Y26&lt;&gt;"",Resultater!Y26,"")</f>
        <v/>
      </c>
      <c r="H28" s="84" t="str">
        <f ca="1">IF(Resultater!Z26&lt;&gt;"",Resultater!Z26,"")</f>
        <v/>
      </c>
      <c r="I28" s="84" t="str">
        <f ca="1">IF(Resultater!AA26&lt;&gt;"",Resultater!AA26,"")</f>
        <v/>
      </c>
      <c r="J28" s="84" t="str">
        <f ca="1">IF(Resultater!AB26&lt;&gt;"",Resultater!AB26,"")</f>
        <v/>
      </c>
      <c r="K28" s="87" t="str">
        <f ca="1">IF(Resultater!AC26&lt;&gt;"",Resultater!AC26,"")</f>
        <v/>
      </c>
    </row>
    <row r="29" spans="1:11">
      <c r="A29" s="86" t="str">
        <f ca="1">IF(Resultater!S27&lt;&gt;"",Resultater!S27,"")</f>
        <v/>
      </c>
      <c r="B29" s="84" t="str">
        <f ca="1">IF(Resultater!T27&lt;&gt;"",Resultater!T27,"")</f>
        <v/>
      </c>
      <c r="C29" s="84" t="str">
        <f ca="1">IF(Resultater!U27&lt;&gt;"",Resultater!U27,"")</f>
        <v/>
      </c>
      <c r="D29" s="84" t="str">
        <f ca="1">IF(Resultater!V27&lt;&gt;"",Resultater!V27,"")</f>
        <v/>
      </c>
      <c r="E29" s="84" t="str">
        <f ca="1">IF(Resultater!W27&lt;&gt;"",Resultater!W27,"")</f>
        <v/>
      </c>
      <c r="F29" s="84" t="str">
        <f ca="1">IF(Resultater!X27&lt;&gt;"",Resultater!X27,"")</f>
        <v/>
      </c>
      <c r="G29" s="84" t="str">
        <f ca="1">IF(Resultater!Y27&lt;&gt;"",Resultater!Y27,"")</f>
        <v/>
      </c>
      <c r="H29" s="84" t="str">
        <f ca="1">IF(Resultater!Z27&lt;&gt;"",Resultater!Z27,"")</f>
        <v/>
      </c>
      <c r="I29" s="84" t="str">
        <f ca="1">IF(Resultater!AA27&lt;&gt;"",Resultater!AA27,"")</f>
        <v/>
      </c>
      <c r="J29" s="84" t="str">
        <f ca="1">IF(Resultater!AB27&lt;&gt;"",Resultater!AB27,"")</f>
        <v/>
      </c>
      <c r="K29" s="87" t="str">
        <f ca="1">IF(Resultater!AC27&lt;&gt;"",Resultater!AC27,"")</f>
        <v/>
      </c>
    </row>
    <row r="30" spans="1:11">
      <c r="A30" s="86" t="str">
        <f ca="1">IF(Resultater!S28&lt;&gt;"",Resultater!S28,"")</f>
        <v/>
      </c>
      <c r="B30" s="84" t="str">
        <f ca="1">IF(Resultater!T28&lt;&gt;"",Resultater!T28,"")</f>
        <v/>
      </c>
      <c r="C30" s="84" t="str">
        <f ca="1">IF(Resultater!U28&lt;&gt;"",Resultater!U28,"")</f>
        <v/>
      </c>
      <c r="D30" s="84" t="str">
        <f ca="1">IF(Resultater!V28&lt;&gt;"",Resultater!V28,"")</f>
        <v/>
      </c>
      <c r="E30" s="84" t="str">
        <f ca="1">IF(Resultater!W28&lt;&gt;"",Resultater!W28,"")</f>
        <v/>
      </c>
      <c r="F30" s="84" t="str">
        <f ca="1">IF(Resultater!X28&lt;&gt;"",Resultater!X28,"")</f>
        <v/>
      </c>
      <c r="G30" s="84" t="str">
        <f ca="1">IF(Resultater!Y28&lt;&gt;"",Resultater!Y28,"")</f>
        <v/>
      </c>
      <c r="H30" s="84" t="str">
        <f ca="1">IF(Resultater!Z28&lt;&gt;"",Resultater!Z28,"")</f>
        <v/>
      </c>
      <c r="I30" s="84" t="str">
        <f ca="1">IF(Resultater!AA28&lt;&gt;"",Resultater!AA28,"")</f>
        <v/>
      </c>
      <c r="J30" s="84" t="str">
        <f ca="1">IF(Resultater!AB28&lt;&gt;"",Resultater!AB28,"")</f>
        <v/>
      </c>
      <c r="K30" s="87" t="str">
        <f ca="1">IF(Resultater!AC28&lt;&gt;"",Resultater!AC28,"")</f>
        <v/>
      </c>
    </row>
    <row r="31" spans="1:11">
      <c r="A31" s="86" t="str">
        <f ca="1">IF(Resultater!S29&lt;&gt;"",Resultater!S29,"")</f>
        <v/>
      </c>
      <c r="B31" s="84" t="str">
        <f ca="1">IF(Resultater!T29&lt;&gt;"",Resultater!T29,"")</f>
        <v/>
      </c>
      <c r="C31" s="84" t="str">
        <f ca="1">IF(Resultater!U29&lt;&gt;"",Resultater!U29,"")</f>
        <v/>
      </c>
      <c r="D31" s="84" t="str">
        <f ca="1">IF(Resultater!V29&lt;&gt;"",Resultater!V29,"")</f>
        <v/>
      </c>
      <c r="E31" s="84" t="str">
        <f ca="1">IF(Resultater!W29&lt;&gt;"",Resultater!W29,"")</f>
        <v/>
      </c>
      <c r="F31" s="84" t="str">
        <f ca="1">IF(Resultater!X29&lt;&gt;"",Resultater!X29,"")</f>
        <v/>
      </c>
      <c r="G31" s="84" t="str">
        <f ca="1">IF(Resultater!Y29&lt;&gt;"",Resultater!Y29,"")</f>
        <v/>
      </c>
      <c r="H31" s="84" t="str">
        <f ca="1">IF(Resultater!Z29&lt;&gt;"",Resultater!Z29,"")</f>
        <v/>
      </c>
      <c r="I31" s="84" t="str">
        <f ca="1">IF(Resultater!AA29&lt;&gt;"",Resultater!AA29,"")</f>
        <v/>
      </c>
      <c r="J31" s="84" t="str">
        <f ca="1">IF(Resultater!AB29&lt;&gt;"",Resultater!AB29,"")</f>
        <v/>
      </c>
      <c r="K31" s="87" t="str">
        <f ca="1">IF(Resultater!AC29&lt;&gt;"",Resultater!AC29,"")</f>
        <v/>
      </c>
    </row>
    <row r="32" spans="1:11">
      <c r="A32" s="86" t="str">
        <f ca="1">IF(Resultater!S30&lt;&gt;"",Resultater!S30,"")</f>
        <v/>
      </c>
      <c r="B32" s="84" t="str">
        <f ca="1">IF(Resultater!T30&lt;&gt;"",Resultater!T30,"")</f>
        <v/>
      </c>
      <c r="C32" s="84" t="str">
        <f ca="1">IF(Resultater!U30&lt;&gt;"",Resultater!U30,"")</f>
        <v/>
      </c>
      <c r="D32" s="84" t="str">
        <f ca="1">IF(Resultater!V30&lt;&gt;"",Resultater!V30,"")</f>
        <v/>
      </c>
      <c r="E32" s="84" t="str">
        <f ca="1">IF(Resultater!W30&lt;&gt;"",Resultater!W30,"")</f>
        <v/>
      </c>
      <c r="F32" s="84" t="str">
        <f ca="1">IF(Resultater!X30&lt;&gt;"",Resultater!X30,"")</f>
        <v/>
      </c>
      <c r="G32" s="84" t="str">
        <f ca="1">IF(Resultater!Y30&lt;&gt;"",Resultater!Y30,"")</f>
        <v/>
      </c>
      <c r="H32" s="84" t="str">
        <f ca="1">IF(Resultater!Z30&lt;&gt;"",Resultater!Z30,"")</f>
        <v/>
      </c>
      <c r="I32" s="84" t="str">
        <f ca="1">IF(Resultater!AA30&lt;&gt;"",Resultater!AA30,"")</f>
        <v/>
      </c>
      <c r="J32" s="84" t="str">
        <f ca="1">IF(Resultater!AB30&lt;&gt;"",Resultater!AB30,"")</f>
        <v/>
      </c>
      <c r="K32" s="87" t="str">
        <f ca="1">IF(Resultater!AC30&lt;&gt;"",Resultater!AC30,"")</f>
        <v/>
      </c>
    </row>
    <row r="33" spans="1:11">
      <c r="A33" s="86" t="str">
        <f ca="1">IF(Resultater!S31&lt;&gt;"",Resultater!S31,"")</f>
        <v/>
      </c>
      <c r="B33" s="84" t="str">
        <f ca="1">IF(Resultater!T31&lt;&gt;"",Resultater!T31,"")</f>
        <v/>
      </c>
      <c r="C33" s="84" t="str">
        <f ca="1">IF(Resultater!U31&lt;&gt;"",Resultater!U31,"")</f>
        <v/>
      </c>
      <c r="D33" s="84" t="str">
        <f ca="1">IF(Resultater!V31&lt;&gt;"",Resultater!V31,"")</f>
        <v/>
      </c>
      <c r="E33" s="84" t="str">
        <f ca="1">IF(Resultater!W31&lt;&gt;"",Resultater!W31,"")</f>
        <v/>
      </c>
      <c r="F33" s="84" t="str">
        <f ca="1">IF(Resultater!X31&lt;&gt;"",Resultater!X31,"")</f>
        <v/>
      </c>
      <c r="G33" s="84" t="str">
        <f ca="1">IF(Resultater!Y31&lt;&gt;"",Resultater!Y31,"")</f>
        <v/>
      </c>
      <c r="H33" s="84" t="str">
        <f ca="1">IF(Resultater!Z31&lt;&gt;"",Resultater!Z31,"")</f>
        <v/>
      </c>
      <c r="I33" s="84" t="str">
        <f ca="1">IF(Resultater!AA31&lt;&gt;"",Resultater!AA31,"")</f>
        <v/>
      </c>
      <c r="J33" s="84" t="str">
        <f ca="1">IF(Resultater!AB31&lt;&gt;"",Resultater!AB31,"")</f>
        <v/>
      </c>
      <c r="K33" s="87" t="str">
        <f ca="1">IF(Resultater!AC31&lt;&gt;"",Resultater!AC31,"")</f>
        <v/>
      </c>
    </row>
    <row r="34" spans="1:11" ht="15.75" thickBot="1">
      <c r="A34" s="88" t="str">
        <f ca="1">IF(Resultater!S32&lt;&gt;"",Resultater!S32,"")</f>
        <v/>
      </c>
      <c r="B34" s="89" t="str">
        <f ca="1">IF(Resultater!T32&lt;&gt;"",Resultater!T32,"")</f>
        <v/>
      </c>
      <c r="C34" s="89" t="str">
        <f ca="1">IF(Resultater!U32&lt;&gt;"",Resultater!U32,"")</f>
        <v/>
      </c>
      <c r="D34" s="89" t="str">
        <f ca="1">IF(Resultater!V32&lt;&gt;"",Resultater!V32,"")</f>
        <v/>
      </c>
      <c r="E34" s="89" t="str">
        <f ca="1">IF(Resultater!W32&lt;&gt;"",Resultater!W32,"")</f>
        <v/>
      </c>
      <c r="F34" s="89" t="str">
        <f ca="1">IF(Resultater!X32&lt;&gt;"",Resultater!X32,"")</f>
        <v/>
      </c>
      <c r="G34" s="89" t="str">
        <f ca="1">IF(Resultater!Y32&lt;&gt;"",Resultater!Y32,"")</f>
        <v/>
      </c>
      <c r="H34" s="89" t="str">
        <f ca="1">IF(Resultater!Z32&lt;&gt;"",Resultater!Z32,"")</f>
        <v/>
      </c>
      <c r="I34" s="89" t="str">
        <f ca="1">IF(Resultater!AA32&lt;&gt;"",Resultater!AA32,"")</f>
        <v/>
      </c>
      <c r="J34" s="89" t="str">
        <f ca="1">IF(Resultater!AB32&lt;&gt;"",Resultater!AB32,"")</f>
        <v/>
      </c>
      <c r="K34" s="217" t="str">
        <f ca="1">IF(Resultater!AC32&lt;&gt;"",Resultater!AC32,"")</f>
        <v/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workbookViewId="0">
      <selection activeCell="M18" sqref="M18"/>
    </sheetView>
  </sheetViews>
  <sheetFormatPr defaultColWidth="9.140625" defaultRowHeight="15"/>
  <cols>
    <col min="2" max="2" width="21.5703125" customWidth="1"/>
    <col min="3" max="3" width="19.7109375" customWidth="1"/>
    <col min="4" max="4" width="13" customWidth="1"/>
    <col min="7" max="7" width="15.7109375" customWidth="1"/>
    <col min="10" max="10" width="12.7109375" bestFit="1" customWidth="1"/>
  </cols>
  <sheetData>
    <row r="1" spans="1:10" ht="18.75">
      <c r="A1" s="90" t="s">
        <v>35</v>
      </c>
      <c r="I1" s="10">
        <f>Startliste!E2</f>
        <v>0</v>
      </c>
      <c r="J1" s="220">
        <f>Startliste!E1</f>
        <v>0</v>
      </c>
    </row>
    <row r="2" spans="1:10" ht="15.75" thickBot="1">
      <c r="A2" s="210" t="str">
        <f>'Resultat totalsum'!A2</f>
        <v>C-program</v>
      </c>
      <c r="C2" t="s">
        <v>5</v>
      </c>
      <c r="H2" t="s">
        <v>4</v>
      </c>
    </row>
    <row r="3" spans="1:10">
      <c r="A3" s="91" t="str">
        <f>IF(Resultater!S2&lt;&gt;"",Resultater!S2,"")</f>
        <v>Plass</v>
      </c>
      <c r="B3" s="92" t="s">
        <v>13</v>
      </c>
      <c r="C3" s="92" t="s">
        <v>9</v>
      </c>
      <c r="D3" s="92" t="s">
        <v>10</v>
      </c>
      <c r="E3" s="92" t="s">
        <v>33</v>
      </c>
      <c r="F3" s="92" t="s">
        <v>34</v>
      </c>
      <c r="G3" s="92" t="s">
        <v>36</v>
      </c>
      <c r="H3" s="92" t="str">
        <f>IF(Resultater!T2&lt;&gt;"",Resultater!T2,"")</f>
        <v>Fornavn</v>
      </c>
      <c r="I3" s="92" t="str">
        <f>IF(Resultater!U2&lt;&gt;"",Resultater!U2,"")</f>
        <v>Etternavn</v>
      </c>
      <c r="J3" s="93" t="str">
        <f>IF(Resultater!V2&lt;&gt;"",Resultater!V2,"")</f>
        <v>Startnummer</v>
      </c>
    </row>
    <row r="4" spans="1:10">
      <c r="A4" s="86" t="str">
        <f ca="1">IF(Resultater!AG3&lt;&gt;"",Resultater!AG3,"")</f>
        <v/>
      </c>
      <c r="B4" s="218" t="str">
        <f ca="1">IF(Resultater!AN3&lt;&gt;"",Resultater!AN3,"")</f>
        <v/>
      </c>
      <c r="C4" s="218" t="str">
        <f ca="1">IF(Resultater!AO3&lt;&gt;"",Resultater!AO3,"")</f>
        <v/>
      </c>
      <c r="D4" s="218" t="str">
        <f ca="1">IF(Resultater!AP3&lt;&gt;"",Resultater!AP3,"")</f>
        <v/>
      </c>
      <c r="E4" s="218" t="str">
        <f ca="1">IF(Resultater!AK3&lt;&gt;"",Resultater!AK3,"")</f>
        <v/>
      </c>
      <c r="F4" s="218" t="str">
        <f ca="1">IF(Resultater!AL3&lt;&gt;"",Resultater!AL3,"")</f>
        <v/>
      </c>
      <c r="G4" s="218" t="str">
        <f ca="1">IF(Resultater!AM3&lt;&gt;"",Resultater!AM3,"")</f>
        <v/>
      </c>
      <c r="H4" s="218" t="str">
        <f ca="1">IF(Resultater!AH3&lt;&gt;"",Resultater!AH3,"")</f>
        <v/>
      </c>
      <c r="I4" s="84" t="str">
        <f ca="1">IF(Resultater!AI3&lt;&gt;"",Resultater!AI3,"")</f>
        <v/>
      </c>
      <c r="J4" s="87" t="str">
        <f ca="1">IF(Resultater!AJ3&lt;&gt;"",Resultater!AJ3,"")</f>
        <v/>
      </c>
    </row>
    <row r="5" spans="1:10">
      <c r="A5" s="86" t="str">
        <f ca="1">IF(Resultater!AG4&lt;&gt;"",Resultater!AG4,"")</f>
        <v/>
      </c>
      <c r="B5" s="218" t="str">
        <f ca="1">IF(Resultater!AN4&lt;&gt;"",Resultater!AN4,"")</f>
        <v/>
      </c>
      <c r="C5" s="218" t="str">
        <f ca="1">IF(Resultater!AO4&lt;&gt;"",Resultater!AO4,"")</f>
        <v/>
      </c>
      <c r="D5" s="218" t="str">
        <f ca="1">IF(Resultater!AP4&lt;&gt;"",Resultater!AP4,"")</f>
        <v/>
      </c>
      <c r="E5" s="218" t="str">
        <f ca="1">IF(Resultater!AK4&lt;&gt;"",Resultater!AK4,"")</f>
        <v/>
      </c>
      <c r="F5" s="218" t="str">
        <f ca="1">IF(Resultater!AL4&lt;&gt;"",Resultater!AL4,"")</f>
        <v/>
      </c>
      <c r="G5" s="218" t="str">
        <f ca="1">IF(Resultater!AM4&lt;&gt;"",Resultater!AM4,"")</f>
        <v/>
      </c>
      <c r="H5" s="218" t="str">
        <f ca="1">IF(Resultater!AH4&lt;&gt;"",Resultater!AH4,"")</f>
        <v/>
      </c>
      <c r="I5" s="84" t="str">
        <f ca="1">IF(Resultater!AI4&lt;&gt;"",Resultater!AI4,"")</f>
        <v/>
      </c>
      <c r="J5" s="87" t="str">
        <f ca="1">IF(Resultater!AJ4&lt;&gt;"",Resultater!AJ4,"")</f>
        <v/>
      </c>
    </row>
    <row r="6" spans="1:10">
      <c r="A6" s="86" t="str">
        <f ca="1">IF(Resultater!AG5&lt;&gt;"",Resultater!AG5,"")</f>
        <v/>
      </c>
      <c r="B6" s="218" t="str">
        <f ca="1">IF(Resultater!AN5&lt;&gt;"",Resultater!AN5,"")</f>
        <v/>
      </c>
      <c r="C6" s="218" t="str">
        <f ca="1">IF(Resultater!AO5&lt;&gt;"",Resultater!AO5,"")</f>
        <v/>
      </c>
      <c r="D6" s="218" t="str">
        <f ca="1">IF(Resultater!AP5&lt;&gt;"",Resultater!AP5,"")</f>
        <v/>
      </c>
      <c r="E6" s="218" t="str">
        <f ca="1">IF(Resultater!AK5&lt;&gt;"",Resultater!AK5,"")</f>
        <v/>
      </c>
      <c r="F6" s="218" t="str">
        <f ca="1">IF(Resultater!AL5&lt;&gt;"",Resultater!AL5,"")</f>
        <v/>
      </c>
      <c r="G6" s="218" t="str">
        <f ca="1">IF(Resultater!AM5&lt;&gt;"",Resultater!AM5,"")</f>
        <v/>
      </c>
      <c r="H6" s="218" t="str">
        <f ca="1">IF(Resultater!AH5&lt;&gt;"",Resultater!AH5,"")</f>
        <v/>
      </c>
      <c r="I6" s="84" t="str">
        <f ca="1">IF(Resultater!AI5&lt;&gt;"",Resultater!AI5,"")</f>
        <v/>
      </c>
      <c r="J6" s="87" t="str">
        <f ca="1">IF(Resultater!AJ5&lt;&gt;"",Resultater!AJ5,"")</f>
        <v/>
      </c>
    </row>
    <row r="7" spans="1:10">
      <c r="A7" s="86" t="str">
        <f ca="1">IF(Resultater!AG6&lt;&gt;"",Resultater!AG6,"")</f>
        <v/>
      </c>
      <c r="B7" s="218" t="str">
        <f ca="1">IF(Resultater!AN6&lt;&gt;"",Resultater!AN6,"")</f>
        <v/>
      </c>
      <c r="C7" s="218" t="str">
        <f ca="1">IF(Resultater!AO6&lt;&gt;"",Resultater!AO6,"")</f>
        <v/>
      </c>
      <c r="D7" s="218" t="str">
        <f ca="1">IF(Resultater!AP6&lt;&gt;"",Resultater!AP6,"")</f>
        <v/>
      </c>
      <c r="E7" s="218" t="str">
        <f ca="1">IF(Resultater!AK6&lt;&gt;"",Resultater!AK6,"")</f>
        <v/>
      </c>
      <c r="F7" s="218" t="str">
        <f ca="1">IF(Resultater!AL6&lt;&gt;"",Resultater!AL6,"")</f>
        <v/>
      </c>
      <c r="G7" s="218" t="str">
        <f ca="1">IF(Resultater!AM6&lt;&gt;"",Resultater!AM6,"")</f>
        <v/>
      </c>
      <c r="H7" s="218" t="str">
        <f ca="1">IF(Resultater!AH6&lt;&gt;"",Resultater!AH6,"")</f>
        <v/>
      </c>
      <c r="I7" s="84" t="str">
        <f ca="1">IF(Resultater!AI6&lt;&gt;"",Resultater!AI6,"")</f>
        <v/>
      </c>
      <c r="J7" s="87" t="str">
        <f ca="1">IF(Resultater!AJ6&lt;&gt;"",Resultater!AJ6,"")</f>
        <v/>
      </c>
    </row>
    <row r="8" spans="1:10">
      <c r="A8" s="86" t="str">
        <f ca="1">IF(Resultater!AG7&lt;&gt;"",Resultater!AG7,"")</f>
        <v/>
      </c>
      <c r="B8" s="218" t="str">
        <f ca="1">IF(Resultater!AN7&lt;&gt;"",Resultater!AN7,"")</f>
        <v/>
      </c>
      <c r="C8" s="218" t="str">
        <f ca="1">IF(Resultater!AO7&lt;&gt;"",Resultater!AO7,"")</f>
        <v/>
      </c>
      <c r="D8" s="218" t="str">
        <f ca="1">IF(Resultater!AP7&lt;&gt;"",Resultater!AP7,"")</f>
        <v/>
      </c>
      <c r="E8" s="218" t="str">
        <f ca="1">IF(Resultater!AK7&lt;&gt;"",Resultater!AK7,"")</f>
        <v/>
      </c>
      <c r="F8" s="218" t="str">
        <f ca="1">IF(Resultater!AL7&lt;&gt;"",Resultater!AL7,"")</f>
        <v/>
      </c>
      <c r="G8" s="218" t="str">
        <f ca="1">IF(Resultater!AM7&lt;&gt;"",Resultater!AM7,"")</f>
        <v/>
      </c>
      <c r="H8" s="218" t="str">
        <f ca="1">IF(Resultater!AH7&lt;&gt;"",Resultater!AH7,"")</f>
        <v/>
      </c>
      <c r="I8" s="84" t="str">
        <f ca="1">IF(Resultater!AI7&lt;&gt;"",Resultater!AI7,"")</f>
        <v/>
      </c>
      <c r="J8" s="87" t="str">
        <f ca="1">IF(Resultater!AJ7&lt;&gt;"",Resultater!AJ7,"")</f>
        <v/>
      </c>
    </row>
    <row r="9" spans="1:10">
      <c r="A9" s="86" t="str">
        <f ca="1">IF(Resultater!AG8&lt;&gt;"",Resultater!AG8,"")</f>
        <v/>
      </c>
      <c r="B9" s="218" t="str">
        <f ca="1">IF(Resultater!AN8&lt;&gt;"",Resultater!AN8,"")</f>
        <v/>
      </c>
      <c r="C9" s="218" t="str">
        <f ca="1">IF(Resultater!AO8&lt;&gt;"",Resultater!AO8,"")</f>
        <v/>
      </c>
      <c r="D9" s="218" t="str">
        <f ca="1">IF(Resultater!AP8&lt;&gt;"",Resultater!AP8,"")</f>
        <v/>
      </c>
      <c r="E9" s="218" t="str">
        <f ca="1">IF(Resultater!AK8&lt;&gt;"",Resultater!AK8,"")</f>
        <v/>
      </c>
      <c r="F9" s="218" t="str">
        <f ca="1">IF(Resultater!AL8&lt;&gt;"",Resultater!AL8,"")</f>
        <v/>
      </c>
      <c r="G9" s="218" t="str">
        <f ca="1">IF(Resultater!AM8&lt;&gt;"",Resultater!AM8,"")</f>
        <v/>
      </c>
      <c r="H9" s="218" t="str">
        <f ca="1">IF(Resultater!AH8&lt;&gt;"",Resultater!AH8,"")</f>
        <v/>
      </c>
      <c r="I9" s="84" t="str">
        <f ca="1">IF(Resultater!AI8&lt;&gt;"",Resultater!AI8,"")</f>
        <v/>
      </c>
      <c r="J9" s="87" t="str">
        <f ca="1">IF(Resultater!AJ8&lt;&gt;"",Resultater!AJ8,"")</f>
        <v/>
      </c>
    </row>
    <row r="10" spans="1:10">
      <c r="A10" s="86" t="str">
        <f ca="1">IF(Resultater!AG9&lt;&gt;"",Resultater!AG9,"")</f>
        <v/>
      </c>
      <c r="B10" s="218" t="str">
        <f ca="1">IF(Resultater!AN9&lt;&gt;"",Resultater!AN9,"")</f>
        <v/>
      </c>
      <c r="C10" s="218" t="str">
        <f ca="1">IF(Resultater!AO9&lt;&gt;"",Resultater!AO9,"")</f>
        <v/>
      </c>
      <c r="D10" s="218" t="str">
        <f ca="1">IF(Resultater!AP9&lt;&gt;"",Resultater!AP9,"")</f>
        <v/>
      </c>
      <c r="E10" s="218" t="str">
        <f ca="1">IF(Resultater!AK9&lt;&gt;"",Resultater!AK9,"")</f>
        <v/>
      </c>
      <c r="F10" s="218" t="str">
        <f ca="1">IF(Resultater!AL9&lt;&gt;"",Resultater!AL9,"")</f>
        <v/>
      </c>
      <c r="G10" s="218" t="str">
        <f ca="1">IF(Resultater!AM9&lt;&gt;"",Resultater!AM9,"")</f>
        <v/>
      </c>
      <c r="H10" s="218" t="str">
        <f ca="1">IF(Resultater!AH9&lt;&gt;"",Resultater!AH9,"")</f>
        <v/>
      </c>
      <c r="I10" s="84" t="str">
        <f ca="1">IF(Resultater!AI9&lt;&gt;"",Resultater!AI9,"")</f>
        <v/>
      </c>
      <c r="J10" s="87" t="str">
        <f ca="1">IF(Resultater!AJ9&lt;&gt;"",Resultater!AJ9,"")</f>
        <v/>
      </c>
    </row>
    <row r="11" spans="1:10">
      <c r="A11" s="86" t="str">
        <f ca="1">IF(Resultater!AG10&lt;&gt;"",Resultater!AG10,"")</f>
        <v/>
      </c>
      <c r="B11" s="218" t="str">
        <f ca="1">IF(Resultater!AN10&lt;&gt;"",Resultater!AN10,"")</f>
        <v/>
      </c>
      <c r="C11" s="218" t="str">
        <f ca="1">IF(Resultater!AO10&lt;&gt;"",Resultater!AO10,"")</f>
        <v/>
      </c>
      <c r="D11" s="218" t="str">
        <f ca="1">IF(Resultater!AP10&lt;&gt;"",Resultater!AP10,"")</f>
        <v/>
      </c>
      <c r="E11" s="218" t="str">
        <f ca="1">IF(Resultater!AK10&lt;&gt;"",Resultater!AK10,"")</f>
        <v/>
      </c>
      <c r="F11" s="218" t="str">
        <f ca="1">IF(Resultater!AL10&lt;&gt;"",Resultater!AL10,"")</f>
        <v/>
      </c>
      <c r="G11" s="218" t="str">
        <f ca="1">IF(Resultater!AM10&lt;&gt;"",Resultater!AM10,"")</f>
        <v/>
      </c>
      <c r="H11" s="218" t="str">
        <f ca="1">IF(Resultater!AH10&lt;&gt;"",Resultater!AH10,"")</f>
        <v/>
      </c>
      <c r="I11" s="84" t="str">
        <f ca="1">IF(Resultater!AI10&lt;&gt;"",Resultater!AI10,"")</f>
        <v/>
      </c>
      <c r="J11" s="87" t="str">
        <f ca="1">IF(Resultater!AJ10&lt;&gt;"",Resultater!AJ10,"")</f>
        <v/>
      </c>
    </row>
    <row r="12" spans="1:10">
      <c r="A12" s="86" t="str">
        <f ca="1">IF(Resultater!AG11&lt;&gt;"",Resultater!AG11,"")</f>
        <v/>
      </c>
      <c r="B12" s="218" t="str">
        <f ca="1">IF(Resultater!AN11&lt;&gt;"",Resultater!AN11,"")</f>
        <v/>
      </c>
      <c r="C12" s="218" t="str">
        <f ca="1">IF(Resultater!AO11&lt;&gt;"",Resultater!AO11,"")</f>
        <v/>
      </c>
      <c r="D12" s="218" t="str">
        <f ca="1">IF(Resultater!AP11&lt;&gt;"",Resultater!AP11,"")</f>
        <v/>
      </c>
      <c r="E12" s="218" t="str">
        <f ca="1">IF(Resultater!AK11&lt;&gt;"",Resultater!AK11,"")</f>
        <v/>
      </c>
      <c r="F12" s="218" t="str">
        <f ca="1">IF(Resultater!AL11&lt;&gt;"",Resultater!AL11,"")</f>
        <v/>
      </c>
      <c r="G12" s="218" t="str">
        <f ca="1">IF(Resultater!AM11&lt;&gt;"",Resultater!AM11,"")</f>
        <v/>
      </c>
      <c r="H12" s="218" t="str">
        <f ca="1">IF(Resultater!AH11&lt;&gt;"",Resultater!AH11,"")</f>
        <v/>
      </c>
      <c r="I12" s="84" t="str">
        <f ca="1">IF(Resultater!AI11&lt;&gt;"",Resultater!AI11,"")</f>
        <v/>
      </c>
      <c r="J12" s="87" t="str">
        <f ca="1">IF(Resultater!AJ11&lt;&gt;"",Resultater!AJ11,"")</f>
        <v/>
      </c>
    </row>
    <row r="13" spans="1:10">
      <c r="A13" s="86" t="str">
        <f ca="1">IF(Resultater!AG12&lt;&gt;"",Resultater!AG12,"")</f>
        <v/>
      </c>
      <c r="B13" s="218" t="str">
        <f ca="1">IF(Resultater!AN12&lt;&gt;"",Resultater!AN12,"")</f>
        <v/>
      </c>
      <c r="C13" s="218" t="str">
        <f ca="1">IF(Resultater!AO12&lt;&gt;"",Resultater!AO12,"")</f>
        <v/>
      </c>
      <c r="D13" s="218" t="str">
        <f ca="1">IF(Resultater!AP12&lt;&gt;"",Resultater!AP12,"")</f>
        <v/>
      </c>
      <c r="E13" s="218" t="str">
        <f ca="1">IF(Resultater!AK12&lt;&gt;"",Resultater!AK12,"")</f>
        <v/>
      </c>
      <c r="F13" s="218" t="str">
        <f ca="1">IF(Resultater!AL12&lt;&gt;"",Resultater!AL12,"")</f>
        <v/>
      </c>
      <c r="G13" s="218" t="str">
        <f ca="1">IF(Resultater!AM12&lt;&gt;"",Resultater!AM12,"")</f>
        <v/>
      </c>
      <c r="H13" s="218" t="str">
        <f ca="1">IF(Resultater!AH12&lt;&gt;"",Resultater!AH12,"")</f>
        <v/>
      </c>
      <c r="I13" s="84" t="str">
        <f ca="1">IF(Resultater!AI12&lt;&gt;"",Resultater!AI12,"")</f>
        <v/>
      </c>
      <c r="J13" s="87" t="str">
        <f ca="1">IF(Resultater!AJ12&lt;&gt;"",Resultater!AJ12,"")</f>
        <v/>
      </c>
    </row>
    <row r="14" spans="1:10">
      <c r="A14" s="86" t="str">
        <f ca="1">IF(Resultater!AG13&lt;&gt;"",Resultater!AG13,"")</f>
        <v/>
      </c>
      <c r="B14" s="218" t="str">
        <f ca="1">IF(Resultater!AN13&lt;&gt;"",Resultater!AN13,"")</f>
        <v/>
      </c>
      <c r="C14" s="218" t="str">
        <f ca="1">IF(Resultater!AO13&lt;&gt;"",Resultater!AO13,"")</f>
        <v/>
      </c>
      <c r="D14" s="218" t="str">
        <f ca="1">IF(Resultater!AP13&lt;&gt;"",Resultater!AP13,"")</f>
        <v/>
      </c>
      <c r="E14" s="218" t="str">
        <f ca="1">IF(Resultater!AK13&lt;&gt;"",Resultater!AK13,"")</f>
        <v/>
      </c>
      <c r="F14" s="218" t="str">
        <f ca="1">IF(Resultater!AL13&lt;&gt;"",Resultater!AL13,"")</f>
        <v/>
      </c>
      <c r="G14" s="218" t="str">
        <f ca="1">IF(Resultater!AM13&lt;&gt;"",Resultater!AM13,"")</f>
        <v/>
      </c>
      <c r="H14" s="218" t="str">
        <f ca="1">IF(Resultater!AH13&lt;&gt;"",Resultater!AH13,"")</f>
        <v/>
      </c>
      <c r="I14" s="84" t="str">
        <f ca="1">IF(Resultater!AI13&lt;&gt;"",Resultater!AI13,"")</f>
        <v/>
      </c>
      <c r="J14" s="87" t="str">
        <f ca="1">IF(Resultater!AJ13&lt;&gt;"",Resultater!AJ13,"")</f>
        <v/>
      </c>
    </row>
    <row r="15" spans="1:10">
      <c r="A15" s="86" t="str">
        <f ca="1">IF(Resultater!AG14&lt;&gt;"",Resultater!AG14,"")</f>
        <v/>
      </c>
      <c r="B15" s="218" t="str">
        <f ca="1">IF(Resultater!AN14&lt;&gt;"",Resultater!AN14,"")</f>
        <v/>
      </c>
      <c r="C15" s="218" t="str">
        <f ca="1">IF(Resultater!AO14&lt;&gt;"",Resultater!AO14,"")</f>
        <v/>
      </c>
      <c r="D15" s="218" t="str">
        <f ca="1">IF(Resultater!AP14&lt;&gt;"",Resultater!AP14,"")</f>
        <v/>
      </c>
      <c r="E15" s="218" t="str">
        <f ca="1">IF(Resultater!AK14&lt;&gt;"",Resultater!AK14,"")</f>
        <v/>
      </c>
      <c r="F15" s="218" t="str">
        <f ca="1">IF(Resultater!AL14&lt;&gt;"",Resultater!AL14,"")</f>
        <v/>
      </c>
      <c r="G15" s="218" t="str">
        <f ca="1">IF(Resultater!AM14&lt;&gt;"",Resultater!AM14,"")</f>
        <v/>
      </c>
      <c r="H15" s="218" t="str">
        <f ca="1">IF(Resultater!AH14&lt;&gt;"",Resultater!AH14,"")</f>
        <v/>
      </c>
      <c r="I15" s="84" t="str">
        <f ca="1">IF(Resultater!AI14&lt;&gt;"",Resultater!AI14,"")</f>
        <v/>
      </c>
      <c r="J15" s="87" t="str">
        <f ca="1">IF(Resultater!AJ14&lt;&gt;"",Resultater!AJ14,"")</f>
        <v/>
      </c>
    </row>
    <row r="16" spans="1:10">
      <c r="A16" s="86" t="str">
        <f ca="1">IF(Resultater!AG15&lt;&gt;"",Resultater!AG15,"")</f>
        <v/>
      </c>
      <c r="B16" s="218" t="str">
        <f ca="1">IF(Resultater!AN15&lt;&gt;"",Resultater!AN15,"")</f>
        <v/>
      </c>
      <c r="C16" s="218" t="str">
        <f ca="1">IF(Resultater!AO15&lt;&gt;"",Resultater!AO15,"")</f>
        <v/>
      </c>
      <c r="D16" s="218" t="str">
        <f ca="1">IF(Resultater!AP15&lt;&gt;"",Resultater!AP15,"")</f>
        <v/>
      </c>
      <c r="E16" s="218" t="str">
        <f ca="1">IF(Resultater!AK15&lt;&gt;"",Resultater!AK15,"")</f>
        <v/>
      </c>
      <c r="F16" s="218" t="str">
        <f ca="1">IF(Resultater!AL15&lt;&gt;"",Resultater!AL15,"")</f>
        <v/>
      </c>
      <c r="G16" s="218" t="str">
        <f ca="1">IF(Resultater!AM15&lt;&gt;"",Resultater!AM15,"")</f>
        <v/>
      </c>
      <c r="H16" s="218" t="str">
        <f ca="1">IF(Resultater!AH15&lt;&gt;"",Resultater!AH15,"")</f>
        <v/>
      </c>
      <c r="I16" s="84" t="str">
        <f ca="1">IF(Resultater!AI15&lt;&gt;"",Resultater!AI15,"")</f>
        <v/>
      </c>
      <c r="J16" s="87" t="str">
        <f ca="1">IF(Resultater!AJ15&lt;&gt;"",Resultater!AJ15,"")</f>
        <v/>
      </c>
    </row>
    <row r="17" spans="1:10">
      <c r="A17" s="86" t="str">
        <f ca="1">IF(Resultater!AG16&lt;&gt;"",Resultater!AG16,"")</f>
        <v/>
      </c>
      <c r="B17" s="218" t="str">
        <f ca="1">IF(Resultater!AN16&lt;&gt;"",Resultater!AN16,"")</f>
        <v/>
      </c>
      <c r="C17" s="218" t="str">
        <f ca="1">IF(Resultater!AO16&lt;&gt;"",Resultater!AO16,"")</f>
        <v/>
      </c>
      <c r="D17" s="218" t="str">
        <f ca="1">IF(Resultater!AP16&lt;&gt;"",Resultater!AP16,"")</f>
        <v/>
      </c>
      <c r="E17" s="218" t="str">
        <f ca="1">IF(Resultater!AK16&lt;&gt;"",Resultater!AK16,"")</f>
        <v/>
      </c>
      <c r="F17" s="218" t="str">
        <f ca="1">IF(Resultater!AL16&lt;&gt;"",Resultater!AL16,"")</f>
        <v/>
      </c>
      <c r="G17" s="218" t="str">
        <f ca="1">IF(Resultater!AM16&lt;&gt;"",Resultater!AM16,"")</f>
        <v/>
      </c>
      <c r="H17" s="218" t="str">
        <f ca="1">IF(Resultater!AH16&lt;&gt;"",Resultater!AH16,"")</f>
        <v/>
      </c>
      <c r="I17" s="84" t="str">
        <f ca="1">IF(Resultater!AI16&lt;&gt;"",Resultater!AI16,"")</f>
        <v/>
      </c>
      <c r="J17" s="87" t="str">
        <f ca="1">IF(Resultater!AJ16&lt;&gt;"",Resultater!AJ16,"")</f>
        <v/>
      </c>
    </row>
    <row r="18" spans="1:10">
      <c r="A18" s="86" t="str">
        <f ca="1">IF(Resultater!AG17&lt;&gt;"",Resultater!AG17,"")</f>
        <v/>
      </c>
      <c r="B18" s="218" t="str">
        <f ca="1">IF(Resultater!AN17&lt;&gt;"",Resultater!AN17,"")</f>
        <v/>
      </c>
      <c r="C18" s="218" t="str">
        <f ca="1">IF(Resultater!AO17&lt;&gt;"",Resultater!AO17,"")</f>
        <v/>
      </c>
      <c r="D18" s="218" t="str">
        <f ca="1">IF(Resultater!AP17&lt;&gt;"",Resultater!AP17,"")</f>
        <v/>
      </c>
      <c r="E18" s="218" t="str">
        <f ca="1">IF(Resultater!AK17&lt;&gt;"",Resultater!AK17,"")</f>
        <v/>
      </c>
      <c r="F18" s="218" t="str">
        <f ca="1">IF(Resultater!AL17&lt;&gt;"",Resultater!AL17,"")</f>
        <v/>
      </c>
      <c r="G18" s="218" t="str">
        <f ca="1">IF(Resultater!AM17&lt;&gt;"",Resultater!AM17,"")</f>
        <v/>
      </c>
      <c r="H18" s="218" t="str">
        <f ca="1">IF(Resultater!AH17&lt;&gt;"",Resultater!AH17,"")</f>
        <v/>
      </c>
      <c r="I18" s="84" t="str">
        <f ca="1">IF(Resultater!AI17&lt;&gt;"",Resultater!AI17,"")</f>
        <v/>
      </c>
      <c r="J18" s="87" t="str">
        <f ca="1">IF(Resultater!AJ17&lt;&gt;"",Resultater!AJ17,"")</f>
        <v/>
      </c>
    </row>
    <row r="19" spans="1:10">
      <c r="A19" s="86" t="str">
        <f ca="1">IF(Resultater!AG18&lt;&gt;"",Resultater!AG18,"")</f>
        <v/>
      </c>
      <c r="B19" s="218" t="str">
        <f ca="1">IF(Resultater!AN18&lt;&gt;"",Resultater!AN18,"")</f>
        <v/>
      </c>
      <c r="C19" s="218" t="str">
        <f ca="1">IF(Resultater!AO18&lt;&gt;"",Resultater!AO18,"")</f>
        <v/>
      </c>
      <c r="D19" s="218" t="str">
        <f ca="1">IF(Resultater!AP18&lt;&gt;"",Resultater!AP18,"")</f>
        <v/>
      </c>
      <c r="E19" s="218" t="str">
        <f ca="1">IF(Resultater!AK18&lt;&gt;"",Resultater!AK18,"")</f>
        <v/>
      </c>
      <c r="F19" s="218" t="str">
        <f ca="1">IF(Resultater!AL18&lt;&gt;"",Resultater!AL18,"")</f>
        <v/>
      </c>
      <c r="G19" s="218" t="str">
        <f ca="1">IF(Resultater!AM18&lt;&gt;"",Resultater!AM18,"")</f>
        <v/>
      </c>
      <c r="H19" s="218" t="str">
        <f ca="1">IF(Resultater!AH18&lt;&gt;"",Resultater!AH18,"")</f>
        <v/>
      </c>
      <c r="I19" s="84" t="str">
        <f ca="1">IF(Resultater!AI18&lt;&gt;"",Resultater!AI18,"")</f>
        <v/>
      </c>
      <c r="J19" s="87" t="str">
        <f ca="1">IF(Resultater!AJ18&lt;&gt;"",Resultater!AJ18,"")</f>
        <v/>
      </c>
    </row>
    <row r="20" spans="1:10">
      <c r="A20" s="86" t="str">
        <f ca="1">IF(Resultater!AG19&lt;&gt;"",Resultater!AG19,"")</f>
        <v/>
      </c>
      <c r="B20" s="218" t="str">
        <f ca="1">IF(Resultater!AN19&lt;&gt;"",Resultater!AN19,"")</f>
        <v/>
      </c>
      <c r="C20" s="218" t="str">
        <f ca="1">IF(Resultater!AO19&lt;&gt;"",Resultater!AO19,"")</f>
        <v/>
      </c>
      <c r="D20" s="218" t="str">
        <f ca="1">IF(Resultater!AP19&lt;&gt;"",Resultater!AP19,"")</f>
        <v/>
      </c>
      <c r="E20" s="218" t="str">
        <f ca="1">IF(Resultater!AK19&lt;&gt;"",Resultater!AK19,"")</f>
        <v/>
      </c>
      <c r="F20" s="218" t="str">
        <f ca="1">IF(Resultater!AL19&lt;&gt;"",Resultater!AL19,"")</f>
        <v/>
      </c>
      <c r="G20" s="218" t="str">
        <f ca="1">IF(Resultater!AM19&lt;&gt;"",Resultater!AM19,"")</f>
        <v/>
      </c>
      <c r="H20" s="218" t="str">
        <f ca="1">IF(Resultater!AH19&lt;&gt;"",Resultater!AH19,"")</f>
        <v/>
      </c>
      <c r="I20" s="84" t="str">
        <f ca="1">IF(Resultater!AI19&lt;&gt;"",Resultater!AI19,"")</f>
        <v/>
      </c>
      <c r="J20" s="87" t="str">
        <f ca="1">IF(Resultater!AJ19&lt;&gt;"",Resultater!AJ19,"")</f>
        <v/>
      </c>
    </row>
    <row r="21" spans="1:10">
      <c r="A21" s="86" t="str">
        <f ca="1">IF(Resultater!AG20&lt;&gt;"",Resultater!AG20,"")</f>
        <v/>
      </c>
      <c r="B21" s="218" t="str">
        <f ca="1">IF(Resultater!AN20&lt;&gt;"",Resultater!AN20,"")</f>
        <v/>
      </c>
      <c r="C21" s="218" t="str">
        <f ca="1">IF(Resultater!AO20&lt;&gt;"",Resultater!AO20,"")</f>
        <v/>
      </c>
      <c r="D21" s="218" t="str">
        <f ca="1">IF(Resultater!AP20&lt;&gt;"",Resultater!AP20,"")</f>
        <v/>
      </c>
      <c r="E21" s="218" t="str">
        <f ca="1">IF(Resultater!AK20&lt;&gt;"",Resultater!AK20,"")</f>
        <v/>
      </c>
      <c r="F21" s="218" t="str">
        <f ca="1">IF(Resultater!AL20&lt;&gt;"",Resultater!AL20,"")</f>
        <v/>
      </c>
      <c r="G21" s="218" t="str">
        <f ca="1">IF(Resultater!AM20&lt;&gt;"",Resultater!AM20,"")</f>
        <v/>
      </c>
      <c r="H21" s="218" t="str">
        <f ca="1">IF(Resultater!AH20&lt;&gt;"",Resultater!AH20,"")</f>
        <v/>
      </c>
      <c r="I21" s="84" t="str">
        <f ca="1">IF(Resultater!AI20&lt;&gt;"",Resultater!AI20,"")</f>
        <v/>
      </c>
      <c r="J21" s="87" t="str">
        <f ca="1">IF(Resultater!AJ20&lt;&gt;"",Resultater!AJ20,"")</f>
        <v/>
      </c>
    </row>
    <row r="22" spans="1:10">
      <c r="A22" s="86" t="str">
        <f ca="1">IF(Resultater!AG21&lt;&gt;"",Resultater!AG21,"")</f>
        <v/>
      </c>
      <c r="B22" s="218" t="str">
        <f ca="1">IF(Resultater!AN21&lt;&gt;"",Resultater!AN21,"")</f>
        <v/>
      </c>
      <c r="C22" s="218" t="str">
        <f ca="1">IF(Resultater!AO21&lt;&gt;"",Resultater!AO21,"")</f>
        <v/>
      </c>
      <c r="D22" s="218" t="str">
        <f ca="1">IF(Resultater!AP21&lt;&gt;"",Resultater!AP21,"")</f>
        <v/>
      </c>
      <c r="E22" s="218" t="str">
        <f ca="1">IF(Resultater!AK21&lt;&gt;"",Resultater!AK21,"")</f>
        <v/>
      </c>
      <c r="F22" s="218" t="str">
        <f ca="1">IF(Resultater!AL21&lt;&gt;"",Resultater!AL21,"")</f>
        <v/>
      </c>
      <c r="G22" s="218" t="str">
        <f ca="1">IF(Resultater!AM21&lt;&gt;"",Resultater!AM21,"")</f>
        <v/>
      </c>
      <c r="H22" s="218" t="str">
        <f ca="1">IF(Resultater!AH21&lt;&gt;"",Resultater!AH21,"")</f>
        <v/>
      </c>
      <c r="I22" s="84" t="str">
        <f ca="1">IF(Resultater!AI21&lt;&gt;"",Resultater!AI21,"")</f>
        <v/>
      </c>
      <c r="J22" s="87" t="str">
        <f ca="1">IF(Resultater!AJ21&lt;&gt;"",Resultater!AJ21,"")</f>
        <v/>
      </c>
    </row>
    <row r="23" spans="1:10">
      <c r="A23" s="86" t="str">
        <f ca="1">IF(Resultater!AG22&lt;&gt;"",Resultater!AG22,"")</f>
        <v/>
      </c>
      <c r="B23" s="218" t="str">
        <f ca="1">IF(Resultater!AN22&lt;&gt;"",Resultater!AN22,"")</f>
        <v/>
      </c>
      <c r="C23" s="218" t="str">
        <f ca="1">IF(Resultater!AO22&lt;&gt;"",Resultater!AO22,"")</f>
        <v/>
      </c>
      <c r="D23" s="218" t="str">
        <f ca="1">IF(Resultater!AP22&lt;&gt;"",Resultater!AP22,"")</f>
        <v/>
      </c>
      <c r="E23" s="218" t="str">
        <f ca="1">IF(Resultater!AK22&lt;&gt;"",Resultater!AK22,"")</f>
        <v/>
      </c>
      <c r="F23" s="218" t="str">
        <f ca="1">IF(Resultater!AL22&lt;&gt;"",Resultater!AL22,"")</f>
        <v/>
      </c>
      <c r="G23" s="218" t="str">
        <f ca="1">IF(Resultater!AM22&lt;&gt;"",Resultater!AM22,"")</f>
        <v/>
      </c>
      <c r="H23" s="218" t="str">
        <f ca="1">IF(Resultater!AH22&lt;&gt;"",Resultater!AH22,"")</f>
        <v/>
      </c>
      <c r="I23" s="84" t="str">
        <f ca="1">IF(Resultater!AI22&lt;&gt;"",Resultater!AI22,"")</f>
        <v/>
      </c>
      <c r="J23" s="87" t="str">
        <f ca="1">IF(Resultater!AJ22&lt;&gt;"",Resultater!AJ22,"")</f>
        <v/>
      </c>
    </row>
    <row r="24" spans="1:10">
      <c r="A24" s="86" t="str">
        <f ca="1">IF(Resultater!AG23&lt;&gt;"",Resultater!AG23,"")</f>
        <v/>
      </c>
      <c r="B24" s="218" t="str">
        <f ca="1">IF(Resultater!AN23&lt;&gt;"",Resultater!AN23,"")</f>
        <v/>
      </c>
      <c r="C24" s="218" t="str">
        <f ca="1">IF(Resultater!AO23&lt;&gt;"",Resultater!AO23,"")</f>
        <v/>
      </c>
      <c r="D24" s="218" t="str">
        <f ca="1">IF(Resultater!AP23&lt;&gt;"",Resultater!AP23,"")</f>
        <v/>
      </c>
      <c r="E24" s="218" t="str">
        <f ca="1">IF(Resultater!AK23&lt;&gt;"",Resultater!AK23,"")</f>
        <v/>
      </c>
      <c r="F24" s="218" t="str">
        <f ca="1">IF(Resultater!AL23&lt;&gt;"",Resultater!AL23,"")</f>
        <v/>
      </c>
      <c r="G24" s="218" t="str">
        <f ca="1">IF(Resultater!AM23&lt;&gt;"",Resultater!AM23,"")</f>
        <v/>
      </c>
      <c r="H24" s="218" t="str">
        <f ca="1">IF(Resultater!AH23&lt;&gt;"",Resultater!AH23,"")</f>
        <v/>
      </c>
      <c r="I24" s="84" t="str">
        <f ca="1">IF(Resultater!AI23&lt;&gt;"",Resultater!AI23,"")</f>
        <v/>
      </c>
      <c r="J24" s="87" t="str">
        <f ca="1">IF(Resultater!AJ23&lt;&gt;"",Resultater!AJ23,"")</f>
        <v/>
      </c>
    </row>
    <row r="25" spans="1:10">
      <c r="A25" s="86" t="str">
        <f ca="1">IF(Resultater!AG24&lt;&gt;"",Resultater!AG24,"")</f>
        <v/>
      </c>
      <c r="B25" s="218" t="str">
        <f ca="1">IF(Resultater!AN24&lt;&gt;"",Resultater!AN24,"")</f>
        <v/>
      </c>
      <c r="C25" s="218" t="str">
        <f ca="1">IF(Resultater!AO24&lt;&gt;"",Resultater!AO24,"")</f>
        <v/>
      </c>
      <c r="D25" s="218" t="str">
        <f ca="1">IF(Resultater!AP24&lt;&gt;"",Resultater!AP24,"")</f>
        <v/>
      </c>
      <c r="E25" s="218" t="str">
        <f ca="1">IF(Resultater!AK24&lt;&gt;"",Resultater!AK24,"")</f>
        <v/>
      </c>
      <c r="F25" s="218" t="str">
        <f ca="1">IF(Resultater!AL24&lt;&gt;"",Resultater!AL24,"")</f>
        <v/>
      </c>
      <c r="G25" s="218" t="str">
        <f ca="1">IF(Resultater!AM24&lt;&gt;"",Resultater!AM24,"")</f>
        <v/>
      </c>
      <c r="H25" s="218" t="str">
        <f ca="1">IF(Resultater!AH24&lt;&gt;"",Resultater!AH24,"")</f>
        <v/>
      </c>
      <c r="I25" s="84" t="str">
        <f ca="1">IF(Resultater!AI24&lt;&gt;"",Resultater!AI24,"")</f>
        <v/>
      </c>
      <c r="J25" s="87" t="str">
        <f ca="1">IF(Resultater!AJ24&lt;&gt;"",Resultater!AJ24,"")</f>
        <v/>
      </c>
    </row>
    <row r="26" spans="1:10">
      <c r="A26" s="86" t="str">
        <f ca="1">IF(Resultater!AG25&lt;&gt;"",Resultater!AG25,"")</f>
        <v/>
      </c>
      <c r="B26" s="218" t="str">
        <f ca="1">IF(Resultater!AN25&lt;&gt;"",Resultater!AN25,"")</f>
        <v/>
      </c>
      <c r="C26" s="218" t="str">
        <f ca="1">IF(Resultater!AO25&lt;&gt;"",Resultater!AO25,"")</f>
        <v/>
      </c>
      <c r="D26" s="218" t="str">
        <f ca="1">IF(Resultater!AP25&lt;&gt;"",Resultater!AP25,"")</f>
        <v/>
      </c>
      <c r="E26" s="218" t="str">
        <f ca="1">IF(Resultater!AK25&lt;&gt;"",Resultater!AK25,"")</f>
        <v/>
      </c>
      <c r="F26" s="218" t="str">
        <f ca="1">IF(Resultater!AL25&lt;&gt;"",Resultater!AL25,"")</f>
        <v/>
      </c>
      <c r="G26" s="218" t="str">
        <f ca="1">IF(Resultater!AM25&lt;&gt;"",Resultater!AM25,"")</f>
        <v/>
      </c>
      <c r="H26" s="218" t="str">
        <f ca="1">IF(Resultater!AH25&lt;&gt;"",Resultater!AH25,"")</f>
        <v/>
      </c>
      <c r="I26" s="84" t="str">
        <f ca="1">IF(Resultater!AI25&lt;&gt;"",Resultater!AI25,"")</f>
        <v/>
      </c>
      <c r="J26" s="87" t="str">
        <f ca="1">IF(Resultater!AJ25&lt;&gt;"",Resultater!AJ25,"")</f>
        <v/>
      </c>
    </row>
    <row r="27" spans="1:10">
      <c r="A27" s="86" t="str">
        <f ca="1">IF(Resultater!AG26&lt;&gt;"",Resultater!AG26,"")</f>
        <v/>
      </c>
      <c r="B27" s="218" t="str">
        <f ca="1">IF(Resultater!AN26&lt;&gt;"",Resultater!AN26,"")</f>
        <v/>
      </c>
      <c r="C27" s="218" t="str">
        <f ca="1">IF(Resultater!AO26&lt;&gt;"",Resultater!AO26,"")</f>
        <v/>
      </c>
      <c r="D27" s="218" t="str">
        <f ca="1">IF(Resultater!AP26&lt;&gt;"",Resultater!AP26,"")</f>
        <v/>
      </c>
      <c r="E27" s="218" t="str">
        <f ca="1">IF(Resultater!AK26&lt;&gt;"",Resultater!AK26,"")</f>
        <v/>
      </c>
      <c r="F27" s="218" t="str">
        <f ca="1">IF(Resultater!AL26&lt;&gt;"",Resultater!AL26,"")</f>
        <v/>
      </c>
      <c r="G27" s="218" t="str">
        <f ca="1">IF(Resultater!AM26&lt;&gt;"",Resultater!AM26,"")</f>
        <v/>
      </c>
      <c r="H27" s="218" t="str">
        <f ca="1">IF(Resultater!AH26&lt;&gt;"",Resultater!AH26,"")</f>
        <v/>
      </c>
      <c r="I27" s="84" t="str">
        <f ca="1">IF(Resultater!AI26&lt;&gt;"",Resultater!AI26,"")</f>
        <v/>
      </c>
      <c r="J27" s="87" t="str">
        <f ca="1">IF(Resultater!AJ26&lt;&gt;"",Resultater!AJ26,"")</f>
        <v/>
      </c>
    </row>
    <row r="28" spans="1:10">
      <c r="A28" s="86" t="str">
        <f ca="1">IF(Resultater!AG27&lt;&gt;"",Resultater!AG27,"")</f>
        <v/>
      </c>
      <c r="B28" s="218" t="str">
        <f ca="1">IF(Resultater!AN27&lt;&gt;"",Resultater!AN27,"")</f>
        <v/>
      </c>
      <c r="C28" s="218" t="str">
        <f ca="1">IF(Resultater!AO27&lt;&gt;"",Resultater!AO27,"")</f>
        <v/>
      </c>
      <c r="D28" s="218" t="str">
        <f ca="1">IF(Resultater!AP27&lt;&gt;"",Resultater!AP27,"")</f>
        <v/>
      </c>
      <c r="E28" s="218" t="str">
        <f ca="1">IF(Resultater!AK27&lt;&gt;"",Resultater!AK27,"")</f>
        <v/>
      </c>
      <c r="F28" s="218" t="str">
        <f ca="1">IF(Resultater!AL27&lt;&gt;"",Resultater!AL27,"")</f>
        <v/>
      </c>
      <c r="G28" s="218" t="str">
        <f ca="1">IF(Resultater!AM27&lt;&gt;"",Resultater!AM27,"")</f>
        <v/>
      </c>
      <c r="H28" s="218" t="str">
        <f ca="1">IF(Resultater!AH27&lt;&gt;"",Resultater!AH27,"")</f>
        <v/>
      </c>
      <c r="I28" s="84" t="str">
        <f ca="1">IF(Resultater!AI27&lt;&gt;"",Resultater!AI27,"")</f>
        <v/>
      </c>
      <c r="J28" s="87" t="str">
        <f ca="1">IF(Resultater!AJ27&lt;&gt;"",Resultater!AJ27,"")</f>
        <v/>
      </c>
    </row>
    <row r="29" spans="1:10">
      <c r="A29" s="86" t="str">
        <f ca="1">IF(Resultater!AG28&lt;&gt;"",Resultater!AG28,"")</f>
        <v/>
      </c>
      <c r="B29" s="218" t="str">
        <f ca="1">IF(Resultater!AN28&lt;&gt;"",Resultater!AN28,"")</f>
        <v/>
      </c>
      <c r="C29" s="218" t="str">
        <f ca="1">IF(Resultater!AO28&lt;&gt;"",Resultater!AO28,"")</f>
        <v/>
      </c>
      <c r="D29" s="218" t="str">
        <f ca="1">IF(Resultater!AP28&lt;&gt;"",Resultater!AP28,"")</f>
        <v/>
      </c>
      <c r="E29" s="218" t="str">
        <f ca="1">IF(Resultater!AK28&lt;&gt;"",Resultater!AK28,"")</f>
        <v/>
      </c>
      <c r="F29" s="218" t="str">
        <f ca="1">IF(Resultater!AL28&lt;&gt;"",Resultater!AL28,"")</f>
        <v/>
      </c>
      <c r="G29" s="218" t="str">
        <f ca="1">IF(Resultater!AM28&lt;&gt;"",Resultater!AM28,"")</f>
        <v/>
      </c>
      <c r="H29" s="218" t="str">
        <f ca="1">IF(Resultater!AH28&lt;&gt;"",Resultater!AH28,"")</f>
        <v/>
      </c>
      <c r="I29" s="84" t="str">
        <f ca="1">IF(Resultater!AI28&lt;&gt;"",Resultater!AI28,"")</f>
        <v/>
      </c>
      <c r="J29" s="87" t="str">
        <f ca="1">IF(Resultater!AJ28&lt;&gt;"",Resultater!AJ28,"")</f>
        <v/>
      </c>
    </row>
    <row r="30" spans="1:10">
      <c r="A30" s="86" t="str">
        <f ca="1">IF(Resultater!AG29&lt;&gt;"",Resultater!AG29,"")</f>
        <v/>
      </c>
      <c r="B30" s="218" t="str">
        <f ca="1">IF(Resultater!AN29&lt;&gt;"",Resultater!AN29,"")</f>
        <v/>
      </c>
      <c r="C30" s="218" t="str">
        <f ca="1">IF(Resultater!AO29&lt;&gt;"",Resultater!AO29,"")</f>
        <v/>
      </c>
      <c r="D30" s="218" t="str">
        <f ca="1">IF(Resultater!AP29&lt;&gt;"",Resultater!AP29,"")</f>
        <v/>
      </c>
      <c r="E30" s="218" t="str">
        <f ca="1">IF(Resultater!AK29&lt;&gt;"",Resultater!AK29,"")</f>
        <v/>
      </c>
      <c r="F30" s="218" t="str">
        <f ca="1">IF(Resultater!AL29&lt;&gt;"",Resultater!AL29,"")</f>
        <v/>
      </c>
      <c r="G30" s="218" t="str">
        <f ca="1">IF(Resultater!AM29&lt;&gt;"",Resultater!AM29,"")</f>
        <v/>
      </c>
      <c r="H30" s="218" t="str">
        <f ca="1">IF(Resultater!AH29&lt;&gt;"",Resultater!AH29,"")</f>
        <v/>
      </c>
      <c r="I30" s="84" t="str">
        <f ca="1">IF(Resultater!AI29&lt;&gt;"",Resultater!AI29,"")</f>
        <v/>
      </c>
      <c r="J30" s="87" t="str">
        <f ca="1">IF(Resultater!AJ29&lt;&gt;"",Resultater!AJ29,"")</f>
        <v/>
      </c>
    </row>
    <row r="31" spans="1:10">
      <c r="A31" s="86" t="str">
        <f ca="1">IF(Resultater!AG30&lt;&gt;"",Resultater!AG30,"")</f>
        <v/>
      </c>
      <c r="B31" s="218" t="str">
        <f ca="1">IF(Resultater!AN30&lt;&gt;"",Resultater!AN30,"")</f>
        <v/>
      </c>
      <c r="C31" s="218" t="str">
        <f ca="1">IF(Resultater!AO30&lt;&gt;"",Resultater!AO30,"")</f>
        <v/>
      </c>
      <c r="D31" s="218" t="str">
        <f ca="1">IF(Resultater!AP30&lt;&gt;"",Resultater!AP30,"")</f>
        <v/>
      </c>
      <c r="E31" s="218" t="str">
        <f ca="1">IF(Resultater!AK30&lt;&gt;"",Resultater!AK30,"")</f>
        <v/>
      </c>
      <c r="F31" s="218" t="str">
        <f ca="1">IF(Resultater!AL30&lt;&gt;"",Resultater!AL30,"")</f>
        <v/>
      </c>
      <c r="G31" s="218" t="str">
        <f ca="1">IF(Resultater!AM30&lt;&gt;"",Resultater!AM30,"")</f>
        <v/>
      </c>
      <c r="H31" s="218" t="str">
        <f ca="1">IF(Resultater!AH30&lt;&gt;"",Resultater!AH30,"")</f>
        <v/>
      </c>
      <c r="I31" s="84" t="str">
        <f ca="1">IF(Resultater!AI30&lt;&gt;"",Resultater!AI30,"")</f>
        <v/>
      </c>
      <c r="J31" s="87" t="str">
        <f ca="1">IF(Resultater!AJ30&lt;&gt;"",Resultater!AJ30,"")</f>
        <v/>
      </c>
    </row>
    <row r="32" spans="1:10">
      <c r="A32" s="86" t="str">
        <f ca="1">IF(Resultater!AG31&lt;&gt;"",Resultater!AG31,"")</f>
        <v/>
      </c>
      <c r="B32" s="218" t="str">
        <f ca="1">IF(Resultater!AN31&lt;&gt;"",Resultater!AN31,"")</f>
        <v/>
      </c>
      <c r="C32" s="218" t="str">
        <f ca="1">IF(Resultater!AO31&lt;&gt;"",Resultater!AO31,"")</f>
        <v/>
      </c>
      <c r="D32" s="218" t="str">
        <f ca="1">IF(Resultater!AP31&lt;&gt;"",Resultater!AP31,"")</f>
        <v/>
      </c>
      <c r="E32" s="218" t="str">
        <f ca="1">IF(Resultater!AK31&lt;&gt;"",Resultater!AK31,"")</f>
        <v/>
      </c>
      <c r="F32" s="218" t="str">
        <f ca="1">IF(Resultater!AL31&lt;&gt;"",Resultater!AL31,"")</f>
        <v/>
      </c>
      <c r="G32" s="218" t="str">
        <f ca="1">IF(Resultater!AM31&lt;&gt;"",Resultater!AM31,"")</f>
        <v/>
      </c>
      <c r="H32" s="218" t="str">
        <f ca="1">IF(Resultater!AH31&lt;&gt;"",Resultater!AH31,"")</f>
        <v/>
      </c>
      <c r="I32" s="84" t="str">
        <f ca="1">IF(Resultater!AI31&lt;&gt;"",Resultater!AI31,"")</f>
        <v/>
      </c>
      <c r="J32" s="87" t="str">
        <f ca="1">IF(Resultater!AJ31&lt;&gt;"",Resultater!AJ31,"")</f>
        <v/>
      </c>
    </row>
    <row r="33" spans="1:10" ht="15.75" thickBot="1">
      <c r="A33" s="88" t="str">
        <f ca="1">IF(Resultater!AG32&lt;&gt;"",Resultater!AG32,"")</f>
        <v/>
      </c>
      <c r="B33" s="219" t="str">
        <f ca="1">IF(Resultater!AN32&lt;&gt;"",Resultater!AN32,"")</f>
        <v/>
      </c>
      <c r="C33" s="219" t="str">
        <f ca="1">IF(Resultater!AO32&lt;&gt;"",Resultater!AO32,"")</f>
        <v/>
      </c>
      <c r="D33" s="219" t="str">
        <f ca="1">IF(Resultater!AP32&lt;&gt;"",Resultater!AP32,"")</f>
        <v/>
      </c>
      <c r="E33" s="219" t="str">
        <f ca="1">IF(Resultater!AK32&lt;&gt;"",Resultater!AK32,"")</f>
        <v/>
      </c>
      <c r="F33" s="219" t="str">
        <f ca="1">IF(Resultater!AL32&lt;&gt;"",Resultater!AL32,"")</f>
        <v/>
      </c>
      <c r="G33" s="219" t="str">
        <f ca="1">IF(Resultater!AM32&lt;&gt;"",Resultater!AM32,"")</f>
        <v/>
      </c>
      <c r="H33" s="219" t="str">
        <f ca="1">IF(Resultater!AH32&lt;&gt;"",Resultater!AH32,"")</f>
        <v/>
      </c>
      <c r="I33" s="89" t="str">
        <f ca="1">IF(Resultater!AI32&lt;&gt;"",Resultater!AI32,"")</f>
        <v/>
      </c>
      <c r="J33" s="217" t="str">
        <f ca="1">IF(Resultater!AJ32&lt;&gt;"",Resultater!AJ32,"")</f>
        <v/>
      </c>
    </row>
  </sheetData>
  <sheetProtection sheet="1" objects="1" scenarios="1"/>
  <conditionalFormatting sqref="B4:D33">
    <cfRule type="expression" dxfId="17" priority="2">
      <formula>$E4&gt;$F4</formula>
    </cfRule>
  </conditionalFormatting>
  <conditionalFormatting sqref="E4:H33">
    <cfRule type="expression" dxfId="16" priority="1">
      <formula>$E4&gt;$F4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5"/>
  <sheetViews>
    <sheetView topLeftCell="Q1" workbookViewId="0">
      <selection activeCell="AF11" sqref="AF11"/>
    </sheetView>
  </sheetViews>
  <sheetFormatPr defaultColWidth="9.140625" defaultRowHeight="15"/>
  <cols>
    <col min="10" max="10" width="9.5703125" bestFit="1" customWidth="1"/>
    <col min="16" max="16" width="14.42578125" customWidth="1"/>
  </cols>
  <sheetData>
    <row r="1" spans="1:43">
      <c r="A1" s="70"/>
      <c r="B1" s="54" t="s">
        <v>4</v>
      </c>
      <c r="C1" s="54"/>
      <c r="D1" s="54"/>
      <c r="E1" s="54" t="s">
        <v>5</v>
      </c>
      <c r="F1" s="54"/>
      <c r="G1" s="54"/>
      <c r="H1" s="54"/>
      <c r="I1" s="70" t="s">
        <v>37</v>
      </c>
      <c r="J1" s="54"/>
      <c r="K1" s="55"/>
      <c r="L1" s="70" t="s">
        <v>38</v>
      </c>
      <c r="M1" s="54"/>
      <c r="N1" s="55"/>
      <c r="S1" s="70" t="s">
        <v>39</v>
      </c>
      <c r="T1" s="54" t="s">
        <v>4</v>
      </c>
      <c r="U1" s="54"/>
      <c r="V1" s="54"/>
      <c r="W1" s="54"/>
      <c r="X1" s="54"/>
      <c r="Y1" s="54"/>
      <c r="Z1" s="54" t="s">
        <v>5</v>
      </c>
      <c r="AA1" s="54"/>
      <c r="AB1" s="54"/>
      <c r="AC1" s="55"/>
      <c r="AG1" s="70" t="s">
        <v>40</v>
      </c>
      <c r="AH1" s="54"/>
      <c r="AI1" s="54"/>
      <c r="AJ1" s="54"/>
      <c r="AK1" s="54"/>
      <c r="AL1" s="54"/>
      <c r="AM1" s="54"/>
      <c r="AN1" s="54"/>
      <c r="AO1" s="54" t="s">
        <v>5</v>
      </c>
      <c r="AP1" s="54"/>
      <c r="AQ1" s="55"/>
    </row>
    <row r="2" spans="1:43" ht="15.75" thickBot="1">
      <c r="A2" s="71" t="str">
        <f>Startliste!A5</f>
        <v>Ark#</v>
      </c>
      <c r="B2" t="str">
        <f>Startliste!C5</f>
        <v>Fornavn</v>
      </c>
      <c r="C2" t="str">
        <f>Startliste!D5</f>
        <v>Etternavn</v>
      </c>
      <c r="D2" t="str">
        <f>Startliste!E5</f>
        <v>Startnummer</v>
      </c>
      <c r="E2" t="s">
        <v>13</v>
      </c>
      <c r="F2" t="s">
        <v>9</v>
      </c>
      <c r="G2" t="s">
        <v>10</v>
      </c>
      <c r="H2" t="s">
        <v>12</v>
      </c>
      <c r="I2" s="71" t="s">
        <v>33</v>
      </c>
      <c r="J2" t="s">
        <v>34</v>
      </c>
      <c r="K2" s="73" t="s">
        <v>41</v>
      </c>
      <c r="L2" s="71" t="s">
        <v>33</v>
      </c>
      <c r="M2" t="s">
        <v>42</v>
      </c>
      <c r="N2" s="73" t="s">
        <v>43</v>
      </c>
      <c r="O2" s="75" t="s">
        <v>44</v>
      </c>
      <c r="P2" s="75" t="s">
        <v>45</v>
      </c>
      <c r="Q2" s="75" t="s">
        <v>46</v>
      </c>
      <c r="R2" s="75" t="s">
        <v>47</v>
      </c>
      <c r="S2" s="71" t="s">
        <v>48</v>
      </c>
      <c r="T2" s="76" t="s">
        <v>9</v>
      </c>
      <c r="U2" s="76" t="s">
        <v>10</v>
      </c>
      <c r="V2" s="76" t="s">
        <v>11</v>
      </c>
      <c r="W2" t="s">
        <v>33</v>
      </c>
      <c r="X2" t="s">
        <v>34</v>
      </c>
      <c r="Y2" s="76" t="s">
        <v>49</v>
      </c>
      <c r="Z2" s="76" t="s">
        <v>9</v>
      </c>
      <c r="AA2" s="76" t="s">
        <v>10</v>
      </c>
      <c r="AB2" s="76" t="s">
        <v>13</v>
      </c>
      <c r="AC2" s="249" t="s">
        <v>12</v>
      </c>
      <c r="AD2" s="75" t="s">
        <v>50</v>
      </c>
      <c r="AE2" s="75" t="s">
        <v>45</v>
      </c>
      <c r="AF2" s="75" t="s">
        <v>47</v>
      </c>
      <c r="AG2" s="71" t="s">
        <v>48</v>
      </c>
      <c r="AH2" s="76" t="s">
        <v>9</v>
      </c>
      <c r="AI2" s="76" t="s">
        <v>10</v>
      </c>
      <c r="AJ2" s="76" t="s">
        <v>11</v>
      </c>
      <c r="AK2" t="s">
        <v>33</v>
      </c>
      <c r="AL2" t="s">
        <v>34</v>
      </c>
      <c r="AM2" s="76" t="s">
        <v>43</v>
      </c>
      <c r="AN2" s="76" t="s">
        <v>13</v>
      </c>
      <c r="AO2" s="76" t="s">
        <v>9</v>
      </c>
      <c r="AP2" s="76" t="s">
        <v>10</v>
      </c>
      <c r="AQ2" s="249" t="s">
        <v>12</v>
      </c>
    </row>
    <row r="3" spans="1:43">
      <c r="A3" s="70">
        <v>1</v>
      </c>
      <c r="B3" s="54" t="str">
        <f>IF(Startliste!C6="","",Startliste!C6)</f>
        <v/>
      </c>
      <c r="C3" s="54" t="str">
        <f>IF(Startliste!D6="","",Startliste!D6)</f>
        <v/>
      </c>
      <c r="D3" s="54" t="str">
        <f>IF(Startliste!E6="","",Startliste!E6)</f>
        <v/>
      </c>
      <c r="E3" s="54" t="str">
        <f>IF(Startliste!G6="","",Startliste!G6)</f>
        <v/>
      </c>
      <c r="F3" s="54" t="str">
        <f>IF(Startliste!H6="","",Startliste!H6)</f>
        <v/>
      </c>
      <c r="G3" s="54" t="str">
        <f>IF(Startliste!I6="","",Startliste!I6)</f>
        <v/>
      </c>
      <c r="H3" s="55" t="str">
        <f>IF(Startliste!F6="","",Startliste!F6)</f>
        <v/>
      </c>
      <c r="I3" s="173">
        <f ca="1">IFERROR(INDIRECT(CONCATENATE("'D (",A3,")'!d22")),"")</f>
        <v>0</v>
      </c>
      <c r="J3" s="173">
        <f ca="1">IFERROR(INDIRECT(CONCATENATE("'D (",A3,")'!g32")),"")</f>
        <v>0</v>
      </c>
      <c r="K3" s="174">
        <f ca="1">IFERROR(INDIRECT(CONCATENATE("'D (",A3,")'!g38")),"")</f>
        <v>0</v>
      </c>
      <c r="L3" s="172">
        <f ca="1">IFERROR(INDIRECT(CONCATENATE("'D (",A3,")'!w21")),"")</f>
        <v>0</v>
      </c>
      <c r="M3" s="173">
        <f ca="1">IFERROR(INDIRECT(CONCATENATE("'D (",A3,")'!w38")),"")</f>
        <v>0</v>
      </c>
      <c r="N3" s="174">
        <f t="shared" ref="N3:N32" ca="1" si="0">IFERROR(AVERAGE(L3:M3),"")</f>
        <v>0</v>
      </c>
      <c r="O3" s="75" t="str">
        <f ca="1">IF(AND(K3&lt;&gt;"",K3&gt;0),K3+0.000001*ROW(),"")</f>
        <v/>
      </c>
      <c r="P3" s="75" t="str">
        <f ca="1">IFERROR(RANK(O3,$O$3:$O$32,0),"")</f>
        <v/>
      </c>
      <c r="Q3" s="75">
        <v>1</v>
      </c>
      <c r="R3" s="75" t="str">
        <f ca="1">IFERROR(MATCH(Q3,$P$3:$P$32,0),"")</f>
        <v/>
      </c>
      <c r="S3" s="71" t="str">
        <f ca="1">IFERROR(RANK(Y3,$Y$3:$Y$32,0),"")</f>
        <v/>
      </c>
      <c r="T3" t="str">
        <f ca="1">IFERROR(INDEX($B$3:$N$32,R3,1),"")</f>
        <v/>
      </c>
      <c r="U3" t="str">
        <f ca="1">IFERROR(INDEX($B$3:$N$32,R3,2),"")</f>
        <v/>
      </c>
      <c r="V3" t="str">
        <f ca="1">IFERROR(INDEX($B$3:$N$32,R3,3),"")</f>
        <v/>
      </c>
      <c r="W3" t="str">
        <f ca="1">IFERROR(INDEX($B$3:$N$32,R3,8),"")</f>
        <v/>
      </c>
      <c r="X3" t="str">
        <f ca="1">IFERROR(INDEX($B$3:$N$32,R3,9),"")</f>
        <v/>
      </c>
      <c r="Y3" s="8" t="str">
        <f ca="1">IFERROR(INDEX($B$3:$N$32,R3,10),"")</f>
        <v/>
      </c>
      <c r="Z3" s="8" t="str">
        <f ca="1">IFERROR(INDEX($B$3:$N$32,R3,5),"")</f>
        <v/>
      </c>
      <c r="AA3" s="8" t="str">
        <f ca="1">IFERROR(INDEX($B$3:$N$32,R3,6),"")</f>
        <v/>
      </c>
      <c r="AB3" s="8" t="str">
        <f ca="1">IFERROR(INDEX($B$3:$N$32,R3,4),"")</f>
        <v/>
      </c>
      <c r="AC3" s="77" t="str">
        <f ca="1">IFERROR(INDEX($B$3:$N$32,R3,7),"")</f>
        <v/>
      </c>
      <c r="AD3" t="str">
        <f t="shared" ref="AD3:AD32" ca="1" si="1">IF(AND(N3&lt;&gt;"",N3&gt;0),N3+0.000001*ROW(),"")</f>
        <v/>
      </c>
      <c r="AE3" t="str">
        <f ca="1">IFERROR(RANK(AD3,$AD$3:$AD$32,0),"")</f>
        <v/>
      </c>
      <c r="AF3" t="str">
        <f t="shared" ref="AF3:AF32" ca="1" si="2">IFERROR(MATCH(Q3,$AE$3:$AE$32,0),"")</f>
        <v/>
      </c>
      <c r="AG3" s="71" t="str">
        <f ca="1">IFERROR(RANK(AM3,$AM$3:$AM$32,0),"")</f>
        <v/>
      </c>
      <c r="AH3" t="str">
        <f ca="1">IFERROR(INDEX($B$3:$N$32,AF3,1),"")</f>
        <v/>
      </c>
      <c r="AI3" t="str">
        <f ca="1">IFERROR(INDEX($B$3:$N$32,AF3,2),"")</f>
        <v/>
      </c>
      <c r="AJ3" t="str">
        <f ca="1">IFERROR(INDEX($B$3:$N$32,AF3,3),"")</f>
        <v/>
      </c>
      <c r="AK3" t="str">
        <f ca="1">IFERROR(INDEX($B$3:$N$32,AF3,11),"")</f>
        <v/>
      </c>
      <c r="AL3" t="str">
        <f ca="1">IFERROR(INDEX($B$3:$N$32,AF3,12),"")</f>
        <v/>
      </c>
      <c r="AM3" t="str">
        <f ca="1">IFERROR(INDEX($B$3:$N$32,AF3,13),"")</f>
        <v/>
      </c>
      <c r="AN3" t="str">
        <f ca="1">IFERROR(INDEX($B$3:$N$32,AF3,4),"")</f>
        <v/>
      </c>
      <c r="AO3" t="str">
        <f ca="1">IFERROR(INDEX($B$3:$N$32,AF3,5),"")</f>
        <v/>
      </c>
      <c r="AP3" t="str">
        <f ca="1">IFERROR(INDEX($B$3:$N$32,AF3,6),"")</f>
        <v/>
      </c>
      <c r="AQ3" s="45" t="str">
        <f ca="1">IFERROR(INDEX($B$3:$N$32,AG3,7),"")</f>
        <v/>
      </c>
    </row>
    <row r="4" spans="1:43">
      <c r="A4" s="71">
        <f>Startliste!A7</f>
        <v>2</v>
      </c>
      <c r="B4" t="str">
        <f>IF(Startliste!C7="","",Startliste!C7)</f>
        <v/>
      </c>
      <c r="C4" t="str">
        <f>IF(Startliste!D7="","",Startliste!D7)</f>
        <v/>
      </c>
      <c r="D4" t="str">
        <f>IF(Startliste!E7="","",Startliste!E7)</f>
        <v/>
      </c>
      <c r="E4" t="str">
        <f>IF(Startliste!G7="","",Startliste!G7)</f>
        <v/>
      </c>
      <c r="F4" t="str">
        <f>IF(Startliste!H7="","",Startliste!H7)</f>
        <v/>
      </c>
      <c r="G4" t="str">
        <f>IF(Startliste!I7="","",Startliste!I7)</f>
        <v/>
      </c>
      <c r="H4" s="45" t="str">
        <f>IF(Startliste!F7="","",Startliste!F7)</f>
        <v/>
      </c>
      <c r="I4" s="8">
        <f t="shared" ref="I4:I32" ca="1" si="3">IFERROR(INDIRECT(CONCATENATE("'D (",A4,")'!d22")),"")</f>
        <v>0</v>
      </c>
      <c r="J4" s="8">
        <f t="shared" ref="J4:J32" ca="1" si="4">IFERROR(INDIRECT(CONCATENATE("'D (",A4,")'!g32")),"")</f>
        <v>0</v>
      </c>
      <c r="K4" s="176">
        <f t="shared" ref="K4:K32" ca="1" si="5">IFERROR(INDIRECT(CONCATENATE("'D (",A4,")'!g38")),"")</f>
        <v>0</v>
      </c>
      <c r="L4" s="175">
        <f t="shared" ref="L4:L32" ca="1" si="6">IFERROR(INDIRECT(CONCATENATE("'D (",A4,")'!w21")),"")</f>
        <v>0</v>
      </c>
      <c r="M4" s="8">
        <f t="shared" ref="M4:M32" ca="1" si="7">IFERROR(INDIRECT(CONCATENATE("'D (",A4,")'!w38")),"")</f>
        <v>0</v>
      </c>
      <c r="N4" s="176">
        <f t="shared" ca="1" si="0"/>
        <v>0</v>
      </c>
      <c r="O4" s="75" t="str">
        <f t="shared" ref="O4:O32" ca="1" si="8">IF(AND(K4&lt;&gt;"",K4&gt;0),K4+0.000001*ROW(),"")</f>
        <v/>
      </c>
      <c r="P4" s="75" t="str">
        <f t="shared" ref="P4:P32" ca="1" si="9">IFERROR(RANK(O4,$O$3:$O$32,0),"")</f>
        <v/>
      </c>
      <c r="Q4" s="75">
        <v>2</v>
      </c>
      <c r="R4" s="75" t="str">
        <f t="shared" ref="R4:R32" ca="1" si="10">IFERROR(MATCH(Q4,$P$3:$P$32,0),"")</f>
        <v/>
      </c>
      <c r="S4" s="71" t="str">
        <f t="shared" ref="S4:S32" ca="1" si="11">IFERROR(RANK(Y4,$Y$3:$Y$32,0),"")</f>
        <v/>
      </c>
      <c r="T4" t="str">
        <f t="shared" ref="T4:T32" ca="1" si="12">IFERROR(INDEX($B$3:$N$32,R4,1),"")</f>
        <v/>
      </c>
      <c r="U4" t="str">
        <f t="shared" ref="U4:U32" ca="1" si="13">IFERROR(INDEX($B$3:$N$32,R4,2),"")</f>
        <v/>
      </c>
      <c r="V4" t="str">
        <f t="shared" ref="V4:V32" ca="1" si="14">IFERROR(INDEX($B$3:$N$32,R4,3),"")</f>
        <v/>
      </c>
      <c r="W4" t="str">
        <f t="shared" ref="W4:W32" ca="1" si="15">IFERROR(INDEX($B$3:$N$32,R4,8),"")</f>
        <v/>
      </c>
      <c r="X4" t="str">
        <f t="shared" ref="X4:X32" ca="1" si="16">IFERROR(INDEX($B$3:$N$32,R4,9),"")</f>
        <v/>
      </c>
      <c r="Y4" s="8" t="str">
        <f t="shared" ref="Y4:Y32" ca="1" si="17">IFERROR(INDEX($B$3:$N$32,R4,10),"")</f>
        <v/>
      </c>
      <c r="Z4" s="8" t="str">
        <f t="shared" ref="Z4:Z32" ca="1" si="18">IFERROR(INDEX($B$3:$N$32,R4,5),"")</f>
        <v/>
      </c>
      <c r="AA4" s="8" t="str">
        <f t="shared" ref="AA4:AA32" ca="1" si="19">IFERROR(INDEX($B$3:$N$32,R4,6),"")</f>
        <v/>
      </c>
      <c r="AB4" s="8" t="str">
        <f t="shared" ref="AB4:AB32" ca="1" si="20">IFERROR(INDEX($B$3:$N$32,R4,4),"")</f>
        <v/>
      </c>
      <c r="AC4" s="77" t="str">
        <f t="shared" ref="AC4:AC32" ca="1" si="21">IFERROR(INDEX($B$3:$N$32,R4,7),"")</f>
        <v/>
      </c>
      <c r="AD4" t="str">
        <f t="shared" ca="1" si="1"/>
        <v/>
      </c>
      <c r="AE4" t="str">
        <f t="shared" ref="AE4:AE32" ca="1" si="22">IFERROR(RANK(AD4,$AD$3:$AD$32,0),"")</f>
        <v/>
      </c>
      <c r="AF4" t="str">
        <f t="shared" ca="1" si="2"/>
        <v/>
      </c>
      <c r="AG4" s="71" t="str">
        <f t="shared" ref="AG4:AG32" ca="1" si="23">IFERROR(RANK(AM4,$AM$3:$AM$32,0),"")</f>
        <v/>
      </c>
      <c r="AH4" t="str">
        <f t="shared" ref="AH4:AH32" ca="1" si="24">IFERROR(INDEX($B$3:$N$32,AF4,1),"")</f>
        <v/>
      </c>
      <c r="AI4" t="str">
        <f t="shared" ref="AI4:AI32" ca="1" si="25">IFERROR(INDEX($B$3:$N$32,AF4,2),"")</f>
        <v/>
      </c>
      <c r="AJ4" t="str">
        <f t="shared" ref="AJ4:AJ32" ca="1" si="26">IFERROR(INDEX($B$3:$N$32,AF4,3),"")</f>
        <v/>
      </c>
      <c r="AK4" t="str">
        <f t="shared" ref="AK4:AK32" ca="1" si="27">IFERROR(INDEX($B$3:$N$32,AF4,11),"")</f>
        <v/>
      </c>
      <c r="AL4" t="str">
        <f t="shared" ref="AL4:AL32" ca="1" si="28">IFERROR(INDEX($B$3:$N$32,AF4,12),"")</f>
        <v/>
      </c>
      <c r="AM4" t="str">
        <f t="shared" ref="AM4:AM32" ca="1" si="29">IFERROR(INDEX($B$3:$N$32,AF4,13),"")</f>
        <v/>
      </c>
      <c r="AN4" t="str">
        <f t="shared" ref="AN4:AN32" ca="1" si="30">IFERROR(INDEX($B$3:$N$32,AF4,4),"")</f>
        <v/>
      </c>
      <c r="AO4" t="str">
        <f t="shared" ref="AO4:AO32" ca="1" si="31">IFERROR(INDEX($B$3:$N$32,AF4,5),"")</f>
        <v/>
      </c>
      <c r="AP4" t="str">
        <f t="shared" ref="AP4:AP32" ca="1" si="32">IFERROR(INDEX($B$3:$N$32,AF4,6),"")</f>
        <v/>
      </c>
      <c r="AQ4" s="45" t="str">
        <f t="shared" ref="AQ4:AQ32" ca="1" si="33">IFERROR(INDEX($B$3:$N$32,AG4,7),"")</f>
        <v/>
      </c>
    </row>
    <row r="5" spans="1:43">
      <c r="A5" s="71">
        <f>Startliste!A8</f>
        <v>3</v>
      </c>
      <c r="B5" t="str">
        <f>IF(Startliste!C8="","",Startliste!C8)</f>
        <v/>
      </c>
      <c r="C5" t="str">
        <f>IF(Startliste!D8="","",Startliste!D8)</f>
        <v/>
      </c>
      <c r="D5" t="str">
        <f>IF(Startliste!E8="","",Startliste!E8)</f>
        <v/>
      </c>
      <c r="E5" t="str">
        <f>IF(Startliste!G8="","",Startliste!G8)</f>
        <v/>
      </c>
      <c r="F5" t="str">
        <f>IF(Startliste!H8="","",Startliste!H8)</f>
        <v/>
      </c>
      <c r="G5" t="str">
        <f>IF(Startliste!I8="","",Startliste!I8)</f>
        <v/>
      </c>
      <c r="H5" s="45" t="str">
        <f>IF(Startliste!F8="","",Startliste!F8)</f>
        <v/>
      </c>
      <c r="I5" s="8">
        <f t="shared" ca="1" si="3"/>
        <v>0</v>
      </c>
      <c r="J5" s="8">
        <f t="shared" ca="1" si="4"/>
        <v>0</v>
      </c>
      <c r="K5" s="176">
        <f t="shared" ca="1" si="5"/>
        <v>0</v>
      </c>
      <c r="L5" s="175">
        <f t="shared" ca="1" si="6"/>
        <v>0</v>
      </c>
      <c r="M5" s="8">
        <f t="shared" ca="1" si="7"/>
        <v>0</v>
      </c>
      <c r="N5" s="176">
        <f t="shared" ca="1" si="0"/>
        <v>0</v>
      </c>
      <c r="O5" s="75" t="str">
        <f t="shared" ca="1" si="8"/>
        <v/>
      </c>
      <c r="P5" s="75" t="str">
        <f t="shared" ca="1" si="9"/>
        <v/>
      </c>
      <c r="Q5" s="75">
        <v>3</v>
      </c>
      <c r="R5" s="75" t="str">
        <f t="shared" ca="1" si="10"/>
        <v/>
      </c>
      <c r="S5" s="71" t="str">
        <f t="shared" ca="1" si="11"/>
        <v/>
      </c>
      <c r="T5" t="str">
        <f t="shared" ca="1" si="12"/>
        <v/>
      </c>
      <c r="U5" t="str">
        <f t="shared" ca="1" si="13"/>
        <v/>
      </c>
      <c r="V5" t="str">
        <f t="shared" ca="1" si="14"/>
        <v/>
      </c>
      <c r="W5" t="str">
        <f t="shared" ca="1" si="15"/>
        <v/>
      </c>
      <c r="X5" t="str">
        <f t="shared" ca="1" si="16"/>
        <v/>
      </c>
      <c r="Y5" s="8" t="str">
        <f t="shared" ca="1" si="17"/>
        <v/>
      </c>
      <c r="Z5" s="8" t="str">
        <f t="shared" ca="1" si="18"/>
        <v/>
      </c>
      <c r="AA5" s="8" t="str">
        <f t="shared" ca="1" si="19"/>
        <v/>
      </c>
      <c r="AB5" s="8" t="str">
        <f t="shared" ca="1" si="20"/>
        <v/>
      </c>
      <c r="AC5" s="77" t="str">
        <f t="shared" ca="1" si="21"/>
        <v/>
      </c>
      <c r="AD5" t="str">
        <f t="shared" ca="1" si="1"/>
        <v/>
      </c>
      <c r="AE5" t="str">
        <f t="shared" ca="1" si="22"/>
        <v/>
      </c>
      <c r="AF5" t="str">
        <f t="shared" ca="1" si="2"/>
        <v/>
      </c>
      <c r="AG5" s="71" t="str">
        <f t="shared" ca="1" si="23"/>
        <v/>
      </c>
      <c r="AH5" t="str">
        <f t="shared" ca="1" si="24"/>
        <v/>
      </c>
      <c r="AI5" t="str">
        <f t="shared" ca="1" si="25"/>
        <v/>
      </c>
      <c r="AJ5" t="str">
        <f t="shared" ca="1" si="26"/>
        <v/>
      </c>
      <c r="AK5" t="str">
        <f t="shared" ca="1" si="27"/>
        <v/>
      </c>
      <c r="AL5" t="str">
        <f t="shared" ca="1" si="28"/>
        <v/>
      </c>
      <c r="AM5" t="str">
        <f t="shared" ca="1" si="29"/>
        <v/>
      </c>
      <c r="AN5" t="str">
        <f t="shared" ca="1" si="30"/>
        <v/>
      </c>
      <c r="AO5" t="str">
        <f t="shared" ca="1" si="31"/>
        <v/>
      </c>
      <c r="AP5" t="str">
        <f t="shared" ca="1" si="32"/>
        <v/>
      </c>
      <c r="AQ5" s="45" t="str">
        <f t="shared" ca="1" si="33"/>
        <v/>
      </c>
    </row>
    <row r="6" spans="1:43">
      <c r="A6" s="71">
        <f>Startliste!A9</f>
        <v>4</v>
      </c>
      <c r="B6" t="str">
        <f>IF(Startliste!C9="","",Startliste!C9)</f>
        <v/>
      </c>
      <c r="C6" t="str">
        <f>IF(Startliste!D9="","",Startliste!D9)</f>
        <v/>
      </c>
      <c r="D6" t="str">
        <f>IF(Startliste!E9="","",Startliste!E9)</f>
        <v/>
      </c>
      <c r="E6" t="str">
        <f>IF(Startliste!G9="","",Startliste!G9)</f>
        <v/>
      </c>
      <c r="F6" t="str">
        <f>IF(Startliste!H9="","",Startliste!H9)</f>
        <v/>
      </c>
      <c r="G6" t="str">
        <f>IF(Startliste!I9="","",Startliste!I9)</f>
        <v/>
      </c>
      <c r="H6" s="45" t="str">
        <f>IF(Startliste!F9="","",Startliste!F9)</f>
        <v/>
      </c>
      <c r="I6" s="8">
        <f t="shared" ca="1" si="3"/>
        <v>0</v>
      </c>
      <c r="J6" s="8">
        <f t="shared" ca="1" si="4"/>
        <v>0</v>
      </c>
      <c r="K6" s="176">
        <f t="shared" ca="1" si="5"/>
        <v>0</v>
      </c>
      <c r="L6" s="175">
        <f t="shared" ca="1" si="6"/>
        <v>0</v>
      </c>
      <c r="M6" s="8">
        <f t="shared" ca="1" si="7"/>
        <v>0</v>
      </c>
      <c r="N6" s="176">
        <f t="shared" ca="1" si="0"/>
        <v>0</v>
      </c>
      <c r="O6" s="75" t="str">
        <f t="shared" ca="1" si="8"/>
        <v/>
      </c>
      <c r="P6" s="75" t="str">
        <f t="shared" ca="1" si="9"/>
        <v/>
      </c>
      <c r="Q6" s="75">
        <v>4</v>
      </c>
      <c r="R6" s="75" t="str">
        <f t="shared" ca="1" si="10"/>
        <v/>
      </c>
      <c r="S6" s="71" t="str">
        <f t="shared" ca="1" si="11"/>
        <v/>
      </c>
      <c r="T6" t="str">
        <f t="shared" ca="1" si="12"/>
        <v/>
      </c>
      <c r="U6" t="str">
        <f t="shared" ca="1" si="13"/>
        <v/>
      </c>
      <c r="V6" t="str">
        <f t="shared" ca="1" si="14"/>
        <v/>
      </c>
      <c r="W6" t="str">
        <f t="shared" ca="1" si="15"/>
        <v/>
      </c>
      <c r="X6" t="str">
        <f t="shared" ca="1" si="16"/>
        <v/>
      </c>
      <c r="Y6" s="8" t="str">
        <f t="shared" ca="1" si="17"/>
        <v/>
      </c>
      <c r="Z6" s="8" t="str">
        <f t="shared" ca="1" si="18"/>
        <v/>
      </c>
      <c r="AA6" s="8" t="str">
        <f t="shared" ca="1" si="19"/>
        <v/>
      </c>
      <c r="AB6" s="8" t="str">
        <f t="shared" ca="1" si="20"/>
        <v/>
      </c>
      <c r="AC6" s="77" t="str">
        <f t="shared" ca="1" si="21"/>
        <v/>
      </c>
      <c r="AD6" t="str">
        <f t="shared" ca="1" si="1"/>
        <v/>
      </c>
      <c r="AE6" t="str">
        <f t="shared" ca="1" si="22"/>
        <v/>
      </c>
      <c r="AF6" t="str">
        <f t="shared" ca="1" si="2"/>
        <v/>
      </c>
      <c r="AG6" s="71" t="str">
        <f t="shared" ca="1" si="23"/>
        <v/>
      </c>
      <c r="AH6" t="str">
        <f t="shared" ca="1" si="24"/>
        <v/>
      </c>
      <c r="AI6" t="str">
        <f t="shared" ca="1" si="25"/>
        <v/>
      </c>
      <c r="AJ6" t="str">
        <f t="shared" ca="1" si="26"/>
        <v/>
      </c>
      <c r="AK6" t="str">
        <f t="shared" ca="1" si="27"/>
        <v/>
      </c>
      <c r="AL6" t="str">
        <f t="shared" ca="1" si="28"/>
        <v/>
      </c>
      <c r="AM6" t="str">
        <f t="shared" ca="1" si="29"/>
        <v/>
      </c>
      <c r="AN6" t="str">
        <f t="shared" ca="1" si="30"/>
        <v/>
      </c>
      <c r="AO6" t="str">
        <f t="shared" ca="1" si="31"/>
        <v/>
      </c>
      <c r="AP6" t="str">
        <f t="shared" ca="1" si="32"/>
        <v/>
      </c>
      <c r="AQ6" s="45" t="str">
        <f t="shared" ca="1" si="33"/>
        <v/>
      </c>
    </row>
    <row r="7" spans="1:43">
      <c r="A7" s="71">
        <f>Startliste!A10</f>
        <v>5</v>
      </c>
      <c r="B7" t="str">
        <f>IF(Startliste!C10="","",Startliste!C10)</f>
        <v/>
      </c>
      <c r="C7" t="str">
        <f>IF(Startliste!D10="","",Startliste!D10)</f>
        <v/>
      </c>
      <c r="D7" t="str">
        <f>IF(Startliste!E10="","",Startliste!E10)</f>
        <v/>
      </c>
      <c r="E7" t="str">
        <f>IF(Startliste!G10="","",Startliste!G10)</f>
        <v/>
      </c>
      <c r="F7" t="str">
        <f>IF(Startliste!H10="","",Startliste!H10)</f>
        <v/>
      </c>
      <c r="G7" t="str">
        <f>IF(Startliste!I10="","",Startliste!I10)</f>
        <v/>
      </c>
      <c r="H7" s="45" t="str">
        <f>IF(Startliste!F10="","",Startliste!F10)</f>
        <v/>
      </c>
      <c r="I7" s="8">
        <f t="shared" ca="1" si="3"/>
        <v>0</v>
      </c>
      <c r="J7" s="8">
        <f t="shared" ca="1" si="4"/>
        <v>0</v>
      </c>
      <c r="K7" s="176">
        <f t="shared" ca="1" si="5"/>
        <v>0</v>
      </c>
      <c r="L7" s="175">
        <f t="shared" ca="1" si="6"/>
        <v>0</v>
      </c>
      <c r="M7" s="8">
        <f t="shared" ca="1" si="7"/>
        <v>0</v>
      </c>
      <c r="N7" s="176">
        <f t="shared" ca="1" si="0"/>
        <v>0</v>
      </c>
      <c r="O7" s="75" t="str">
        <f t="shared" ca="1" si="8"/>
        <v/>
      </c>
      <c r="P7" s="75" t="str">
        <f t="shared" ca="1" si="9"/>
        <v/>
      </c>
      <c r="Q7" s="75">
        <v>5</v>
      </c>
      <c r="R7" s="75" t="str">
        <f t="shared" ca="1" si="10"/>
        <v/>
      </c>
      <c r="S7" s="71" t="str">
        <f t="shared" ca="1" si="11"/>
        <v/>
      </c>
      <c r="T7" t="str">
        <f t="shared" ca="1" si="12"/>
        <v/>
      </c>
      <c r="U7" t="str">
        <f t="shared" ca="1" si="13"/>
        <v/>
      </c>
      <c r="V7" t="str">
        <f t="shared" ca="1" si="14"/>
        <v/>
      </c>
      <c r="W7" t="str">
        <f t="shared" ca="1" si="15"/>
        <v/>
      </c>
      <c r="X7" t="str">
        <f t="shared" ca="1" si="16"/>
        <v/>
      </c>
      <c r="Y7" s="8" t="str">
        <f t="shared" ca="1" si="17"/>
        <v/>
      </c>
      <c r="Z7" s="8" t="str">
        <f t="shared" ca="1" si="18"/>
        <v/>
      </c>
      <c r="AA7" s="8" t="str">
        <f t="shared" ca="1" si="19"/>
        <v/>
      </c>
      <c r="AB7" s="8" t="str">
        <f t="shared" ca="1" si="20"/>
        <v/>
      </c>
      <c r="AC7" s="77" t="str">
        <f t="shared" ca="1" si="21"/>
        <v/>
      </c>
      <c r="AD7" t="str">
        <f t="shared" ca="1" si="1"/>
        <v/>
      </c>
      <c r="AE7" t="str">
        <f t="shared" ca="1" si="22"/>
        <v/>
      </c>
      <c r="AF7" t="str">
        <f t="shared" ca="1" si="2"/>
        <v/>
      </c>
      <c r="AG7" s="71" t="str">
        <f t="shared" ca="1" si="23"/>
        <v/>
      </c>
      <c r="AH7" t="str">
        <f t="shared" ca="1" si="24"/>
        <v/>
      </c>
      <c r="AI7" t="str">
        <f t="shared" ca="1" si="25"/>
        <v/>
      </c>
      <c r="AJ7" t="str">
        <f t="shared" ca="1" si="26"/>
        <v/>
      </c>
      <c r="AK7" t="str">
        <f t="shared" ca="1" si="27"/>
        <v/>
      </c>
      <c r="AL7" t="str">
        <f t="shared" ca="1" si="28"/>
        <v/>
      </c>
      <c r="AM7" t="str">
        <f t="shared" ca="1" si="29"/>
        <v/>
      </c>
      <c r="AN7" t="str">
        <f t="shared" ca="1" si="30"/>
        <v/>
      </c>
      <c r="AO7" t="str">
        <f t="shared" ca="1" si="31"/>
        <v/>
      </c>
      <c r="AP7" t="str">
        <f t="shared" ca="1" si="32"/>
        <v/>
      </c>
      <c r="AQ7" s="45" t="str">
        <f t="shared" ca="1" si="33"/>
        <v/>
      </c>
    </row>
    <row r="8" spans="1:43">
      <c r="A8" s="71">
        <f>Startliste!A11</f>
        <v>6</v>
      </c>
      <c r="B8" t="str">
        <f>IF(Startliste!C11="","",Startliste!C11)</f>
        <v/>
      </c>
      <c r="C8" t="str">
        <f>IF(Startliste!D11="","",Startliste!D11)</f>
        <v/>
      </c>
      <c r="D8" t="str">
        <f>IF(Startliste!E11="","",Startliste!E11)</f>
        <v/>
      </c>
      <c r="E8" t="str">
        <f>IF(Startliste!G11="","",Startliste!G11)</f>
        <v/>
      </c>
      <c r="F8" t="str">
        <f>IF(Startliste!H11="","",Startliste!H11)</f>
        <v/>
      </c>
      <c r="G8" t="str">
        <f>IF(Startliste!I11="","",Startliste!I11)</f>
        <v/>
      </c>
      <c r="H8" s="45" t="str">
        <f>IF(Startliste!F11="","",Startliste!F11)</f>
        <v/>
      </c>
      <c r="I8" s="8">
        <f t="shared" ca="1" si="3"/>
        <v>0</v>
      </c>
      <c r="J8" s="8">
        <f t="shared" ca="1" si="4"/>
        <v>0</v>
      </c>
      <c r="K8" s="176">
        <f t="shared" ca="1" si="5"/>
        <v>0</v>
      </c>
      <c r="L8" s="175">
        <f t="shared" ca="1" si="6"/>
        <v>0</v>
      </c>
      <c r="M8" s="8">
        <f t="shared" ca="1" si="7"/>
        <v>0</v>
      </c>
      <c r="N8" s="176">
        <f t="shared" ca="1" si="0"/>
        <v>0</v>
      </c>
      <c r="O8" s="75" t="str">
        <f t="shared" ca="1" si="8"/>
        <v/>
      </c>
      <c r="P8" s="75" t="str">
        <f t="shared" ca="1" si="9"/>
        <v/>
      </c>
      <c r="Q8" s="75">
        <v>6</v>
      </c>
      <c r="R8" s="75" t="str">
        <f t="shared" ca="1" si="10"/>
        <v/>
      </c>
      <c r="S8" s="71" t="str">
        <f t="shared" ca="1" si="11"/>
        <v/>
      </c>
      <c r="T8" t="str">
        <f t="shared" ca="1" si="12"/>
        <v/>
      </c>
      <c r="U8" t="str">
        <f t="shared" ca="1" si="13"/>
        <v/>
      </c>
      <c r="V8" t="str">
        <f t="shared" ca="1" si="14"/>
        <v/>
      </c>
      <c r="W8" t="str">
        <f t="shared" ca="1" si="15"/>
        <v/>
      </c>
      <c r="X8" t="str">
        <f t="shared" ca="1" si="16"/>
        <v/>
      </c>
      <c r="Y8" s="8" t="str">
        <f t="shared" ca="1" si="17"/>
        <v/>
      </c>
      <c r="Z8" s="8" t="str">
        <f t="shared" ca="1" si="18"/>
        <v/>
      </c>
      <c r="AA8" s="8" t="str">
        <f t="shared" ca="1" si="19"/>
        <v/>
      </c>
      <c r="AB8" s="8" t="str">
        <f t="shared" ca="1" si="20"/>
        <v/>
      </c>
      <c r="AC8" s="77" t="str">
        <f t="shared" ca="1" si="21"/>
        <v/>
      </c>
      <c r="AD8" t="str">
        <f t="shared" ca="1" si="1"/>
        <v/>
      </c>
      <c r="AE8" t="str">
        <f t="shared" ca="1" si="22"/>
        <v/>
      </c>
      <c r="AF8" t="str">
        <f t="shared" ca="1" si="2"/>
        <v/>
      </c>
      <c r="AG8" s="71" t="str">
        <f t="shared" ca="1" si="23"/>
        <v/>
      </c>
      <c r="AH8" t="str">
        <f t="shared" ca="1" si="24"/>
        <v/>
      </c>
      <c r="AI8" t="str">
        <f t="shared" ca="1" si="25"/>
        <v/>
      </c>
      <c r="AJ8" t="str">
        <f t="shared" ca="1" si="26"/>
        <v/>
      </c>
      <c r="AK8" t="str">
        <f t="shared" ca="1" si="27"/>
        <v/>
      </c>
      <c r="AL8" t="str">
        <f t="shared" ca="1" si="28"/>
        <v/>
      </c>
      <c r="AM8" t="str">
        <f t="shared" ca="1" si="29"/>
        <v/>
      </c>
      <c r="AN8" t="str">
        <f t="shared" ca="1" si="30"/>
        <v/>
      </c>
      <c r="AO8" t="str">
        <f t="shared" ca="1" si="31"/>
        <v/>
      </c>
      <c r="AP8" t="str">
        <f t="shared" ca="1" si="32"/>
        <v/>
      </c>
      <c r="AQ8" s="45" t="str">
        <f t="shared" ca="1" si="33"/>
        <v/>
      </c>
    </row>
    <row r="9" spans="1:43">
      <c r="A9" s="71">
        <f>Startliste!A12</f>
        <v>7</v>
      </c>
      <c r="B9" t="str">
        <f>IF(Startliste!C12="","",Startliste!C12)</f>
        <v/>
      </c>
      <c r="C9" t="str">
        <f>IF(Startliste!D12="","",Startliste!D12)</f>
        <v/>
      </c>
      <c r="D9" t="str">
        <f>IF(Startliste!E12="","",Startliste!E12)</f>
        <v/>
      </c>
      <c r="E9" t="str">
        <f>IF(Startliste!G12="","",Startliste!G12)</f>
        <v/>
      </c>
      <c r="F9" t="str">
        <f>IF(Startliste!H12="","",Startliste!H12)</f>
        <v/>
      </c>
      <c r="G9" t="str">
        <f>IF(Startliste!I12="","",Startliste!I12)</f>
        <v/>
      </c>
      <c r="H9" s="45" t="str">
        <f>IF(Startliste!F12="","",Startliste!F12)</f>
        <v/>
      </c>
      <c r="I9" s="8">
        <f t="shared" ca="1" si="3"/>
        <v>0</v>
      </c>
      <c r="J9" s="8">
        <f t="shared" ca="1" si="4"/>
        <v>0</v>
      </c>
      <c r="K9" s="176">
        <f t="shared" ca="1" si="5"/>
        <v>0</v>
      </c>
      <c r="L9" s="175">
        <f t="shared" ca="1" si="6"/>
        <v>0</v>
      </c>
      <c r="M9" s="8">
        <f t="shared" ca="1" si="7"/>
        <v>0</v>
      </c>
      <c r="N9" s="176">
        <f t="shared" ca="1" si="0"/>
        <v>0</v>
      </c>
      <c r="O9" s="75" t="str">
        <f t="shared" ca="1" si="8"/>
        <v/>
      </c>
      <c r="P9" s="75" t="str">
        <f t="shared" ca="1" si="9"/>
        <v/>
      </c>
      <c r="Q9" s="75">
        <v>7</v>
      </c>
      <c r="R9" s="75" t="str">
        <f t="shared" ca="1" si="10"/>
        <v/>
      </c>
      <c r="S9" s="71" t="str">
        <f t="shared" ca="1" si="11"/>
        <v/>
      </c>
      <c r="T9" t="str">
        <f t="shared" ca="1" si="12"/>
        <v/>
      </c>
      <c r="U9" t="str">
        <f t="shared" ca="1" si="13"/>
        <v/>
      </c>
      <c r="V9" t="str">
        <f t="shared" ca="1" si="14"/>
        <v/>
      </c>
      <c r="W9" t="str">
        <f t="shared" ca="1" si="15"/>
        <v/>
      </c>
      <c r="X9" t="str">
        <f t="shared" ca="1" si="16"/>
        <v/>
      </c>
      <c r="Y9" s="8" t="str">
        <f t="shared" ca="1" si="17"/>
        <v/>
      </c>
      <c r="Z9" s="8" t="str">
        <f t="shared" ca="1" si="18"/>
        <v/>
      </c>
      <c r="AA9" s="8" t="str">
        <f t="shared" ca="1" si="19"/>
        <v/>
      </c>
      <c r="AB9" s="8" t="str">
        <f t="shared" ca="1" si="20"/>
        <v/>
      </c>
      <c r="AC9" s="77" t="str">
        <f t="shared" ca="1" si="21"/>
        <v/>
      </c>
      <c r="AD9" t="str">
        <f t="shared" ca="1" si="1"/>
        <v/>
      </c>
      <c r="AE9" t="str">
        <f t="shared" ca="1" si="22"/>
        <v/>
      </c>
      <c r="AF9" t="str">
        <f t="shared" ca="1" si="2"/>
        <v/>
      </c>
      <c r="AG9" s="71" t="str">
        <f t="shared" ca="1" si="23"/>
        <v/>
      </c>
      <c r="AH9" t="str">
        <f t="shared" ca="1" si="24"/>
        <v/>
      </c>
      <c r="AI9" t="str">
        <f t="shared" ca="1" si="25"/>
        <v/>
      </c>
      <c r="AJ9" t="str">
        <f t="shared" ca="1" si="26"/>
        <v/>
      </c>
      <c r="AK9" t="str">
        <f t="shared" ca="1" si="27"/>
        <v/>
      </c>
      <c r="AL9" t="str">
        <f t="shared" ca="1" si="28"/>
        <v/>
      </c>
      <c r="AM9" t="str">
        <f t="shared" ca="1" si="29"/>
        <v/>
      </c>
      <c r="AN9" t="str">
        <f t="shared" ca="1" si="30"/>
        <v/>
      </c>
      <c r="AO9" t="str">
        <f t="shared" ca="1" si="31"/>
        <v/>
      </c>
      <c r="AP9" t="str">
        <f t="shared" ca="1" si="32"/>
        <v/>
      </c>
      <c r="AQ9" s="45" t="str">
        <f t="shared" ca="1" si="33"/>
        <v/>
      </c>
    </row>
    <row r="10" spans="1:43">
      <c r="A10" s="71">
        <f>Startliste!A13</f>
        <v>8</v>
      </c>
      <c r="B10" t="str">
        <f>IF(Startliste!C13="","",Startliste!C13)</f>
        <v/>
      </c>
      <c r="C10" t="str">
        <f>IF(Startliste!D13="","",Startliste!D13)</f>
        <v/>
      </c>
      <c r="D10" t="str">
        <f>IF(Startliste!E13="","",Startliste!E13)</f>
        <v/>
      </c>
      <c r="E10" t="str">
        <f>IF(Startliste!G13="","",Startliste!G13)</f>
        <v/>
      </c>
      <c r="F10" t="str">
        <f>IF(Startliste!H13="","",Startliste!H13)</f>
        <v/>
      </c>
      <c r="G10" t="str">
        <f>IF(Startliste!I13="","",Startliste!I13)</f>
        <v/>
      </c>
      <c r="H10" s="45" t="str">
        <f>IF(Startliste!F13="","",Startliste!F13)</f>
        <v/>
      </c>
      <c r="I10" s="8">
        <f t="shared" ca="1" si="3"/>
        <v>0</v>
      </c>
      <c r="J10" s="8">
        <f t="shared" ca="1" si="4"/>
        <v>0</v>
      </c>
      <c r="K10" s="176">
        <f t="shared" ca="1" si="5"/>
        <v>0</v>
      </c>
      <c r="L10" s="175">
        <f t="shared" ca="1" si="6"/>
        <v>0</v>
      </c>
      <c r="M10" s="8">
        <f t="shared" ca="1" si="7"/>
        <v>0</v>
      </c>
      <c r="N10" s="176">
        <f t="shared" ca="1" si="0"/>
        <v>0</v>
      </c>
      <c r="O10" s="75" t="str">
        <f t="shared" ca="1" si="8"/>
        <v/>
      </c>
      <c r="P10" s="75" t="str">
        <f t="shared" ca="1" si="9"/>
        <v/>
      </c>
      <c r="Q10" s="75">
        <v>8</v>
      </c>
      <c r="R10" s="75" t="str">
        <f t="shared" ca="1" si="10"/>
        <v/>
      </c>
      <c r="S10" s="71" t="str">
        <f t="shared" ca="1" si="11"/>
        <v/>
      </c>
      <c r="T10" t="str">
        <f t="shared" ca="1" si="12"/>
        <v/>
      </c>
      <c r="U10" t="str">
        <f t="shared" ca="1" si="13"/>
        <v/>
      </c>
      <c r="V10" t="str">
        <f t="shared" ca="1" si="14"/>
        <v/>
      </c>
      <c r="W10" t="str">
        <f t="shared" ca="1" si="15"/>
        <v/>
      </c>
      <c r="X10" t="str">
        <f t="shared" ca="1" si="16"/>
        <v/>
      </c>
      <c r="Y10" s="8" t="str">
        <f t="shared" ca="1" si="17"/>
        <v/>
      </c>
      <c r="Z10" s="8" t="str">
        <f t="shared" ca="1" si="18"/>
        <v/>
      </c>
      <c r="AA10" s="8" t="str">
        <f t="shared" ca="1" si="19"/>
        <v/>
      </c>
      <c r="AB10" s="8" t="str">
        <f t="shared" ca="1" si="20"/>
        <v/>
      </c>
      <c r="AC10" s="77" t="str">
        <f t="shared" ca="1" si="21"/>
        <v/>
      </c>
      <c r="AD10" t="str">
        <f t="shared" ca="1" si="1"/>
        <v/>
      </c>
      <c r="AE10" t="str">
        <f t="shared" ca="1" si="22"/>
        <v/>
      </c>
      <c r="AF10" t="str">
        <f t="shared" ca="1" si="2"/>
        <v/>
      </c>
      <c r="AG10" s="71" t="str">
        <f t="shared" ca="1" si="23"/>
        <v/>
      </c>
      <c r="AH10" t="str">
        <f t="shared" ca="1" si="24"/>
        <v/>
      </c>
      <c r="AI10" t="str">
        <f t="shared" ca="1" si="25"/>
        <v/>
      </c>
      <c r="AJ10" t="str">
        <f t="shared" ca="1" si="26"/>
        <v/>
      </c>
      <c r="AK10" t="str">
        <f t="shared" ca="1" si="27"/>
        <v/>
      </c>
      <c r="AL10" t="str">
        <f t="shared" ca="1" si="28"/>
        <v/>
      </c>
      <c r="AM10" t="str">
        <f t="shared" ca="1" si="29"/>
        <v/>
      </c>
      <c r="AN10" t="str">
        <f t="shared" ca="1" si="30"/>
        <v/>
      </c>
      <c r="AO10" t="str">
        <f t="shared" ca="1" si="31"/>
        <v/>
      </c>
      <c r="AP10" t="str">
        <f t="shared" ca="1" si="32"/>
        <v/>
      </c>
      <c r="AQ10" s="45" t="str">
        <f t="shared" ca="1" si="33"/>
        <v/>
      </c>
    </row>
    <row r="11" spans="1:43">
      <c r="A11" s="71">
        <f>Startliste!A14</f>
        <v>9</v>
      </c>
      <c r="B11" t="str">
        <f>IF(Startliste!C14="","",Startliste!C14)</f>
        <v/>
      </c>
      <c r="C11" t="str">
        <f>IF(Startliste!D14="","",Startliste!D14)</f>
        <v/>
      </c>
      <c r="D11" t="str">
        <f>IF(Startliste!E14="","",Startliste!E14)</f>
        <v/>
      </c>
      <c r="E11" t="str">
        <f>IF(Startliste!G14="","",Startliste!G14)</f>
        <v/>
      </c>
      <c r="F11" t="str">
        <f>IF(Startliste!H14="","",Startliste!H14)</f>
        <v/>
      </c>
      <c r="G11" t="str">
        <f>IF(Startliste!I14="","",Startliste!I14)</f>
        <v/>
      </c>
      <c r="H11" s="45" t="str">
        <f>IF(Startliste!F14="","",Startliste!F14)</f>
        <v/>
      </c>
      <c r="I11" s="8">
        <f t="shared" ca="1" si="3"/>
        <v>0</v>
      </c>
      <c r="J11" s="8">
        <f t="shared" ca="1" si="4"/>
        <v>0</v>
      </c>
      <c r="K11" s="176">
        <f t="shared" ca="1" si="5"/>
        <v>0</v>
      </c>
      <c r="L11" s="175">
        <f t="shared" ca="1" si="6"/>
        <v>0</v>
      </c>
      <c r="M11" s="8">
        <f t="shared" ca="1" si="7"/>
        <v>0</v>
      </c>
      <c r="N11" s="176">
        <f t="shared" ca="1" si="0"/>
        <v>0</v>
      </c>
      <c r="O11" s="75" t="str">
        <f t="shared" ca="1" si="8"/>
        <v/>
      </c>
      <c r="P11" s="75" t="str">
        <f t="shared" ca="1" si="9"/>
        <v/>
      </c>
      <c r="Q11" s="75">
        <v>9</v>
      </c>
      <c r="R11" s="75" t="str">
        <f t="shared" ca="1" si="10"/>
        <v/>
      </c>
      <c r="S11" s="71" t="str">
        <f t="shared" ca="1" si="11"/>
        <v/>
      </c>
      <c r="T11" t="str">
        <f t="shared" ca="1" si="12"/>
        <v/>
      </c>
      <c r="U11" t="str">
        <f t="shared" ca="1" si="13"/>
        <v/>
      </c>
      <c r="V11" t="str">
        <f t="shared" ca="1" si="14"/>
        <v/>
      </c>
      <c r="W11" t="str">
        <f t="shared" ca="1" si="15"/>
        <v/>
      </c>
      <c r="X11" t="str">
        <f t="shared" ca="1" si="16"/>
        <v/>
      </c>
      <c r="Y11" s="8" t="str">
        <f t="shared" ca="1" si="17"/>
        <v/>
      </c>
      <c r="Z11" s="8" t="str">
        <f t="shared" ca="1" si="18"/>
        <v/>
      </c>
      <c r="AA11" s="8" t="str">
        <f t="shared" ca="1" si="19"/>
        <v/>
      </c>
      <c r="AB11" s="8" t="str">
        <f t="shared" ca="1" si="20"/>
        <v/>
      </c>
      <c r="AC11" s="77" t="str">
        <f t="shared" ca="1" si="21"/>
        <v/>
      </c>
      <c r="AD11" t="str">
        <f t="shared" ca="1" si="1"/>
        <v/>
      </c>
      <c r="AE11" t="str">
        <f t="shared" ca="1" si="22"/>
        <v/>
      </c>
      <c r="AF11" t="str">
        <f t="shared" ca="1" si="2"/>
        <v/>
      </c>
      <c r="AG11" s="71" t="str">
        <f t="shared" ca="1" si="23"/>
        <v/>
      </c>
      <c r="AH11" t="str">
        <f t="shared" ca="1" si="24"/>
        <v/>
      </c>
      <c r="AI11" t="str">
        <f t="shared" ca="1" si="25"/>
        <v/>
      </c>
      <c r="AJ11" t="str">
        <f t="shared" ca="1" si="26"/>
        <v/>
      </c>
      <c r="AK11" t="str">
        <f t="shared" ca="1" si="27"/>
        <v/>
      </c>
      <c r="AL11" t="str">
        <f t="shared" ca="1" si="28"/>
        <v/>
      </c>
      <c r="AM11" t="str">
        <f t="shared" ca="1" si="29"/>
        <v/>
      </c>
      <c r="AN11" t="str">
        <f t="shared" ca="1" si="30"/>
        <v/>
      </c>
      <c r="AO11" t="str">
        <f t="shared" ca="1" si="31"/>
        <v/>
      </c>
      <c r="AP11" t="str">
        <f t="shared" ca="1" si="32"/>
        <v/>
      </c>
      <c r="AQ11" s="45" t="str">
        <f t="shared" ca="1" si="33"/>
        <v/>
      </c>
    </row>
    <row r="12" spans="1:43">
      <c r="A12" s="71">
        <f>Startliste!A15</f>
        <v>10</v>
      </c>
      <c r="B12" t="str">
        <f>IF(Startliste!C15="","",Startliste!C15)</f>
        <v/>
      </c>
      <c r="C12" t="str">
        <f>IF(Startliste!D15="","",Startliste!D15)</f>
        <v/>
      </c>
      <c r="D12" t="str">
        <f>IF(Startliste!E15="","",Startliste!E15)</f>
        <v/>
      </c>
      <c r="E12" t="str">
        <f>IF(Startliste!G15="","",Startliste!G15)</f>
        <v/>
      </c>
      <c r="F12" t="str">
        <f>IF(Startliste!H15="","",Startliste!H15)</f>
        <v/>
      </c>
      <c r="G12" t="str">
        <f>IF(Startliste!I15="","",Startliste!I15)</f>
        <v/>
      </c>
      <c r="H12" s="45" t="str">
        <f>IF(Startliste!F15="","",Startliste!F15)</f>
        <v/>
      </c>
      <c r="I12" s="8">
        <f t="shared" ca="1" si="3"/>
        <v>0</v>
      </c>
      <c r="J12" s="8">
        <f t="shared" ca="1" si="4"/>
        <v>0</v>
      </c>
      <c r="K12" s="176">
        <f t="shared" ca="1" si="5"/>
        <v>0</v>
      </c>
      <c r="L12" s="175">
        <f t="shared" ca="1" si="6"/>
        <v>0</v>
      </c>
      <c r="M12" s="8">
        <f t="shared" ca="1" si="7"/>
        <v>0</v>
      </c>
      <c r="N12" s="176">
        <f t="shared" ca="1" si="0"/>
        <v>0</v>
      </c>
      <c r="O12" s="75" t="str">
        <f t="shared" ca="1" si="8"/>
        <v/>
      </c>
      <c r="P12" s="75" t="str">
        <f t="shared" ca="1" si="9"/>
        <v/>
      </c>
      <c r="Q12" s="75">
        <v>10</v>
      </c>
      <c r="R12" s="75" t="str">
        <f t="shared" ca="1" si="10"/>
        <v/>
      </c>
      <c r="S12" s="71" t="str">
        <f t="shared" ca="1" si="11"/>
        <v/>
      </c>
      <c r="T12" t="str">
        <f t="shared" ca="1" si="12"/>
        <v/>
      </c>
      <c r="U12" t="str">
        <f t="shared" ca="1" si="13"/>
        <v/>
      </c>
      <c r="V12" t="str">
        <f t="shared" ca="1" si="14"/>
        <v/>
      </c>
      <c r="W12" t="str">
        <f t="shared" ca="1" si="15"/>
        <v/>
      </c>
      <c r="X12" t="str">
        <f t="shared" ca="1" si="16"/>
        <v/>
      </c>
      <c r="Y12" s="8" t="str">
        <f t="shared" ca="1" si="17"/>
        <v/>
      </c>
      <c r="Z12" s="8" t="str">
        <f t="shared" ca="1" si="18"/>
        <v/>
      </c>
      <c r="AA12" s="8" t="str">
        <f t="shared" ca="1" si="19"/>
        <v/>
      </c>
      <c r="AB12" s="8" t="str">
        <f t="shared" ca="1" si="20"/>
        <v/>
      </c>
      <c r="AC12" s="77" t="str">
        <f t="shared" ca="1" si="21"/>
        <v/>
      </c>
      <c r="AD12" t="str">
        <f t="shared" ca="1" si="1"/>
        <v/>
      </c>
      <c r="AE12" t="str">
        <f t="shared" ca="1" si="22"/>
        <v/>
      </c>
      <c r="AF12" t="str">
        <f t="shared" ca="1" si="2"/>
        <v/>
      </c>
      <c r="AG12" s="71" t="str">
        <f t="shared" ca="1" si="23"/>
        <v/>
      </c>
      <c r="AH12" t="str">
        <f t="shared" ca="1" si="24"/>
        <v/>
      </c>
      <c r="AI12" t="str">
        <f t="shared" ca="1" si="25"/>
        <v/>
      </c>
      <c r="AJ12" t="str">
        <f t="shared" ca="1" si="26"/>
        <v/>
      </c>
      <c r="AK12" t="str">
        <f t="shared" ca="1" si="27"/>
        <v/>
      </c>
      <c r="AL12" t="str">
        <f t="shared" ca="1" si="28"/>
        <v/>
      </c>
      <c r="AM12" t="str">
        <f t="shared" ca="1" si="29"/>
        <v/>
      </c>
      <c r="AN12" t="str">
        <f t="shared" ca="1" si="30"/>
        <v/>
      </c>
      <c r="AO12" t="str">
        <f t="shared" ca="1" si="31"/>
        <v/>
      </c>
      <c r="AP12" t="str">
        <f t="shared" ca="1" si="32"/>
        <v/>
      </c>
      <c r="AQ12" s="45" t="str">
        <f t="shared" ca="1" si="33"/>
        <v/>
      </c>
    </row>
    <row r="13" spans="1:43">
      <c r="A13" s="71">
        <f>Startliste!A16</f>
        <v>11</v>
      </c>
      <c r="B13" t="str">
        <f>IF(Startliste!C16="","",Startliste!C16)</f>
        <v/>
      </c>
      <c r="C13" t="str">
        <f>IF(Startliste!D16="","",Startliste!D16)</f>
        <v/>
      </c>
      <c r="D13" t="str">
        <f>IF(Startliste!E16="","",Startliste!E16)</f>
        <v/>
      </c>
      <c r="E13" t="str">
        <f>IF(Startliste!G16="","",Startliste!G16)</f>
        <v/>
      </c>
      <c r="F13" t="str">
        <f>IF(Startliste!H16="","",Startliste!H16)</f>
        <v/>
      </c>
      <c r="G13" t="str">
        <f>IF(Startliste!I16="","",Startliste!I16)</f>
        <v/>
      </c>
      <c r="H13" s="45" t="str">
        <f>IF(Startliste!F16="","",Startliste!F16)</f>
        <v/>
      </c>
      <c r="I13" s="8">
        <f t="shared" ca="1" si="3"/>
        <v>0</v>
      </c>
      <c r="J13" s="8">
        <f t="shared" ca="1" si="4"/>
        <v>0</v>
      </c>
      <c r="K13" s="176">
        <f t="shared" ca="1" si="5"/>
        <v>0</v>
      </c>
      <c r="L13" s="175">
        <f t="shared" ca="1" si="6"/>
        <v>0</v>
      </c>
      <c r="M13" s="8">
        <f t="shared" ca="1" si="7"/>
        <v>0</v>
      </c>
      <c r="N13" s="176">
        <f t="shared" ca="1" si="0"/>
        <v>0</v>
      </c>
      <c r="O13" s="75" t="str">
        <f t="shared" ca="1" si="8"/>
        <v/>
      </c>
      <c r="P13" s="75" t="str">
        <f t="shared" ca="1" si="9"/>
        <v/>
      </c>
      <c r="Q13" s="75">
        <v>11</v>
      </c>
      <c r="R13" s="75" t="str">
        <f t="shared" ca="1" si="10"/>
        <v/>
      </c>
      <c r="S13" s="71" t="str">
        <f t="shared" ca="1" si="11"/>
        <v/>
      </c>
      <c r="T13" t="str">
        <f t="shared" ca="1" si="12"/>
        <v/>
      </c>
      <c r="U13" t="str">
        <f t="shared" ca="1" si="13"/>
        <v/>
      </c>
      <c r="V13" t="str">
        <f t="shared" ca="1" si="14"/>
        <v/>
      </c>
      <c r="W13" t="str">
        <f t="shared" ca="1" si="15"/>
        <v/>
      </c>
      <c r="X13" t="str">
        <f t="shared" ca="1" si="16"/>
        <v/>
      </c>
      <c r="Y13" s="8" t="str">
        <f t="shared" ca="1" si="17"/>
        <v/>
      </c>
      <c r="Z13" s="8" t="str">
        <f t="shared" ca="1" si="18"/>
        <v/>
      </c>
      <c r="AA13" s="8" t="str">
        <f t="shared" ca="1" si="19"/>
        <v/>
      </c>
      <c r="AB13" s="8" t="str">
        <f t="shared" ca="1" si="20"/>
        <v/>
      </c>
      <c r="AC13" s="77" t="str">
        <f t="shared" ca="1" si="21"/>
        <v/>
      </c>
      <c r="AD13" t="str">
        <f t="shared" ca="1" si="1"/>
        <v/>
      </c>
      <c r="AE13" t="str">
        <f t="shared" ca="1" si="22"/>
        <v/>
      </c>
      <c r="AF13" t="str">
        <f t="shared" ca="1" si="2"/>
        <v/>
      </c>
      <c r="AG13" s="71" t="str">
        <f t="shared" ca="1" si="23"/>
        <v/>
      </c>
      <c r="AH13" t="str">
        <f t="shared" ca="1" si="24"/>
        <v/>
      </c>
      <c r="AI13" t="str">
        <f t="shared" ca="1" si="25"/>
        <v/>
      </c>
      <c r="AJ13" t="str">
        <f t="shared" ca="1" si="26"/>
        <v/>
      </c>
      <c r="AK13" t="str">
        <f t="shared" ca="1" si="27"/>
        <v/>
      </c>
      <c r="AL13" t="str">
        <f t="shared" ca="1" si="28"/>
        <v/>
      </c>
      <c r="AM13" t="str">
        <f t="shared" ca="1" si="29"/>
        <v/>
      </c>
      <c r="AN13" t="str">
        <f t="shared" ca="1" si="30"/>
        <v/>
      </c>
      <c r="AO13" t="str">
        <f t="shared" ca="1" si="31"/>
        <v/>
      </c>
      <c r="AP13" t="str">
        <f t="shared" ca="1" si="32"/>
        <v/>
      </c>
      <c r="AQ13" s="45" t="str">
        <f t="shared" ca="1" si="33"/>
        <v/>
      </c>
    </row>
    <row r="14" spans="1:43">
      <c r="A14" s="71">
        <f>Startliste!A17</f>
        <v>12</v>
      </c>
      <c r="B14" t="str">
        <f>IF(Startliste!C17="","",Startliste!C17)</f>
        <v/>
      </c>
      <c r="C14" t="str">
        <f>IF(Startliste!D17="","",Startliste!D17)</f>
        <v/>
      </c>
      <c r="D14" t="str">
        <f>IF(Startliste!E17="","",Startliste!E17)</f>
        <v/>
      </c>
      <c r="E14" t="str">
        <f>IF(Startliste!G17="","",Startliste!G17)</f>
        <v/>
      </c>
      <c r="F14" t="str">
        <f>IF(Startliste!H17="","",Startliste!H17)</f>
        <v/>
      </c>
      <c r="G14" t="str">
        <f>IF(Startliste!I17="","",Startliste!I17)</f>
        <v/>
      </c>
      <c r="H14" s="45" t="str">
        <f>IF(Startliste!F17="","",Startliste!F17)</f>
        <v/>
      </c>
      <c r="I14" s="8">
        <f t="shared" ca="1" si="3"/>
        <v>0</v>
      </c>
      <c r="J14" s="8">
        <f t="shared" ca="1" si="4"/>
        <v>0</v>
      </c>
      <c r="K14" s="176">
        <f t="shared" ca="1" si="5"/>
        <v>0</v>
      </c>
      <c r="L14" s="175">
        <f t="shared" ca="1" si="6"/>
        <v>0</v>
      </c>
      <c r="M14" s="8">
        <f t="shared" ca="1" si="7"/>
        <v>0</v>
      </c>
      <c r="N14" s="176">
        <f t="shared" ca="1" si="0"/>
        <v>0</v>
      </c>
      <c r="O14" s="75" t="str">
        <f t="shared" ca="1" si="8"/>
        <v/>
      </c>
      <c r="P14" s="75" t="str">
        <f t="shared" ca="1" si="9"/>
        <v/>
      </c>
      <c r="Q14" s="75">
        <v>12</v>
      </c>
      <c r="R14" s="75" t="str">
        <f t="shared" ca="1" si="10"/>
        <v/>
      </c>
      <c r="S14" s="71" t="str">
        <f t="shared" ca="1" si="11"/>
        <v/>
      </c>
      <c r="T14" t="str">
        <f t="shared" ca="1" si="12"/>
        <v/>
      </c>
      <c r="U14" t="str">
        <f t="shared" ca="1" si="13"/>
        <v/>
      </c>
      <c r="V14" t="str">
        <f t="shared" ca="1" si="14"/>
        <v/>
      </c>
      <c r="W14" t="str">
        <f t="shared" ca="1" si="15"/>
        <v/>
      </c>
      <c r="X14" t="str">
        <f t="shared" ca="1" si="16"/>
        <v/>
      </c>
      <c r="Y14" s="8" t="str">
        <f t="shared" ca="1" si="17"/>
        <v/>
      </c>
      <c r="Z14" s="8" t="str">
        <f t="shared" ca="1" si="18"/>
        <v/>
      </c>
      <c r="AA14" s="8" t="str">
        <f t="shared" ca="1" si="19"/>
        <v/>
      </c>
      <c r="AB14" s="8" t="str">
        <f t="shared" ca="1" si="20"/>
        <v/>
      </c>
      <c r="AC14" s="77" t="str">
        <f t="shared" ca="1" si="21"/>
        <v/>
      </c>
      <c r="AD14" t="str">
        <f t="shared" ca="1" si="1"/>
        <v/>
      </c>
      <c r="AE14" t="str">
        <f t="shared" ca="1" si="22"/>
        <v/>
      </c>
      <c r="AF14" t="str">
        <f t="shared" ca="1" si="2"/>
        <v/>
      </c>
      <c r="AG14" s="71" t="str">
        <f t="shared" ca="1" si="23"/>
        <v/>
      </c>
      <c r="AH14" t="str">
        <f t="shared" ca="1" si="24"/>
        <v/>
      </c>
      <c r="AI14" t="str">
        <f t="shared" ca="1" si="25"/>
        <v/>
      </c>
      <c r="AJ14" t="str">
        <f t="shared" ca="1" si="26"/>
        <v/>
      </c>
      <c r="AK14" t="str">
        <f t="shared" ca="1" si="27"/>
        <v/>
      </c>
      <c r="AL14" t="str">
        <f t="shared" ca="1" si="28"/>
        <v/>
      </c>
      <c r="AM14" t="str">
        <f t="shared" ca="1" si="29"/>
        <v/>
      </c>
      <c r="AN14" t="str">
        <f t="shared" ca="1" si="30"/>
        <v/>
      </c>
      <c r="AO14" t="str">
        <f t="shared" ca="1" si="31"/>
        <v/>
      </c>
      <c r="AP14" t="str">
        <f t="shared" ca="1" si="32"/>
        <v/>
      </c>
      <c r="AQ14" s="45" t="str">
        <f t="shared" ca="1" si="33"/>
        <v/>
      </c>
    </row>
    <row r="15" spans="1:43">
      <c r="A15" s="71">
        <f>Startliste!A18</f>
        <v>13</v>
      </c>
      <c r="B15" t="str">
        <f>IF(Startliste!C18="","",Startliste!C18)</f>
        <v/>
      </c>
      <c r="C15" t="str">
        <f>IF(Startliste!D18="","",Startliste!D18)</f>
        <v/>
      </c>
      <c r="D15" t="str">
        <f>IF(Startliste!E18="","",Startliste!E18)</f>
        <v/>
      </c>
      <c r="E15" t="str">
        <f>IF(Startliste!G18="","",Startliste!G18)</f>
        <v/>
      </c>
      <c r="F15" t="str">
        <f>IF(Startliste!H18="","",Startliste!H18)</f>
        <v/>
      </c>
      <c r="G15" t="str">
        <f>IF(Startliste!I18="","",Startliste!I18)</f>
        <v/>
      </c>
      <c r="H15" s="45" t="str">
        <f>IF(Startliste!F18="","",Startliste!F18)</f>
        <v/>
      </c>
      <c r="I15" s="8">
        <f t="shared" ca="1" si="3"/>
        <v>0</v>
      </c>
      <c r="J15" s="8">
        <f t="shared" ca="1" si="4"/>
        <v>0</v>
      </c>
      <c r="K15" s="176">
        <f t="shared" ca="1" si="5"/>
        <v>0</v>
      </c>
      <c r="L15" s="175">
        <f t="shared" ca="1" si="6"/>
        <v>0</v>
      </c>
      <c r="M15" s="8">
        <f t="shared" ca="1" si="7"/>
        <v>0</v>
      </c>
      <c r="N15" s="176">
        <f t="shared" ca="1" si="0"/>
        <v>0</v>
      </c>
      <c r="O15" s="75" t="str">
        <f t="shared" ca="1" si="8"/>
        <v/>
      </c>
      <c r="P15" s="75" t="str">
        <f t="shared" ca="1" si="9"/>
        <v/>
      </c>
      <c r="Q15" s="75">
        <v>13</v>
      </c>
      <c r="R15" s="75" t="str">
        <f t="shared" ca="1" si="10"/>
        <v/>
      </c>
      <c r="S15" s="71" t="str">
        <f t="shared" ca="1" si="11"/>
        <v/>
      </c>
      <c r="T15" t="str">
        <f t="shared" ca="1" si="12"/>
        <v/>
      </c>
      <c r="U15" t="str">
        <f t="shared" ca="1" si="13"/>
        <v/>
      </c>
      <c r="V15" t="str">
        <f t="shared" ca="1" si="14"/>
        <v/>
      </c>
      <c r="W15" t="str">
        <f t="shared" ca="1" si="15"/>
        <v/>
      </c>
      <c r="X15" t="str">
        <f t="shared" ca="1" si="16"/>
        <v/>
      </c>
      <c r="Y15" s="8" t="str">
        <f t="shared" ca="1" si="17"/>
        <v/>
      </c>
      <c r="Z15" s="8" t="str">
        <f t="shared" ca="1" si="18"/>
        <v/>
      </c>
      <c r="AA15" s="8" t="str">
        <f t="shared" ca="1" si="19"/>
        <v/>
      </c>
      <c r="AB15" s="8" t="str">
        <f t="shared" ca="1" si="20"/>
        <v/>
      </c>
      <c r="AC15" s="77" t="str">
        <f t="shared" ca="1" si="21"/>
        <v/>
      </c>
      <c r="AD15" t="str">
        <f t="shared" ca="1" si="1"/>
        <v/>
      </c>
      <c r="AE15" t="str">
        <f t="shared" ca="1" si="22"/>
        <v/>
      </c>
      <c r="AF15" t="str">
        <f t="shared" ca="1" si="2"/>
        <v/>
      </c>
      <c r="AG15" s="71" t="str">
        <f t="shared" ca="1" si="23"/>
        <v/>
      </c>
      <c r="AH15" t="str">
        <f t="shared" ca="1" si="24"/>
        <v/>
      </c>
      <c r="AI15" t="str">
        <f t="shared" ca="1" si="25"/>
        <v/>
      </c>
      <c r="AJ15" t="str">
        <f t="shared" ca="1" si="26"/>
        <v/>
      </c>
      <c r="AK15" t="str">
        <f t="shared" ca="1" si="27"/>
        <v/>
      </c>
      <c r="AL15" t="str">
        <f t="shared" ca="1" si="28"/>
        <v/>
      </c>
      <c r="AM15" t="str">
        <f t="shared" ca="1" si="29"/>
        <v/>
      </c>
      <c r="AN15" t="str">
        <f t="shared" ca="1" si="30"/>
        <v/>
      </c>
      <c r="AO15" t="str">
        <f t="shared" ca="1" si="31"/>
        <v/>
      </c>
      <c r="AP15" t="str">
        <f t="shared" ca="1" si="32"/>
        <v/>
      </c>
      <c r="AQ15" s="45" t="str">
        <f t="shared" ca="1" si="33"/>
        <v/>
      </c>
    </row>
    <row r="16" spans="1:43">
      <c r="A16" s="71">
        <f>Startliste!A19</f>
        <v>14</v>
      </c>
      <c r="B16" t="str">
        <f>IF(Startliste!C19="","",Startliste!C19)</f>
        <v/>
      </c>
      <c r="C16" t="str">
        <f>IF(Startliste!D19="","",Startliste!D19)</f>
        <v/>
      </c>
      <c r="D16" t="str">
        <f>IF(Startliste!E19="","",Startliste!E19)</f>
        <v/>
      </c>
      <c r="E16" t="str">
        <f>IF(Startliste!G19="","",Startliste!G19)</f>
        <v/>
      </c>
      <c r="F16" t="str">
        <f>IF(Startliste!H19="","",Startliste!H19)</f>
        <v/>
      </c>
      <c r="G16" t="str">
        <f>IF(Startliste!I19="","",Startliste!I19)</f>
        <v/>
      </c>
      <c r="H16" s="45" t="str">
        <f>IF(Startliste!F19="","",Startliste!F19)</f>
        <v/>
      </c>
      <c r="I16" s="8">
        <f t="shared" ca="1" si="3"/>
        <v>0</v>
      </c>
      <c r="J16" s="8">
        <f t="shared" ca="1" si="4"/>
        <v>0</v>
      </c>
      <c r="K16" s="176">
        <f t="shared" ca="1" si="5"/>
        <v>0</v>
      </c>
      <c r="L16" s="175">
        <f t="shared" ca="1" si="6"/>
        <v>0</v>
      </c>
      <c r="M16" s="8">
        <f t="shared" ca="1" si="7"/>
        <v>0</v>
      </c>
      <c r="N16" s="176">
        <f t="shared" ca="1" si="0"/>
        <v>0</v>
      </c>
      <c r="O16" s="75" t="str">
        <f t="shared" ca="1" si="8"/>
        <v/>
      </c>
      <c r="P16" s="75" t="str">
        <f t="shared" ca="1" si="9"/>
        <v/>
      </c>
      <c r="Q16" s="75">
        <v>14</v>
      </c>
      <c r="R16" s="75" t="str">
        <f t="shared" ca="1" si="10"/>
        <v/>
      </c>
      <c r="S16" s="71" t="str">
        <f t="shared" ca="1" si="11"/>
        <v/>
      </c>
      <c r="T16" t="str">
        <f t="shared" ca="1" si="12"/>
        <v/>
      </c>
      <c r="U16" t="str">
        <f t="shared" ca="1" si="13"/>
        <v/>
      </c>
      <c r="V16" t="str">
        <f t="shared" ca="1" si="14"/>
        <v/>
      </c>
      <c r="W16" t="str">
        <f t="shared" ca="1" si="15"/>
        <v/>
      </c>
      <c r="X16" t="str">
        <f t="shared" ca="1" si="16"/>
        <v/>
      </c>
      <c r="Y16" s="8" t="str">
        <f t="shared" ca="1" si="17"/>
        <v/>
      </c>
      <c r="Z16" s="8" t="str">
        <f t="shared" ca="1" si="18"/>
        <v/>
      </c>
      <c r="AA16" s="8" t="str">
        <f t="shared" ca="1" si="19"/>
        <v/>
      </c>
      <c r="AB16" s="8" t="str">
        <f t="shared" ca="1" si="20"/>
        <v/>
      </c>
      <c r="AC16" s="77" t="str">
        <f t="shared" ca="1" si="21"/>
        <v/>
      </c>
      <c r="AD16" t="str">
        <f t="shared" ca="1" si="1"/>
        <v/>
      </c>
      <c r="AE16" t="str">
        <f t="shared" ca="1" si="22"/>
        <v/>
      </c>
      <c r="AF16" t="str">
        <f t="shared" ca="1" si="2"/>
        <v/>
      </c>
      <c r="AG16" s="71" t="str">
        <f t="shared" ca="1" si="23"/>
        <v/>
      </c>
      <c r="AH16" t="str">
        <f t="shared" ca="1" si="24"/>
        <v/>
      </c>
      <c r="AI16" t="str">
        <f t="shared" ca="1" si="25"/>
        <v/>
      </c>
      <c r="AJ16" t="str">
        <f t="shared" ca="1" si="26"/>
        <v/>
      </c>
      <c r="AK16" t="str">
        <f t="shared" ca="1" si="27"/>
        <v/>
      </c>
      <c r="AL16" t="str">
        <f t="shared" ca="1" si="28"/>
        <v/>
      </c>
      <c r="AM16" t="str">
        <f t="shared" ca="1" si="29"/>
        <v/>
      </c>
      <c r="AN16" t="str">
        <f t="shared" ca="1" si="30"/>
        <v/>
      </c>
      <c r="AO16" t="str">
        <f t="shared" ca="1" si="31"/>
        <v/>
      </c>
      <c r="AP16" t="str">
        <f t="shared" ca="1" si="32"/>
        <v/>
      </c>
      <c r="AQ16" s="45" t="str">
        <f t="shared" ca="1" si="33"/>
        <v/>
      </c>
    </row>
    <row r="17" spans="1:43">
      <c r="A17" s="71">
        <f>Startliste!A20</f>
        <v>15</v>
      </c>
      <c r="B17" t="str">
        <f>IF(Startliste!C20="","",Startliste!C20)</f>
        <v/>
      </c>
      <c r="C17" t="str">
        <f>IF(Startliste!D20="","",Startliste!D20)</f>
        <v/>
      </c>
      <c r="D17" t="str">
        <f>IF(Startliste!E20="","",Startliste!E20)</f>
        <v/>
      </c>
      <c r="E17" t="str">
        <f>IF(Startliste!G20="","",Startliste!G20)</f>
        <v/>
      </c>
      <c r="F17" t="str">
        <f>IF(Startliste!H20="","",Startliste!H20)</f>
        <v/>
      </c>
      <c r="G17" t="str">
        <f>IF(Startliste!I20="","",Startliste!I20)</f>
        <v/>
      </c>
      <c r="H17" s="45" t="str">
        <f>IF(Startliste!F20="","",Startliste!F20)</f>
        <v/>
      </c>
      <c r="I17" s="8">
        <f t="shared" ca="1" si="3"/>
        <v>0</v>
      </c>
      <c r="J17" s="8">
        <f t="shared" ca="1" si="4"/>
        <v>0</v>
      </c>
      <c r="K17" s="176">
        <f t="shared" ca="1" si="5"/>
        <v>0</v>
      </c>
      <c r="L17" s="175">
        <f t="shared" ca="1" si="6"/>
        <v>0</v>
      </c>
      <c r="M17" s="8">
        <f t="shared" ca="1" si="7"/>
        <v>0</v>
      </c>
      <c r="N17" s="176">
        <f t="shared" ca="1" si="0"/>
        <v>0</v>
      </c>
      <c r="O17" s="75" t="str">
        <f t="shared" ca="1" si="8"/>
        <v/>
      </c>
      <c r="P17" s="75" t="str">
        <f t="shared" ca="1" si="9"/>
        <v/>
      </c>
      <c r="Q17" s="75">
        <v>15</v>
      </c>
      <c r="R17" s="75" t="str">
        <f t="shared" ca="1" si="10"/>
        <v/>
      </c>
      <c r="S17" s="71" t="str">
        <f t="shared" ca="1" si="11"/>
        <v/>
      </c>
      <c r="T17" t="str">
        <f t="shared" ca="1" si="12"/>
        <v/>
      </c>
      <c r="U17" t="str">
        <f t="shared" ca="1" si="13"/>
        <v/>
      </c>
      <c r="V17" t="str">
        <f t="shared" ca="1" si="14"/>
        <v/>
      </c>
      <c r="W17" t="str">
        <f t="shared" ca="1" si="15"/>
        <v/>
      </c>
      <c r="X17" t="str">
        <f t="shared" ca="1" si="16"/>
        <v/>
      </c>
      <c r="Y17" s="8" t="str">
        <f t="shared" ca="1" si="17"/>
        <v/>
      </c>
      <c r="Z17" s="8" t="str">
        <f t="shared" ca="1" si="18"/>
        <v/>
      </c>
      <c r="AA17" s="8" t="str">
        <f t="shared" ca="1" si="19"/>
        <v/>
      </c>
      <c r="AB17" s="8" t="str">
        <f t="shared" ca="1" si="20"/>
        <v/>
      </c>
      <c r="AC17" s="77" t="str">
        <f t="shared" ca="1" si="21"/>
        <v/>
      </c>
      <c r="AD17" t="str">
        <f t="shared" ca="1" si="1"/>
        <v/>
      </c>
      <c r="AE17" t="str">
        <f t="shared" ca="1" si="22"/>
        <v/>
      </c>
      <c r="AF17" t="str">
        <f t="shared" ca="1" si="2"/>
        <v/>
      </c>
      <c r="AG17" s="71" t="str">
        <f t="shared" ca="1" si="23"/>
        <v/>
      </c>
      <c r="AH17" t="str">
        <f t="shared" ca="1" si="24"/>
        <v/>
      </c>
      <c r="AI17" t="str">
        <f t="shared" ca="1" si="25"/>
        <v/>
      </c>
      <c r="AJ17" t="str">
        <f t="shared" ca="1" si="26"/>
        <v/>
      </c>
      <c r="AK17" t="str">
        <f t="shared" ca="1" si="27"/>
        <v/>
      </c>
      <c r="AL17" t="str">
        <f t="shared" ca="1" si="28"/>
        <v/>
      </c>
      <c r="AM17" t="str">
        <f t="shared" ca="1" si="29"/>
        <v/>
      </c>
      <c r="AN17" t="str">
        <f t="shared" ca="1" si="30"/>
        <v/>
      </c>
      <c r="AO17" t="str">
        <f t="shared" ca="1" si="31"/>
        <v/>
      </c>
      <c r="AP17" t="str">
        <f t="shared" ca="1" si="32"/>
        <v/>
      </c>
      <c r="AQ17" s="45" t="str">
        <f t="shared" ca="1" si="33"/>
        <v/>
      </c>
    </row>
    <row r="18" spans="1:43">
      <c r="A18" s="71">
        <f>Startliste!A21</f>
        <v>16</v>
      </c>
      <c r="B18" t="str">
        <f>IF(Startliste!C21="","",Startliste!C21)</f>
        <v/>
      </c>
      <c r="C18" t="str">
        <f>IF(Startliste!D21="","",Startliste!D21)</f>
        <v/>
      </c>
      <c r="D18" t="str">
        <f>IF(Startliste!E21="","",Startliste!E21)</f>
        <v/>
      </c>
      <c r="E18" t="str">
        <f>IF(Startliste!G21="","",Startliste!G21)</f>
        <v/>
      </c>
      <c r="F18" t="str">
        <f>IF(Startliste!H21="","",Startliste!H21)</f>
        <v/>
      </c>
      <c r="G18" t="str">
        <f>IF(Startliste!I21="","",Startliste!I21)</f>
        <v/>
      </c>
      <c r="H18" s="45" t="str">
        <f>IF(Startliste!F21="","",Startliste!F21)</f>
        <v/>
      </c>
      <c r="I18" s="8">
        <f t="shared" ca="1" si="3"/>
        <v>0</v>
      </c>
      <c r="J18" s="8">
        <f t="shared" ca="1" si="4"/>
        <v>0</v>
      </c>
      <c r="K18" s="176">
        <f t="shared" ca="1" si="5"/>
        <v>0</v>
      </c>
      <c r="L18" s="175">
        <f t="shared" ca="1" si="6"/>
        <v>0</v>
      </c>
      <c r="M18" s="8">
        <f t="shared" ca="1" si="7"/>
        <v>0</v>
      </c>
      <c r="N18" s="176">
        <f t="shared" ca="1" si="0"/>
        <v>0</v>
      </c>
      <c r="O18" s="75" t="str">
        <f t="shared" ca="1" si="8"/>
        <v/>
      </c>
      <c r="P18" s="75" t="str">
        <f t="shared" ca="1" si="9"/>
        <v/>
      </c>
      <c r="Q18" s="75">
        <v>16</v>
      </c>
      <c r="R18" s="75" t="str">
        <f t="shared" ca="1" si="10"/>
        <v/>
      </c>
      <c r="S18" s="71" t="str">
        <f t="shared" ca="1" si="11"/>
        <v/>
      </c>
      <c r="T18" t="str">
        <f t="shared" ca="1" si="12"/>
        <v/>
      </c>
      <c r="U18" t="str">
        <f t="shared" ca="1" si="13"/>
        <v/>
      </c>
      <c r="V18" t="str">
        <f t="shared" ca="1" si="14"/>
        <v/>
      </c>
      <c r="W18" t="str">
        <f t="shared" ca="1" si="15"/>
        <v/>
      </c>
      <c r="X18" t="str">
        <f t="shared" ca="1" si="16"/>
        <v/>
      </c>
      <c r="Y18" s="8" t="str">
        <f t="shared" ca="1" si="17"/>
        <v/>
      </c>
      <c r="Z18" s="8" t="str">
        <f t="shared" ca="1" si="18"/>
        <v/>
      </c>
      <c r="AA18" s="8" t="str">
        <f t="shared" ca="1" si="19"/>
        <v/>
      </c>
      <c r="AB18" s="8" t="str">
        <f t="shared" ca="1" si="20"/>
        <v/>
      </c>
      <c r="AC18" s="77" t="str">
        <f t="shared" ca="1" si="21"/>
        <v/>
      </c>
      <c r="AD18" t="str">
        <f t="shared" ca="1" si="1"/>
        <v/>
      </c>
      <c r="AE18" t="str">
        <f t="shared" ca="1" si="22"/>
        <v/>
      </c>
      <c r="AF18" t="str">
        <f t="shared" ca="1" si="2"/>
        <v/>
      </c>
      <c r="AG18" s="71" t="str">
        <f t="shared" ca="1" si="23"/>
        <v/>
      </c>
      <c r="AH18" t="str">
        <f t="shared" ca="1" si="24"/>
        <v/>
      </c>
      <c r="AI18" t="str">
        <f t="shared" ca="1" si="25"/>
        <v/>
      </c>
      <c r="AJ18" t="str">
        <f t="shared" ca="1" si="26"/>
        <v/>
      </c>
      <c r="AK18" t="str">
        <f t="shared" ca="1" si="27"/>
        <v/>
      </c>
      <c r="AL18" t="str">
        <f t="shared" ca="1" si="28"/>
        <v/>
      </c>
      <c r="AM18" t="str">
        <f t="shared" ca="1" si="29"/>
        <v/>
      </c>
      <c r="AN18" t="str">
        <f t="shared" ca="1" si="30"/>
        <v/>
      </c>
      <c r="AO18" t="str">
        <f t="shared" ca="1" si="31"/>
        <v/>
      </c>
      <c r="AP18" t="str">
        <f t="shared" ca="1" si="32"/>
        <v/>
      </c>
      <c r="AQ18" s="45" t="str">
        <f t="shared" ca="1" si="33"/>
        <v/>
      </c>
    </row>
    <row r="19" spans="1:43">
      <c r="A19" s="71">
        <f>Startliste!A22</f>
        <v>17</v>
      </c>
      <c r="B19" t="str">
        <f>IF(Startliste!C22="","",Startliste!C22)</f>
        <v/>
      </c>
      <c r="C19" t="str">
        <f>IF(Startliste!D22="","",Startliste!D22)</f>
        <v/>
      </c>
      <c r="D19" t="str">
        <f>IF(Startliste!E22="","",Startliste!E22)</f>
        <v/>
      </c>
      <c r="E19" t="str">
        <f>IF(Startliste!G22="","",Startliste!G22)</f>
        <v/>
      </c>
      <c r="F19" t="str">
        <f>IF(Startliste!H22="","",Startliste!H22)</f>
        <v/>
      </c>
      <c r="G19" t="str">
        <f>IF(Startliste!I22="","",Startliste!I22)</f>
        <v/>
      </c>
      <c r="H19" s="45" t="str">
        <f>IF(Startliste!F22="","",Startliste!F22)</f>
        <v/>
      </c>
      <c r="I19" s="8">
        <f t="shared" ca="1" si="3"/>
        <v>0</v>
      </c>
      <c r="J19" s="8">
        <f t="shared" ca="1" si="4"/>
        <v>0</v>
      </c>
      <c r="K19" s="176">
        <f t="shared" ca="1" si="5"/>
        <v>0</v>
      </c>
      <c r="L19" s="175">
        <f t="shared" ca="1" si="6"/>
        <v>0</v>
      </c>
      <c r="M19" s="8">
        <f t="shared" ca="1" si="7"/>
        <v>0</v>
      </c>
      <c r="N19" s="176">
        <f t="shared" ca="1" si="0"/>
        <v>0</v>
      </c>
      <c r="O19" s="75" t="str">
        <f t="shared" ca="1" si="8"/>
        <v/>
      </c>
      <c r="P19" s="75" t="str">
        <f t="shared" ca="1" si="9"/>
        <v/>
      </c>
      <c r="Q19" s="75">
        <v>17</v>
      </c>
      <c r="R19" s="75" t="str">
        <f t="shared" ca="1" si="10"/>
        <v/>
      </c>
      <c r="S19" s="71" t="str">
        <f t="shared" ca="1" si="11"/>
        <v/>
      </c>
      <c r="T19" t="str">
        <f t="shared" ca="1" si="12"/>
        <v/>
      </c>
      <c r="U19" t="str">
        <f t="shared" ca="1" si="13"/>
        <v/>
      </c>
      <c r="V19" t="str">
        <f t="shared" ca="1" si="14"/>
        <v/>
      </c>
      <c r="W19" t="str">
        <f t="shared" ca="1" si="15"/>
        <v/>
      </c>
      <c r="X19" t="str">
        <f t="shared" ca="1" si="16"/>
        <v/>
      </c>
      <c r="Y19" s="8" t="str">
        <f t="shared" ca="1" si="17"/>
        <v/>
      </c>
      <c r="Z19" s="8" t="str">
        <f t="shared" ca="1" si="18"/>
        <v/>
      </c>
      <c r="AA19" s="8" t="str">
        <f t="shared" ca="1" si="19"/>
        <v/>
      </c>
      <c r="AB19" s="8" t="str">
        <f t="shared" ca="1" si="20"/>
        <v/>
      </c>
      <c r="AC19" s="77" t="str">
        <f t="shared" ca="1" si="21"/>
        <v/>
      </c>
      <c r="AD19" t="str">
        <f t="shared" ca="1" si="1"/>
        <v/>
      </c>
      <c r="AE19" t="str">
        <f t="shared" ca="1" si="22"/>
        <v/>
      </c>
      <c r="AF19" t="str">
        <f t="shared" ca="1" si="2"/>
        <v/>
      </c>
      <c r="AG19" s="71" t="str">
        <f t="shared" ca="1" si="23"/>
        <v/>
      </c>
      <c r="AH19" t="str">
        <f t="shared" ca="1" si="24"/>
        <v/>
      </c>
      <c r="AI19" t="str">
        <f t="shared" ca="1" si="25"/>
        <v/>
      </c>
      <c r="AJ19" t="str">
        <f t="shared" ca="1" si="26"/>
        <v/>
      </c>
      <c r="AK19" t="str">
        <f t="shared" ca="1" si="27"/>
        <v/>
      </c>
      <c r="AL19" t="str">
        <f t="shared" ca="1" si="28"/>
        <v/>
      </c>
      <c r="AM19" t="str">
        <f t="shared" ca="1" si="29"/>
        <v/>
      </c>
      <c r="AN19" t="str">
        <f t="shared" ca="1" si="30"/>
        <v/>
      </c>
      <c r="AO19" t="str">
        <f t="shared" ca="1" si="31"/>
        <v/>
      </c>
      <c r="AP19" t="str">
        <f t="shared" ca="1" si="32"/>
        <v/>
      </c>
      <c r="AQ19" s="45" t="str">
        <f t="shared" ca="1" si="33"/>
        <v/>
      </c>
    </row>
    <row r="20" spans="1:43">
      <c r="A20" s="71">
        <f>Startliste!A23</f>
        <v>18</v>
      </c>
      <c r="B20" t="str">
        <f>IF(Startliste!C23="","",Startliste!C23)</f>
        <v/>
      </c>
      <c r="C20" t="str">
        <f>IF(Startliste!D23="","",Startliste!D23)</f>
        <v/>
      </c>
      <c r="D20" t="str">
        <f>IF(Startliste!E23="","",Startliste!E23)</f>
        <v/>
      </c>
      <c r="E20" t="str">
        <f>IF(Startliste!G23="","",Startliste!G23)</f>
        <v/>
      </c>
      <c r="F20" t="str">
        <f>IF(Startliste!H23="","",Startliste!H23)</f>
        <v/>
      </c>
      <c r="G20" t="str">
        <f>IF(Startliste!I23="","",Startliste!I23)</f>
        <v/>
      </c>
      <c r="H20" s="45" t="str">
        <f>IF(Startliste!F23="","",Startliste!F23)</f>
        <v/>
      </c>
      <c r="I20" s="8">
        <f t="shared" ca="1" si="3"/>
        <v>0</v>
      </c>
      <c r="J20" s="8">
        <f t="shared" ca="1" si="4"/>
        <v>0</v>
      </c>
      <c r="K20" s="176">
        <f t="shared" ca="1" si="5"/>
        <v>0</v>
      </c>
      <c r="L20" s="175">
        <f t="shared" ca="1" si="6"/>
        <v>0</v>
      </c>
      <c r="M20" s="8">
        <f t="shared" ca="1" si="7"/>
        <v>0</v>
      </c>
      <c r="N20" s="176">
        <f t="shared" ca="1" si="0"/>
        <v>0</v>
      </c>
      <c r="O20" s="75" t="str">
        <f t="shared" ca="1" si="8"/>
        <v/>
      </c>
      <c r="P20" s="75" t="str">
        <f t="shared" ca="1" si="9"/>
        <v/>
      </c>
      <c r="Q20" s="75">
        <v>18</v>
      </c>
      <c r="R20" s="75" t="str">
        <f t="shared" ca="1" si="10"/>
        <v/>
      </c>
      <c r="S20" s="71" t="str">
        <f t="shared" ca="1" si="11"/>
        <v/>
      </c>
      <c r="T20" t="str">
        <f t="shared" ca="1" si="12"/>
        <v/>
      </c>
      <c r="U20" t="str">
        <f t="shared" ca="1" si="13"/>
        <v/>
      </c>
      <c r="V20" t="str">
        <f t="shared" ca="1" si="14"/>
        <v/>
      </c>
      <c r="W20" t="str">
        <f t="shared" ca="1" si="15"/>
        <v/>
      </c>
      <c r="X20" t="str">
        <f t="shared" ca="1" si="16"/>
        <v/>
      </c>
      <c r="Y20" s="8" t="str">
        <f t="shared" ca="1" si="17"/>
        <v/>
      </c>
      <c r="Z20" s="8" t="str">
        <f t="shared" ca="1" si="18"/>
        <v/>
      </c>
      <c r="AA20" s="8" t="str">
        <f t="shared" ca="1" si="19"/>
        <v/>
      </c>
      <c r="AB20" s="8" t="str">
        <f t="shared" ca="1" si="20"/>
        <v/>
      </c>
      <c r="AC20" s="77" t="str">
        <f t="shared" ca="1" si="21"/>
        <v/>
      </c>
      <c r="AD20" t="str">
        <f t="shared" ca="1" si="1"/>
        <v/>
      </c>
      <c r="AE20" t="str">
        <f t="shared" ca="1" si="22"/>
        <v/>
      </c>
      <c r="AF20" t="str">
        <f t="shared" ca="1" si="2"/>
        <v/>
      </c>
      <c r="AG20" s="71" t="str">
        <f t="shared" ca="1" si="23"/>
        <v/>
      </c>
      <c r="AH20" t="str">
        <f t="shared" ca="1" si="24"/>
        <v/>
      </c>
      <c r="AI20" t="str">
        <f t="shared" ca="1" si="25"/>
        <v/>
      </c>
      <c r="AJ20" t="str">
        <f t="shared" ca="1" si="26"/>
        <v/>
      </c>
      <c r="AK20" t="str">
        <f t="shared" ca="1" si="27"/>
        <v/>
      </c>
      <c r="AL20" t="str">
        <f t="shared" ca="1" si="28"/>
        <v/>
      </c>
      <c r="AM20" t="str">
        <f t="shared" ca="1" si="29"/>
        <v/>
      </c>
      <c r="AN20" t="str">
        <f t="shared" ca="1" si="30"/>
        <v/>
      </c>
      <c r="AO20" t="str">
        <f t="shared" ca="1" si="31"/>
        <v/>
      </c>
      <c r="AP20" t="str">
        <f t="shared" ca="1" si="32"/>
        <v/>
      </c>
      <c r="AQ20" s="45" t="str">
        <f t="shared" ca="1" si="33"/>
        <v/>
      </c>
    </row>
    <row r="21" spans="1:43">
      <c r="A21" s="71">
        <f>Startliste!A24</f>
        <v>19</v>
      </c>
      <c r="B21" t="str">
        <f>IF(Startliste!C24="","",Startliste!C24)</f>
        <v/>
      </c>
      <c r="C21" t="str">
        <f>IF(Startliste!D24="","",Startliste!D24)</f>
        <v/>
      </c>
      <c r="D21" t="str">
        <f>IF(Startliste!E24="","",Startliste!E24)</f>
        <v/>
      </c>
      <c r="E21" t="str">
        <f>IF(Startliste!G24="","",Startliste!G24)</f>
        <v/>
      </c>
      <c r="F21" t="str">
        <f>IF(Startliste!H24="","",Startliste!H24)</f>
        <v/>
      </c>
      <c r="G21" t="str">
        <f>IF(Startliste!I24="","",Startliste!I24)</f>
        <v/>
      </c>
      <c r="H21" s="45" t="str">
        <f>IF(Startliste!F24="","",Startliste!F24)</f>
        <v/>
      </c>
      <c r="I21" s="8">
        <f t="shared" ca="1" si="3"/>
        <v>0</v>
      </c>
      <c r="J21" s="8">
        <f t="shared" ca="1" si="4"/>
        <v>0</v>
      </c>
      <c r="K21" s="176">
        <f t="shared" ca="1" si="5"/>
        <v>0</v>
      </c>
      <c r="L21" s="175">
        <f t="shared" ca="1" si="6"/>
        <v>0</v>
      </c>
      <c r="M21" s="8">
        <f t="shared" ca="1" si="7"/>
        <v>0</v>
      </c>
      <c r="N21" s="176">
        <f t="shared" ca="1" si="0"/>
        <v>0</v>
      </c>
      <c r="O21" s="75" t="str">
        <f t="shared" ca="1" si="8"/>
        <v/>
      </c>
      <c r="P21" s="75" t="str">
        <f t="shared" ca="1" si="9"/>
        <v/>
      </c>
      <c r="Q21" s="75">
        <v>19</v>
      </c>
      <c r="R21" s="75" t="str">
        <f t="shared" ca="1" si="10"/>
        <v/>
      </c>
      <c r="S21" s="71" t="str">
        <f t="shared" ca="1" si="11"/>
        <v/>
      </c>
      <c r="T21" t="str">
        <f t="shared" ca="1" si="12"/>
        <v/>
      </c>
      <c r="U21" t="str">
        <f t="shared" ca="1" si="13"/>
        <v/>
      </c>
      <c r="V21" t="str">
        <f t="shared" ca="1" si="14"/>
        <v/>
      </c>
      <c r="W21" t="str">
        <f t="shared" ca="1" si="15"/>
        <v/>
      </c>
      <c r="X21" t="str">
        <f t="shared" ca="1" si="16"/>
        <v/>
      </c>
      <c r="Y21" s="8" t="str">
        <f t="shared" ca="1" si="17"/>
        <v/>
      </c>
      <c r="Z21" s="8" t="str">
        <f t="shared" ca="1" si="18"/>
        <v/>
      </c>
      <c r="AA21" s="8" t="str">
        <f t="shared" ca="1" si="19"/>
        <v/>
      </c>
      <c r="AB21" s="8" t="str">
        <f t="shared" ca="1" si="20"/>
        <v/>
      </c>
      <c r="AC21" s="77" t="str">
        <f t="shared" ca="1" si="21"/>
        <v/>
      </c>
      <c r="AD21" t="str">
        <f t="shared" ca="1" si="1"/>
        <v/>
      </c>
      <c r="AE21" t="str">
        <f t="shared" ca="1" si="22"/>
        <v/>
      </c>
      <c r="AF21" t="str">
        <f t="shared" ca="1" si="2"/>
        <v/>
      </c>
      <c r="AG21" s="71" t="str">
        <f t="shared" ca="1" si="23"/>
        <v/>
      </c>
      <c r="AH21" t="str">
        <f t="shared" ca="1" si="24"/>
        <v/>
      </c>
      <c r="AI21" t="str">
        <f t="shared" ca="1" si="25"/>
        <v/>
      </c>
      <c r="AJ21" t="str">
        <f t="shared" ca="1" si="26"/>
        <v/>
      </c>
      <c r="AK21" t="str">
        <f t="shared" ca="1" si="27"/>
        <v/>
      </c>
      <c r="AL21" t="str">
        <f t="shared" ca="1" si="28"/>
        <v/>
      </c>
      <c r="AM21" t="str">
        <f t="shared" ca="1" si="29"/>
        <v/>
      </c>
      <c r="AN21" t="str">
        <f t="shared" ca="1" si="30"/>
        <v/>
      </c>
      <c r="AO21" t="str">
        <f t="shared" ca="1" si="31"/>
        <v/>
      </c>
      <c r="AP21" t="str">
        <f t="shared" ca="1" si="32"/>
        <v/>
      </c>
      <c r="AQ21" s="45" t="str">
        <f t="shared" ca="1" si="33"/>
        <v/>
      </c>
    </row>
    <row r="22" spans="1:43">
      <c r="A22" s="71">
        <f>Startliste!A25</f>
        <v>20</v>
      </c>
      <c r="B22" t="str">
        <f>IF(Startliste!C25="","",Startliste!C25)</f>
        <v/>
      </c>
      <c r="C22" t="str">
        <f>IF(Startliste!D25="","",Startliste!D25)</f>
        <v/>
      </c>
      <c r="D22" t="str">
        <f>IF(Startliste!E25="","",Startliste!E25)</f>
        <v/>
      </c>
      <c r="E22" t="str">
        <f>IF(Startliste!G25="","",Startliste!G25)</f>
        <v/>
      </c>
      <c r="F22" t="str">
        <f>IF(Startliste!H25="","",Startliste!H25)</f>
        <v/>
      </c>
      <c r="G22" t="str">
        <f>IF(Startliste!I25="","",Startliste!I25)</f>
        <v/>
      </c>
      <c r="H22" s="45" t="str">
        <f>IF(Startliste!F25="","",Startliste!F25)</f>
        <v/>
      </c>
      <c r="I22" s="8">
        <f t="shared" ca="1" si="3"/>
        <v>0</v>
      </c>
      <c r="J22" s="8">
        <f t="shared" ca="1" si="4"/>
        <v>0</v>
      </c>
      <c r="K22" s="176">
        <f t="shared" ca="1" si="5"/>
        <v>0</v>
      </c>
      <c r="L22" s="175">
        <f t="shared" ca="1" si="6"/>
        <v>0</v>
      </c>
      <c r="M22" s="8">
        <f t="shared" ca="1" si="7"/>
        <v>0</v>
      </c>
      <c r="N22" s="176">
        <f t="shared" ca="1" si="0"/>
        <v>0</v>
      </c>
      <c r="O22" s="75" t="str">
        <f t="shared" ca="1" si="8"/>
        <v/>
      </c>
      <c r="P22" s="75" t="str">
        <f t="shared" ca="1" si="9"/>
        <v/>
      </c>
      <c r="Q22" s="75">
        <v>20</v>
      </c>
      <c r="R22" s="75" t="str">
        <f t="shared" ca="1" si="10"/>
        <v/>
      </c>
      <c r="S22" s="71" t="str">
        <f t="shared" ca="1" si="11"/>
        <v/>
      </c>
      <c r="T22" t="str">
        <f t="shared" ca="1" si="12"/>
        <v/>
      </c>
      <c r="U22" t="str">
        <f t="shared" ca="1" si="13"/>
        <v/>
      </c>
      <c r="V22" t="str">
        <f t="shared" ca="1" si="14"/>
        <v/>
      </c>
      <c r="W22" t="str">
        <f t="shared" ca="1" si="15"/>
        <v/>
      </c>
      <c r="X22" t="str">
        <f t="shared" ca="1" si="16"/>
        <v/>
      </c>
      <c r="Y22" s="8" t="str">
        <f t="shared" ca="1" si="17"/>
        <v/>
      </c>
      <c r="Z22" s="8" t="str">
        <f t="shared" ca="1" si="18"/>
        <v/>
      </c>
      <c r="AA22" s="8" t="str">
        <f t="shared" ca="1" si="19"/>
        <v/>
      </c>
      <c r="AB22" s="8" t="str">
        <f t="shared" ca="1" si="20"/>
        <v/>
      </c>
      <c r="AC22" s="77" t="str">
        <f t="shared" ca="1" si="21"/>
        <v/>
      </c>
      <c r="AD22" t="str">
        <f t="shared" ca="1" si="1"/>
        <v/>
      </c>
      <c r="AE22" t="str">
        <f t="shared" ca="1" si="22"/>
        <v/>
      </c>
      <c r="AF22" t="str">
        <f t="shared" ca="1" si="2"/>
        <v/>
      </c>
      <c r="AG22" s="71" t="str">
        <f t="shared" ca="1" si="23"/>
        <v/>
      </c>
      <c r="AH22" t="str">
        <f t="shared" ca="1" si="24"/>
        <v/>
      </c>
      <c r="AI22" t="str">
        <f t="shared" ca="1" si="25"/>
        <v/>
      </c>
      <c r="AJ22" t="str">
        <f t="shared" ca="1" si="26"/>
        <v/>
      </c>
      <c r="AK22" t="str">
        <f t="shared" ca="1" si="27"/>
        <v/>
      </c>
      <c r="AL22" t="str">
        <f t="shared" ca="1" si="28"/>
        <v/>
      </c>
      <c r="AM22" t="str">
        <f t="shared" ca="1" si="29"/>
        <v/>
      </c>
      <c r="AN22" t="str">
        <f t="shared" ca="1" si="30"/>
        <v/>
      </c>
      <c r="AO22" t="str">
        <f t="shared" ca="1" si="31"/>
        <v/>
      </c>
      <c r="AP22" t="str">
        <f t="shared" ca="1" si="32"/>
        <v/>
      </c>
      <c r="AQ22" s="45" t="str">
        <f t="shared" ca="1" si="33"/>
        <v/>
      </c>
    </row>
    <row r="23" spans="1:43">
      <c r="A23" s="71">
        <f>Startliste!A26</f>
        <v>21</v>
      </c>
      <c r="B23" t="str">
        <f>IF(Startliste!C26="","",Startliste!C26)</f>
        <v/>
      </c>
      <c r="C23" t="str">
        <f>IF(Startliste!D26="","",Startliste!D26)</f>
        <v/>
      </c>
      <c r="D23" t="str">
        <f>IF(Startliste!E26="","",Startliste!E26)</f>
        <v/>
      </c>
      <c r="E23" t="str">
        <f>IF(Startliste!G26="","",Startliste!G26)</f>
        <v/>
      </c>
      <c r="F23" t="str">
        <f>IF(Startliste!H26="","",Startliste!H26)</f>
        <v/>
      </c>
      <c r="G23" t="str">
        <f>IF(Startliste!I26="","",Startliste!I26)</f>
        <v/>
      </c>
      <c r="H23" s="45" t="str">
        <f>IF(Startliste!F26="","",Startliste!F26)</f>
        <v/>
      </c>
      <c r="I23" s="8">
        <f t="shared" ca="1" si="3"/>
        <v>0</v>
      </c>
      <c r="J23" s="8">
        <f t="shared" ca="1" si="4"/>
        <v>0</v>
      </c>
      <c r="K23" s="176">
        <f t="shared" ca="1" si="5"/>
        <v>0</v>
      </c>
      <c r="L23" s="175">
        <f t="shared" ca="1" si="6"/>
        <v>0</v>
      </c>
      <c r="M23" s="8">
        <f t="shared" ca="1" si="7"/>
        <v>0</v>
      </c>
      <c r="N23" s="176">
        <f t="shared" ca="1" si="0"/>
        <v>0</v>
      </c>
      <c r="O23" s="75" t="str">
        <f t="shared" ca="1" si="8"/>
        <v/>
      </c>
      <c r="P23" s="75" t="str">
        <f t="shared" ca="1" si="9"/>
        <v/>
      </c>
      <c r="Q23" s="75">
        <v>21</v>
      </c>
      <c r="R23" s="75" t="str">
        <f t="shared" ca="1" si="10"/>
        <v/>
      </c>
      <c r="S23" s="71" t="str">
        <f t="shared" ca="1" si="11"/>
        <v/>
      </c>
      <c r="T23" t="str">
        <f t="shared" ca="1" si="12"/>
        <v/>
      </c>
      <c r="U23" t="str">
        <f t="shared" ca="1" si="13"/>
        <v/>
      </c>
      <c r="V23" t="str">
        <f t="shared" ca="1" si="14"/>
        <v/>
      </c>
      <c r="W23" t="str">
        <f t="shared" ca="1" si="15"/>
        <v/>
      </c>
      <c r="X23" t="str">
        <f t="shared" ca="1" si="16"/>
        <v/>
      </c>
      <c r="Y23" s="8" t="str">
        <f t="shared" ca="1" si="17"/>
        <v/>
      </c>
      <c r="Z23" s="8" t="str">
        <f t="shared" ca="1" si="18"/>
        <v/>
      </c>
      <c r="AA23" s="8" t="str">
        <f t="shared" ca="1" si="19"/>
        <v/>
      </c>
      <c r="AB23" s="8" t="str">
        <f t="shared" ca="1" si="20"/>
        <v/>
      </c>
      <c r="AC23" s="77" t="str">
        <f t="shared" ca="1" si="21"/>
        <v/>
      </c>
      <c r="AD23" t="str">
        <f t="shared" ca="1" si="1"/>
        <v/>
      </c>
      <c r="AE23" t="str">
        <f t="shared" ca="1" si="22"/>
        <v/>
      </c>
      <c r="AF23" t="str">
        <f t="shared" ca="1" si="2"/>
        <v/>
      </c>
      <c r="AG23" s="71" t="str">
        <f t="shared" ca="1" si="23"/>
        <v/>
      </c>
      <c r="AH23" t="str">
        <f t="shared" ca="1" si="24"/>
        <v/>
      </c>
      <c r="AI23" t="str">
        <f t="shared" ca="1" si="25"/>
        <v/>
      </c>
      <c r="AJ23" t="str">
        <f t="shared" ca="1" si="26"/>
        <v/>
      </c>
      <c r="AK23" t="str">
        <f t="shared" ca="1" si="27"/>
        <v/>
      </c>
      <c r="AL23" t="str">
        <f t="shared" ca="1" si="28"/>
        <v/>
      </c>
      <c r="AM23" t="str">
        <f t="shared" ca="1" si="29"/>
        <v/>
      </c>
      <c r="AN23" t="str">
        <f t="shared" ca="1" si="30"/>
        <v/>
      </c>
      <c r="AO23" t="str">
        <f t="shared" ca="1" si="31"/>
        <v/>
      </c>
      <c r="AP23" t="str">
        <f t="shared" ca="1" si="32"/>
        <v/>
      </c>
      <c r="AQ23" s="45" t="str">
        <f t="shared" ca="1" si="33"/>
        <v/>
      </c>
    </row>
    <row r="24" spans="1:43">
      <c r="A24" s="71">
        <f>Startliste!A27</f>
        <v>22</v>
      </c>
      <c r="B24" t="str">
        <f>IF(Startliste!C27="","",Startliste!C27)</f>
        <v/>
      </c>
      <c r="C24" t="str">
        <f>IF(Startliste!D27="","",Startliste!D27)</f>
        <v/>
      </c>
      <c r="D24" t="str">
        <f>IF(Startliste!E27="","",Startliste!E27)</f>
        <v/>
      </c>
      <c r="E24" t="str">
        <f>IF(Startliste!G27="","",Startliste!G27)</f>
        <v/>
      </c>
      <c r="F24" t="str">
        <f>IF(Startliste!H27="","",Startliste!H27)</f>
        <v/>
      </c>
      <c r="G24" t="str">
        <f>IF(Startliste!I27="","",Startliste!I27)</f>
        <v/>
      </c>
      <c r="H24" s="45" t="str">
        <f>IF(Startliste!F27="","",Startliste!F27)</f>
        <v/>
      </c>
      <c r="I24" s="8">
        <f t="shared" ca="1" si="3"/>
        <v>0</v>
      </c>
      <c r="J24" s="8">
        <f t="shared" ca="1" si="4"/>
        <v>0</v>
      </c>
      <c r="K24" s="176">
        <f t="shared" ca="1" si="5"/>
        <v>0</v>
      </c>
      <c r="L24" s="175">
        <f t="shared" ca="1" si="6"/>
        <v>0</v>
      </c>
      <c r="M24" s="8">
        <f t="shared" ca="1" si="7"/>
        <v>0</v>
      </c>
      <c r="N24" s="176">
        <f t="shared" ca="1" si="0"/>
        <v>0</v>
      </c>
      <c r="O24" s="75" t="str">
        <f t="shared" ca="1" si="8"/>
        <v/>
      </c>
      <c r="P24" s="75" t="str">
        <f t="shared" ca="1" si="9"/>
        <v/>
      </c>
      <c r="Q24" s="75">
        <v>22</v>
      </c>
      <c r="R24" s="75" t="str">
        <f t="shared" ca="1" si="10"/>
        <v/>
      </c>
      <c r="S24" s="71" t="str">
        <f t="shared" ca="1" si="11"/>
        <v/>
      </c>
      <c r="T24" t="str">
        <f t="shared" ca="1" si="12"/>
        <v/>
      </c>
      <c r="U24" t="str">
        <f t="shared" ca="1" si="13"/>
        <v/>
      </c>
      <c r="V24" t="str">
        <f t="shared" ca="1" si="14"/>
        <v/>
      </c>
      <c r="W24" t="str">
        <f t="shared" ca="1" si="15"/>
        <v/>
      </c>
      <c r="X24" t="str">
        <f t="shared" ca="1" si="16"/>
        <v/>
      </c>
      <c r="Y24" s="8" t="str">
        <f t="shared" ca="1" si="17"/>
        <v/>
      </c>
      <c r="Z24" s="8" t="str">
        <f t="shared" ca="1" si="18"/>
        <v/>
      </c>
      <c r="AA24" s="8" t="str">
        <f t="shared" ca="1" si="19"/>
        <v/>
      </c>
      <c r="AB24" s="8" t="str">
        <f t="shared" ca="1" si="20"/>
        <v/>
      </c>
      <c r="AC24" s="77" t="str">
        <f t="shared" ca="1" si="21"/>
        <v/>
      </c>
      <c r="AD24" t="str">
        <f t="shared" ca="1" si="1"/>
        <v/>
      </c>
      <c r="AE24" t="str">
        <f t="shared" ca="1" si="22"/>
        <v/>
      </c>
      <c r="AF24" t="str">
        <f t="shared" ca="1" si="2"/>
        <v/>
      </c>
      <c r="AG24" s="71" t="str">
        <f t="shared" ca="1" si="23"/>
        <v/>
      </c>
      <c r="AH24" t="str">
        <f t="shared" ca="1" si="24"/>
        <v/>
      </c>
      <c r="AI24" t="str">
        <f t="shared" ca="1" si="25"/>
        <v/>
      </c>
      <c r="AJ24" t="str">
        <f t="shared" ca="1" si="26"/>
        <v/>
      </c>
      <c r="AK24" t="str">
        <f t="shared" ca="1" si="27"/>
        <v/>
      </c>
      <c r="AL24" t="str">
        <f t="shared" ca="1" si="28"/>
        <v/>
      </c>
      <c r="AM24" t="str">
        <f t="shared" ca="1" si="29"/>
        <v/>
      </c>
      <c r="AN24" t="str">
        <f t="shared" ca="1" si="30"/>
        <v/>
      </c>
      <c r="AO24" t="str">
        <f t="shared" ca="1" si="31"/>
        <v/>
      </c>
      <c r="AP24" t="str">
        <f t="shared" ca="1" si="32"/>
        <v/>
      </c>
      <c r="AQ24" s="45" t="str">
        <f t="shared" ca="1" si="33"/>
        <v/>
      </c>
    </row>
    <row r="25" spans="1:43">
      <c r="A25" s="71">
        <f>Startliste!A28</f>
        <v>23</v>
      </c>
      <c r="B25" t="str">
        <f>IF(Startliste!C28="","",Startliste!C28)</f>
        <v/>
      </c>
      <c r="C25" t="str">
        <f>IF(Startliste!D28="","",Startliste!D28)</f>
        <v/>
      </c>
      <c r="D25" t="str">
        <f>IF(Startliste!E28="","",Startliste!E28)</f>
        <v/>
      </c>
      <c r="E25" t="str">
        <f>IF(Startliste!G28="","",Startliste!G28)</f>
        <v/>
      </c>
      <c r="F25" t="str">
        <f>IF(Startliste!H28="","",Startliste!H28)</f>
        <v/>
      </c>
      <c r="G25" t="str">
        <f>IF(Startliste!I28="","",Startliste!I28)</f>
        <v/>
      </c>
      <c r="H25" s="45" t="str">
        <f>IF(Startliste!F28="","",Startliste!F28)</f>
        <v/>
      </c>
      <c r="I25" s="8">
        <f t="shared" ca="1" si="3"/>
        <v>0</v>
      </c>
      <c r="J25" s="8">
        <f t="shared" ca="1" si="4"/>
        <v>0</v>
      </c>
      <c r="K25" s="176">
        <f t="shared" ca="1" si="5"/>
        <v>0</v>
      </c>
      <c r="L25" s="175">
        <f t="shared" ca="1" si="6"/>
        <v>0</v>
      </c>
      <c r="M25" s="8">
        <f t="shared" ca="1" si="7"/>
        <v>0</v>
      </c>
      <c r="N25" s="176">
        <f t="shared" ca="1" si="0"/>
        <v>0</v>
      </c>
      <c r="O25" s="75" t="str">
        <f t="shared" ca="1" si="8"/>
        <v/>
      </c>
      <c r="P25" s="75" t="str">
        <f t="shared" ca="1" si="9"/>
        <v/>
      </c>
      <c r="Q25" s="75">
        <v>23</v>
      </c>
      <c r="R25" s="75" t="str">
        <f t="shared" ca="1" si="10"/>
        <v/>
      </c>
      <c r="S25" s="71" t="str">
        <f t="shared" ca="1" si="11"/>
        <v/>
      </c>
      <c r="T25" t="str">
        <f t="shared" ca="1" si="12"/>
        <v/>
      </c>
      <c r="U25" t="str">
        <f t="shared" ca="1" si="13"/>
        <v/>
      </c>
      <c r="V25" t="str">
        <f t="shared" ca="1" si="14"/>
        <v/>
      </c>
      <c r="W25" t="str">
        <f t="shared" ca="1" si="15"/>
        <v/>
      </c>
      <c r="X25" t="str">
        <f t="shared" ca="1" si="16"/>
        <v/>
      </c>
      <c r="Y25" s="8" t="str">
        <f t="shared" ca="1" si="17"/>
        <v/>
      </c>
      <c r="Z25" s="8" t="str">
        <f t="shared" ca="1" si="18"/>
        <v/>
      </c>
      <c r="AA25" s="8" t="str">
        <f t="shared" ca="1" si="19"/>
        <v/>
      </c>
      <c r="AB25" s="8" t="str">
        <f t="shared" ca="1" si="20"/>
        <v/>
      </c>
      <c r="AC25" s="77" t="str">
        <f t="shared" ca="1" si="21"/>
        <v/>
      </c>
      <c r="AD25" t="str">
        <f t="shared" ca="1" si="1"/>
        <v/>
      </c>
      <c r="AE25" t="str">
        <f t="shared" ca="1" si="22"/>
        <v/>
      </c>
      <c r="AF25" t="str">
        <f t="shared" ca="1" si="2"/>
        <v/>
      </c>
      <c r="AG25" s="71" t="str">
        <f t="shared" ca="1" si="23"/>
        <v/>
      </c>
      <c r="AH25" t="str">
        <f t="shared" ca="1" si="24"/>
        <v/>
      </c>
      <c r="AI25" t="str">
        <f t="shared" ca="1" si="25"/>
        <v/>
      </c>
      <c r="AJ25" t="str">
        <f t="shared" ca="1" si="26"/>
        <v/>
      </c>
      <c r="AK25" t="str">
        <f t="shared" ca="1" si="27"/>
        <v/>
      </c>
      <c r="AL25" t="str">
        <f t="shared" ca="1" si="28"/>
        <v/>
      </c>
      <c r="AM25" t="str">
        <f t="shared" ca="1" si="29"/>
        <v/>
      </c>
      <c r="AN25" t="str">
        <f t="shared" ca="1" si="30"/>
        <v/>
      </c>
      <c r="AO25" t="str">
        <f t="shared" ca="1" si="31"/>
        <v/>
      </c>
      <c r="AP25" t="str">
        <f t="shared" ca="1" si="32"/>
        <v/>
      </c>
      <c r="AQ25" s="45" t="str">
        <f t="shared" ca="1" si="33"/>
        <v/>
      </c>
    </row>
    <row r="26" spans="1:43">
      <c r="A26" s="71">
        <f>Startliste!A29</f>
        <v>24</v>
      </c>
      <c r="B26" t="str">
        <f>IF(Startliste!C29="","",Startliste!C29)</f>
        <v/>
      </c>
      <c r="C26" t="str">
        <f>IF(Startliste!D29="","",Startliste!D29)</f>
        <v/>
      </c>
      <c r="D26" t="str">
        <f>IF(Startliste!E29="","",Startliste!E29)</f>
        <v/>
      </c>
      <c r="E26" t="str">
        <f>IF(Startliste!G29="","",Startliste!G29)</f>
        <v/>
      </c>
      <c r="F26" t="str">
        <f>IF(Startliste!H29="","",Startliste!H29)</f>
        <v/>
      </c>
      <c r="G26" t="str">
        <f>IF(Startliste!I29="","",Startliste!I29)</f>
        <v/>
      </c>
      <c r="H26" s="45" t="str">
        <f>IF(Startliste!F29="","",Startliste!F29)</f>
        <v/>
      </c>
      <c r="I26" s="8">
        <f t="shared" ca="1" si="3"/>
        <v>0</v>
      </c>
      <c r="J26" s="8">
        <f t="shared" ca="1" si="4"/>
        <v>0</v>
      </c>
      <c r="K26" s="176">
        <f t="shared" ca="1" si="5"/>
        <v>0</v>
      </c>
      <c r="L26" s="175">
        <f t="shared" ca="1" si="6"/>
        <v>0</v>
      </c>
      <c r="M26" s="8">
        <f t="shared" ca="1" si="7"/>
        <v>0</v>
      </c>
      <c r="N26" s="176">
        <f t="shared" ca="1" si="0"/>
        <v>0</v>
      </c>
      <c r="O26" s="75" t="str">
        <f t="shared" ca="1" si="8"/>
        <v/>
      </c>
      <c r="P26" s="75" t="str">
        <f t="shared" ca="1" si="9"/>
        <v/>
      </c>
      <c r="Q26" s="75">
        <v>24</v>
      </c>
      <c r="R26" s="75" t="str">
        <f t="shared" ca="1" si="10"/>
        <v/>
      </c>
      <c r="S26" s="71" t="str">
        <f t="shared" ca="1" si="11"/>
        <v/>
      </c>
      <c r="T26" t="str">
        <f t="shared" ca="1" si="12"/>
        <v/>
      </c>
      <c r="U26" t="str">
        <f t="shared" ca="1" si="13"/>
        <v/>
      </c>
      <c r="V26" t="str">
        <f t="shared" ca="1" si="14"/>
        <v/>
      </c>
      <c r="W26" t="str">
        <f t="shared" ca="1" si="15"/>
        <v/>
      </c>
      <c r="X26" t="str">
        <f t="shared" ca="1" si="16"/>
        <v/>
      </c>
      <c r="Y26" s="8" t="str">
        <f t="shared" ca="1" si="17"/>
        <v/>
      </c>
      <c r="Z26" s="8" t="str">
        <f t="shared" ca="1" si="18"/>
        <v/>
      </c>
      <c r="AA26" s="8" t="str">
        <f t="shared" ca="1" si="19"/>
        <v/>
      </c>
      <c r="AB26" s="8" t="str">
        <f t="shared" ca="1" si="20"/>
        <v/>
      </c>
      <c r="AC26" s="77" t="str">
        <f t="shared" ca="1" si="21"/>
        <v/>
      </c>
      <c r="AD26" t="str">
        <f t="shared" ca="1" si="1"/>
        <v/>
      </c>
      <c r="AE26" t="str">
        <f t="shared" ca="1" si="22"/>
        <v/>
      </c>
      <c r="AF26" t="str">
        <f t="shared" ca="1" si="2"/>
        <v/>
      </c>
      <c r="AG26" s="71" t="str">
        <f t="shared" ca="1" si="23"/>
        <v/>
      </c>
      <c r="AH26" t="str">
        <f t="shared" ca="1" si="24"/>
        <v/>
      </c>
      <c r="AI26" t="str">
        <f t="shared" ca="1" si="25"/>
        <v/>
      </c>
      <c r="AJ26" t="str">
        <f t="shared" ca="1" si="26"/>
        <v/>
      </c>
      <c r="AK26" t="str">
        <f t="shared" ca="1" si="27"/>
        <v/>
      </c>
      <c r="AL26" t="str">
        <f t="shared" ca="1" si="28"/>
        <v/>
      </c>
      <c r="AM26" t="str">
        <f t="shared" ca="1" si="29"/>
        <v/>
      </c>
      <c r="AN26" t="str">
        <f t="shared" ca="1" si="30"/>
        <v/>
      </c>
      <c r="AO26" t="str">
        <f t="shared" ca="1" si="31"/>
        <v/>
      </c>
      <c r="AP26" t="str">
        <f t="shared" ca="1" si="32"/>
        <v/>
      </c>
      <c r="AQ26" s="45" t="str">
        <f t="shared" ca="1" si="33"/>
        <v/>
      </c>
    </row>
    <row r="27" spans="1:43">
      <c r="A27" s="71">
        <f>Startliste!A30</f>
        <v>25</v>
      </c>
      <c r="B27" t="str">
        <f>IF(Startliste!C30="","",Startliste!C30)</f>
        <v/>
      </c>
      <c r="C27" t="str">
        <f>IF(Startliste!D30="","",Startliste!D30)</f>
        <v/>
      </c>
      <c r="D27" t="str">
        <f>IF(Startliste!E30="","",Startliste!E30)</f>
        <v/>
      </c>
      <c r="E27" t="str">
        <f>IF(Startliste!G30="","",Startliste!G30)</f>
        <v/>
      </c>
      <c r="F27" t="str">
        <f>IF(Startliste!H30="","",Startliste!H30)</f>
        <v/>
      </c>
      <c r="G27" t="str">
        <f>IF(Startliste!I30="","",Startliste!I30)</f>
        <v/>
      </c>
      <c r="H27" s="45" t="str">
        <f>IF(Startliste!F30="","",Startliste!F30)</f>
        <v/>
      </c>
      <c r="I27" s="8">
        <f t="shared" ca="1" si="3"/>
        <v>0</v>
      </c>
      <c r="J27" s="8">
        <f t="shared" ca="1" si="4"/>
        <v>0</v>
      </c>
      <c r="K27" s="176">
        <f t="shared" ca="1" si="5"/>
        <v>0</v>
      </c>
      <c r="L27" s="175">
        <f t="shared" ca="1" si="6"/>
        <v>0</v>
      </c>
      <c r="M27" s="8">
        <f t="shared" ca="1" si="7"/>
        <v>0</v>
      </c>
      <c r="N27" s="176">
        <f t="shared" ca="1" si="0"/>
        <v>0</v>
      </c>
      <c r="O27" s="75" t="str">
        <f t="shared" ca="1" si="8"/>
        <v/>
      </c>
      <c r="P27" s="75" t="str">
        <f t="shared" ca="1" si="9"/>
        <v/>
      </c>
      <c r="Q27" s="75">
        <v>25</v>
      </c>
      <c r="R27" s="75" t="str">
        <f t="shared" ca="1" si="10"/>
        <v/>
      </c>
      <c r="S27" s="71" t="str">
        <f t="shared" ca="1" si="11"/>
        <v/>
      </c>
      <c r="T27" t="str">
        <f t="shared" ca="1" si="12"/>
        <v/>
      </c>
      <c r="U27" t="str">
        <f t="shared" ca="1" si="13"/>
        <v/>
      </c>
      <c r="V27" t="str">
        <f t="shared" ca="1" si="14"/>
        <v/>
      </c>
      <c r="W27" t="str">
        <f t="shared" ca="1" si="15"/>
        <v/>
      </c>
      <c r="X27" t="str">
        <f t="shared" ca="1" si="16"/>
        <v/>
      </c>
      <c r="Y27" s="8" t="str">
        <f t="shared" ca="1" si="17"/>
        <v/>
      </c>
      <c r="Z27" s="8" t="str">
        <f t="shared" ca="1" si="18"/>
        <v/>
      </c>
      <c r="AA27" s="8" t="str">
        <f t="shared" ca="1" si="19"/>
        <v/>
      </c>
      <c r="AB27" s="8" t="str">
        <f t="shared" ca="1" si="20"/>
        <v/>
      </c>
      <c r="AC27" s="77" t="str">
        <f t="shared" ca="1" si="21"/>
        <v/>
      </c>
      <c r="AD27" t="str">
        <f t="shared" ca="1" si="1"/>
        <v/>
      </c>
      <c r="AE27" t="str">
        <f t="shared" ca="1" si="22"/>
        <v/>
      </c>
      <c r="AF27" t="str">
        <f t="shared" ca="1" si="2"/>
        <v/>
      </c>
      <c r="AG27" s="71" t="str">
        <f t="shared" ca="1" si="23"/>
        <v/>
      </c>
      <c r="AH27" t="str">
        <f t="shared" ca="1" si="24"/>
        <v/>
      </c>
      <c r="AI27" t="str">
        <f t="shared" ca="1" si="25"/>
        <v/>
      </c>
      <c r="AJ27" t="str">
        <f t="shared" ca="1" si="26"/>
        <v/>
      </c>
      <c r="AK27" t="str">
        <f t="shared" ca="1" si="27"/>
        <v/>
      </c>
      <c r="AL27" t="str">
        <f t="shared" ca="1" si="28"/>
        <v/>
      </c>
      <c r="AM27" t="str">
        <f t="shared" ca="1" si="29"/>
        <v/>
      </c>
      <c r="AN27" t="str">
        <f t="shared" ca="1" si="30"/>
        <v/>
      </c>
      <c r="AO27" t="str">
        <f t="shared" ca="1" si="31"/>
        <v/>
      </c>
      <c r="AP27" t="str">
        <f t="shared" ca="1" si="32"/>
        <v/>
      </c>
      <c r="AQ27" s="45" t="str">
        <f t="shared" ca="1" si="33"/>
        <v/>
      </c>
    </row>
    <row r="28" spans="1:43">
      <c r="A28" s="71">
        <f>Startliste!A31</f>
        <v>26</v>
      </c>
      <c r="B28" t="str">
        <f>IF(Startliste!C31="","",Startliste!C31)</f>
        <v/>
      </c>
      <c r="C28" t="str">
        <f>IF(Startliste!D31="","",Startliste!D31)</f>
        <v/>
      </c>
      <c r="D28" t="str">
        <f>IF(Startliste!E31="","",Startliste!E31)</f>
        <v/>
      </c>
      <c r="E28" t="str">
        <f>IF(Startliste!G31="","",Startliste!G31)</f>
        <v/>
      </c>
      <c r="F28" t="str">
        <f>IF(Startliste!H31="","",Startliste!H31)</f>
        <v/>
      </c>
      <c r="G28" t="str">
        <f>IF(Startliste!I31="","",Startliste!I31)</f>
        <v/>
      </c>
      <c r="H28" s="45" t="str">
        <f>IF(Startliste!F31="","",Startliste!F31)</f>
        <v/>
      </c>
      <c r="I28" s="8">
        <f t="shared" ca="1" si="3"/>
        <v>0</v>
      </c>
      <c r="J28" s="8">
        <f t="shared" ca="1" si="4"/>
        <v>0</v>
      </c>
      <c r="K28" s="176">
        <f t="shared" ca="1" si="5"/>
        <v>0</v>
      </c>
      <c r="L28" s="175">
        <f t="shared" ca="1" si="6"/>
        <v>0</v>
      </c>
      <c r="M28" s="8">
        <f t="shared" ca="1" si="7"/>
        <v>0</v>
      </c>
      <c r="N28" s="176">
        <f t="shared" ca="1" si="0"/>
        <v>0</v>
      </c>
      <c r="O28" s="75" t="str">
        <f t="shared" ca="1" si="8"/>
        <v/>
      </c>
      <c r="P28" s="75" t="str">
        <f t="shared" ca="1" si="9"/>
        <v/>
      </c>
      <c r="Q28" s="75">
        <v>26</v>
      </c>
      <c r="R28" s="75" t="str">
        <f t="shared" ca="1" si="10"/>
        <v/>
      </c>
      <c r="S28" s="71" t="str">
        <f t="shared" ca="1" si="11"/>
        <v/>
      </c>
      <c r="T28" t="str">
        <f t="shared" ca="1" si="12"/>
        <v/>
      </c>
      <c r="U28" t="str">
        <f t="shared" ca="1" si="13"/>
        <v/>
      </c>
      <c r="V28" t="str">
        <f t="shared" ca="1" si="14"/>
        <v/>
      </c>
      <c r="W28" t="str">
        <f t="shared" ca="1" si="15"/>
        <v/>
      </c>
      <c r="X28" t="str">
        <f t="shared" ca="1" si="16"/>
        <v/>
      </c>
      <c r="Y28" s="8" t="str">
        <f t="shared" ca="1" si="17"/>
        <v/>
      </c>
      <c r="Z28" s="8" t="str">
        <f t="shared" ca="1" si="18"/>
        <v/>
      </c>
      <c r="AA28" s="8" t="str">
        <f t="shared" ca="1" si="19"/>
        <v/>
      </c>
      <c r="AB28" s="8" t="str">
        <f t="shared" ca="1" si="20"/>
        <v/>
      </c>
      <c r="AC28" s="77" t="str">
        <f t="shared" ca="1" si="21"/>
        <v/>
      </c>
      <c r="AD28" t="str">
        <f t="shared" ca="1" si="1"/>
        <v/>
      </c>
      <c r="AE28" t="str">
        <f t="shared" ca="1" si="22"/>
        <v/>
      </c>
      <c r="AF28" t="str">
        <f t="shared" ca="1" si="2"/>
        <v/>
      </c>
      <c r="AG28" s="71" t="str">
        <f t="shared" ca="1" si="23"/>
        <v/>
      </c>
      <c r="AH28" t="str">
        <f t="shared" ca="1" si="24"/>
        <v/>
      </c>
      <c r="AI28" t="str">
        <f t="shared" ca="1" si="25"/>
        <v/>
      </c>
      <c r="AJ28" t="str">
        <f t="shared" ca="1" si="26"/>
        <v/>
      </c>
      <c r="AK28" t="str">
        <f t="shared" ca="1" si="27"/>
        <v/>
      </c>
      <c r="AL28" t="str">
        <f t="shared" ca="1" si="28"/>
        <v/>
      </c>
      <c r="AM28" t="str">
        <f t="shared" ca="1" si="29"/>
        <v/>
      </c>
      <c r="AN28" t="str">
        <f t="shared" ca="1" si="30"/>
        <v/>
      </c>
      <c r="AO28" t="str">
        <f t="shared" ca="1" si="31"/>
        <v/>
      </c>
      <c r="AP28" t="str">
        <f t="shared" ca="1" si="32"/>
        <v/>
      </c>
      <c r="AQ28" s="45" t="str">
        <f t="shared" ca="1" si="33"/>
        <v/>
      </c>
    </row>
    <row r="29" spans="1:43">
      <c r="A29" s="71">
        <f>Startliste!A32</f>
        <v>27</v>
      </c>
      <c r="B29" t="str">
        <f>IF(Startliste!C32="","",Startliste!C32)</f>
        <v/>
      </c>
      <c r="C29" t="str">
        <f>IF(Startliste!D32="","",Startliste!D32)</f>
        <v/>
      </c>
      <c r="D29" t="str">
        <f>IF(Startliste!E32="","",Startliste!E32)</f>
        <v/>
      </c>
      <c r="E29" t="str">
        <f>IF(Startliste!G32="","",Startliste!G32)</f>
        <v/>
      </c>
      <c r="F29" t="str">
        <f>IF(Startliste!H32="","",Startliste!H32)</f>
        <v/>
      </c>
      <c r="G29" t="str">
        <f>IF(Startliste!I32="","",Startliste!I32)</f>
        <v/>
      </c>
      <c r="H29" s="45" t="str">
        <f>IF(Startliste!F32="","",Startliste!F32)</f>
        <v/>
      </c>
      <c r="I29" s="8">
        <f t="shared" ca="1" si="3"/>
        <v>0</v>
      </c>
      <c r="J29" s="8">
        <f t="shared" ca="1" si="4"/>
        <v>0</v>
      </c>
      <c r="K29" s="176">
        <f t="shared" ca="1" si="5"/>
        <v>0</v>
      </c>
      <c r="L29" s="175">
        <f t="shared" ca="1" si="6"/>
        <v>0</v>
      </c>
      <c r="M29" s="8">
        <f t="shared" ca="1" si="7"/>
        <v>0</v>
      </c>
      <c r="N29" s="176">
        <f t="shared" ca="1" si="0"/>
        <v>0</v>
      </c>
      <c r="O29" s="75" t="str">
        <f t="shared" ca="1" si="8"/>
        <v/>
      </c>
      <c r="P29" s="75" t="str">
        <f t="shared" ca="1" si="9"/>
        <v/>
      </c>
      <c r="Q29" s="75">
        <v>27</v>
      </c>
      <c r="R29" s="75" t="str">
        <f t="shared" ca="1" si="10"/>
        <v/>
      </c>
      <c r="S29" s="71" t="str">
        <f t="shared" ca="1" si="11"/>
        <v/>
      </c>
      <c r="T29" t="str">
        <f t="shared" ca="1" si="12"/>
        <v/>
      </c>
      <c r="U29" t="str">
        <f t="shared" ca="1" si="13"/>
        <v/>
      </c>
      <c r="V29" t="str">
        <f t="shared" ca="1" si="14"/>
        <v/>
      </c>
      <c r="W29" t="str">
        <f t="shared" ca="1" si="15"/>
        <v/>
      </c>
      <c r="X29" t="str">
        <f t="shared" ca="1" si="16"/>
        <v/>
      </c>
      <c r="Y29" s="8" t="str">
        <f t="shared" ca="1" si="17"/>
        <v/>
      </c>
      <c r="Z29" s="8" t="str">
        <f t="shared" ca="1" si="18"/>
        <v/>
      </c>
      <c r="AA29" s="8" t="str">
        <f t="shared" ca="1" si="19"/>
        <v/>
      </c>
      <c r="AB29" s="8" t="str">
        <f t="shared" ca="1" si="20"/>
        <v/>
      </c>
      <c r="AC29" s="77" t="str">
        <f t="shared" ca="1" si="21"/>
        <v/>
      </c>
      <c r="AD29" t="str">
        <f t="shared" ca="1" si="1"/>
        <v/>
      </c>
      <c r="AE29" t="str">
        <f t="shared" ca="1" si="22"/>
        <v/>
      </c>
      <c r="AF29" t="str">
        <f t="shared" ca="1" si="2"/>
        <v/>
      </c>
      <c r="AG29" s="71" t="str">
        <f t="shared" ca="1" si="23"/>
        <v/>
      </c>
      <c r="AH29" t="str">
        <f t="shared" ca="1" si="24"/>
        <v/>
      </c>
      <c r="AI29" t="str">
        <f t="shared" ca="1" si="25"/>
        <v/>
      </c>
      <c r="AJ29" t="str">
        <f t="shared" ca="1" si="26"/>
        <v/>
      </c>
      <c r="AK29" t="str">
        <f t="shared" ca="1" si="27"/>
        <v/>
      </c>
      <c r="AL29" t="str">
        <f t="shared" ca="1" si="28"/>
        <v/>
      </c>
      <c r="AM29" t="str">
        <f t="shared" ca="1" si="29"/>
        <v/>
      </c>
      <c r="AN29" t="str">
        <f t="shared" ca="1" si="30"/>
        <v/>
      </c>
      <c r="AO29" t="str">
        <f t="shared" ca="1" si="31"/>
        <v/>
      </c>
      <c r="AP29" t="str">
        <f t="shared" ca="1" si="32"/>
        <v/>
      </c>
      <c r="AQ29" s="45" t="str">
        <f t="shared" ca="1" si="33"/>
        <v/>
      </c>
    </row>
    <row r="30" spans="1:43">
      <c r="A30" s="71">
        <f>Startliste!A33</f>
        <v>28</v>
      </c>
      <c r="B30" t="str">
        <f>IF(Startliste!C33="","",Startliste!C33)</f>
        <v/>
      </c>
      <c r="C30" t="str">
        <f>IF(Startliste!D33="","",Startliste!D33)</f>
        <v/>
      </c>
      <c r="D30" t="str">
        <f>IF(Startliste!E33="","",Startliste!E33)</f>
        <v/>
      </c>
      <c r="E30" t="str">
        <f>IF(Startliste!G33="","",Startliste!G33)</f>
        <v/>
      </c>
      <c r="F30" t="str">
        <f>IF(Startliste!H33="","",Startliste!H33)</f>
        <v/>
      </c>
      <c r="G30" t="str">
        <f>IF(Startliste!I33="","",Startliste!I33)</f>
        <v/>
      </c>
      <c r="H30" s="45" t="str">
        <f>IF(Startliste!F33="","",Startliste!F33)</f>
        <v/>
      </c>
      <c r="I30" s="8">
        <f t="shared" ca="1" si="3"/>
        <v>0</v>
      </c>
      <c r="J30" s="8">
        <f t="shared" ca="1" si="4"/>
        <v>0</v>
      </c>
      <c r="K30" s="176">
        <f t="shared" ca="1" si="5"/>
        <v>0</v>
      </c>
      <c r="L30" s="175">
        <f t="shared" ca="1" si="6"/>
        <v>0</v>
      </c>
      <c r="M30" s="8">
        <f t="shared" ca="1" si="7"/>
        <v>0</v>
      </c>
      <c r="N30" s="176">
        <f t="shared" ca="1" si="0"/>
        <v>0</v>
      </c>
      <c r="O30" s="75" t="str">
        <f t="shared" ca="1" si="8"/>
        <v/>
      </c>
      <c r="P30" s="75" t="str">
        <f t="shared" ca="1" si="9"/>
        <v/>
      </c>
      <c r="Q30" s="75">
        <v>28</v>
      </c>
      <c r="R30" s="75" t="str">
        <f t="shared" ca="1" si="10"/>
        <v/>
      </c>
      <c r="S30" s="71" t="str">
        <f t="shared" ca="1" si="11"/>
        <v/>
      </c>
      <c r="T30" t="str">
        <f t="shared" ca="1" si="12"/>
        <v/>
      </c>
      <c r="U30" t="str">
        <f t="shared" ca="1" si="13"/>
        <v/>
      </c>
      <c r="V30" t="str">
        <f t="shared" ca="1" si="14"/>
        <v/>
      </c>
      <c r="W30" t="str">
        <f t="shared" ca="1" si="15"/>
        <v/>
      </c>
      <c r="X30" t="str">
        <f t="shared" ca="1" si="16"/>
        <v/>
      </c>
      <c r="Y30" s="8" t="str">
        <f t="shared" ca="1" si="17"/>
        <v/>
      </c>
      <c r="Z30" s="8" t="str">
        <f t="shared" ca="1" si="18"/>
        <v/>
      </c>
      <c r="AA30" s="8" t="str">
        <f t="shared" ca="1" si="19"/>
        <v/>
      </c>
      <c r="AB30" s="8" t="str">
        <f t="shared" ca="1" si="20"/>
        <v/>
      </c>
      <c r="AC30" s="77" t="str">
        <f t="shared" ca="1" si="21"/>
        <v/>
      </c>
      <c r="AD30" t="str">
        <f t="shared" ca="1" si="1"/>
        <v/>
      </c>
      <c r="AE30" t="str">
        <f t="shared" ca="1" si="22"/>
        <v/>
      </c>
      <c r="AF30" t="str">
        <f t="shared" ca="1" si="2"/>
        <v/>
      </c>
      <c r="AG30" s="71" t="str">
        <f t="shared" ca="1" si="23"/>
        <v/>
      </c>
      <c r="AH30" t="str">
        <f t="shared" ca="1" si="24"/>
        <v/>
      </c>
      <c r="AI30" t="str">
        <f t="shared" ca="1" si="25"/>
        <v/>
      </c>
      <c r="AJ30" t="str">
        <f t="shared" ca="1" si="26"/>
        <v/>
      </c>
      <c r="AK30" t="str">
        <f t="shared" ca="1" si="27"/>
        <v/>
      </c>
      <c r="AL30" t="str">
        <f t="shared" ca="1" si="28"/>
        <v/>
      </c>
      <c r="AM30" t="str">
        <f t="shared" ca="1" si="29"/>
        <v/>
      </c>
      <c r="AN30" t="str">
        <f t="shared" ca="1" si="30"/>
        <v/>
      </c>
      <c r="AO30" t="str">
        <f t="shared" ca="1" si="31"/>
        <v/>
      </c>
      <c r="AP30" t="str">
        <f t="shared" ca="1" si="32"/>
        <v/>
      </c>
      <c r="AQ30" s="45" t="str">
        <f t="shared" ca="1" si="33"/>
        <v/>
      </c>
    </row>
    <row r="31" spans="1:43">
      <c r="A31" s="71">
        <f>Startliste!A34</f>
        <v>29</v>
      </c>
      <c r="B31" t="str">
        <f>IF(Startliste!C34="","",Startliste!C34)</f>
        <v/>
      </c>
      <c r="C31" t="str">
        <f>IF(Startliste!D34="","",Startliste!D34)</f>
        <v/>
      </c>
      <c r="D31" t="str">
        <f>IF(Startliste!E34="","",Startliste!E34)</f>
        <v/>
      </c>
      <c r="E31" t="str">
        <f>IF(Startliste!G34="","",Startliste!G34)</f>
        <v/>
      </c>
      <c r="F31" t="str">
        <f>IF(Startliste!H34="","",Startliste!H34)</f>
        <v/>
      </c>
      <c r="G31" t="str">
        <f>IF(Startliste!I34="","",Startliste!I34)</f>
        <v/>
      </c>
      <c r="H31" s="45" t="str">
        <f>IF(Startliste!F34="","",Startliste!F34)</f>
        <v/>
      </c>
      <c r="I31" s="8">
        <f t="shared" ca="1" si="3"/>
        <v>0</v>
      </c>
      <c r="J31" s="8">
        <f t="shared" ca="1" si="4"/>
        <v>0</v>
      </c>
      <c r="K31" s="176">
        <f t="shared" ca="1" si="5"/>
        <v>0</v>
      </c>
      <c r="L31" s="175">
        <f t="shared" ca="1" si="6"/>
        <v>0</v>
      </c>
      <c r="M31" s="8">
        <f t="shared" ca="1" si="7"/>
        <v>0</v>
      </c>
      <c r="N31" s="176">
        <f t="shared" ca="1" si="0"/>
        <v>0</v>
      </c>
      <c r="O31" s="75" t="str">
        <f t="shared" ca="1" si="8"/>
        <v/>
      </c>
      <c r="P31" s="75" t="str">
        <f t="shared" ca="1" si="9"/>
        <v/>
      </c>
      <c r="Q31" s="75">
        <v>29</v>
      </c>
      <c r="R31" s="75" t="str">
        <f t="shared" ca="1" si="10"/>
        <v/>
      </c>
      <c r="S31" s="71" t="str">
        <f t="shared" ca="1" si="11"/>
        <v/>
      </c>
      <c r="T31" t="str">
        <f t="shared" ca="1" si="12"/>
        <v/>
      </c>
      <c r="U31" t="str">
        <f t="shared" ca="1" si="13"/>
        <v/>
      </c>
      <c r="V31" t="str">
        <f t="shared" ca="1" si="14"/>
        <v/>
      </c>
      <c r="W31" t="str">
        <f t="shared" ca="1" si="15"/>
        <v/>
      </c>
      <c r="X31" t="str">
        <f t="shared" ca="1" si="16"/>
        <v/>
      </c>
      <c r="Y31" s="8" t="str">
        <f t="shared" ca="1" si="17"/>
        <v/>
      </c>
      <c r="Z31" s="8" t="str">
        <f t="shared" ca="1" si="18"/>
        <v/>
      </c>
      <c r="AA31" s="8" t="str">
        <f t="shared" ca="1" si="19"/>
        <v/>
      </c>
      <c r="AB31" s="8" t="str">
        <f t="shared" ca="1" si="20"/>
        <v/>
      </c>
      <c r="AC31" s="77" t="str">
        <f t="shared" ca="1" si="21"/>
        <v/>
      </c>
      <c r="AD31" t="str">
        <f t="shared" ca="1" si="1"/>
        <v/>
      </c>
      <c r="AE31" t="str">
        <f t="shared" ca="1" si="22"/>
        <v/>
      </c>
      <c r="AF31" t="str">
        <f t="shared" ca="1" si="2"/>
        <v/>
      </c>
      <c r="AG31" s="71" t="str">
        <f t="shared" ca="1" si="23"/>
        <v/>
      </c>
      <c r="AH31" t="str">
        <f t="shared" ca="1" si="24"/>
        <v/>
      </c>
      <c r="AI31" t="str">
        <f t="shared" ca="1" si="25"/>
        <v/>
      </c>
      <c r="AJ31" t="str">
        <f t="shared" ca="1" si="26"/>
        <v/>
      </c>
      <c r="AK31" t="str">
        <f t="shared" ca="1" si="27"/>
        <v/>
      </c>
      <c r="AL31" t="str">
        <f t="shared" ca="1" si="28"/>
        <v/>
      </c>
      <c r="AM31" t="str">
        <f t="shared" ca="1" si="29"/>
        <v/>
      </c>
      <c r="AN31" t="str">
        <f t="shared" ca="1" si="30"/>
        <v/>
      </c>
      <c r="AO31" t="str">
        <f t="shared" ca="1" si="31"/>
        <v/>
      </c>
      <c r="AP31" t="str">
        <f t="shared" ca="1" si="32"/>
        <v/>
      </c>
      <c r="AQ31" s="45" t="str">
        <f t="shared" ca="1" si="33"/>
        <v/>
      </c>
    </row>
    <row r="32" spans="1:43" ht="15.75" thickBot="1">
      <c r="A32" s="72">
        <f>Startliste!A35</f>
        <v>30</v>
      </c>
      <c r="B32" s="60" t="str">
        <f>IF(Startliste!C35="","",Startliste!C35)</f>
        <v/>
      </c>
      <c r="C32" s="60" t="str">
        <f>IF(Startliste!D35="","",Startliste!D35)</f>
        <v/>
      </c>
      <c r="D32" s="60" t="str">
        <f>IF(Startliste!E35="","",Startliste!E35)</f>
        <v/>
      </c>
      <c r="E32" s="60" t="str">
        <f>IF(Startliste!G35="","",Startliste!G35)</f>
        <v/>
      </c>
      <c r="F32" s="60" t="str">
        <f>IF(Startliste!H35="","",Startliste!H35)</f>
        <v/>
      </c>
      <c r="G32" s="60" t="str">
        <f>IF(Startliste!I35="","",Startliste!I35)</f>
        <v/>
      </c>
      <c r="H32" s="46" t="str">
        <f>IF(Startliste!F35="","",Startliste!F35)</f>
        <v/>
      </c>
      <c r="I32" s="178">
        <f t="shared" ca="1" si="3"/>
        <v>0</v>
      </c>
      <c r="J32" s="178">
        <f t="shared" ca="1" si="4"/>
        <v>0</v>
      </c>
      <c r="K32" s="179">
        <f t="shared" ca="1" si="5"/>
        <v>0</v>
      </c>
      <c r="L32" s="177">
        <f t="shared" ca="1" si="6"/>
        <v>0</v>
      </c>
      <c r="M32" s="178">
        <f t="shared" ca="1" si="7"/>
        <v>0</v>
      </c>
      <c r="N32" s="179">
        <f t="shared" ca="1" si="0"/>
        <v>0</v>
      </c>
      <c r="O32" s="75" t="str">
        <f t="shared" ca="1" si="8"/>
        <v/>
      </c>
      <c r="P32" s="75" t="str">
        <f t="shared" ca="1" si="9"/>
        <v/>
      </c>
      <c r="Q32" s="75">
        <v>30</v>
      </c>
      <c r="R32" s="75" t="str">
        <f t="shared" ca="1" si="10"/>
        <v/>
      </c>
      <c r="S32" s="72" t="str">
        <f t="shared" ca="1" si="11"/>
        <v/>
      </c>
      <c r="T32" s="60" t="str">
        <f t="shared" ca="1" si="12"/>
        <v/>
      </c>
      <c r="U32" s="60" t="str">
        <f t="shared" ca="1" si="13"/>
        <v/>
      </c>
      <c r="V32" s="60" t="str">
        <f t="shared" ca="1" si="14"/>
        <v/>
      </c>
      <c r="W32" s="60" t="str">
        <f t="shared" ca="1" si="15"/>
        <v/>
      </c>
      <c r="X32" s="60" t="str">
        <f t="shared" ca="1" si="16"/>
        <v/>
      </c>
      <c r="Y32" s="178" t="str">
        <f t="shared" ca="1" si="17"/>
        <v/>
      </c>
      <c r="Z32" s="178" t="str">
        <f t="shared" ca="1" si="18"/>
        <v/>
      </c>
      <c r="AA32" s="178" t="str">
        <f t="shared" ca="1" si="19"/>
        <v/>
      </c>
      <c r="AB32" s="178" t="str">
        <f t="shared" ca="1" si="20"/>
        <v/>
      </c>
      <c r="AC32" s="78" t="str">
        <f t="shared" ca="1" si="21"/>
        <v/>
      </c>
      <c r="AD32" t="str">
        <f t="shared" ca="1" si="1"/>
        <v/>
      </c>
      <c r="AE32" t="str">
        <f t="shared" ca="1" si="22"/>
        <v/>
      </c>
      <c r="AF32" t="str">
        <f t="shared" ca="1" si="2"/>
        <v/>
      </c>
      <c r="AG32" s="72" t="str">
        <f t="shared" ca="1" si="23"/>
        <v/>
      </c>
      <c r="AH32" s="60" t="str">
        <f t="shared" ca="1" si="24"/>
        <v/>
      </c>
      <c r="AI32" s="60" t="str">
        <f t="shared" ca="1" si="25"/>
        <v/>
      </c>
      <c r="AJ32" s="60" t="str">
        <f t="shared" ca="1" si="26"/>
        <v/>
      </c>
      <c r="AK32" s="60" t="str">
        <f t="shared" ca="1" si="27"/>
        <v/>
      </c>
      <c r="AL32" s="60" t="str">
        <f t="shared" ca="1" si="28"/>
        <v/>
      </c>
      <c r="AM32" s="60" t="str">
        <f t="shared" ca="1" si="29"/>
        <v/>
      </c>
      <c r="AN32" s="60" t="str">
        <f t="shared" ca="1" si="30"/>
        <v/>
      </c>
      <c r="AO32" s="60" t="str">
        <f t="shared" ca="1" si="31"/>
        <v/>
      </c>
      <c r="AP32" s="60" t="str">
        <f t="shared" ca="1" si="32"/>
        <v/>
      </c>
      <c r="AQ32" s="46" t="str">
        <f t="shared" ca="1" si="33"/>
        <v/>
      </c>
    </row>
    <row r="35" spans="10:10">
      <c r="J35" s="156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7"/>
  <sheetViews>
    <sheetView topLeftCell="A7" zoomScale="70" zoomScaleNormal="70" workbookViewId="0">
      <selection activeCell="D42" sqref="D42"/>
    </sheetView>
  </sheetViews>
  <sheetFormatPr defaultColWidth="11.42578125" defaultRowHeight="15"/>
  <cols>
    <col min="1" max="1" width="23.42578125" customWidth="1"/>
    <col min="2" max="2" width="24.42578125" customWidth="1"/>
  </cols>
  <sheetData>
    <row r="1" spans="2:25" ht="15.75" thickBot="1"/>
    <row r="2" spans="2:25" ht="21">
      <c r="B2" s="68" t="s">
        <v>51</v>
      </c>
      <c r="C2" s="258" t="s">
        <v>52</v>
      </c>
      <c r="D2" s="258"/>
      <c r="E2" s="258"/>
      <c r="F2" s="258"/>
      <c r="G2" s="259"/>
    </row>
    <row r="3" spans="2:25">
      <c r="B3" s="64"/>
      <c r="C3" s="260"/>
      <c r="D3" s="260"/>
      <c r="E3" s="260"/>
      <c r="F3" s="260"/>
      <c r="G3" s="261"/>
    </row>
    <row r="4" spans="2:25">
      <c r="B4" s="64"/>
      <c r="C4" s="262"/>
      <c r="D4" s="262"/>
      <c r="E4" s="262"/>
      <c r="F4" s="262"/>
      <c r="G4" s="65"/>
    </row>
    <row r="5" spans="2:25" ht="15" customHeight="1">
      <c r="B5" s="64"/>
      <c r="C5" s="281" t="s">
        <v>53</v>
      </c>
      <c r="D5" s="281"/>
      <c r="E5" s="281"/>
      <c r="F5" s="281"/>
      <c r="G5" s="282"/>
    </row>
    <row r="6" spans="2:25" ht="15" customHeight="1">
      <c r="B6" s="64"/>
      <c r="C6" s="281"/>
      <c r="D6" s="281"/>
      <c r="E6" s="281"/>
      <c r="F6" s="281"/>
      <c r="G6" s="282"/>
    </row>
    <row r="7" spans="2:25" ht="15" customHeight="1">
      <c r="B7" s="64"/>
      <c r="C7" s="281"/>
      <c r="D7" s="281"/>
      <c r="E7" s="281"/>
      <c r="F7" s="281"/>
      <c r="G7" s="282"/>
    </row>
    <row r="8" spans="2:25" ht="15" customHeight="1">
      <c r="B8" s="64"/>
      <c r="C8" s="281"/>
      <c r="D8" s="281"/>
      <c r="E8" s="281"/>
      <c r="F8" s="281"/>
      <c r="G8" s="282"/>
    </row>
    <row r="9" spans="2:25">
      <c r="B9" s="64"/>
      <c r="C9" s="281"/>
      <c r="D9" s="281"/>
      <c r="E9" s="281"/>
      <c r="F9" s="281"/>
      <c r="G9" s="282"/>
    </row>
    <row r="10" spans="2:25" ht="15.75" thickBot="1">
      <c r="B10" s="66"/>
      <c r="C10" s="283"/>
      <c r="D10" s="283"/>
      <c r="E10" s="283"/>
      <c r="F10" s="283"/>
      <c r="G10" s="284"/>
    </row>
    <row r="14" spans="2:25" ht="26.25">
      <c r="B14" s="12" t="s">
        <v>54</v>
      </c>
      <c r="C14" s="69"/>
      <c r="D14" s="69"/>
      <c r="E14" s="69"/>
      <c r="F14" s="69"/>
      <c r="G14" s="69"/>
      <c r="H14" s="69"/>
      <c r="M14" s="49" t="s">
        <v>55</v>
      </c>
      <c r="N14" s="48"/>
      <c r="O14" s="48"/>
    </row>
    <row r="15" spans="2:25" ht="15.75" thickBot="1">
      <c r="B15" s="4" t="s">
        <v>56</v>
      </c>
      <c r="C15" s="47"/>
      <c r="D15" s="69"/>
      <c r="E15" s="69"/>
      <c r="F15" s="1"/>
      <c r="G15" s="67"/>
      <c r="H15" s="67"/>
      <c r="I15" s="67"/>
      <c r="J15" s="67"/>
      <c r="K15" s="67"/>
      <c r="M15" s="18"/>
      <c r="N15" s="18"/>
      <c r="O15" s="18"/>
      <c r="P15" s="18"/>
      <c r="Q15" s="18"/>
      <c r="R15" s="18"/>
      <c r="S15" s="18"/>
      <c r="T15" s="263" t="s">
        <v>57</v>
      </c>
      <c r="U15" s="264"/>
      <c r="V15" s="265" t="s">
        <v>58</v>
      </c>
      <c r="W15" s="266"/>
      <c r="X15" s="41"/>
    </row>
    <row r="16" spans="2:25">
      <c r="B16" t="s">
        <v>59</v>
      </c>
      <c r="C16" s="7">
        <v>5</v>
      </c>
      <c r="D16" s="69"/>
      <c r="E16" s="69"/>
      <c r="F16" s="69"/>
      <c r="G16" s="67"/>
      <c r="H16" s="67"/>
      <c r="I16" s="67"/>
      <c r="J16" s="67"/>
      <c r="K16" s="67"/>
      <c r="M16" s="267" t="s">
        <v>60</v>
      </c>
      <c r="N16" s="270" t="s">
        <v>61</v>
      </c>
      <c r="O16" s="270" t="s">
        <v>62</v>
      </c>
      <c r="P16" s="270"/>
      <c r="Q16" s="270"/>
      <c r="R16" s="272" t="s">
        <v>63</v>
      </c>
      <c r="S16" s="273"/>
      <c r="T16" s="19"/>
      <c r="U16" s="20"/>
      <c r="V16" s="274">
        <v>0.3</v>
      </c>
      <c r="W16" s="276">
        <v>5</v>
      </c>
      <c r="X16" s="288">
        <v>0.3</v>
      </c>
      <c r="Y16" s="289">
        <f>SUM(W16*X16)</f>
        <v>1.5</v>
      </c>
    </row>
    <row r="17" spans="2:25">
      <c r="B17" t="s">
        <v>64</v>
      </c>
      <c r="C17" s="7">
        <v>5</v>
      </c>
      <c r="D17" s="69"/>
      <c r="E17" s="69"/>
      <c r="F17" s="69"/>
      <c r="G17" s="290"/>
      <c r="H17" s="290"/>
      <c r="I17" s="290"/>
      <c r="J17" s="290"/>
      <c r="M17" s="268"/>
      <c r="N17" s="271"/>
      <c r="O17" s="271" t="s">
        <v>65</v>
      </c>
      <c r="P17" s="271"/>
      <c r="Q17" s="271"/>
      <c r="R17" s="291" t="s">
        <v>66</v>
      </c>
      <c r="S17" s="292"/>
      <c r="T17" s="256"/>
      <c r="U17" s="21"/>
      <c r="V17" s="275"/>
      <c r="W17" s="277"/>
      <c r="X17" s="288"/>
      <c r="Y17" s="289"/>
    </row>
    <row r="18" spans="2:25">
      <c r="B18" t="s">
        <v>67</v>
      </c>
      <c r="C18" s="7">
        <v>5</v>
      </c>
      <c r="D18" s="69"/>
      <c r="E18" s="69"/>
      <c r="F18" s="69"/>
      <c r="G18" s="61"/>
      <c r="H18" s="61"/>
      <c r="I18" s="61"/>
      <c r="J18" s="61"/>
      <c r="M18" s="268"/>
      <c r="N18" s="271"/>
      <c r="O18" s="271" t="s">
        <v>68</v>
      </c>
      <c r="P18" s="271"/>
      <c r="Q18" s="271"/>
      <c r="R18" s="291" t="s">
        <v>69</v>
      </c>
      <c r="S18" s="292"/>
      <c r="T18" s="22"/>
      <c r="U18" s="23"/>
      <c r="V18" s="275"/>
      <c r="W18" s="277"/>
      <c r="X18" s="288"/>
      <c r="Y18" s="289"/>
    </row>
    <row r="19" spans="2:25">
      <c r="B19" t="s">
        <v>70</v>
      </c>
      <c r="C19" s="7">
        <v>5</v>
      </c>
      <c r="D19" s="69"/>
      <c r="E19" s="69"/>
      <c r="F19" s="69"/>
      <c r="G19" s="61"/>
      <c r="H19" s="61"/>
      <c r="I19" s="61"/>
      <c r="J19" s="61"/>
      <c r="M19" s="268"/>
      <c r="N19" s="285" t="s">
        <v>71</v>
      </c>
      <c r="O19" s="271" t="s">
        <v>71</v>
      </c>
      <c r="P19" s="271"/>
      <c r="Q19" s="271"/>
      <c r="R19" s="291" t="s">
        <v>72</v>
      </c>
      <c r="S19" s="292"/>
      <c r="T19" s="24"/>
      <c r="U19" s="25"/>
      <c r="V19" s="278">
        <v>0.25</v>
      </c>
      <c r="W19" s="277">
        <v>5</v>
      </c>
      <c r="X19" s="288">
        <v>0.25</v>
      </c>
      <c r="Y19" s="289">
        <f>SUM(W19*X19)</f>
        <v>1.25</v>
      </c>
    </row>
    <row r="20" spans="2:25">
      <c r="B20" t="s">
        <v>73</v>
      </c>
      <c r="C20" s="7">
        <v>5</v>
      </c>
      <c r="D20" s="69"/>
      <c r="E20" s="69"/>
      <c r="F20" s="69"/>
      <c r="G20" s="61"/>
      <c r="H20" s="61"/>
      <c r="I20" s="61"/>
      <c r="J20" s="61"/>
      <c r="M20" s="268"/>
      <c r="N20" s="286"/>
      <c r="O20" s="271" t="s">
        <v>74</v>
      </c>
      <c r="P20" s="271"/>
      <c r="Q20" s="271"/>
      <c r="R20" s="291" t="s">
        <v>75</v>
      </c>
      <c r="S20" s="292"/>
      <c r="T20" s="256"/>
      <c r="U20" s="21"/>
      <c r="V20" s="275"/>
      <c r="W20" s="277"/>
      <c r="X20" s="288"/>
      <c r="Y20" s="289"/>
    </row>
    <row r="21" spans="2:25" ht="15.75" thickBot="1">
      <c r="B21" t="s">
        <v>76</v>
      </c>
      <c r="C21" s="7">
        <v>5</v>
      </c>
      <c r="D21" s="69"/>
      <c r="E21" s="69"/>
      <c r="F21" s="69"/>
      <c r="G21" s="61"/>
      <c r="H21" s="61"/>
      <c r="I21" s="61"/>
      <c r="J21" s="61"/>
      <c r="M21" s="269"/>
      <c r="N21" s="287"/>
      <c r="O21" s="293" t="s">
        <v>77</v>
      </c>
      <c r="P21" s="293"/>
      <c r="Q21" s="293"/>
      <c r="R21" s="294" t="s">
        <v>78</v>
      </c>
      <c r="S21" s="295"/>
      <c r="T21" s="26"/>
      <c r="U21" s="27"/>
      <c r="V21" s="279"/>
      <c r="W21" s="280"/>
      <c r="X21" s="288"/>
      <c r="Y21" s="289"/>
    </row>
    <row r="22" spans="2:25">
      <c r="B22" t="s">
        <v>79</v>
      </c>
      <c r="C22" s="7">
        <v>5</v>
      </c>
      <c r="D22" s="69"/>
      <c r="E22" s="69"/>
      <c r="F22" s="69"/>
      <c r="G22" s="290"/>
      <c r="H22" s="290"/>
      <c r="I22" s="290"/>
      <c r="J22" s="290"/>
      <c r="M22" s="267" t="s">
        <v>80</v>
      </c>
      <c r="N22" s="296" t="s">
        <v>81</v>
      </c>
      <c r="O22" s="270" t="s">
        <v>81</v>
      </c>
      <c r="P22" s="270"/>
      <c r="Q22" s="270"/>
      <c r="R22" s="299" t="s">
        <v>82</v>
      </c>
      <c r="S22" s="300"/>
      <c r="T22" s="253"/>
      <c r="U22" s="28"/>
      <c r="V22" s="274">
        <v>0.25</v>
      </c>
      <c r="W22" s="276">
        <v>5</v>
      </c>
      <c r="X22" s="288">
        <v>0.25</v>
      </c>
      <c r="Y22" s="289">
        <f>SUM(W22*X22)</f>
        <v>1.25</v>
      </c>
    </row>
    <row r="23" spans="2:25">
      <c r="B23" t="s">
        <v>83</v>
      </c>
      <c r="C23" s="7">
        <v>5</v>
      </c>
      <c r="D23" s="69"/>
      <c r="E23" s="69"/>
      <c r="F23" s="69"/>
      <c r="G23" s="290"/>
      <c r="H23" s="290"/>
      <c r="I23" s="290"/>
      <c r="J23" s="290"/>
      <c r="M23" s="268"/>
      <c r="N23" s="297"/>
      <c r="O23" s="271" t="s">
        <v>84</v>
      </c>
      <c r="P23" s="271"/>
      <c r="Q23" s="271"/>
      <c r="R23" s="291" t="s">
        <v>85</v>
      </c>
      <c r="S23" s="292"/>
      <c r="T23" s="256"/>
      <c r="U23" s="21"/>
      <c r="V23" s="275"/>
      <c r="W23" s="277"/>
      <c r="X23" s="288"/>
      <c r="Y23" s="289"/>
    </row>
    <row r="24" spans="2:25">
      <c r="C24" s="69"/>
      <c r="D24" s="69"/>
      <c r="E24" s="69"/>
      <c r="F24" s="69"/>
      <c r="G24" s="69"/>
      <c r="H24" s="69"/>
      <c r="M24" s="268"/>
      <c r="N24" s="298"/>
      <c r="O24" s="271" t="s">
        <v>86</v>
      </c>
      <c r="P24" s="271"/>
      <c r="Q24" s="271"/>
      <c r="R24" s="291" t="s">
        <v>87</v>
      </c>
      <c r="S24" s="292"/>
      <c r="T24" s="22"/>
      <c r="U24" s="23"/>
      <c r="V24" s="275"/>
      <c r="W24" s="277"/>
      <c r="X24" s="288"/>
      <c r="Y24" s="289"/>
    </row>
    <row r="25" spans="2:25" ht="15.75" thickBot="1">
      <c r="B25" s="10" t="s">
        <v>88</v>
      </c>
      <c r="C25" s="17">
        <f>W28</f>
        <v>5</v>
      </c>
      <c r="D25" s="69" t="s">
        <v>89</v>
      </c>
      <c r="E25" s="6">
        <f>C25*2</f>
        <v>10</v>
      </c>
      <c r="F25" s="69"/>
      <c r="G25" s="69"/>
      <c r="H25" s="69"/>
      <c r="M25" s="269"/>
      <c r="N25" s="29" t="s">
        <v>90</v>
      </c>
      <c r="O25" s="293"/>
      <c r="P25" s="293"/>
      <c r="Q25" s="293"/>
      <c r="R25" s="294" t="s">
        <v>91</v>
      </c>
      <c r="S25" s="295"/>
      <c r="T25" s="30"/>
      <c r="U25" s="31"/>
      <c r="V25" s="32">
        <v>0.15</v>
      </c>
      <c r="W25" s="252">
        <v>5</v>
      </c>
      <c r="X25" s="250">
        <v>0.15</v>
      </c>
      <c r="Y25" s="42">
        <f>SUM(X25*W25)</f>
        <v>0.75</v>
      </c>
    </row>
    <row r="26" spans="2:25" ht="36.75" thickBot="1">
      <c r="C26" s="69"/>
      <c r="D26" s="69"/>
      <c r="E26" s="69"/>
      <c r="F26" s="69"/>
      <c r="G26" s="69"/>
      <c r="H26" s="69"/>
      <c r="M26" s="33" t="s">
        <v>92</v>
      </c>
      <c r="N26" s="34" t="s">
        <v>93</v>
      </c>
      <c r="O26" s="305" t="s">
        <v>94</v>
      </c>
      <c r="P26" s="305"/>
      <c r="Q26" s="305"/>
      <c r="R26" s="306" t="s">
        <v>95</v>
      </c>
      <c r="S26" s="307"/>
      <c r="T26" s="35"/>
      <c r="U26" s="36"/>
      <c r="V26" s="37">
        <v>0.05</v>
      </c>
      <c r="W26" s="43">
        <v>5</v>
      </c>
      <c r="X26" s="250">
        <v>0.05</v>
      </c>
      <c r="Y26" s="251">
        <f>SUM(X26*W26)</f>
        <v>0.25</v>
      </c>
    </row>
    <row r="27" spans="2:25" ht="16.5" thickBot="1">
      <c r="C27" s="69"/>
      <c r="D27" s="69"/>
      <c r="E27" s="69"/>
      <c r="F27" s="69"/>
      <c r="G27" s="69"/>
      <c r="H27" s="69"/>
      <c r="I27" t="s">
        <v>96</v>
      </c>
      <c r="J27" s="3">
        <f>SUM(C16:C23,E25)</f>
        <v>50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2:25" ht="15.75" thickBot="1">
      <c r="C28" s="69"/>
      <c r="D28" s="69"/>
      <c r="E28" s="69"/>
      <c r="F28" s="69"/>
      <c r="G28" s="69"/>
      <c r="H28" s="69"/>
      <c r="I28" s="9" t="s">
        <v>97</v>
      </c>
      <c r="J28" s="13">
        <v>10</v>
      </c>
      <c r="M28" s="38"/>
      <c r="N28" s="38"/>
      <c r="O28" s="38"/>
      <c r="P28" s="38"/>
      <c r="Q28" s="38"/>
      <c r="R28" s="38"/>
      <c r="S28" s="38"/>
      <c r="T28" s="38"/>
      <c r="U28" s="39" t="s">
        <v>98</v>
      </c>
      <c r="V28" s="40"/>
      <c r="W28" s="17">
        <f>SUM(Y16:Y26)</f>
        <v>5</v>
      </c>
      <c r="X28" s="6"/>
    </row>
    <row r="29" spans="2:25" ht="21.75" thickBot="1">
      <c r="C29" s="69"/>
      <c r="D29" s="69"/>
      <c r="E29" s="69"/>
      <c r="F29" s="69"/>
      <c r="G29" s="69"/>
      <c r="H29" s="69"/>
      <c r="I29" s="50" t="s">
        <v>99</v>
      </c>
      <c r="J29" s="51">
        <f>(J27/J28)</f>
        <v>5</v>
      </c>
      <c r="M29" s="49" t="s">
        <v>100</v>
      </c>
      <c r="N29" s="48"/>
    </row>
    <row r="30" spans="2:25" ht="15.75" thickBot="1">
      <c r="C30" s="69"/>
      <c r="D30" s="69"/>
      <c r="E30" s="69"/>
      <c r="F30" s="69"/>
      <c r="G30" s="69"/>
      <c r="H30" s="69"/>
      <c r="J30" s="8"/>
      <c r="M30" s="18"/>
      <c r="N30" s="18"/>
      <c r="O30" s="18"/>
      <c r="P30" s="18"/>
      <c r="Q30" s="18"/>
      <c r="R30" s="18"/>
      <c r="S30" s="18"/>
      <c r="T30" s="263" t="s">
        <v>57</v>
      </c>
      <c r="U30" s="264"/>
      <c r="V30" s="265" t="s">
        <v>58</v>
      </c>
      <c r="W30" s="266"/>
      <c r="X30" s="41"/>
    </row>
    <row r="31" spans="2:25">
      <c r="B31" s="4" t="s">
        <v>34</v>
      </c>
      <c r="C31" s="5" t="s">
        <v>101</v>
      </c>
      <c r="D31" s="5"/>
      <c r="E31" s="5" t="s">
        <v>102</v>
      </c>
      <c r="F31" s="5"/>
      <c r="G31" s="5" t="s">
        <v>103</v>
      </c>
      <c r="H31" s="69"/>
      <c r="J31" s="8"/>
      <c r="M31" s="267" t="s">
        <v>60</v>
      </c>
      <c r="N31" s="270" t="s">
        <v>61</v>
      </c>
      <c r="O31" s="270" t="s">
        <v>62</v>
      </c>
      <c r="P31" s="270"/>
      <c r="Q31" s="270"/>
      <c r="R31" s="272" t="s">
        <v>63</v>
      </c>
      <c r="S31" s="273"/>
      <c r="T31" s="19"/>
      <c r="U31" s="20"/>
      <c r="V31" s="274">
        <v>0.3</v>
      </c>
      <c r="W31" s="276">
        <v>5</v>
      </c>
      <c r="X31" s="288">
        <v>0.3</v>
      </c>
      <c r="Y31" s="289">
        <f>SUM(W31*X31)</f>
        <v>1.5</v>
      </c>
    </row>
    <row r="32" spans="2:25">
      <c r="B32" t="s">
        <v>104</v>
      </c>
      <c r="C32" s="6">
        <f>SUM(G48:G51)</f>
        <v>7.6000000000000005</v>
      </c>
      <c r="D32" s="2"/>
      <c r="E32" s="13">
        <v>1</v>
      </c>
      <c r="F32" s="69"/>
      <c r="G32" s="6">
        <f>PRODUCT(C32:E32)</f>
        <v>7.6000000000000005</v>
      </c>
      <c r="H32" s="69"/>
      <c r="J32" s="8"/>
      <c r="M32" s="268"/>
      <c r="N32" s="271"/>
      <c r="O32" s="271" t="s">
        <v>65</v>
      </c>
      <c r="P32" s="271"/>
      <c r="Q32" s="271"/>
      <c r="R32" s="291" t="s">
        <v>66</v>
      </c>
      <c r="S32" s="292"/>
      <c r="T32" s="256"/>
      <c r="U32" s="21"/>
      <c r="V32" s="275"/>
      <c r="W32" s="277"/>
      <c r="X32" s="288"/>
      <c r="Y32" s="289"/>
    </row>
    <row r="33" spans="1:25">
      <c r="B33" t="s">
        <v>105</v>
      </c>
      <c r="C33" s="7">
        <v>5</v>
      </c>
      <c r="D33" s="69"/>
      <c r="E33" s="13">
        <v>1</v>
      </c>
      <c r="F33" s="69"/>
      <c r="G33" s="6">
        <f>PRODUCT(C33:E33)</f>
        <v>5</v>
      </c>
      <c r="H33" s="69"/>
      <c r="J33" s="8"/>
      <c r="M33" s="268"/>
      <c r="N33" s="271"/>
      <c r="O33" s="271" t="s">
        <v>68</v>
      </c>
      <c r="P33" s="271"/>
      <c r="Q33" s="271"/>
      <c r="R33" s="291" t="s">
        <v>69</v>
      </c>
      <c r="S33" s="292"/>
      <c r="T33" s="22"/>
      <c r="U33" s="23"/>
      <c r="V33" s="275"/>
      <c r="W33" s="277"/>
      <c r="X33" s="288"/>
      <c r="Y33" s="289"/>
    </row>
    <row r="34" spans="1:25">
      <c r="B34" t="s">
        <v>106</v>
      </c>
      <c r="C34" s="6">
        <f>(10-E65)</f>
        <v>7.2</v>
      </c>
      <c r="D34" s="69"/>
      <c r="E34" s="13">
        <v>2</v>
      </c>
      <c r="F34" s="69"/>
      <c r="G34" s="6">
        <f>PRODUCT(C34:E34)</f>
        <v>14.4</v>
      </c>
      <c r="H34" s="69"/>
      <c r="J34" s="8"/>
      <c r="M34" s="268"/>
      <c r="N34" s="285" t="s">
        <v>71</v>
      </c>
      <c r="O34" s="271" t="s">
        <v>71</v>
      </c>
      <c r="P34" s="271"/>
      <c r="Q34" s="271"/>
      <c r="R34" s="291" t="s">
        <v>72</v>
      </c>
      <c r="S34" s="292"/>
      <c r="T34" s="24"/>
      <c r="U34" s="25"/>
      <c r="V34" s="278">
        <v>0.25</v>
      </c>
      <c r="W34" s="277">
        <v>5</v>
      </c>
      <c r="X34" s="288">
        <v>0.25</v>
      </c>
      <c r="Y34" s="289">
        <f>SUM(W34*X34)</f>
        <v>1.25</v>
      </c>
    </row>
    <row r="35" spans="1:25" ht="15.75" thickBot="1">
      <c r="B35" t="s">
        <v>107</v>
      </c>
      <c r="C35" s="17">
        <f>W43</f>
        <v>5</v>
      </c>
      <c r="D35" s="69"/>
      <c r="E35" s="13">
        <v>1</v>
      </c>
      <c r="F35" s="69"/>
      <c r="G35" s="6">
        <f>PRODUCT(C35:E35)</f>
        <v>5</v>
      </c>
      <c r="H35" s="69"/>
      <c r="J35" s="8"/>
      <c r="M35" s="268"/>
      <c r="N35" s="286"/>
      <c r="O35" s="271" t="s">
        <v>74</v>
      </c>
      <c r="P35" s="271"/>
      <c r="Q35" s="271"/>
      <c r="R35" s="291" t="s">
        <v>75</v>
      </c>
      <c r="S35" s="292"/>
      <c r="T35" s="256"/>
      <c r="U35" s="21"/>
      <c r="V35" s="275"/>
      <c r="W35" s="277"/>
      <c r="X35" s="288"/>
      <c r="Y35" s="289"/>
    </row>
    <row r="36" spans="1:25" ht="16.5" thickBot="1">
      <c r="C36" s="69"/>
      <c r="D36" s="69" t="s">
        <v>108</v>
      </c>
      <c r="E36" s="2">
        <f>SUM(E32:E35)</f>
        <v>5</v>
      </c>
      <c r="F36" s="1" t="s">
        <v>103</v>
      </c>
      <c r="G36" s="3">
        <f>SUM(G32:G35)</f>
        <v>32</v>
      </c>
      <c r="H36" s="69"/>
      <c r="I36" s="50" t="s">
        <v>109</v>
      </c>
      <c r="J36" s="51">
        <f>(G36/E36)</f>
        <v>6.4</v>
      </c>
      <c r="M36" s="269"/>
      <c r="N36" s="287"/>
      <c r="O36" s="293" t="s">
        <v>77</v>
      </c>
      <c r="P36" s="293"/>
      <c r="Q36" s="293"/>
      <c r="R36" s="294" t="s">
        <v>78</v>
      </c>
      <c r="S36" s="295"/>
      <c r="T36" s="26"/>
      <c r="U36" s="27"/>
      <c r="V36" s="279"/>
      <c r="W36" s="280"/>
      <c r="X36" s="288"/>
      <c r="Y36" s="289"/>
    </row>
    <row r="37" spans="1:25" ht="15.75" thickBot="1">
      <c r="C37" s="69"/>
      <c r="D37" s="69"/>
      <c r="E37" s="69"/>
      <c r="F37" s="69"/>
      <c r="G37" s="69"/>
      <c r="H37" s="69"/>
      <c r="J37" s="8"/>
      <c r="M37" s="267" t="s">
        <v>110</v>
      </c>
      <c r="N37" s="296" t="s">
        <v>81</v>
      </c>
      <c r="O37" s="270" t="s">
        <v>81</v>
      </c>
      <c r="P37" s="270"/>
      <c r="Q37" s="270"/>
      <c r="R37" s="299" t="s">
        <v>82</v>
      </c>
      <c r="S37" s="300"/>
      <c r="T37" s="253"/>
      <c r="U37" s="28"/>
      <c r="V37" s="274">
        <v>0.25</v>
      </c>
      <c r="W37" s="276">
        <v>5</v>
      </c>
      <c r="X37" s="288">
        <v>0.25</v>
      </c>
      <c r="Y37" s="289">
        <f>SUM(W37*X37)</f>
        <v>1.25</v>
      </c>
    </row>
    <row r="38" spans="1:25" ht="16.5" thickBot="1">
      <c r="C38" s="69"/>
      <c r="D38" s="69"/>
      <c r="E38" s="69"/>
      <c r="F38" s="69"/>
      <c r="G38" s="69"/>
      <c r="H38" s="69"/>
      <c r="I38" t="s">
        <v>111</v>
      </c>
      <c r="J38" s="3">
        <f>SUM(J29:J36)</f>
        <v>11.4</v>
      </c>
      <c r="M38" s="268"/>
      <c r="N38" s="297"/>
      <c r="O38" s="271" t="s">
        <v>84</v>
      </c>
      <c r="P38" s="271"/>
      <c r="Q38" s="271"/>
      <c r="R38" s="291" t="s">
        <v>85</v>
      </c>
      <c r="S38" s="292"/>
      <c r="T38" s="256"/>
      <c r="U38" s="21"/>
      <c r="V38" s="275"/>
      <c r="W38" s="277"/>
      <c r="X38" s="288"/>
      <c r="Y38" s="289"/>
    </row>
    <row r="39" spans="1:25" ht="15.75" thickBot="1">
      <c r="C39" s="69"/>
      <c r="D39" s="69"/>
      <c r="E39" s="69"/>
      <c r="F39" s="69"/>
      <c r="G39" s="69"/>
      <c r="H39" s="69"/>
      <c r="J39" s="8"/>
      <c r="M39" s="268"/>
      <c r="N39" s="298"/>
      <c r="O39" s="271" t="s">
        <v>86</v>
      </c>
      <c r="P39" s="271"/>
      <c r="Q39" s="271"/>
      <c r="R39" s="291" t="s">
        <v>87</v>
      </c>
      <c r="S39" s="292"/>
      <c r="T39" s="22"/>
      <c r="U39" s="23"/>
      <c r="V39" s="275"/>
      <c r="W39" s="277"/>
      <c r="X39" s="288"/>
      <c r="Y39" s="289"/>
    </row>
    <row r="40" spans="1:25" ht="16.5" thickBot="1">
      <c r="C40" s="69"/>
      <c r="D40" s="69"/>
      <c r="E40" s="69"/>
      <c r="F40" s="69"/>
      <c r="G40" s="69"/>
      <c r="H40" s="69"/>
      <c r="I40" s="50" t="s">
        <v>41</v>
      </c>
      <c r="J40" s="51">
        <f>(J38/2)</f>
        <v>5.7</v>
      </c>
      <c r="M40" s="269"/>
      <c r="N40" s="29" t="s">
        <v>90</v>
      </c>
      <c r="O40" s="293"/>
      <c r="P40" s="293"/>
      <c r="Q40" s="293"/>
      <c r="R40" s="294" t="s">
        <v>91</v>
      </c>
      <c r="S40" s="295"/>
      <c r="T40" s="30"/>
      <c r="U40" s="31"/>
      <c r="V40" s="32">
        <v>0.15</v>
      </c>
      <c r="W40" s="252">
        <v>5</v>
      </c>
      <c r="X40" s="250">
        <v>0.15</v>
      </c>
      <c r="Y40" s="42">
        <f>SUM(X40*W40)</f>
        <v>0.75</v>
      </c>
    </row>
    <row r="41" spans="1:25" ht="36.75" thickBot="1">
      <c r="C41" s="69"/>
      <c r="D41" s="69"/>
      <c r="E41" s="69"/>
      <c r="F41" s="69"/>
      <c r="G41" s="69"/>
      <c r="H41" s="69"/>
      <c r="M41" s="33" t="s">
        <v>92</v>
      </c>
      <c r="N41" s="34" t="s">
        <v>93</v>
      </c>
      <c r="O41" s="305" t="s">
        <v>94</v>
      </c>
      <c r="P41" s="305"/>
      <c r="Q41" s="305"/>
      <c r="R41" s="306" t="s">
        <v>95</v>
      </c>
      <c r="S41" s="307"/>
      <c r="T41" s="35"/>
      <c r="U41" s="36"/>
      <c r="V41" s="37">
        <v>0.05</v>
      </c>
      <c r="W41" s="43">
        <v>5</v>
      </c>
      <c r="X41" s="250">
        <v>0.05</v>
      </c>
      <c r="Y41" s="251">
        <f>SUM(X41*W41)</f>
        <v>0.25</v>
      </c>
    </row>
    <row r="42" spans="1:25" ht="122.25" thickBot="1">
      <c r="A42" s="63" t="s">
        <v>112</v>
      </c>
      <c r="B42" s="11" t="s">
        <v>113</v>
      </c>
      <c r="C42" s="69"/>
      <c r="D42" s="69"/>
      <c r="E42" s="69"/>
      <c r="F42" s="69"/>
      <c r="G42" s="69"/>
      <c r="H42" s="69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5" ht="27" thickBot="1">
      <c r="A43" s="62"/>
      <c r="B43" s="302" t="s">
        <v>114</v>
      </c>
      <c r="C43" s="303"/>
      <c r="D43" s="303"/>
      <c r="E43" s="303"/>
      <c r="F43" s="303"/>
      <c r="G43" s="303"/>
      <c r="H43" s="303"/>
      <c r="I43" s="303"/>
      <c r="J43" s="303"/>
      <c r="K43" s="303"/>
      <c r="L43" s="304"/>
      <c r="M43" s="38"/>
      <c r="N43" s="38"/>
      <c r="O43" s="38"/>
      <c r="P43" s="38"/>
      <c r="Q43" s="38"/>
      <c r="R43" s="38"/>
      <c r="S43" s="38"/>
      <c r="T43" s="38"/>
      <c r="U43" s="39" t="s">
        <v>98</v>
      </c>
      <c r="V43" s="40"/>
      <c r="W43" s="17">
        <f>SUM(Y31:Y41)</f>
        <v>5</v>
      </c>
      <c r="X43" s="6"/>
    </row>
    <row r="44" spans="1:25">
      <c r="C44" s="69"/>
      <c r="D44" s="69"/>
      <c r="E44" s="69"/>
      <c r="F44" s="69"/>
      <c r="G44" s="69"/>
      <c r="H44" s="69"/>
    </row>
    <row r="45" spans="1:25" ht="15.75" thickBot="1">
      <c r="C45" s="69"/>
      <c r="D45" s="69"/>
      <c r="E45" s="69"/>
      <c r="F45" s="69"/>
      <c r="G45" s="69"/>
      <c r="H45" s="69"/>
    </row>
    <row r="46" spans="1:25" ht="15" customHeight="1">
      <c r="B46" s="301" t="s">
        <v>115</v>
      </c>
      <c r="C46" s="52" t="s">
        <v>116</v>
      </c>
      <c r="D46" s="53"/>
      <c r="E46" s="53"/>
      <c r="F46" s="53"/>
      <c r="G46" s="53"/>
      <c r="H46" s="53"/>
      <c r="I46" s="54"/>
      <c r="J46" s="55"/>
    </row>
    <row r="47" spans="1:25">
      <c r="B47" s="301"/>
      <c r="C47" s="44"/>
      <c r="D47" s="1" t="s">
        <v>117</v>
      </c>
      <c r="E47" s="1" t="s">
        <v>118</v>
      </c>
      <c r="F47" s="1" t="s">
        <v>119</v>
      </c>
      <c r="G47" s="1" t="s">
        <v>96</v>
      </c>
      <c r="H47" s="69"/>
      <c r="I47" s="1" t="s">
        <v>120</v>
      </c>
      <c r="J47" s="45"/>
    </row>
    <row r="48" spans="1:25">
      <c r="B48" s="301"/>
      <c r="C48" s="56" t="s">
        <v>121</v>
      </c>
      <c r="D48" s="16">
        <v>10</v>
      </c>
      <c r="E48" s="1">
        <f>(LEN(B43)-LEN(SUBSTITUTE(UPPER(B43),"R","")))</f>
        <v>3</v>
      </c>
      <c r="F48" s="1">
        <f>IF(SMALL(D48:E48,1)&lt;0,0,SMALL(D48:E48,1))</f>
        <v>3</v>
      </c>
      <c r="G48" s="6">
        <f>PRODUCT(F48,I48)</f>
        <v>3.9000000000000004</v>
      </c>
      <c r="H48" s="69"/>
      <c r="I48" s="14">
        <v>1.3</v>
      </c>
      <c r="J48" s="45"/>
    </row>
    <row r="49" spans="2:10">
      <c r="B49" s="301"/>
      <c r="C49" s="56" t="s">
        <v>122</v>
      </c>
      <c r="D49" s="1">
        <f>SUM(D48,E48*-1)</f>
        <v>7</v>
      </c>
      <c r="E49" s="1">
        <f>(LEN(B43)-LEN(SUBSTITUTE(UPPER(B43),"D","")))</f>
        <v>3</v>
      </c>
      <c r="F49" s="1">
        <f>IF(SMALL(D49:E49,1)&lt;0,0,SMALL(D49:E49,1))</f>
        <v>3</v>
      </c>
      <c r="G49" s="6">
        <f>PRODUCT(F49,I49)</f>
        <v>2.7</v>
      </c>
      <c r="H49" s="69"/>
      <c r="I49" s="15">
        <v>0.9</v>
      </c>
      <c r="J49" s="45"/>
    </row>
    <row r="50" spans="2:10">
      <c r="B50" s="301"/>
      <c r="C50" s="56" t="s">
        <v>123</v>
      </c>
      <c r="D50" s="1">
        <f>SUM(D49,E49*-1)</f>
        <v>4</v>
      </c>
      <c r="E50" s="1">
        <f>(LEN(B43)-LEN(SUBSTITUTE(UPPER(B43),"M","")))</f>
        <v>2</v>
      </c>
      <c r="F50" s="1">
        <f t="shared" ref="F50:F51" si="0">IF(SMALL(D50:E50,1)&lt;0,0,SMALL(D50:E50,1))</f>
        <v>2</v>
      </c>
      <c r="G50" s="6">
        <f>PRODUCT(F50,I50)</f>
        <v>0.8</v>
      </c>
      <c r="H50" s="69"/>
      <c r="I50" s="15">
        <v>0.4</v>
      </c>
      <c r="J50" s="45"/>
    </row>
    <row r="51" spans="2:10">
      <c r="B51" s="301"/>
      <c r="C51" s="56" t="s">
        <v>124</v>
      </c>
      <c r="D51" s="1">
        <f>SUM(D50,E50*-1)</f>
        <v>2</v>
      </c>
      <c r="E51" s="1">
        <f>(LEN(B43)-LEN(SUBSTITUTE(UPPER(B43),"E","")))</f>
        <v>2</v>
      </c>
      <c r="F51" s="1">
        <f t="shared" si="0"/>
        <v>2</v>
      </c>
      <c r="G51" s="6">
        <f>PRODUCT(F51,I51)</f>
        <v>0.2</v>
      </c>
      <c r="H51" s="69"/>
      <c r="I51" s="15">
        <v>0.1</v>
      </c>
      <c r="J51" s="45"/>
    </row>
    <row r="52" spans="2:10">
      <c r="B52" s="301"/>
      <c r="C52" s="56"/>
      <c r="D52" s="1"/>
      <c r="E52" s="1"/>
      <c r="F52" s="1"/>
      <c r="G52" s="6"/>
      <c r="H52" s="69"/>
      <c r="J52" s="45"/>
    </row>
    <row r="53" spans="2:10">
      <c r="B53" s="301"/>
      <c r="C53" s="44" t="s">
        <v>125</v>
      </c>
      <c r="D53" s="69"/>
      <c r="E53" s="69">
        <f>(LEN(B43)-LEN(SUBSTITUTE(B43,"1","")))</f>
        <v>1</v>
      </c>
      <c r="F53" s="69">
        <f>PRODUCT(E53*1)</f>
        <v>1</v>
      </c>
      <c r="G53" s="6"/>
      <c r="H53" s="69"/>
      <c r="J53" s="45"/>
    </row>
    <row r="54" spans="2:10">
      <c r="B54" s="301"/>
      <c r="C54" s="44" t="s">
        <v>126</v>
      </c>
      <c r="D54" s="69"/>
      <c r="E54" s="69">
        <f>(LEN(B43)-LEN(SUBSTITUTE(B43,"2","")))</f>
        <v>1</v>
      </c>
      <c r="F54" s="69">
        <f>PRODUCT(E54*2)</f>
        <v>2</v>
      </c>
      <c r="G54" s="6"/>
      <c r="H54" s="69"/>
      <c r="J54" s="45"/>
    </row>
    <row r="55" spans="2:10">
      <c r="C55" s="44" t="s">
        <v>127</v>
      </c>
      <c r="D55" s="69"/>
      <c r="E55" s="69">
        <f>(LEN(B43)-LEN(SUBSTITUTE(B43,"3","")))</f>
        <v>1</v>
      </c>
      <c r="F55" s="69">
        <f>PRODUCT(E55*3)</f>
        <v>3</v>
      </c>
      <c r="G55" s="6"/>
      <c r="H55" s="69"/>
      <c r="J55" s="45"/>
    </row>
    <row r="56" spans="2:10">
      <c r="C56" s="44" t="s">
        <v>128</v>
      </c>
      <c r="D56" s="69"/>
      <c r="E56" s="69">
        <f>(LEN(B43)-LEN(SUBSTITUTE(B43,"4","")))</f>
        <v>1</v>
      </c>
      <c r="F56" s="69">
        <f>PRODUCT(E56*4)</f>
        <v>4</v>
      </c>
      <c r="G56" s="6"/>
      <c r="H56" s="69"/>
      <c r="J56" s="45"/>
    </row>
    <row r="57" spans="2:10">
      <c r="C57" s="44" t="s">
        <v>129</v>
      </c>
      <c r="D57" s="69"/>
      <c r="E57" s="69">
        <f>(LEN(B43)-LEN(SUBSTITUTE(B43,"5","")))</f>
        <v>1</v>
      </c>
      <c r="F57" s="69">
        <f>PRODUCT(E57*5)</f>
        <v>5</v>
      </c>
      <c r="G57" s="6"/>
      <c r="H57" s="69"/>
      <c r="J57" s="45"/>
    </row>
    <row r="58" spans="2:10">
      <c r="C58" s="44" t="s">
        <v>130</v>
      </c>
      <c r="D58" s="69"/>
      <c r="E58" s="69">
        <f>(LEN(B43)-LEN(SUBSTITUTE(B43,"6","")))</f>
        <v>1</v>
      </c>
      <c r="F58" s="69">
        <f>PRODUCT(E58*6)</f>
        <v>6</v>
      </c>
      <c r="G58" s="69"/>
      <c r="H58" s="69"/>
      <c r="J58" s="45"/>
    </row>
    <row r="59" spans="2:10">
      <c r="C59" s="44" t="s">
        <v>131</v>
      </c>
      <c r="D59" s="69"/>
      <c r="E59" s="69">
        <f>(LEN(B43)-LEN(SUBSTITUTE(B43,"7","")))</f>
        <v>1</v>
      </c>
      <c r="F59" s="69">
        <f>PRODUCT(E59*7)</f>
        <v>7</v>
      </c>
      <c r="G59" s="69"/>
      <c r="H59" s="69"/>
      <c r="J59" s="45"/>
    </row>
    <row r="60" spans="2:10">
      <c r="C60" s="44" t="s">
        <v>132</v>
      </c>
      <c r="D60" s="69"/>
      <c r="E60" s="69">
        <f>(LEN(B43)-LEN(SUBSTITUTE(B43,"8","")))</f>
        <v>0</v>
      </c>
      <c r="F60" s="69">
        <f>PRODUCT(E60*8)</f>
        <v>0</v>
      </c>
      <c r="G60" s="69"/>
      <c r="H60" s="69"/>
      <c r="J60" s="45"/>
    </row>
    <row r="61" spans="2:10">
      <c r="C61" s="44" t="s">
        <v>133</v>
      </c>
      <c r="D61" s="69"/>
      <c r="E61" s="69">
        <f>(LEN(B43)-LEN(SUBSTITUTE(B43,"9","")))</f>
        <v>0</v>
      </c>
      <c r="F61" s="69">
        <f>PRODUCT(E61*9)</f>
        <v>0</v>
      </c>
      <c r="G61" s="69"/>
      <c r="H61" s="69"/>
      <c r="J61" s="45"/>
    </row>
    <row r="62" spans="2:10">
      <c r="C62" s="44"/>
      <c r="D62" s="69"/>
      <c r="E62" s="69"/>
      <c r="F62" s="69"/>
      <c r="G62" s="69"/>
      <c r="H62" s="69"/>
      <c r="J62" s="45"/>
    </row>
    <row r="63" spans="2:10">
      <c r="C63" s="57" t="s">
        <v>134</v>
      </c>
      <c r="D63" s="69"/>
      <c r="E63" s="69">
        <f>SUM(E48:E51)</f>
        <v>10</v>
      </c>
      <c r="F63" s="69"/>
      <c r="G63" s="69"/>
      <c r="H63" s="69"/>
      <c r="J63" s="45"/>
    </row>
    <row r="64" spans="2:10">
      <c r="C64" s="57" t="s">
        <v>135</v>
      </c>
      <c r="D64" s="69"/>
      <c r="E64" s="69">
        <f>SUM(F53:F61)</f>
        <v>28</v>
      </c>
      <c r="F64" s="69"/>
      <c r="G64" s="69"/>
      <c r="H64" s="69"/>
      <c r="J64" s="45"/>
    </row>
    <row r="65" spans="3:10" ht="15.75" thickBot="1">
      <c r="C65" s="58" t="s">
        <v>136</v>
      </c>
      <c r="D65" s="74"/>
      <c r="E65" s="59">
        <f>E64/E63</f>
        <v>2.8</v>
      </c>
      <c r="F65" s="74"/>
      <c r="G65" s="74"/>
      <c r="H65" s="74"/>
      <c r="I65" s="60"/>
      <c r="J65" s="46"/>
    </row>
    <row r="66" spans="3:10">
      <c r="C66" s="69"/>
      <c r="D66" s="69"/>
      <c r="E66" s="69"/>
      <c r="F66" s="69"/>
      <c r="G66" s="69"/>
      <c r="H66" s="69"/>
    </row>
    <row r="67" spans="3:10">
      <c r="C67" s="69"/>
      <c r="D67" s="69"/>
      <c r="E67" s="69"/>
      <c r="F67" s="69"/>
      <c r="G67" s="69"/>
      <c r="H67" s="69"/>
    </row>
  </sheetData>
  <mergeCells count="90">
    <mergeCell ref="O41:Q41"/>
    <mergeCell ref="R41:S41"/>
    <mergeCell ref="N34:N36"/>
    <mergeCell ref="O26:Q26"/>
    <mergeCell ref="R26:S26"/>
    <mergeCell ref="B46:B54"/>
    <mergeCell ref="W37:W39"/>
    <mergeCell ref="X37:X39"/>
    <mergeCell ref="Y37:Y39"/>
    <mergeCell ref="O38:Q38"/>
    <mergeCell ref="R38:S38"/>
    <mergeCell ref="O39:Q39"/>
    <mergeCell ref="R39:S39"/>
    <mergeCell ref="M37:M40"/>
    <mergeCell ref="N37:N39"/>
    <mergeCell ref="O37:Q37"/>
    <mergeCell ref="R37:S37"/>
    <mergeCell ref="V37:V39"/>
    <mergeCell ref="B43:L43"/>
    <mergeCell ref="O40:Q40"/>
    <mergeCell ref="R40:S40"/>
    <mergeCell ref="Y34:Y36"/>
    <mergeCell ref="O35:Q35"/>
    <mergeCell ref="R35:S35"/>
    <mergeCell ref="O36:Q36"/>
    <mergeCell ref="R36:S36"/>
    <mergeCell ref="O34:Q34"/>
    <mergeCell ref="R34:S34"/>
    <mergeCell ref="V34:V36"/>
    <mergeCell ref="W34:W36"/>
    <mergeCell ref="X34:X36"/>
    <mergeCell ref="X31:X33"/>
    <mergeCell ref="Y31:Y33"/>
    <mergeCell ref="O32:Q32"/>
    <mergeCell ref="R32:S32"/>
    <mergeCell ref="O33:Q33"/>
    <mergeCell ref="R33:S33"/>
    <mergeCell ref="T30:U30"/>
    <mergeCell ref="V30:W30"/>
    <mergeCell ref="M31:M36"/>
    <mergeCell ref="N31:N33"/>
    <mergeCell ref="O31:Q31"/>
    <mergeCell ref="R31:S31"/>
    <mergeCell ref="V31:V33"/>
    <mergeCell ref="W31:W33"/>
    <mergeCell ref="W22:W24"/>
    <mergeCell ref="X22:X24"/>
    <mergeCell ref="Y22:Y24"/>
    <mergeCell ref="G23:J23"/>
    <mergeCell ref="O23:Q23"/>
    <mergeCell ref="R23:S23"/>
    <mergeCell ref="O24:Q24"/>
    <mergeCell ref="R24:S24"/>
    <mergeCell ref="G22:J22"/>
    <mergeCell ref="M22:M25"/>
    <mergeCell ref="N22:N24"/>
    <mergeCell ref="O22:Q22"/>
    <mergeCell ref="R22:S22"/>
    <mergeCell ref="V22:V24"/>
    <mergeCell ref="O25:Q25"/>
    <mergeCell ref="R25:S25"/>
    <mergeCell ref="X19:X21"/>
    <mergeCell ref="Y19:Y21"/>
    <mergeCell ref="O20:Q20"/>
    <mergeCell ref="R20:S20"/>
    <mergeCell ref="O21:Q21"/>
    <mergeCell ref="R21:S21"/>
    <mergeCell ref="O19:Q19"/>
    <mergeCell ref="R19:S19"/>
    <mergeCell ref="X16:X18"/>
    <mergeCell ref="Y16:Y18"/>
    <mergeCell ref="G17:J17"/>
    <mergeCell ref="O17:Q17"/>
    <mergeCell ref="R17:S17"/>
    <mergeCell ref="O18:Q18"/>
    <mergeCell ref="R18:S18"/>
    <mergeCell ref="C2:G3"/>
    <mergeCell ref="C4:F4"/>
    <mergeCell ref="T15:U15"/>
    <mergeCell ref="V15:W15"/>
    <mergeCell ref="M16:M21"/>
    <mergeCell ref="N16:N18"/>
    <mergeCell ref="O16:Q16"/>
    <mergeCell ref="R16:S16"/>
    <mergeCell ref="V16:V18"/>
    <mergeCell ref="W16:W18"/>
    <mergeCell ref="V19:V21"/>
    <mergeCell ref="W19:W21"/>
    <mergeCell ref="C5:G10"/>
    <mergeCell ref="N19:N2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3"/>
  <sheetViews>
    <sheetView zoomScale="70" zoomScaleNormal="70" workbookViewId="0">
      <selection activeCell="H30" sqref="H30"/>
    </sheetView>
  </sheetViews>
  <sheetFormatPr defaultColWidth="9.140625" defaultRowHeight="15"/>
  <cols>
    <col min="1" max="1" width="3.28515625" customWidth="1"/>
    <col min="2" max="2" width="38.140625" customWidth="1"/>
    <col min="3" max="3" width="15.7109375" style="69" bestFit="1" customWidth="1"/>
    <col min="4" max="4" width="16" style="69" customWidth="1"/>
    <col min="5" max="5" width="13.42578125" style="69" customWidth="1"/>
    <col min="6" max="6" width="17.85546875" style="69" customWidth="1"/>
    <col min="7" max="7" width="19.42578125" style="69" customWidth="1"/>
    <col min="8" max="8" width="7.42578125" style="69" customWidth="1"/>
    <col min="9" max="9" width="4.5703125" style="69" customWidth="1"/>
    <col min="10" max="10" width="3.5703125" customWidth="1"/>
    <col min="12" max="12" width="10.28515625" customWidth="1"/>
    <col min="14" max="14" width="15.42578125" customWidth="1"/>
    <col min="22" max="22" width="10" bestFit="1" customWidth="1"/>
    <col min="24" max="24" width="3.42578125" customWidth="1"/>
  </cols>
  <sheetData>
    <row r="1" spans="1:24" ht="15.75" thickBot="1">
      <c r="A1" s="126"/>
      <c r="B1" s="133"/>
      <c r="C1" s="134"/>
      <c r="D1" s="134"/>
      <c r="E1" s="134"/>
      <c r="F1" s="134"/>
      <c r="G1" s="134"/>
      <c r="H1" s="121"/>
      <c r="I1" s="127"/>
      <c r="J1" s="126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2"/>
    </row>
    <row r="2" spans="1:24" ht="21">
      <c r="A2" s="135"/>
      <c r="B2" s="185"/>
      <c r="C2" s="94"/>
      <c r="E2" s="255" t="s">
        <v>16</v>
      </c>
      <c r="F2" s="319" t="s">
        <v>137</v>
      </c>
      <c r="G2" s="311"/>
      <c r="H2" s="122"/>
      <c r="I2" s="127"/>
      <c r="J2" s="135"/>
      <c r="K2" s="213"/>
      <c r="L2" s="208"/>
      <c r="M2" s="208"/>
      <c r="N2" s="209"/>
      <c r="R2" s="430" t="s">
        <v>18</v>
      </c>
      <c r="S2" s="430"/>
      <c r="T2" s="320" t="s">
        <v>137</v>
      </c>
      <c r="U2" s="431"/>
      <c r="V2" s="431"/>
      <c r="X2" s="123"/>
    </row>
    <row r="3" spans="1:24" ht="21">
      <c r="A3" s="135"/>
      <c r="B3" s="186"/>
      <c r="C3" s="187"/>
      <c r="E3" s="147" t="str">
        <f>CONCATENATE(Startliste!C39," "&amp;Startliste!D39)</f>
        <v>Cynthia Danvers</v>
      </c>
      <c r="F3" s="310"/>
      <c r="G3" s="311"/>
      <c r="H3" s="122"/>
      <c r="I3" s="127"/>
      <c r="J3" s="135"/>
      <c r="K3" s="214"/>
      <c r="L3" s="210"/>
      <c r="M3" s="210"/>
      <c r="N3" s="73"/>
      <c r="R3" s="431" t="str">
        <f>IF(Startliste!D38="",Startliste!C39&amp;" "&amp;Startliste!D39,Startliste!C38&amp;" "&amp;Startliste!D38)</f>
        <v>Linda Jenvall</v>
      </c>
      <c r="S3" s="431"/>
      <c r="T3" s="321"/>
      <c r="U3" s="431"/>
      <c r="V3" s="431"/>
      <c r="X3" s="123"/>
    </row>
    <row r="4" spans="1:24" ht="21">
      <c r="A4" s="135"/>
      <c r="B4" s="188"/>
      <c r="C4" s="97"/>
      <c r="E4" s="147" t="str">
        <f>CONCATENATE(Startliste!C40," "&amp;Startliste!D40)</f>
        <v>Karolina  Wickholm</v>
      </c>
      <c r="F4" s="310"/>
      <c r="G4" s="311"/>
      <c r="H4" s="122"/>
      <c r="I4" s="127"/>
      <c r="J4" s="135"/>
      <c r="K4" s="214"/>
      <c r="L4" s="210"/>
      <c r="M4" s="210"/>
      <c r="N4" s="73"/>
      <c r="R4" s="432">
        <f>E5</f>
        <v>0</v>
      </c>
      <c r="S4" s="433"/>
      <c r="T4" s="433"/>
      <c r="U4" s="434"/>
      <c r="V4" s="216">
        <f>G5</f>
        <v>0</v>
      </c>
      <c r="X4" s="123"/>
    </row>
    <row r="5" spans="1:24" ht="21.75" thickBot="1">
      <c r="A5" s="135"/>
      <c r="B5" s="189"/>
      <c r="C5" s="190"/>
      <c r="E5" s="432">
        <f>Startliste!E2</f>
        <v>0</v>
      </c>
      <c r="F5" s="434"/>
      <c r="G5" s="148">
        <f>Startliste!E1</f>
        <v>0</v>
      </c>
      <c r="H5" s="122"/>
      <c r="I5" s="127"/>
      <c r="J5" s="135"/>
      <c r="K5" s="215"/>
      <c r="L5" s="211"/>
      <c r="M5" s="211"/>
      <c r="N5" s="212"/>
      <c r="X5" s="123"/>
    </row>
    <row r="6" spans="1:24" ht="27" thickBot="1">
      <c r="A6" s="135"/>
      <c r="B6" s="12" t="s">
        <v>138</v>
      </c>
      <c r="G6"/>
      <c r="H6" s="123"/>
      <c r="I6" s="128"/>
      <c r="J6" s="135"/>
      <c r="X6" s="123"/>
    </row>
    <row r="7" spans="1:24" ht="14.85" customHeight="1">
      <c r="A7" s="135"/>
      <c r="B7" s="103" t="s">
        <v>56</v>
      </c>
      <c r="C7" s="255" t="s">
        <v>22</v>
      </c>
      <c r="D7" s="255" t="s">
        <v>26</v>
      </c>
      <c r="G7"/>
      <c r="H7" s="123"/>
      <c r="I7" s="128"/>
      <c r="J7" s="135"/>
      <c r="K7" s="138" t="s">
        <v>55</v>
      </c>
      <c r="L7" s="144"/>
      <c r="M7" s="144"/>
      <c r="N7" s="140"/>
      <c r="O7" s="140"/>
      <c r="P7" s="140"/>
      <c r="Q7" s="140"/>
      <c r="R7" s="312" t="s">
        <v>57</v>
      </c>
      <c r="S7" s="312"/>
      <c r="T7" s="313" t="s">
        <v>58</v>
      </c>
      <c r="U7" s="313"/>
      <c r="V7" s="141"/>
      <c r="W7" s="142"/>
      <c r="X7" s="123"/>
    </row>
    <row r="8" spans="1:24">
      <c r="A8" s="135"/>
      <c r="B8" s="84" t="s">
        <v>59</v>
      </c>
      <c r="C8" s="83"/>
      <c r="D8" s="83"/>
      <c r="G8"/>
      <c r="H8" s="123"/>
      <c r="I8" s="128"/>
      <c r="J8" s="135"/>
      <c r="K8" s="314" t="s">
        <v>60</v>
      </c>
      <c r="L8" s="315" t="s">
        <v>61</v>
      </c>
      <c r="M8" s="315" t="s">
        <v>62</v>
      </c>
      <c r="N8" s="315"/>
      <c r="O8" s="315"/>
      <c r="P8" s="316" t="s">
        <v>63</v>
      </c>
      <c r="Q8" s="317"/>
      <c r="R8" s="110"/>
      <c r="S8" s="111"/>
      <c r="T8" s="318">
        <v>0.3</v>
      </c>
      <c r="U8" s="322"/>
      <c r="V8" s="324">
        <v>0.3</v>
      </c>
      <c r="W8" s="308"/>
      <c r="X8" s="123"/>
    </row>
    <row r="9" spans="1:24">
      <c r="A9" s="135"/>
      <c r="B9" s="84" t="s">
        <v>64</v>
      </c>
      <c r="C9" s="83"/>
      <c r="D9" s="83"/>
      <c r="G9"/>
      <c r="H9" s="123"/>
      <c r="I9" s="128"/>
      <c r="J9" s="135"/>
      <c r="K9" s="268"/>
      <c r="L9" s="271"/>
      <c r="M9" s="271" t="s">
        <v>65</v>
      </c>
      <c r="N9" s="271"/>
      <c r="O9" s="271"/>
      <c r="P9" s="291" t="s">
        <v>66</v>
      </c>
      <c r="Q9" s="292"/>
      <c r="R9" s="256"/>
      <c r="S9" s="21"/>
      <c r="T9" s="275"/>
      <c r="U9" s="323"/>
      <c r="V9" s="288"/>
      <c r="W9" s="309"/>
      <c r="X9" s="123"/>
    </row>
    <row r="10" spans="1:24" ht="14.45" customHeight="1">
      <c r="A10" s="135"/>
      <c r="B10" s="84" t="s">
        <v>67</v>
      </c>
      <c r="C10" s="83"/>
      <c r="D10" s="83"/>
      <c r="G10"/>
      <c r="H10" s="123"/>
      <c r="I10" s="128"/>
      <c r="J10" s="135"/>
      <c r="K10" s="268"/>
      <c r="L10" s="271"/>
      <c r="M10" s="271" t="s">
        <v>68</v>
      </c>
      <c r="N10" s="271"/>
      <c r="O10" s="271"/>
      <c r="P10" s="291" t="s">
        <v>69</v>
      </c>
      <c r="Q10" s="292"/>
      <c r="R10" s="22"/>
      <c r="S10" s="23"/>
      <c r="T10" s="275"/>
      <c r="U10" s="323"/>
      <c r="V10" s="288"/>
      <c r="W10" s="309"/>
      <c r="X10" s="123"/>
    </row>
    <row r="11" spans="1:24">
      <c r="A11" s="135"/>
      <c r="B11" s="84" t="s">
        <v>79</v>
      </c>
      <c r="C11" s="83"/>
      <c r="D11" s="83"/>
      <c r="G11"/>
      <c r="H11" s="123"/>
      <c r="I11" s="128"/>
      <c r="J11" s="135"/>
      <c r="K11" s="268"/>
      <c r="L11" s="285" t="s">
        <v>71</v>
      </c>
      <c r="M11" s="271" t="s">
        <v>71</v>
      </c>
      <c r="N11" s="271"/>
      <c r="O11" s="271"/>
      <c r="P11" s="291" t="s">
        <v>72</v>
      </c>
      <c r="Q11" s="292"/>
      <c r="R11" s="24"/>
      <c r="S11" s="25"/>
      <c r="T11" s="278">
        <v>0.25</v>
      </c>
      <c r="U11" s="323"/>
      <c r="V11" s="288">
        <v>0.25</v>
      </c>
      <c r="W11" s="309"/>
      <c r="X11" s="123"/>
    </row>
    <row r="12" spans="1:24">
      <c r="A12" s="135"/>
      <c r="B12" s="84" t="s">
        <v>139</v>
      </c>
      <c r="C12" s="83"/>
      <c r="D12" s="83"/>
      <c r="G12"/>
      <c r="H12" s="123"/>
      <c r="I12" s="128"/>
      <c r="J12" s="135"/>
      <c r="K12" s="268"/>
      <c r="L12" s="286"/>
      <c r="M12" s="271" t="s">
        <v>74</v>
      </c>
      <c r="N12" s="271"/>
      <c r="O12" s="271"/>
      <c r="P12" s="291" t="s">
        <v>75</v>
      </c>
      <c r="Q12" s="292"/>
      <c r="R12" s="256"/>
      <c r="S12" s="21"/>
      <c r="T12" s="275"/>
      <c r="U12" s="323"/>
      <c r="V12" s="288"/>
      <c r="W12" s="309"/>
      <c r="X12" s="123"/>
    </row>
    <row r="13" spans="1:24" ht="15.75" thickBot="1">
      <c r="A13" s="135"/>
      <c r="B13" s="84" t="s">
        <v>140</v>
      </c>
      <c r="C13" s="83"/>
      <c r="D13" s="83"/>
      <c r="H13" s="122"/>
      <c r="I13" s="127"/>
      <c r="J13" s="135"/>
      <c r="K13" s="269"/>
      <c r="L13" s="287"/>
      <c r="M13" s="293" t="s">
        <v>77</v>
      </c>
      <c r="N13" s="293"/>
      <c r="O13" s="293"/>
      <c r="P13" s="294" t="s">
        <v>78</v>
      </c>
      <c r="Q13" s="295"/>
      <c r="R13" s="26"/>
      <c r="S13" s="27"/>
      <c r="T13" s="279"/>
      <c r="U13" s="325"/>
      <c r="V13" s="288"/>
      <c r="W13" s="309"/>
      <c r="X13" s="123"/>
    </row>
    <row r="14" spans="1:24">
      <c r="A14" s="135"/>
      <c r="B14" s="84" t="s">
        <v>141</v>
      </c>
      <c r="C14" s="83"/>
      <c r="D14" s="83"/>
      <c r="H14" s="122"/>
      <c r="I14" s="127"/>
      <c r="J14" s="135"/>
      <c r="K14" s="267" t="s">
        <v>80</v>
      </c>
      <c r="L14" s="296" t="s">
        <v>81</v>
      </c>
      <c r="M14" s="270" t="s">
        <v>81</v>
      </c>
      <c r="N14" s="270"/>
      <c r="O14" s="270"/>
      <c r="P14" s="299" t="s">
        <v>82</v>
      </c>
      <c r="Q14" s="300"/>
      <c r="R14" s="253"/>
      <c r="S14" s="28"/>
      <c r="T14" s="274">
        <v>0.25</v>
      </c>
      <c r="U14" s="362"/>
      <c r="V14" s="288">
        <v>0.25</v>
      </c>
      <c r="W14" s="309"/>
      <c r="X14" s="123"/>
    </row>
    <row r="15" spans="1:24">
      <c r="A15" s="135"/>
      <c r="B15" s="84"/>
      <c r="C15" s="221"/>
      <c r="D15" s="221"/>
      <c r="G15"/>
      <c r="H15" s="123"/>
      <c r="I15" s="128"/>
      <c r="J15" s="135"/>
      <c r="K15" s="268"/>
      <c r="L15" s="297"/>
      <c r="M15" s="271" t="s">
        <v>84</v>
      </c>
      <c r="N15" s="271"/>
      <c r="O15" s="271"/>
      <c r="P15" s="291" t="s">
        <v>85</v>
      </c>
      <c r="Q15" s="292"/>
      <c r="R15" s="256"/>
      <c r="S15" s="21"/>
      <c r="T15" s="275"/>
      <c r="U15" s="323"/>
      <c r="V15" s="288"/>
      <c r="W15" s="309"/>
      <c r="X15" s="123"/>
    </row>
    <row r="16" spans="1:24">
      <c r="A16" s="135"/>
      <c r="B16" s="101" t="s">
        <v>142</v>
      </c>
      <c r="C16" s="191"/>
      <c r="D16" s="191"/>
      <c r="H16" s="122"/>
      <c r="I16" s="127"/>
      <c r="J16" s="135"/>
      <c r="K16" s="268"/>
      <c r="L16" s="298"/>
      <c r="M16" s="271" t="s">
        <v>86</v>
      </c>
      <c r="N16" s="271"/>
      <c r="O16" s="271"/>
      <c r="P16" s="291" t="s">
        <v>87</v>
      </c>
      <c r="Q16" s="292"/>
      <c r="R16" s="22"/>
      <c r="S16" s="23"/>
      <c r="T16" s="275"/>
      <c r="U16" s="323"/>
      <c r="V16" s="288"/>
      <c r="W16" s="309"/>
      <c r="X16" s="123"/>
    </row>
    <row r="17" spans="1:24" ht="15.75" thickBot="1">
      <c r="A17" s="135"/>
      <c r="H17" s="122"/>
      <c r="I17" s="127"/>
      <c r="J17" s="135"/>
      <c r="K17" s="269"/>
      <c r="L17" s="29" t="s">
        <v>90</v>
      </c>
      <c r="M17" s="293"/>
      <c r="N17" s="293"/>
      <c r="O17" s="293"/>
      <c r="P17" s="294" t="s">
        <v>91</v>
      </c>
      <c r="Q17" s="295"/>
      <c r="R17" s="30"/>
      <c r="S17" s="31"/>
      <c r="T17" s="32">
        <v>0.15</v>
      </c>
      <c r="U17" s="254"/>
      <c r="V17" s="250">
        <v>0.15</v>
      </c>
      <c r="W17" s="143"/>
      <c r="X17" s="123"/>
    </row>
    <row r="18" spans="1:24">
      <c r="A18" s="135"/>
      <c r="B18" s="99" t="s">
        <v>143</v>
      </c>
      <c r="C18" s="116"/>
      <c r="D18" s="17"/>
      <c r="H18" s="122"/>
      <c r="I18" s="127"/>
      <c r="J18" s="135"/>
      <c r="K18" s="342" t="s">
        <v>92</v>
      </c>
      <c r="L18" s="296" t="s">
        <v>93</v>
      </c>
      <c r="M18" s="347" t="s">
        <v>94</v>
      </c>
      <c r="N18" s="348"/>
      <c r="O18" s="349"/>
      <c r="P18" s="356" t="s">
        <v>95</v>
      </c>
      <c r="Q18" s="357"/>
      <c r="R18" s="326"/>
      <c r="S18" s="327"/>
      <c r="T18" s="332">
        <v>0.05</v>
      </c>
      <c r="U18" s="335"/>
      <c r="V18" s="338">
        <v>0.05</v>
      </c>
      <c r="W18" s="339"/>
      <c r="X18" s="123"/>
    </row>
    <row r="19" spans="1:24" ht="15.75">
      <c r="A19" s="135"/>
      <c r="B19" s="84" t="s">
        <v>96</v>
      </c>
      <c r="C19" s="195"/>
      <c r="D19" s="100"/>
      <c r="H19" s="122"/>
      <c r="I19" s="127"/>
      <c r="J19" s="135"/>
      <c r="K19" s="343"/>
      <c r="L19" s="345"/>
      <c r="M19" s="350"/>
      <c r="N19" s="351"/>
      <c r="O19" s="352"/>
      <c r="P19" s="358"/>
      <c r="Q19" s="359"/>
      <c r="R19" s="328"/>
      <c r="S19" s="329"/>
      <c r="T19" s="333"/>
      <c r="U19" s="336"/>
      <c r="V19" s="333"/>
      <c r="W19" s="340"/>
      <c r="X19" s="123"/>
    </row>
    <row r="20" spans="1:24" ht="16.5" customHeight="1" thickBot="1">
      <c r="A20" s="135"/>
      <c r="B20" s="99" t="s">
        <v>97</v>
      </c>
      <c r="C20" s="196">
        <v>9</v>
      </c>
      <c r="D20" s="197">
        <f>C20</f>
        <v>9</v>
      </c>
      <c r="H20" s="122"/>
      <c r="I20" s="127"/>
      <c r="J20" s="135"/>
      <c r="K20" s="344"/>
      <c r="L20" s="346"/>
      <c r="M20" s="353"/>
      <c r="N20" s="354"/>
      <c r="O20" s="355"/>
      <c r="P20" s="360"/>
      <c r="Q20" s="361"/>
      <c r="R20" s="330"/>
      <c r="S20" s="331"/>
      <c r="T20" s="334"/>
      <c r="U20" s="337"/>
      <c r="V20" s="334"/>
      <c r="W20" s="341"/>
      <c r="X20" s="123"/>
    </row>
    <row r="21" spans="1:24" ht="16.5" thickBot="1">
      <c r="A21" s="135"/>
      <c r="B21" s="106" t="s">
        <v>99</v>
      </c>
      <c r="C21" s="117"/>
      <c r="D21" s="102"/>
      <c r="H21" s="122"/>
      <c r="I21" s="127"/>
      <c r="J21" s="135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2" t="s">
        <v>98</v>
      </c>
      <c r="V21" s="113"/>
      <c r="W21" s="114"/>
      <c r="X21" s="123"/>
    </row>
    <row r="22" spans="1:24">
      <c r="A22" s="135"/>
      <c r="B22" t="s">
        <v>144</v>
      </c>
      <c r="D22" s="6"/>
      <c r="H22" s="122"/>
      <c r="I22" s="127"/>
      <c r="J22" s="135"/>
      <c r="K22" s="38"/>
      <c r="L22" s="38"/>
      <c r="M22" s="38"/>
      <c r="N22" s="38"/>
      <c r="O22" s="38"/>
      <c r="P22" s="38"/>
      <c r="Q22" s="38"/>
      <c r="R22" s="38"/>
      <c r="X22" s="123"/>
    </row>
    <row r="23" spans="1:24" ht="15.75" thickBot="1">
      <c r="A23" s="135"/>
      <c r="C23" s="9" t="s">
        <v>101</v>
      </c>
      <c r="H23" s="122"/>
      <c r="I23" s="127"/>
      <c r="J23" s="135"/>
      <c r="X23" s="123"/>
    </row>
    <row r="24" spans="1:24">
      <c r="A24" s="135"/>
      <c r="B24" s="103" t="s">
        <v>34</v>
      </c>
      <c r="C24" s="104" t="s">
        <v>22</v>
      </c>
      <c r="D24" s="104" t="s">
        <v>26</v>
      </c>
      <c r="E24" s="115" t="s">
        <v>102</v>
      </c>
      <c r="F24" s="104" t="s">
        <v>145</v>
      </c>
      <c r="G24" s="104" t="s">
        <v>146</v>
      </c>
      <c r="H24" s="124"/>
      <c r="I24" s="129"/>
      <c r="J24" s="135"/>
      <c r="K24" s="138" t="s">
        <v>100</v>
      </c>
      <c r="L24" s="139"/>
      <c r="M24" s="140"/>
      <c r="N24" s="140"/>
      <c r="O24" s="140"/>
      <c r="P24" s="140"/>
      <c r="Q24" s="140"/>
      <c r="R24" s="312" t="s">
        <v>57</v>
      </c>
      <c r="S24" s="312"/>
      <c r="T24" s="313" t="s">
        <v>58</v>
      </c>
      <c r="U24" s="313"/>
      <c r="V24" s="141"/>
      <c r="W24" s="142"/>
      <c r="X24" s="123"/>
    </row>
    <row r="25" spans="1:24">
      <c r="A25" s="135"/>
      <c r="B25" s="84" t="s">
        <v>147</v>
      </c>
      <c r="C25" s="17"/>
      <c r="D25" s="17"/>
      <c r="E25" s="192">
        <v>1</v>
      </c>
      <c r="F25" s="17"/>
      <c r="G25" s="17"/>
      <c r="H25" s="124"/>
      <c r="I25" s="129"/>
      <c r="J25" s="135"/>
      <c r="K25" s="314" t="s">
        <v>60</v>
      </c>
      <c r="L25" s="315" t="s">
        <v>61</v>
      </c>
      <c r="M25" s="315" t="s">
        <v>62</v>
      </c>
      <c r="N25" s="315"/>
      <c r="O25" s="315"/>
      <c r="P25" s="316" t="s">
        <v>63</v>
      </c>
      <c r="Q25" s="317"/>
      <c r="R25" s="110"/>
      <c r="S25" s="111"/>
      <c r="T25" s="318">
        <v>0.3</v>
      </c>
      <c r="U25" s="322"/>
      <c r="V25" s="324">
        <v>0.3</v>
      </c>
      <c r="W25" s="308"/>
      <c r="X25" s="123"/>
    </row>
    <row r="26" spans="1:24">
      <c r="A26" s="135"/>
      <c r="B26" s="84" t="s">
        <v>105</v>
      </c>
      <c r="C26" s="83"/>
      <c r="D26" s="83"/>
      <c r="E26" s="192">
        <v>2</v>
      </c>
      <c r="F26" s="17"/>
      <c r="G26" s="17"/>
      <c r="H26" s="124"/>
      <c r="I26" s="129"/>
      <c r="J26" s="135"/>
      <c r="K26" s="268"/>
      <c r="L26" s="271"/>
      <c r="M26" s="271" t="s">
        <v>65</v>
      </c>
      <c r="N26" s="271"/>
      <c r="O26" s="271"/>
      <c r="P26" s="291" t="s">
        <v>66</v>
      </c>
      <c r="Q26" s="292"/>
      <c r="R26" s="256"/>
      <c r="S26" s="21"/>
      <c r="T26" s="275"/>
      <c r="U26" s="323"/>
      <c r="V26" s="288"/>
      <c r="W26" s="309"/>
      <c r="X26" s="123"/>
    </row>
    <row r="27" spans="1:24">
      <c r="A27" s="135"/>
      <c r="B27" s="84" t="s">
        <v>148</v>
      </c>
      <c r="C27" s="17"/>
      <c r="D27" s="17"/>
      <c r="E27" s="192">
        <v>3</v>
      </c>
      <c r="F27" s="17"/>
      <c r="G27" s="17"/>
      <c r="H27" s="124"/>
      <c r="I27" s="129"/>
      <c r="J27" s="135"/>
      <c r="K27" s="268"/>
      <c r="L27" s="271"/>
      <c r="M27" s="271" t="s">
        <v>68</v>
      </c>
      <c r="N27" s="271"/>
      <c r="O27" s="271"/>
      <c r="P27" s="291" t="s">
        <v>69</v>
      </c>
      <c r="Q27" s="292"/>
      <c r="R27" s="22"/>
      <c r="S27" s="23"/>
      <c r="T27" s="275"/>
      <c r="U27" s="323"/>
      <c r="V27" s="288"/>
      <c r="W27" s="309"/>
      <c r="X27" s="123"/>
    </row>
    <row r="28" spans="1:24">
      <c r="A28" s="135"/>
      <c r="B28" s="105" t="s">
        <v>149</v>
      </c>
      <c r="C28" s="83"/>
      <c r="D28" s="83"/>
      <c r="E28" s="193"/>
      <c r="F28" s="17"/>
      <c r="G28" s="17"/>
      <c r="H28" s="124"/>
      <c r="I28" s="129"/>
      <c r="J28" s="135"/>
      <c r="K28" s="268"/>
      <c r="L28" s="285" t="s">
        <v>71</v>
      </c>
      <c r="M28" s="271" t="s">
        <v>71</v>
      </c>
      <c r="N28" s="271"/>
      <c r="O28" s="271"/>
      <c r="P28" s="291" t="s">
        <v>72</v>
      </c>
      <c r="Q28" s="292"/>
      <c r="R28" s="24"/>
      <c r="S28" s="25"/>
      <c r="T28" s="278">
        <v>0.25</v>
      </c>
      <c r="U28" s="323"/>
      <c r="V28" s="288">
        <v>0.25</v>
      </c>
      <c r="W28" s="309"/>
      <c r="X28" s="123"/>
    </row>
    <row r="29" spans="1:24">
      <c r="A29" s="135"/>
      <c r="B29" s="84" t="s">
        <v>150</v>
      </c>
      <c r="C29" s="17"/>
      <c r="D29" s="17"/>
      <c r="E29" s="192">
        <v>1.5</v>
      </c>
      <c r="F29" s="17"/>
      <c r="G29" s="17"/>
      <c r="H29" s="124"/>
      <c r="I29" s="129"/>
      <c r="J29" s="135"/>
      <c r="K29" s="268"/>
      <c r="L29" s="286"/>
      <c r="M29" s="271" t="s">
        <v>74</v>
      </c>
      <c r="N29" s="271"/>
      <c r="O29" s="271"/>
      <c r="P29" s="291" t="s">
        <v>75</v>
      </c>
      <c r="Q29" s="292"/>
      <c r="R29" s="256"/>
      <c r="S29" s="21"/>
      <c r="T29" s="275"/>
      <c r="U29" s="323"/>
      <c r="V29" s="288"/>
      <c r="W29" s="309"/>
      <c r="X29" s="123"/>
    </row>
    <row r="30" spans="1:24" ht="16.5" thickBot="1">
      <c r="A30" s="135"/>
      <c r="B30" s="99" t="s">
        <v>103</v>
      </c>
      <c r="C30" s="42"/>
      <c r="D30" s="42"/>
      <c r="E30" s="194">
        <f>SUM(E25:E29)</f>
        <v>7.5</v>
      </c>
      <c r="F30" s="100"/>
      <c r="G30" s="100"/>
      <c r="H30" s="124"/>
      <c r="I30" s="129"/>
      <c r="J30" s="135"/>
      <c r="K30" s="269"/>
      <c r="L30" s="287"/>
      <c r="M30" s="293" t="s">
        <v>77</v>
      </c>
      <c r="N30" s="293"/>
      <c r="O30" s="293"/>
      <c r="P30" s="294" t="s">
        <v>78</v>
      </c>
      <c r="Q30" s="295"/>
      <c r="R30" s="26"/>
      <c r="S30" s="27"/>
      <c r="T30" s="279"/>
      <c r="U30" s="325"/>
      <c r="V30" s="288"/>
      <c r="W30" s="309"/>
      <c r="X30" s="123"/>
    </row>
    <row r="31" spans="1:24" ht="15.75">
      <c r="A31" s="135"/>
      <c r="B31" s="106" t="s">
        <v>109</v>
      </c>
      <c r="C31" s="107"/>
      <c r="D31" s="107"/>
      <c r="E31" s="109"/>
      <c r="F31" s="108"/>
      <c r="G31" s="108"/>
      <c r="H31" s="124"/>
      <c r="I31" s="129"/>
      <c r="J31" s="135"/>
      <c r="K31" s="267" t="s">
        <v>110</v>
      </c>
      <c r="L31" s="296" t="s">
        <v>81</v>
      </c>
      <c r="M31" s="270" t="s">
        <v>81</v>
      </c>
      <c r="N31" s="270"/>
      <c r="O31" s="270"/>
      <c r="P31" s="299" t="s">
        <v>82</v>
      </c>
      <c r="Q31" s="300"/>
      <c r="R31" s="253"/>
      <c r="S31" s="28"/>
      <c r="T31" s="274">
        <v>0.25</v>
      </c>
      <c r="U31" s="362"/>
      <c r="V31" s="288">
        <v>0.25</v>
      </c>
      <c r="W31" s="309"/>
      <c r="X31" s="123"/>
    </row>
    <row r="32" spans="1:24">
      <c r="A32" s="135"/>
      <c r="B32" t="s">
        <v>151</v>
      </c>
      <c r="G32" s="6"/>
      <c r="H32" s="122"/>
      <c r="I32" s="127"/>
      <c r="J32" s="135"/>
      <c r="K32" s="268"/>
      <c r="L32" s="297"/>
      <c r="M32" s="271" t="s">
        <v>84</v>
      </c>
      <c r="N32" s="271"/>
      <c r="O32" s="271"/>
      <c r="P32" s="291" t="s">
        <v>85</v>
      </c>
      <c r="Q32" s="292"/>
      <c r="R32" s="256"/>
      <c r="S32" s="21"/>
      <c r="T32" s="275"/>
      <c r="U32" s="323"/>
      <c r="V32" s="288"/>
      <c r="W32" s="309"/>
      <c r="X32" s="123"/>
    </row>
    <row r="33" spans="1:24">
      <c r="A33" s="135"/>
      <c r="H33" s="122"/>
      <c r="I33" s="127"/>
      <c r="J33" s="135"/>
      <c r="K33" s="268"/>
      <c r="L33" s="298"/>
      <c r="M33" s="271" t="s">
        <v>86</v>
      </c>
      <c r="N33" s="271"/>
      <c r="O33" s="271"/>
      <c r="P33" s="291" t="s">
        <v>87</v>
      </c>
      <c r="Q33" s="292"/>
      <c r="R33" s="22"/>
      <c r="S33" s="23"/>
      <c r="T33" s="275"/>
      <c r="U33" s="323"/>
      <c r="V33" s="288"/>
      <c r="W33" s="309"/>
      <c r="X33" s="123"/>
    </row>
    <row r="34" spans="1:24" ht="16.5" thickBot="1">
      <c r="A34" s="135"/>
      <c r="B34" s="199" t="s">
        <v>111</v>
      </c>
      <c r="C34" s="200"/>
      <c r="D34" s="200"/>
      <c r="E34" s="201"/>
      <c r="F34" s="198"/>
      <c r="G34" s="146"/>
      <c r="H34" s="122"/>
      <c r="I34" s="127"/>
      <c r="J34" s="135"/>
      <c r="K34" s="269"/>
      <c r="L34" s="29" t="s">
        <v>90</v>
      </c>
      <c r="M34" s="293"/>
      <c r="N34" s="293"/>
      <c r="O34" s="293"/>
      <c r="P34" s="294" t="s">
        <v>91</v>
      </c>
      <c r="Q34" s="295"/>
      <c r="R34" s="30"/>
      <c r="S34" s="31"/>
      <c r="T34" s="32">
        <v>0.15</v>
      </c>
      <c r="U34" s="254"/>
      <c r="V34" s="250">
        <v>0.15</v>
      </c>
      <c r="W34" s="143"/>
      <c r="X34" s="123"/>
    </row>
    <row r="35" spans="1:24" ht="15.75" customHeight="1">
      <c r="A35" s="135"/>
      <c r="H35" s="122"/>
      <c r="I35" s="127"/>
      <c r="J35" s="135"/>
      <c r="K35" s="342" t="s">
        <v>92</v>
      </c>
      <c r="L35" s="296" t="s">
        <v>93</v>
      </c>
      <c r="M35" s="347" t="s">
        <v>94</v>
      </c>
      <c r="N35" s="348"/>
      <c r="O35" s="349"/>
      <c r="P35" s="356" t="s">
        <v>95</v>
      </c>
      <c r="Q35" s="357"/>
      <c r="R35" s="326"/>
      <c r="S35" s="327"/>
      <c r="T35" s="332">
        <v>0.05</v>
      </c>
      <c r="U35" s="335"/>
      <c r="V35" s="338">
        <v>0.05</v>
      </c>
      <c r="W35" s="339"/>
      <c r="X35" s="123"/>
    </row>
    <row r="36" spans="1:24" ht="15.75">
      <c r="A36" s="135"/>
      <c r="B36" s="199" t="s">
        <v>152</v>
      </c>
      <c r="C36" s="200"/>
      <c r="D36" s="200"/>
      <c r="E36" s="200"/>
      <c r="F36" s="145"/>
      <c r="G36" s="145"/>
      <c r="H36" s="122"/>
      <c r="I36" s="127"/>
      <c r="J36" s="135"/>
      <c r="K36" s="343"/>
      <c r="L36" s="345"/>
      <c r="M36" s="350"/>
      <c r="N36" s="351"/>
      <c r="O36" s="352"/>
      <c r="P36" s="358"/>
      <c r="Q36" s="359"/>
      <c r="R36" s="328"/>
      <c r="S36" s="329"/>
      <c r="T36" s="333"/>
      <c r="U36" s="336"/>
      <c r="V36" s="333"/>
      <c r="W36" s="340"/>
      <c r="X36" s="123"/>
    </row>
    <row r="37" spans="1:24" ht="15.75" thickBot="1">
      <c r="A37" s="135"/>
      <c r="H37" s="122"/>
      <c r="I37" s="127"/>
      <c r="J37" s="135"/>
      <c r="K37" s="344"/>
      <c r="L37" s="346"/>
      <c r="M37" s="353"/>
      <c r="N37" s="354"/>
      <c r="O37" s="355"/>
      <c r="P37" s="360"/>
      <c r="Q37" s="361"/>
      <c r="R37" s="330"/>
      <c r="S37" s="331"/>
      <c r="T37" s="334"/>
      <c r="U37" s="337"/>
      <c r="V37" s="334"/>
      <c r="W37" s="341"/>
      <c r="X37" s="123"/>
    </row>
    <row r="38" spans="1:24" ht="15.75" thickBot="1">
      <c r="A38" s="135"/>
      <c r="B38" s="203" t="s">
        <v>153</v>
      </c>
      <c r="C38" s="204"/>
      <c r="D38" s="204"/>
      <c r="E38" s="204"/>
      <c r="F38" s="205"/>
      <c r="G38" s="202"/>
      <c r="H38" s="122"/>
      <c r="I38" s="127"/>
      <c r="J38" s="135"/>
      <c r="U38" s="112" t="s">
        <v>98</v>
      </c>
      <c r="V38" s="113"/>
      <c r="W38" s="114"/>
      <c r="X38" s="123"/>
    </row>
    <row r="39" spans="1:24">
      <c r="A39" s="135"/>
      <c r="H39" s="122"/>
      <c r="I39" s="127"/>
      <c r="J39" s="135"/>
      <c r="X39" s="123"/>
    </row>
    <row r="40" spans="1:24" ht="15.75" thickBot="1">
      <c r="A40" s="135"/>
      <c r="H40" s="122"/>
      <c r="I40" s="127"/>
      <c r="J40" s="135"/>
      <c r="X40" s="123"/>
    </row>
    <row r="41" spans="1:24" ht="21.75" thickBot="1">
      <c r="A41" s="135"/>
      <c r="B41" s="206" t="s">
        <v>154</v>
      </c>
      <c r="C41" s="53"/>
      <c r="D41" s="53"/>
      <c r="E41" s="53"/>
      <c r="F41" s="53"/>
      <c r="G41" s="94"/>
      <c r="H41" s="122"/>
      <c r="I41" s="127"/>
      <c r="J41" s="135"/>
      <c r="X41" s="123"/>
    </row>
    <row r="42" spans="1:24" ht="27" thickBot="1">
      <c r="A42" s="135"/>
      <c r="B42" s="435"/>
      <c r="C42" s="436"/>
      <c r="D42" s="436"/>
      <c r="E42" s="436"/>
      <c r="F42" s="436"/>
      <c r="G42" s="437"/>
      <c r="H42" s="123"/>
      <c r="I42" s="128"/>
      <c r="J42" s="135"/>
      <c r="K42" s="155" t="str">
        <f>HYPERLINK("#Startliste!A1","Link Startliste")</f>
        <v>Link Startliste</v>
      </c>
      <c r="X42" s="123"/>
    </row>
    <row r="43" spans="1:24">
      <c r="A43" s="135"/>
      <c r="B43" s="71"/>
      <c r="G43" s="97"/>
      <c r="H43" s="122"/>
      <c r="I43" s="127"/>
      <c r="J43" s="135"/>
      <c r="X43" s="123"/>
    </row>
    <row r="44" spans="1:24" ht="15.75" thickBot="1">
      <c r="A44" s="135"/>
      <c r="B44" s="207" t="s">
        <v>155</v>
      </c>
      <c r="C44" s="363"/>
      <c r="D44" s="364"/>
      <c r="E44" s="364"/>
      <c r="F44" s="364"/>
      <c r="G44" s="365"/>
      <c r="H44" s="122"/>
      <c r="I44" s="127"/>
      <c r="J44" s="135"/>
      <c r="X44" s="123"/>
    </row>
    <row r="45" spans="1:24">
      <c r="A45" s="135"/>
      <c r="H45" s="122"/>
      <c r="I45" s="127"/>
      <c r="J45" s="135"/>
      <c r="X45" s="123"/>
    </row>
    <row r="46" spans="1:24" ht="15.75" thickBot="1">
      <c r="A46" s="135"/>
      <c r="H46" s="122"/>
      <c r="I46" s="127"/>
      <c r="J46" s="135"/>
      <c r="X46" s="123"/>
    </row>
    <row r="47" spans="1:24" ht="21.75" thickBot="1">
      <c r="A47" s="135"/>
      <c r="B47" s="206" t="s">
        <v>156</v>
      </c>
      <c r="C47" s="53"/>
      <c r="D47" s="53"/>
      <c r="E47" s="53"/>
      <c r="F47" s="53"/>
      <c r="G47" s="94"/>
      <c r="H47" s="122"/>
      <c r="I47" s="127"/>
      <c r="J47" s="135"/>
      <c r="K47" t="str">
        <f>SUBSTITUTE(K46,"R"," +"&amp;F60)</f>
        <v/>
      </c>
      <c r="X47" s="123"/>
    </row>
    <row r="48" spans="1:24" ht="27" thickBot="1">
      <c r="A48" s="135"/>
      <c r="B48" s="435"/>
      <c r="C48" s="438"/>
      <c r="D48" s="438"/>
      <c r="E48" s="438"/>
      <c r="F48" s="438"/>
      <c r="G48" s="439"/>
      <c r="H48" s="123"/>
      <c r="I48" s="128"/>
      <c r="J48" s="135"/>
      <c r="X48" s="123"/>
    </row>
    <row r="49" spans="1:24">
      <c r="A49" s="135"/>
      <c r="B49" s="71"/>
      <c r="G49" s="97"/>
      <c r="H49" s="123"/>
      <c r="I49" s="128"/>
      <c r="J49" s="135"/>
      <c r="X49" s="123"/>
    </row>
    <row r="50" spans="1:24" ht="15.75" thickBot="1">
      <c r="A50" s="135"/>
      <c r="B50" s="207" t="s">
        <v>157</v>
      </c>
      <c r="C50" s="363"/>
      <c r="D50" s="364"/>
      <c r="E50" s="364"/>
      <c r="F50" s="364"/>
      <c r="G50" s="365"/>
      <c r="H50" s="123"/>
      <c r="I50" s="128"/>
      <c r="J50" s="135"/>
      <c r="X50" s="123"/>
    </row>
    <row r="51" spans="1:24">
      <c r="A51" s="135"/>
      <c r="H51" s="123"/>
      <c r="I51" s="128"/>
      <c r="J51" s="135"/>
      <c r="X51" s="123"/>
    </row>
    <row r="52" spans="1:24">
      <c r="A52" s="135"/>
      <c r="H52" s="123"/>
      <c r="I52" s="128"/>
      <c r="J52" s="135"/>
      <c r="X52" s="123"/>
    </row>
    <row r="53" spans="1:24">
      <c r="A53" s="136"/>
      <c r="B53" s="130"/>
      <c r="C53" s="137"/>
      <c r="D53" s="137"/>
      <c r="E53" s="137"/>
      <c r="F53" s="137"/>
      <c r="G53" s="137" t="s">
        <v>158</v>
      </c>
      <c r="H53" s="125"/>
      <c r="I53" s="127"/>
      <c r="J53" s="136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 t="s">
        <v>159</v>
      </c>
      <c r="W53" s="130"/>
      <c r="X53" s="131"/>
    </row>
    <row r="57" spans="1:24" ht="15.75" thickBot="1"/>
    <row r="58" spans="1:24">
      <c r="B58" s="118" t="s">
        <v>160</v>
      </c>
      <c r="C58" s="119"/>
      <c r="D58" s="119"/>
      <c r="E58" s="119"/>
      <c r="F58" s="119"/>
      <c r="G58" s="120"/>
    </row>
    <row r="59" spans="1:24">
      <c r="B59" s="44"/>
      <c r="C59" s="1" t="s">
        <v>117</v>
      </c>
      <c r="D59" s="1" t="s">
        <v>118</v>
      </c>
      <c r="E59" s="1" t="s">
        <v>119</v>
      </c>
      <c r="F59" s="1" t="s">
        <v>120</v>
      </c>
      <c r="G59" s="95" t="s">
        <v>96</v>
      </c>
    </row>
    <row r="60" spans="1:24">
      <c r="B60" s="56" t="s">
        <v>121</v>
      </c>
      <c r="C60" s="16">
        <v>10</v>
      </c>
      <c r="D60" s="1">
        <f>(LEN(B42)-LEN(SUBSTITUTE(UPPER(B42),"R","")))</f>
        <v>0</v>
      </c>
      <c r="E60" s="1">
        <f>IF(SMALL(C60:D60,1)&lt;0,0,SMALL(C60:D60,1))</f>
        <v>0</v>
      </c>
      <c r="F60" s="14">
        <v>1.3</v>
      </c>
      <c r="G60" s="96">
        <f>PRODUCT(E60,F60)</f>
        <v>0</v>
      </c>
    </row>
    <row r="61" spans="1:24">
      <c r="B61" s="56" t="s">
        <v>122</v>
      </c>
      <c r="C61" s="1">
        <f>SUM(C60,D60*-1)</f>
        <v>10</v>
      </c>
      <c r="D61" s="1">
        <f>(LEN(B42)-LEN(SUBSTITUTE(UPPER(B42),"D","")))</f>
        <v>0</v>
      </c>
      <c r="E61" s="1">
        <f>IF(SMALL(C61:D61,1)&lt;0,0,SMALL(C61:D61,1))</f>
        <v>0</v>
      </c>
      <c r="F61" s="15">
        <v>0.9</v>
      </c>
      <c r="G61" s="96">
        <f>PRODUCT(E61,F61)</f>
        <v>0</v>
      </c>
    </row>
    <row r="62" spans="1:24">
      <c r="B62" s="56" t="s">
        <v>123</v>
      </c>
      <c r="C62" s="1">
        <f>SUM(C61,D61*-1)</f>
        <v>10</v>
      </c>
      <c r="D62" s="1">
        <f>(LEN(B42)-LEN(SUBSTITUTE(UPPER(B42),"M","")))</f>
        <v>0</v>
      </c>
      <c r="E62" s="1">
        <f t="shared" ref="E62:E63" si="0">IF(SMALL(C62:D62,1)&lt;0,0,SMALL(C62:D62,1))</f>
        <v>0</v>
      </c>
      <c r="F62" s="15">
        <v>0.4</v>
      </c>
      <c r="G62" s="96">
        <f>PRODUCT(E62,F62)</f>
        <v>0</v>
      </c>
    </row>
    <row r="63" spans="1:24">
      <c r="B63" s="56" t="s">
        <v>124</v>
      </c>
      <c r="C63" s="1">
        <f>SUM(C62,D62*-1)</f>
        <v>10</v>
      </c>
      <c r="D63" s="1">
        <f>(LEN(B42)-LEN(SUBSTITUTE(UPPER(B42),"E","")))</f>
        <v>0</v>
      </c>
      <c r="E63" s="1">
        <f t="shared" si="0"/>
        <v>0</v>
      </c>
      <c r="F63" s="15">
        <v>0.1</v>
      </c>
      <c r="G63" s="96">
        <f>PRODUCT(E63,F63)</f>
        <v>0</v>
      </c>
    </row>
    <row r="64" spans="1:24">
      <c r="B64" s="56"/>
      <c r="C64" s="1"/>
      <c r="D64" s="1"/>
      <c r="E64" s="1"/>
      <c r="F64" s="6"/>
      <c r="G64" s="97"/>
    </row>
    <row r="65" spans="2:7">
      <c r="B65" s="44" t="s">
        <v>125</v>
      </c>
      <c r="D65" s="69">
        <f>(LEN(B42)-LEN(SUBSTITUTE(B42,"1","")))</f>
        <v>0</v>
      </c>
      <c r="E65" s="69">
        <f>PRODUCT(D65*1)</f>
        <v>0</v>
      </c>
      <c r="F65" s="6"/>
      <c r="G65" s="97"/>
    </row>
    <row r="66" spans="2:7">
      <c r="B66" s="44" t="s">
        <v>126</v>
      </c>
      <c r="D66" s="69">
        <f>(LEN(B42)-LEN(SUBSTITUTE(B42,"2","")))</f>
        <v>0</v>
      </c>
      <c r="E66" s="69">
        <f>PRODUCT(D66*2)</f>
        <v>0</v>
      </c>
      <c r="F66" s="6"/>
      <c r="G66" s="97"/>
    </row>
    <row r="67" spans="2:7">
      <c r="B67" s="44" t="s">
        <v>127</v>
      </c>
      <c r="D67" s="69">
        <f>(LEN(B42)-LEN(SUBSTITUTE(B42,"3","")))</f>
        <v>0</v>
      </c>
      <c r="E67" s="69">
        <f>PRODUCT(D67*3)</f>
        <v>0</v>
      </c>
      <c r="F67" s="6"/>
      <c r="G67" s="97"/>
    </row>
    <row r="68" spans="2:7">
      <c r="B68" s="44" t="s">
        <v>128</v>
      </c>
      <c r="D68" s="69">
        <f>(LEN(B42)-LEN(SUBSTITUTE(B42,"4","")))</f>
        <v>0</v>
      </c>
      <c r="E68" s="69">
        <f>PRODUCT(D68*4)</f>
        <v>0</v>
      </c>
      <c r="F68" s="6"/>
      <c r="G68" s="97"/>
    </row>
    <row r="69" spans="2:7">
      <c r="B69" s="44" t="s">
        <v>129</v>
      </c>
      <c r="D69" s="69">
        <f>(LEN(B42)-LEN(SUBSTITUTE(B42,"5","")))</f>
        <v>0</v>
      </c>
      <c r="E69" s="69">
        <f>PRODUCT(D69*5)</f>
        <v>0</v>
      </c>
      <c r="F69" s="6"/>
      <c r="G69" s="97"/>
    </row>
    <row r="70" spans="2:7">
      <c r="B70" s="44" t="s">
        <v>130</v>
      </c>
      <c r="D70" s="69">
        <f>(LEN(B42)-LEN(SUBSTITUTE(B42,"6","")))</f>
        <v>0</v>
      </c>
      <c r="E70" s="69">
        <f>PRODUCT(D70*6)</f>
        <v>0</v>
      </c>
      <c r="G70" s="97"/>
    </row>
    <row r="71" spans="2:7">
      <c r="B71" s="44" t="s">
        <v>131</v>
      </c>
      <c r="D71" s="69">
        <f>(LEN(B42)-LEN(SUBSTITUTE(B42,"7","")))</f>
        <v>0</v>
      </c>
      <c r="E71" s="69">
        <f>PRODUCT(D71*7)</f>
        <v>0</v>
      </c>
      <c r="G71" s="97"/>
    </row>
    <row r="72" spans="2:7">
      <c r="B72" s="44" t="s">
        <v>132</v>
      </c>
      <c r="D72" s="69">
        <f>(LEN(B42)-LEN(SUBSTITUTE(B42,"8","")))</f>
        <v>0</v>
      </c>
      <c r="E72" s="69">
        <f>PRODUCT(D72*8)</f>
        <v>0</v>
      </c>
      <c r="G72" s="97"/>
    </row>
    <row r="73" spans="2:7">
      <c r="B73" s="44" t="s">
        <v>133</v>
      </c>
      <c r="D73" s="69">
        <f>(LEN(B42)-LEN(SUBSTITUTE(B42,"9","")))</f>
        <v>0</v>
      </c>
      <c r="E73" s="69">
        <f>PRODUCT(D73*9)</f>
        <v>0</v>
      </c>
      <c r="G73" s="97"/>
    </row>
    <row r="74" spans="2:7">
      <c r="B74" s="44"/>
      <c r="G74" s="97"/>
    </row>
    <row r="75" spans="2:7">
      <c r="B75" s="57" t="s">
        <v>134</v>
      </c>
      <c r="D75" s="69">
        <f>SUM(D60:D63)</f>
        <v>0</v>
      </c>
      <c r="G75" s="97"/>
    </row>
    <row r="76" spans="2:7">
      <c r="B76" s="57" t="s">
        <v>135</v>
      </c>
      <c r="D76" s="69">
        <f>SUM(E65:E73)</f>
        <v>0</v>
      </c>
      <c r="G76" s="97"/>
    </row>
    <row r="77" spans="2:7" ht="15.75" thickBot="1">
      <c r="B77" s="58" t="s">
        <v>136</v>
      </c>
      <c r="C77" s="74"/>
      <c r="D77" s="59">
        <f>IF(D75=0,0,D76/D75)</f>
        <v>0</v>
      </c>
      <c r="E77" s="74"/>
      <c r="F77" s="74"/>
      <c r="G77" s="98"/>
    </row>
    <row r="79" spans="2:7" ht="15.75" thickBot="1"/>
    <row r="80" spans="2:7">
      <c r="B80" s="118" t="s">
        <v>161</v>
      </c>
      <c r="C80" s="119"/>
      <c r="D80" s="119"/>
      <c r="E80" s="119"/>
      <c r="F80" s="119"/>
      <c r="G80" s="120"/>
    </row>
    <row r="81" spans="2:7">
      <c r="B81" s="44"/>
      <c r="C81" s="1" t="s">
        <v>117</v>
      </c>
      <c r="D81" s="1" t="s">
        <v>118</v>
      </c>
      <c r="E81" s="1" t="s">
        <v>119</v>
      </c>
      <c r="F81" s="1" t="s">
        <v>120</v>
      </c>
      <c r="G81" s="95" t="s">
        <v>96</v>
      </c>
    </row>
    <row r="82" spans="2:7">
      <c r="B82" s="56" t="s">
        <v>121</v>
      </c>
      <c r="C82" s="16">
        <v>10</v>
      </c>
      <c r="D82" s="1">
        <f>(LEN(B48)-LEN(SUBSTITUTE(UPPER(B48),"R","")))</f>
        <v>0</v>
      </c>
      <c r="E82" s="1">
        <f>IF(SMALL(C82:D82,1)&lt;0,0,SMALL(C82:D82,1))</f>
        <v>0</v>
      </c>
      <c r="F82" s="14">
        <v>1.3</v>
      </c>
      <c r="G82" s="96">
        <f>PRODUCT(E82,F82)</f>
        <v>0</v>
      </c>
    </row>
    <row r="83" spans="2:7">
      <c r="B83" s="56" t="s">
        <v>122</v>
      </c>
      <c r="C83" s="1">
        <f>SUM(C82,D82*-1)</f>
        <v>10</v>
      </c>
      <c r="D83" s="1">
        <f>(LEN(B48)-LEN(SUBSTITUTE(UPPER(B48),"D","")))</f>
        <v>0</v>
      </c>
      <c r="E83" s="1">
        <f>IF(SMALL(C83:D83,1)&lt;0,0,SMALL(C83:D83,1))</f>
        <v>0</v>
      </c>
      <c r="F83" s="15">
        <v>0.9</v>
      </c>
      <c r="G83" s="96">
        <f>PRODUCT(E83,F83)</f>
        <v>0</v>
      </c>
    </row>
    <row r="84" spans="2:7">
      <c r="B84" s="56" t="s">
        <v>123</v>
      </c>
      <c r="C84" s="1">
        <f>SUM(C83,D83*-1)</f>
        <v>10</v>
      </c>
      <c r="D84" s="1">
        <f>(LEN(B48)-LEN(SUBSTITUTE(UPPER(B48),"M","")))</f>
        <v>0</v>
      </c>
      <c r="E84" s="1">
        <f t="shared" ref="E84:E85" si="1">IF(SMALL(C84:D84,1)&lt;0,0,SMALL(C84:D84,1))</f>
        <v>0</v>
      </c>
      <c r="F84" s="15">
        <v>0.4</v>
      </c>
      <c r="G84" s="96">
        <f>PRODUCT(E84,F84)</f>
        <v>0</v>
      </c>
    </row>
    <row r="85" spans="2:7">
      <c r="B85" s="56" t="s">
        <v>124</v>
      </c>
      <c r="C85" s="1">
        <f>SUM(C84,D84*-1)</f>
        <v>10</v>
      </c>
      <c r="D85" s="1">
        <f>(LEN(B48)-LEN(SUBSTITUTE(UPPER(B48),"E","")))</f>
        <v>0</v>
      </c>
      <c r="E85" s="1">
        <f t="shared" si="1"/>
        <v>0</v>
      </c>
      <c r="F85" s="15">
        <v>0.1</v>
      </c>
      <c r="G85" s="96">
        <f>PRODUCT(E85,F85)</f>
        <v>0</v>
      </c>
    </row>
    <row r="86" spans="2:7">
      <c r="B86" s="56"/>
      <c r="C86" s="1"/>
      <c r="D86" s="1"/>
      <c r="E86" s="1"/>
      <c r="G86" s="97"/>
    </row>
    <row r="87" spans="2:7">
      <c r="B87" s="44" t="s">
        <v>125</v>
      </c>
      <c r="D87" s="69">
        <f>(LEN(B48)-LEN(SUBSTITUTE(B48,"1","")))</f>
        <v>0</v>
      </c>
      <c r="E87" s="69">
        <f>PRODUCT(D87*1)</f>
        <v>0</v>
      </c>
      <c r="G87" s="97"/>
    </row>
    <row r="88" spans="2:7">
      <c r="B88" s="44" t="s">
        <v>126</v>
      </c>
      <c r="D88" s="69">
        <f>(LEN(B48)-LEN(SUBSTITUTE(B48,"2","")))</f>
        <v>0</v>
      </c>
      <c r="E88" s="69">
        <f>PRODUCT(D88*2)</f>
        <v>0</v>
      </c>
      <c r="G88" s="97"/>
    </row>
    <row r="89" spans="2:7">
      <c r="B89" s="44" t="s">
        <v>127</v>
      </c>
      <c r="D89" s="69">
        <f>(LEN(B48)-LEN(SUBSTITUTE(B48,"3","")))</f>
        <v>0</v>
      </c>
      <c r="E89" s="69">
        <f>PRODUCT(D89*3)</f>
        <v>0</v>
      </c>
      <c r="G89" s="97"/>
    </row>
    <row r="90" spans="2:7">
      <c r="B90" s="44" t="s">
        <v>128</v>
      </c>
      <c r="D90" s="69">
        <f>(LEN(B48)-LEN(SUBSTITUTE(B48,"4","")))</f>
        <v>0</v>
      </c>
      <c r="E90" s="69">
        <f>PRODUCT(D90*4)</f>
        <v>0</v>
      </c>
      <c r="G90" s="97"/>
    </row>
    <row r="91" spans="2:7">
      <c r="B91" s="44" t="s">
        <v>129</v>
      </c>
      <c r="D91" s="69">
        <f>(LEN(B48)-LEN(SUBSTITUTE(B48,"5","")))</f>
        <v>0</v>
      </c>
      <c r="E91" s="69">
        <f>PRODUCT(D91*5)</f>
        <v>0</v>
      </c>
      <c r="G91" s="97"/>
    </row>
    <row r="92" spans="2:7">
      <c r="B92" s="44" t="s">
        <v>130</v>
      </c>
      <c r="D92" s="69">
        <f>(LEN(B48)-LEN(SUBSTITUTE(B48,"6","")))</f>
        <v>0</v>
      </c>
      <c r="E92" s="69">
        <f>PRODUCT(D92*6)</f>
        <v>0</v>
      </c>
      <c r="G92" s="97"/>
    </row>
    <row r="93" spans="2:7">
      <c r="B93" s="44" t="s">
        <v>131</v>
      </c>
      <c r="D93" s="69">
        <f>(LEN(B48)-LEN(SUBSTITUTE(B48,"7","")))</f>
        <v>0</v>
      </c>
      <c r="E93" s="69">
        <f>PRODUCT(D93*7)</f>
        <v>0</v>
      </c>
      <c r="G93" s="97"/>
    </row>
    <row r="94" spans="2:7">
      <c r="B94" s="44" t="s">
        <v>132</v>
      </c>
      <c r="D94" s="69">
        <f>(LEN(B48)-LEN(SUBSTITUTE(B48,"8","")))</f>
        <v>0</v>
      </c>
      <c r="E94" s="69">
        <f>PRODUCT(D94*8)</f>
        <v>0</v>
      </c>
      <c r="G94" s="97"/>
    </row>
    <row r="95" spans="2:7">
      <c r="B95" s="44" t="s">
        <v>133</v>
      </c>
      <c r="D95" s="69">
        <f>(LEN(B48)-LEN(SUBSTITUTE(B48,"9","")))</f>
        <v>0</v>
      </c>
      <c r="E95" s="69">
        <f>PRODUCT(D95*9)</f>
        <v>0</v>
      </c>
      <c r="G95" s="97"/>
    </row>
    <row r="96" spans="2:7">
      <c r="B96" s="44"/>
      <c r="G96" s="97"/>
    </row>
    <row r="97" spans="2:7">
      <c r="B97" s="57" t="s">
        <v>134</v>
      </c>
      <c r="D97" s="69">
        <f>SUM(D82:D85)</f>
        <v>0</v>
      </c>
      <c r="G97" s="97"/>
    </row>
    <row r="98" spans="2:7">
      <c r="B98" s="57" t="s">
        <v>135</v>
      </c>
      <c r="D98" s="69">
        <f>SUM(E87:E95)</f>
        <v>0</v>
      </c>
      <c r="G98" s="97"/>
    </row>
    <row r="99" spans="2:7" ht="15.75" thickBot="1">
      <c r="B99" s="58" t="s">
        <v>136</v>
      </c>
      <c r="C99" s="74"/>
      <c r="D99" s="59">
        <f>IF(D97=0,0,D98/D97)</f>
        <v>0</v>
      </c>
      <c r="E99" s="74"/>
      <c r="F99" s="74"/>
      <c r="G99" s="98"/>
    </row>
    <row r="100" spans="2:7" ht="15.75" thickBot="1"/>
    <row r="101" spans="2:7">
      <c r="B101" s="157" t="s">
        <v>162</v>
      </c>
    </row>
    <row r="102" spans="2:7">
      <c r="B102" s="158" t="e">
        <f ca="1">MID(CELL("filename",A1),FIND("(",CELL("filename",A1))+1,255)</f>
        <v>#VALUE!</v>
      </c>
    </row>
    <row r="103" spans="2:7" ht="15.75" thickBot="1">
      <c r="B103" s="159" t="e">
        <f ca="1">LEFT(B102,LEN(B102)-1)/1</f>
        <v>#VALUE!</v>
      </c>
    </row>
  </sheetData>
  <sheetProtection sheet="1" objects="1" scenarios="1" selectLockedCells="1"/>
  <mergeCells count="109">
    <mergeCell ref="C50:G50"/>
    <mergeCell ref="U35:U37"/>
    <mergeCell ref="V35:V37"/>
    <mergeCell ref="W35:W37"/>
    <mergeCell ref="B42:G42"/>
    <mergeCell ref="C44:G44"/>
    <mergeCell ref="B48:G48"/>
    <mergeCell ref="K35:K37"/>
    <mergeCell ref="L35:L37"/>
    <mergeCell ref="M35:O37"/>
    <mergeCell ref="P35:Q37"/>
    <mergeCell ref="R35:S37"/>
    <mergeCell ref="T35:T37"/>
    <mergeCell ref="V31:V33"/>
    <mergeCell ref="W31:W33"/>
    <mergeCell ref="M32:O32"/>
    <mergeCell ref="P32:Q32"/>
    <mergeCell ref="M33:O33"/>
    <mergeCell ref="P33:Q33"/>
    <mergeCell ref="K31:K34"/>
    <mergeCell ref="L31:L33"/>
    <mergeCell ref="M31:O31"/>
    <mergeCell ref="P31:Q31"/>
    <mergeCell ref="T31:T33"/>
    <mergeCell ref="U31:U33"/>
    <mergeCell ref="M34:O34"/>
    <mergeCell ref="P34:Q34"/>
    <mergeCell ref="V28:V30"/>
    <mergeCell ref="W28:W30"/>
    <mergeCell ref="M29:O29"/>
    <mergeCell ref="P29:Q29"/>
    <mergeCell ref="M30:O30"/>
    <mergeCell ref="P30:Q30"/>
    <mergeCell ref="V25:V27"/>
    <mergeCell ref="W25:W27"/>
    <mergeCell ref="M26:O26"/>
    <mergeCell ref="P26:Q26"/>
    <mergeCell ref="M27:O27"/>
    <mergeCell ref="P27:Q27"/>
    <mergeCell ref="R24:S24"/>
    <mergeCell ref="T24:U24"/>
    <mergeCell ref="M17:O17"/>
    <mergeCell ref="P17:Q17"/>
    <mergeCell ref="K25:K30"/>
    <mergeCell ref="L25:L27"/>
    <mergeCell ref="M25:O25"/>
    <mergeCell ref="P25:Q25"/>
    <mergeCell ref="T25:T27"/>
    <mergeCell ref="U25:U27"/>
    <mergeCell ref="L28:L30"/>
    <mergeCell ref="M28:O28"/>
    <mergeCell ref="P28:Q28"/>
    <mergeCell ref="T28:T30"/>
    <mergeCell ref="U28:U30"/>
    <mergeCell ref="K18:K20"/>
    <mergeCell ref="L18:L20"/>
    <mergeCell ref="M18:O20"/>
    <mergeCell ref="P18:Q20"/>
    <mergeCell ref="K14:K17"/>
    <mergeCell ref="L14:L16"/>
    <mergeCell ref="U14:U16"/>
    <mergeCell ref="V14:V16"/>
    <mergeCell ref="W14:W16"/>
    <mergeCell ref="M15:O15"/>
    <mergeCell ref="P15:Q15"/>
    <mergeCell ref="M16:O16"/>
    <mergeCell ref="P16:Q16"/>
    <mergeCell ref="R18:S20"/>
    <mergeCell ref="T18:T20"/>
    <mergeCell ref="U18:U20"/>
    <mergeCell ref="V18:V20"/>
    <mergeCell ref="W18:W20"/>
    <mergeCell ref="M14:O14"/>
    <mergeCell ref="P14:Q14"/>
    <mergeCell ref="T14:T16"/>
    <mergeCell ref="F2:G2"/>
    <mergeCell ref="R2:S2"/>
    <mergeCell ref="T2:V2"/>
    <mergeCell ref="F3:G3"/>
    <mergeCell ref="R3:S3"/>
    <mergeCell ref="T3:V3"/>
    <mergeCell ref="U8:U10"/>
    <mergeCell ref="V8:V10"/>
    <mergeCell ref="U11:U13"/>
    <mergeCell ref="V11:V13"/>
    <mergeCell ref="M12:O12"/>
    <mergeCell ref="P12:Q12"/>
    <mergeCell ref="M13:O13"/>
    <mergeCell ref="P13:Q13"/>
    <mergeCell ref="W8:W10"/>
    <mergeCell ref="M9:O9"/>
    <mergeCell ref="P9:Q9"/>
    <mergeCell ref="M10:O10"/>
    <mergeCell ref="P10:Q10"/>
    <mergeCell ref="F4:G4"/>
    <mergeCell ref="R4:U4"/>
    <mergeCell ref="E5:F5"/>
    <mergeCell ref="R7:S7"/>
    <mergeCell ref="T7:U7"/>
    <mergeCell ref="K8:K13"/>
    <mergeCell ref="L8:L10"/>
    <mergeCell ref="M8:O8"/>
    <mergeCell ref="P8:Q8"/>
    <mergeCell ref="T8:T10"/>
    <mergeCell ref="W11:W13"/>
    <mergeCell ref="L11:L13"/>
    <mergeCell ref="M11:O11"/>
    <mergeCell ref="P11:Q11"/>
    <mergeCell ref="T11:T13"/>
  </mergeCells>
  <conditionalFormatting sqref="U25:U34 C8:C15 U8:U18">
    <cfRule type="expression" dxfId="15" priority="8">
      <formula>OR(C8&gt;10,C8&lt;0)</formula>
    </cfRule>
  </conditionalFormatting>
  <conditionalFormatting sqref="U35">
    <cfRule type="expression" dxfId="14" priority="7">
      <formula>OR(U35&gt;10,U35&lt;0)</formula>
    </cfRule>
  </conditionalFormatting>
  <conditionalFormatting sqref="D24:D29">
    <cfRule type="expression" dxfId="13" priority="6">
      <formula>$D$7=""</formula>
    </cfRule>
  </conditionalFormatting>
  <conditionalFormatting sqref="D8:D16">
    <cfRule type="expression" dxfId="12" priority="5">
      <formula>$D$7=""</formula>
    </cfRule>
  </conditionalFormatting>
  <conditionalFormatting sqref="D18:D21">
    <cfRule type="expression" dxfId="11" priority="4">
      <formula>$D$7=""</formula>
    </cfRule>
  </conditionalFormatting>
  <conditionalFormatting sqref="G34:G36">
    <cfRule type="expression" dxfId="10" priority="3">
      <formula>$D$7=""</formula>
    </cfRule>
  </conditionalFormatting>
  <conditionalFormatting sqref="G24:G28 G30:G31">
    <cfRule type="expression" dxfId="9" priority="2">
      <formula>$D$7=""</formula>
    </cfRule>
  </conditionalFormatting>
  <conditionalFormatting sqref="G29">
    <cfRule type="expression" dxfId="8" priority="1">
      <formula>$D$7=""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Width="2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3"/>
  <sheetViews>
    <sheetView topLeftCell="A8" zoomScale="90" zoomScaleNormal="90" workbookViewId="0">
      <selection activeCell="B79" sqref="B79:G79"/>
    </sheetView>
  </sheetViews>
  <sheetFormatPr defaultColWidth="9.140625" defaultRowHeight="15"/>
  <cols>
    <col min="1" max="1" width="3.28515625" customWidth="1"/>
    <col min="2" max="2" width="38.140625" customWidth="1"/>
    <col min="3" max="3" width="15.7109375" style="69" bestFit="1" customWidth="1"/>
    <col min="4" max="4" width="16" style="69" customWidth="1"/>
    <col min="5" max="5" width="13.42578125" style="69" customWidth="1"/>
    <col min="6" max="6" width="17.85546875" style="69" customWidth="1"/>
    <col min="7" max="7" width="19.42578125" style="69" customWidth="1"/>
    <col min="8" max="8" width="7.42578125" style="69" customWidth="1"/>
    <col min="9" max="9" width="4.5703125" style="69" customWidth="1"/>
    <col min="10" max="10" width="3.5703125" customWidth="1"/>
    <col min="12" max="12" width="10.28515625" customWidth="1"/>
    <col min="14" max="14" width="15.42578125" customWidth="1"/>
    <col min="22" max="22" width="10" bestFit="1" customWidth="1"/>
    <col min="24" max="24" width="3.42578125" customWidth="1"/>
  </cols>
  <sheetData>
    <row r="1" spans="1:24" ht="15.75" thickBot="1">
      <c r="A1" s="126"/>
      <c r="B1" s="133"/>
      <c r="C1" s="134"/>
      <c r="D1" s="134"/>
      <c r="E1" s="134"/>
      <c r="F1" s="134"/>
      <c r="G1" s="134"/>
      <c r="H1" s="121"/>
      <c r="I1" s="127"/>
      <c r="J1" s="126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2"/>
    </row>
    <row r="2" spans="1:24" ht="21">
      <c r="A2" s="135"/>
      <c r="B2" s="185" t="e">
        <f ca="1">CONCATENATE("Deltaker: ",VLOOKUP($B$103,Startliste!A6:N35,3)," ",VLOOKUP($B$103,Startliste!A6:N35,4))</f>
        <v>#VALUE!</v>
      </c>
      <c r="C2" s="94"/>
      <c r="E2" s="255" t="s">
        <v>16</v>
      </c>
      <c r="F2" s="319" t="s">
        <v>137</v>
      </c>
      <c r="G2" s="311"/>
      <c r="H2" s="122"/>
      <c r="I2" s="127"/>
      <c r="J2" s="135"/>
      <c r="K2" s="213" t="e">
        <f ca="1">B2</f>
        <v>#VALUE!</v>
      </c>
      <c r="L2" s="208"/>
      <c r="M2" s="208"/>
      <c r="N2" s="209"/>
      <c r="R2" s="430" t="s">
        <v>18</v>
      </c>
      <c r="S2" s="430"/>
      <c r="T2" s="320" t="s">
        <v>137</v>
      </c>
      <c r="U2" s="431"/>
      <c r="V2" s="431"/>
      <c r="X2" s="123"/>
    </row>
    <row r="3" spans="1:24" ht="21">
      <c r="A3" s="135"/>
      <c r="B3" s="186" t="e">
        <f ca="1">CONCATENATE("Startnummer: ",VLOOKUP($B$103,Startliste!A6:N35,5))</f>
        <v>#VALUE!</v>
      </c>
      <c r="C3" s="187"/>
      <c r="E3" s="147" t="str">
        <f>CONCATENATE(Startliste!C39," "&amp;Startliste!D39)</f>
        <v>Cynthia Danvers</v>
      </c>
      <c r="F3" s="310"/>
      <c r="G3" s="311"/>
      <c r="H3" s="122"/>
      <c r="I3" s="127"/>
      <c r="J3" s="135"/>
      <c r="K3" s="214" t="e">
        <f t="shared" ref="K3:K5" ca="1" si="0">B3</f>
        <v>#VALUE!</v>
      </c>
      <c r="L3" s="210"/>
      <c r="M3" s="210"/>
      <c r="N3" s="73"/>
      <c r="R3" s="431" t="str">
        <f>IF(Startliste!D38="",Startliste!C39&amp;" "&amp;Startliste!D39,Startliste!C38&amp;" "&amp;Startliste!D38)</f>
        <v>Linda Jenvall</v>
      </c>
      <c r="S3" s="431"/>
      <c r="T3" s="321"/>
      <c r="U3" s="431"/>
      <c r="V3" s="431"/>
      <c r="X3" s="123"/>
    </row>
    <row r="4" spans="1:24" ht="21">
      <c r="A4" s="135"/>
      <c r="B4" s="188" t="e">
        <f ca="1">CONCATENATE("Voltigør: ",VLOOKUP($B$103,Startliste!A6:N35,8), " ",VLOOKUP($B$103,Startliste!A6:N35,9))</f>
        <v>#VALUE!</v>
      </c>
      <c r="C4" s="97"/>
      <c r="E4" s="147" t="str">
        <f>CONCATENATE(Startliste!C40," "&amp;Startliste!D40)</f>
        <v>Karolina  Wickholm</v>
      </c>
      <c r="F4" s="310"/>
      <c r="G4" s="311"/>
      <c r="H4" s="122"/>
      <c r="I4" s="127"/>
      <c r="J4" s="135"/>
      <c r="K4" s="214" t="e">
        <f t="shared" ca="1" si="0"/>
        <v>#VALUE!</v>
      </c>
      <c r="L4" s="210"/>
      <c r="M4" s="210"/>
      <c r="N4" s="73"/>
      <c r="R4" s="432">
        <f>E5</f>
        <v>0</v>
      </c>
      <c r="S4" s="433"/>
      <c r="T4" s="433"/>
      <c r="U4" s="434"/>
      <c r="V4" s="216">
        <f>G5</f>
        <v>0</v>
      </c>
      <c r="X4" s="123"/>
    </row>
    <row r="5" spans="1:24" ht="21.75" thickBot="1">
      <c r="A5" s="135"/>
      <c r="B5" s="189" t="e">
        <f ca="1">CONCATENATE("Hest: ",(VLOOKUP($B$103,Startliste!A6:N35,7)))</f>
        <v>#VALUE!</v>
      </c>
      <c r="C5" s="190"/>
      <c r="E5" s="432">
        <f>Startliste!E2</f>
        <v>0</v>
      </c>
      <c r="F5" s="434"/>
      <c r="G5" s="148">
        <f>Startliste!E1</f>
        <v>0</v>
      </c>
      <c r="H5" s="122"/>
      <c r="I5" s="127"/>
      <c r="J5" s="135"/>
      <c r="K5" s="215" t="e">
        <f t="shared" ca="1" si="0"/>
        <v>#VALUE!</v>
      </c>
      <c r="L5" s="211"/>
      <c r="M5" s="211"/>
      <c r="N5" s="212"/>
      <c r="X5" s="123"/>
    </row>
    <row r="6" spans="1:24" ht="27" thickBot="1">
      <c r="A6" s="135"/>
      <c r="B6" s="12" t="s">
        <v>163</v>
      </c>
      <c r="G6"/>
      <c r="H6" s="123"/>
      <c r="I6" s="128"/>
      <c r="J6" s="135"/>
      <c r="X6" s="123"/>
    </row>
    <row r="7" spans="1:24" ht="14.85" customHeight="1">
      <c r="A7" s="135"/>
      <c r="B7" s="103" t="s">
        <v>56</v>
      </c>
      <c r="C7" s="255" t="s">
        <v>22</v>
      </c>
      <c r="D7" s="255" t="str">
        <f>IF(Startliste!D40="","","Dommer C")</f>
        <v>Dommer C</v>
      </c>
      <c r="G7"/>
      <c r="H7" s="123"/>
      <c r="I7" s="128"/>
      <c r="J7" s="135"/>
      <c r="K7" s="138" t="s">
        <v>55</v>
      </c>
      <c r="L7" s="144"/>
      <c r="M7" s="144"/>
      <c r="N7" s="140"/>
      <c r="O7" s="140"/>
      <c r="P7" s="140"/>
      <c r="Q7" s="140"/>
      <c r="R7" s="312" t="s">
        <v>57</v>
      </c>
      <c r="S7" s="312"/>
      <c r="T7" s="313" t="s">
        <v>58</v>
      </c>
      <c r="U7" s="313"/>
      <c r="V7" s="141"/>
      <c r="W7" s="142"/>
      <c r="X7" s="123"/>
    </row>
    <row r="8" spans="1:24">
      <c r="A8" s="135"/>
      <c r="B8" t="s">
        <v>64</v>
      </c>
      <c r="C8" s="83"/>
      <c r="D8" s="83"/>
      <c r="G8"/>
      <c r="H8" s="123"/>
      <c r="I8" s="128"/>
      <c r="J8" s="135"/>
      <c r="K8" s="314" t="s">
        <v>164</v>
      </c>
      <c r="L8" s="315" t="s">
        <v>61</v>
      </c>
      <c r="M8" s="315" t="s">
        <v>62</v>
      </c>
      <c r="N8" s="315"/>
      <c r="O8" s="315"/>
      <c r="P8" s="316" t="s">
        <v>84</v>
      </c>
      <c r="Q8" s="317"/>
      <c r="R8" s="110"/>
      <c r="S8" s="111"/>
      <c r="T8" s="318">
        <v>0.2</v>
      </c>
      <c r="U8" s="322">
        <v>0</v>
      </c>
      <c r="V8" s="324">
        <f>T8</f>
        <v>0.2</v>
      </c>
      <c r="W8" s="308">
        <f>SUM(U8*V8)</f>
        <v>0</v>
      </c>
      <c r="X8" s="123"/>
    </row>
    <row r="9" spans="1:24">
      <c r="A9" s="135"/>
      <c r="B9" t="s">
        <v>67</v>
      </c>
      <c r="C9" s="83"/>
      <c r="D9" s="83"/>
      <c r="G9"/>
      <c r="H9" s="123"/>
      <c r="I9" s="128"/>
      <c r="J9" s="135"/>
      <c r="K9" s="268"/>
      <c r="L9" s="271"/>
      <c r="M9" s="271" t="s">
        <v>68</v>
      </c>
      <c r="N9" s="271"/>
      <c r="O9" s="271"/>
      <c r="P9" s="291" t="s">
        <v>165</v>
      </c>
      <c r="Q9" s="292"/>
      <c r="R9" s="256"/>
      <c r="S9" s="21"/>
      <c r="T9" s="275"/>
      <c r="U9" s="323"/>
      <c r="V9" s="288"/>
      <c r="W9" s="309"/>
      <c r="X9" s="123"/>
    </row>
    <row r="10" spans="1:24" ht="14.45" customHeight="1">
      <c r="A10" s="135"/>
      <c r="B10" t="s">
        <v>166</v>
      </c>
      <c r="C10" s="83"/>
      <c r="D10" s="83"/>
      <c r="G10"/>
      <c r="H10" s="123"/>
      <c r="I10" s="128"/>
      <c r="J10" s="135"/>
      <c r="K10" s="268"/>
      <c r="L10" s="370"/>
      <c r="M10" s="370" t="s">
        <v>71</v>
      </c>
      <c r="N10" s="370"/>
      <c r="O10" s="370"/>
      <c r="P10" s="379" t="s">
        <v>167</v>
      </c>
      <c r="Q10" s="380"/>
      <c r="R10" s="256"/>
      <c r="S10" s="21"/>
      <c r="T10" s="371"/>
      <c r="U10" s="372"/>
      <c r="V10" s="338"/>
      <c r="W10" s="339"/>
      <c r="X10" s="123"/>
    </row>
    <row r="11" spans="1:24">
      <c r="A11" s="135"/>
      <c r="B11" t="s">
        <v>168</v>
      </c>
      <c r="C11" s="83"/>
      <c r="D11" s="83"/>
      <c r="G11"/>
      <c r="H11" s="123"/>
      <c r="I11" s="128"/>
      <c r="J11" s="135"/>
      <c r="K11" s="368"/>
      <c r="L11" s="366"/>
      <c r="M11" s="429"/>
      <c r="N11" s="429"/>
      <c r="O11" s="429"/>
      <c r="P11" s="380"/>
      <c r="Q11" s="380"/>
      <c r="R11" s="228"/>
      <c r="S11" s="228"/>
      <c r="T11" s="421"/>
      <c r="U11" s="414"/>
      <c r="V11" s="377"/>
      <c r="W11" s="373"/>
      <c r="X11" s="123"/>
    </row>
    <row r="12" spans="1:24">
      <c r="A12" s="135"/>
      <c r="B12" t="s">
        <v>169</v>
      </c>
      <c r="C12" s="83"/>
      <c r="D12" s="83"/>
      <c r="G12"/>
      <c r="H12" s="123"/>
      <c r="I12" s="128"/>
      <c r="J12" s="135"/>
      <c r="K12" s="368"/>
      <c r="L12" s="367"/>
      <c r="M12" s="375"/>
      <c r="N12" s="375"/>
      <c r="O12" s="375"/>
      <c r="P12" s="376"/>
      <c r="Q12" s="376"/>
      <c r="R12" s="227"/>
      <c r="S12" s="227"/>
      <c r="T12" s="422"/>
      <c r="U12" s="415"/>
      <c r="V12" s="378"/>
      <c r="W12" s="374"/>
      <c r="X12" s="123"/>
    </row>
    <row r="13" spans="1:24" ht="15.75" thickBot="1">
      <c r="A13" s="135"/>
      <c r="B13" t="s">
        <v>170</v>
      </c>
      <c r="C13" s="83"/>
      <c r="D13" s="83"/>
      <c r="H13" s="122"/>
      <c r="I13" s="127"/>
      <c r="J13" s="135"/>
      <c r="K13" s="369"/>
      <c r="L13" s="367"/>
      <c r="M13" s="375"/>
      <c r="N13" s="375"/>
      <c r="O13" s="375"/>
      <c r="P13" s="376"/>
      <c r="Q13" s="376"/>
      <c r="R13" s="227"/>
      <c r="S13" s="227"/>
      <c r="T13" s="422"/>
      <c r="U13" s="415"/>
      <c r="V13" s="378"/>
      <c r="W13" s="374"/>
      <c r="X13" s="123"/>
    </row>
    <row r="14" spans="1:24">
      <c r="A14" s="135"/>
      <c r="B14" s="84"/>
      <c r="C14" s="222"/>
      <c r="D14" s="222"/>
      <c r="H14" s="122"/>
      <c r="I14" s="127"/>
      <c r="J14" s="135"/>
      <c r="K14" s="267" t="s">
        <v>171</v>
      </c>
      <c r="L14" s="382" t="s">
        <v>172</v>
      </c>
      <c r="M14" s="348"/>
      <c r="N14" s="348"/>
      <c r="O14" s="349"/>
      <c r="P14" s="390" t="s">
        <v>173</v>
      </c>
      <c r="Q14" s="391"/>
      <c r="R14" s="253"/>
      <c r="S14" s="28"/>
      <c r="T14" s="274">
        <v>0.4</v>
      </c>
      <c r="U14" s="362">
        <v>0</v>
      </c>
      <c r="V14" s="399">
        <f>T14</f>
        <v>0.4</v>
      </c>
      <c r="W14" s="398">
        <f>SUM(U14*V14)</f>
        <v>0</v>
      </c>
      <c r="X14" s="123"/>
    </row>
    <row r="15" spans="1:24">
      <c r="A15" s="135"/>
      <c r="B15" s="84"/>
      <c r="C15" s="222"/>
      <c r="D15" s="222"/>
      <c r="G15"/>
      <c r="H15" s="123"/>
      <c r="I15" s="128"/>
      <c r="J15" s="135"/>
      <c r="K15" s="268"/>
      <c r="L15" s="383"/>
      <c r="M15" s="351"/>
      <c r="N15" s="351"/>
      <c r="O15" s="352"/>
      <c r="P15" s="392"/>
      <c r="Q15" s="393"/>
      <c r="R15" s="256"/>
      <c r="S15" s="21"/>
      <c r="T15" s="275"/>
      <c r="U15" s="323"/>
      <c r="V15" s="288"/>
      <c r="W15" s="309"/>
      <c r="X15" s="123"/>
    </row>
    <row r="16" spans="1:24">
      <c r="A16" s="135"/>
      <c r="B16" s="101" t="s">
        <v>142</v>
      </c>
      <c r="C16" s="191">
        <f>SUM(C8:C15)</f>
        <v>0</v>
      </c>
      <c r="D16" s="191">
        <f>SUM(D8:D15)</f>
        <v>0</v>
      </c>
      <c r="H16" s="122"/>
      <c r="I16" s="127"/>
      <c r="J16" s="135"/>
      <c r="K16" s="268"/>
      <c r="L16" s="384"/>
      <c r="M16" s="385"/>
      <c r="N16" s="385"/>
      <c r="O16" s="386"/>
      <c r="P16" s="394"/>
      <c r="Q16" s="395"/>
      <c r="R16" s="22"/>
      <c r="S16" s="23"/>
      <c r="T16" s="275"/>
      <c r="U16" s="323"/>
      <c r="V16" s="338"/>
      <c r="W16" s="309"/>
      <c r="X16" s="123"/>
    </row>
    <row r="17" spans="1:24" ht="15.75" customHeight="1" thickBot="1">
      <c r="A17" s="135"/>
      <c r="H17" s="122"/>
      <c r="I17" s="127"/>
      <c r="J17" s="135"/>
      <c r="K17" s="269"/>
      <c r="L17" s="387" t="s">
        <v>90</v>
      </c>
      <c r="M17" s="388"/>
      <c r="N17" s="388"/>
      <c r="O17" s="389"/>
      <c r="P17" s="294" t="s">
        <v>174</v>
      </c>
      <c r="Q17" s="381"/>
      <c r="R17" s="30"/>
      <c r="S17" s="31"/>
      <c r="T17" s="32">
        <v>0.4</v>
      </c>
      <c r="U17" s="254">
        <v>0</v>
      </c>
      <c r="V17" s="223">
        <f>T17</f>
        <v>0.4</v>
      </c>
      <c r="W17" s="224">
        <f>SUM(V17*U17)</f>
        <v>0</v>
      </c>
      <c r="X17" s="123"/>
    </row>
    <row r="18" spans="1:24">
      <c r="A18" s="135"/>
      <c r="B18" s="99" t="s">
        <v>143</v>
      </c>
      <c r="C18" s="116">
        <f>W21*2</f>
        <v>0</v>
      </c>
      <c r="D18" s="17">
        <f>C18</f>
        <v>0</v>
      </c>
      <c r="H18" s="122"/>
      <c r="I18" s="127"/>
      <c r="J18" s="135"/>
      <c r="K18" s="426" t="s">
        <v>175</v>
      </c>
      <c r="L18" s="382" t="s">
        <v>176</v>
      </c>
      <c r="M18" s="403"/>
      <c r="N18" s="403"/>
      <c r="O18" s="404"/>
      <c r="P18" s="400"/>
      <c r="Q18" s="359"/>
      <c r="R18" s="401"/>
      <c r="S18" s="329"/>
      <c r="T18" s="402"/>
      <c r="U18" s="411">
        <v>0</v>
      </c>
      <c r="V18" s="396"/>
      <c r="W18" s="397">
        <f>-ABS(U18)</f>
        <v>0</v>
      </c>
      <c r="X18" s="123"/>
    </row>
    <row r="19" spans="1:24" ht="15.75">
      <c r="A19" s="135"/>
      <c r="B19" s="84" t="s">
        <v>96</v>
      </c>
      <c r="C19" s="195">
        <f>SUM(C16,C18)</f>
        <v>0</v>
      </c>
      <c r="D19" s="100">
        <f>SUM(D16,D18)</f>
        <v>0</v>
      </c>
      <c r="H19" s="122"/>
      <c r="I19" s="127"/>
      <c r="J19" s="135"/>
      <c r="K19" s="427"/>
      <c r="L19" s="405"/>
      <c r="M19" s="406"/>
      <c r="N19" s="406"/>
      <c r="O19" s="407"/>
      <c r="P19" s="358"/>
      <c r="Q19" s="359"/>
      <c r="R19" s="328"/>
      <c r="S19" s="329"/>
      <c r="T19" s="333"/>
      <c r="U19" s="336"/>
      <c r="V19" s="333"/>
      <c r="W19" s="340"/>
      <c r="X19" s="123"/>
    </row>
    <row r="20" spans="1:24" ht="16.5" customHeight="1" thickBot="1">
      <c r="A20" s="135"/>
      <c r="B20" s="99" t="s">
        <v>97</v>
      </c>
      <c r="C20" s="196">
        <v>8</v>
      </c>
      <c r="D20" s="197">
        <f>C20</f>
        <v>8</v>
      </c>
      <c r="H20" s="122"/>
      <c r="I20" s="127"/>
      <c r="J20" s="135"/>
      <c r="K20" s="428"/>
      <c r="L20" s="408"/>
      <c r="M20" s="409"/>
      <c r="N20" s="409"/>
      <c r="O20" s="410"/>
      <c r="P20" s="360"/>
      <c r="Q20" s="361"/>
      <c r="R20" s="330"/>
      <c r="S20" s="331"/>
      <c r="T20" s="334"/>
      <c r="U20" s="337"/>
      <c r="V20" s="334"/>
      <c r="W20" s="341"/>
      <c r="X20" s="123"/>
    </row>
    <row r="21" spans="1:24" ht="16.5" thickBot="1">
      <c r="A21" s="135"/>
      <c r="B21" s="106" t="s">
        <v>99</v>
      </c>
      <c r="C21" s="117">
        <f>(C19/C20)</f>
        <v>0</v>
      </c>
      <c r="D21" s="102">
        <f>(D19/D20)</f>
        <v>0</v>
      </c>
      <c r="H21" s="122"/>
      <c r="I21" s="127"/>
      <c r="J21" s="135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2" t="s">
        <v>98</v>
      </c>
      <c r="V21" s="113"/>
      <c r="W21" s="114">
        <f>SUM(W8:W19)</f>
        <v>0</v>
      </c>
      <c r="X21" s="123"/>
    </row>
    <row r="22" spans="1:24">
      <c r="A22" s="135"/>
      <c r="B22" t="s">
        <v>144</v>
      </c>
      <c r="D22" s="6">
        <f>IF(D7="",C21,AVERAGE(C21:D21))</f>
        <v>0</v>
      </c>
      <c r="H22" s="122"/>
      <c r="I22" s="127"/>
      <c r="J22" s="135"/>
      <c r="K22" s="38"/>
      <c r="L22" s="38"/>
      <c r="M22" s="38"/>
      <c r="N22" s="38"/>
      <c r="O22" s="38"/>
      <c r="P22" s="38"/>
      <c r="Q22" s="38"/>
      <c r="R22" s="38"/>
      <c r="X22" s="123"/>
    </row>
    <row r="23" spans="1:24" ht="15.75" thickBot="1">
      <c r="A23" s="135"/>
      <c r="C23" s="9" t="s">
        <v>101</v>
      </c>
      <c r="H23" s="122"/>
      <c r="I23" s="127"/>
      <c r="J23" s="135"/>
      <c r="X23" s="123"/>
    </row>
    <row r="24" spans="1:24">
      <c r="A24" s="135"/>
      <c r="B24" s="103" t="s">
        <v>34</v>
      </c>
      <c r="C24" s="104" t="s">
        <v>22</v>
      </c>
      <c r="D24" s="104" t="s">
        <v>26</v>
      </c>
      <c r="E24" s="115" t="s">
        <v>102</v>
      </c>
      <c r="F24" s="104" t="s">
        <v>145</v>
      </c>
      <c r="G24" s="104" t="s">
        <v>146</v>
      </c>
      <c r="H24" s="124"/>
      <c r="I24" s="129"/>
      <c r="J24" s="135"/>
      <c r="K24" s="138" t="s">
        <v>100</v>
      </c>
      <c r="L24" s="139"/>
      <c r="M24" s="140"/>
      <c r="N24" s="140"/>
      <c r="O24" s="140"/>
      <c r="P24" s="140"/>
      <c r="Q24" s="140"/>
      <c r="R24" s="312" t="s">
        <v>57</v>
      </c>
      <c r="S24" s="312"/>
      <c r="T24" s="313" t="s">
        <v>58</v>
      </c>
      <c r="U24" s="313"/>
      <c r="V24" s="141"/>
      <c r="W24" s="142"/>
      <c r="X24" s="123"/>
    </row>
    <row r="25" spans="1:24">
      <c r="A25" s="135"/>
      <c r="B25" s="231"/>
      <c r="C25" s="222"/>
      <c r="D25" s="222"/>
      <c r="E25" s="232"/>
      <c r="F25" s="222"/>
      <c r="G25" s="222"/>
      <c r="H25" s="124"/>
      <c r="I25" s="129"/>
      <c r="J25" s="135"/>
      <c r="K25" s="314" t="s">
        <v>164</v>
      </c>
      <c r="L25" s="315" t="s">
        <v>61</v>
      </c>
      <c r="M25" s="315" t="s">
        <v>62</v>
      </c>
      <c r="N25" s="315"/>
      <c r="O25" s="315"/>
      <c r="P25" s="316" t="s">
        <v>177</v>
      </c>
      <c r="Q25" s="317"/>
      <c r="R25" s="110"/>
      <c r="S25" s="111"/>
      <c r="T25" s="318">
        <v>0.2</v>
      </c>
      <c r="U25" s="322">
        <v>0</v>
      </c>
      <c r="V25" s="324">
        <f>T25</f>
        <v>0.2</v>
      </c>
      <c r="W25" s="308">
        <f>SUM(U25*V25)</f>
        <v>0</v>
      </c>
      <c r="X25" s="123"/>
    </row>
    <row r="26" spans="1:24">
      <c r="A26" s="135"/>
      <c r="B26" s="84" t="s">
        <v>105</v>
      </c>
      <c r="C26" s="83"/>
      <c r="D26" s="83"/>
      <c r="E26" s="192">
        <v>1</v>
      </c>
      <c r="F26" s="17">
        <f t="shared" ref="F26:F27" si="1">C26*E26</f>
        <v>0</v>
      </c>
      <c r="G26" s="17">
        <f t="shared" ref="G26:G27" si="2">D26*E26</f>
        <v>0</v>
      </c>
      <c r="H26" s="124"/>
      <c r="I26" s="129"/>
      <c r="J26" s="135"/>
      <c r="K26" s="268"/>
      <c r="L26" s="271"/>
      <c r="M26" s="271" t="s">
        <v>68</v>
      </c>
      <c r="N26" s="271"/>
      <c r="O26" s="271"/>
      <c r="P26" s="291" t="s">
        <v>165</v>
      </c>
      <c r="Q26" s="292"/>
      <c r="R26" s="256"/>
      <c r="S26" s="21"/>
      <c r="T26" s="275"/>
      <c r="U26" s="323"/>
      <c r="V26" s="288"/>
      <c r="W26" s="309"/>
      <c r="X26" s="123"/>
    </row>
    <row r="27" spans="1:24">
      <c r="A27" s="135"/>
      <c r="B27" s="84" t="s">
        <v>148</v>
      </c>
      <c r="C27" s="17">
        <f>G43</f>
        <v>0</v>
      </c>
      <c r="D27" s="17">
        <f>G49</f>
        <v>0</v>
      </c>
      <c r="E27" s="192">
        <v>3</v>
      </c>
      <c r="F27" s="17">
        <f t="shared" si="1"/>
        <v>0</v>
      </c>
      <c r="G27" s="17">
        <f t="shared" si="2"/>
        <v>0</v>
      </c>
      <c r="H27" s="124"/>
      <c r="I27" s="129"/>
      <c r="J27" s="135"/>
      <c r="K27" s="268"/>
      <c r="L27" s="370"/>
      <c r="M27" s="370" t="s">
        <v>71</v>
      </c>
      <c r="N27" s="370"/>
      <c r="O27" s="370"/>
      <c r="P27" s="379" t="s">
        <v>167</v>
      </c>
      <c r="Q27" s="380"/>
      <c r="R27" s="256"/>
      <c r="S27" s="21"/>
      <c r="T27" s="371"/>
      <c r="U27" s="372"/>
      <c r="V27" s="338"/>
      <c r="W27" s="339"/>
      <c r="X27" s="123"/>
    </row>
    <row r="28" spans="1:24">
      <c r="A28" s="135"/>
      <c r="B28" s="105" t="s">
        <v>149</v>
      </c>
      <c r="C28" s="83"/>
      <c r="D28" s="83"/>
      <c r="E28" s="193"/>
      <c r="F28" s="17">
        <f>-ABS(C28)</f>
        <v>0</v>
      </c>
      <c r="G28" s="17">
        <f>-ABS(D28)</f>
        <v>0</v>
      </c>
      <c r="H28" s="124"/>
      <c r="I28" s="129"/>
      <c r="J28" s="135"/>
      <c r="K28" s="368"/>
      <c r="L28" s="417"/>
      <c r="M28" s="419"/>
      <c r="N28" s="419"/>
      <c r="O28" s="419"/>
      <c r="P28" s="420"/>
      <c r="Q28" s="420"/>
      <c r="R28" s="230"/>
      <c r="S28" s="230"/>
      <c r="T28" s="421"/>
      <c r="U28" s="414"/>
      <c r="V28" s="377"/>
      <c r="W28" s="373"/>
      <c r="X28" s="123"/>
    </row>
    <row r="29" spans="1:24">
      <c r="A29" s="135"/>
      <c r="B29" s="84" t="s">
        <v>150</v>
      </c>
      <c r="C29" s="17">
        <f>W38</f>
        <v>0</v>
      </c>
      <c r="D29" s="17">
        <f>C29</f>
        <v>0</v>
      </c>
      <c r="E29" s="192">
        <v>2</v>
      </c>
      <c r="F29" s="17">
        <f t="shared" ref="F29" si="3">C29*E29</f>
        <v>0</v>
      </c>
      <c r="G29" s="17">
        <f t="shared" ref="G29" si="4">D29*E29</f>
        <v>0</v>
      </c>
      <c r="H29" s="124"/>
      <c r="I29" s="129"/>
      <c r="J29" s="135"/>
      <c r="K29" s="368"/>
      <c r="L29" s="418"/>
      <c r="M29" s="412"/>
      <c r="N29" s="412"/>
      <c r="O29" s="412"/>
      <c r="P29" s="413"/>
      <c r="Q29" s="413"/>
      <c r="R29" s="229"/>
      <c r="S29" s="229"/>
      <c r="T29" s="422"/>
      <c r="U29" s="415"/>
      <c r="V29" s="378"/>
      <c r="W29" s="374"/>
      <c r="X29" s="123"/>
    </row>
    <row r="30" spans="1:24" ht="16.5" thickBot="1">
      <c r="A30" s="135"/>
      <c r="B30" s="99" t="s">
        <v>103</v>
      </c>
      <c r="C30" s="42"/>
      <c r="D30" s="42"/>
      <c r="E30" s="194">
        <f>SUM(E25:E29)</f>
        <v>6</v>
      </c>
      <c r="F30" s="100">
        <f>SUM(F25:F29)</f>
        <v>0</v>
      </c>
      <c r="G30" s="100">
        <f>SUM(G25:G29)</f>
        <v>0</v>
      </c>
      <c r="H30" s="124"/>
      <c r="I30" s="129"/>
      <c r="J30" s="135"/>
      <c r="K30" s="369"/>
      <c r="L30" s="418"/>
      <c r="M30" s="412"/>
      <c r="N30" s="412"/>
      <c r="O30" s="412"/>
      <c r="P30" s="413"/>
      <c r="Q30" s="413"/>
      <c r="R30" s="229"/>
      <c r="S30" s="229"/>
      <c r="T30" s="422"/>
      <c r="U30" s="415"/>
      <c r="V30" s="378"/>
      <c r="W30" s="374"/>
      <c r="X30" s="123"/>
    </row>
    <row r="31" spans="1:24" ht="15.75">
      <c r="A31" s="135"/>
      <c r="B31" s="106" t="s">
        <v>109</v>
      </c>
      <c r="C31" s="107"/>
      <c r="D31" s="107"/>
      <c r="E31" s="109"/>
      <c r="F31" s="108">
        <f>(F30/$E$30)</f>
        <v>0</v>
      </c>
      <c r="G31" s="108">
        <f>(G30/$E$30)</f>
        <v>0</v>
      </c>
      <c r="H31" s="124"/>
      <c r="I31" s="129"/>
      <c r="J31" s="135"/>
      <c r="K31" s="267" t="s">
        <v>178</v>
      </c>
      <c r="L31" s="382" t="s">
        <v>172</v>
      </c>
      <c r="M31" s="348"/>
      <c r="N31" s="348"/>
      <c r="O31" s="349"/>
      <c r="P31" s="390" t="s">
        <v>179</v>
      </c>
      <c r="Q31" s="391"/>
      <c r="R31" s="253"/>
      <c r="S31" s="28"/>
      <c r="T31" s="274">
        <v>0.4</v>
      </c>
      <c r="U31" s="362">
        <v>0</v>
      </c>
      <c r="V31" s="399">
        <f>T31</f>
        <v>0.4</v>
      </c>
      <c r="W31" s="398">
        <f>SUM(U31*V31)</f>
        <v>0</v>
      </c>
      <c r="X31" s="123"/>
    </row>
    <row r="32" spans="1:24">
      <c r="A32" s="135"/>
      <c r="B32" t="s">
        <v>151</v>
      </c>
      <c r="G32" s="6">
        <f>IF(D7="",F31,AVERAGE(F31:G31))</f>
        <v>0</v>
      </c>
      <c r="H32" s="122"/>
      <c r="I32" s="127"/>
      <c r="J32" s="135"/>
      <c r="K32" s="268"/>
      <c r="L32" s="383"/>
      <c r="M32" s="351"/>
      <c r="N32" s="351"/>
      <c r="O32" s="352"/>
      <c r="P32" s="392"/>
      <c r="Q32" s="393"/>
      <c r="R32" s="256"/>
      <c r="S32" s="21"/>
      <c r="T32" s="275"/>
      <c r="U32" s="323"/>
      <c r="V32" s="288"/>
      <c r="W32" s="309"/>
      <c r="X32" s="123"/>
    </row>
    <row r="33" spans="1:24">
      <c r="A33" s="135"/>
      <c r="H33" s="122"/>
      <c r="I33" s="127"/>
      <c r="J33" s="135"/>
      <c r="K33" s="268"/>
      <c r="L33" s="384"/>
      <c r="M33" s="385"/>
      <c r="N33" s="385"/>
      <c r="O33" s="386"/>
      <c r="P33" s="394"/>
      <c r="Q33" s="395"/>
      <c r="R33" s="22"/>
      <c r="S33" s="23"/>
      <c r="T33" s="275"/>
      <c r="U33" s="323"/>
      <c r="V33" s="288"/>
      <c r="W33" s="309"/>
      <c r="X33" s="123"/>
    </row>
    <row r="34" spans="1:24" ht="16.5" thickBot="1">
      <c r="A34" s="135"/>
      <c r="B34" s="199" t="s">
        <v>111</v>
      </c>
      <c r="C34" s="200"/>
      <c r="D34" s="200"/>
      <c r="E34" s="201"/>
      <c r="F34" s="198">
        <f>SUM(C21+F31)</f>
        <v>0</v>
      </c>
      <c r="G34" s="146">
        <f>SUM(D21+G31)</f>
        <v>0</v>
      </c>
      <c r="H34" s="122"/>
      <c r="I34" s="127"/>
      <c r="J34" s="135"/>
      <c r="K34" s="269"/>
      <c r="L34" s="387" t="s">
        <v>90</v>
      </c>
      <c r="M34" s="388"/>
      <c r="N34" s="388"/>
      <c r="O34" s="389"/>
      <c r="P34" s="294" t="s">
        <v>180</v>
      </c>
      <c r="Q34" s="295"/>
      <c r="R34" s="30"/>
      <c r="S34" s="31"/>
      <c r="T34" s="32">
        <v>0.4</v>
      </c>
      <c r="U34" s="254">
        <v>0</v>
      </c>
      <c r="V34" s="223">
        <f>T34</f>
        <v>0.4</v>
      </c>
      <c r="W34" s="224">
        <f>SUM(V34*U34)</f>
        <v>0</v>
      </c>
      <c r="X34" s="123"/>
    </row>
    <row r="35" spans="1:24" ht="15.75" customHeight="1">
      <c r="A35" s="135"/>
      <c r="H35" s="122"/>
      <c r="I35" s="127"/>
      <c r="J35" s="135"/>
      <c r="K35" s="416" t="s">
        <v>175</v>
      </c>
      <c r="L35" s="382" t="s">
        <v>176</v>
      </c>
      <c r="M35" s="403"/>
      <c r="N35" s="403"/>
      <c r="O35" s="404"/>
      <c r="P35" s="400" t="s">
        <v>95</v>
      </c>
      <c r="Q35" s="359"/>
      <c r="R35" s="401"/>
      <c r="S35" s="329"/>
      <c r="T35" s="402"/>
      <c r="U35" s="411">
        <v>0</v>
      </c>
      <c r="V35" s="396"/>
      <c r="W35" s="397">
        <f>-ABS(U35)</f>
        <v>0</v>
      </c>
      <c r="X35" s="123"/>
    </row>
    <row r="36" spans="1:24" ht="15.75">
      <c r="A36" s="135"/>
      <c r="B36" s="199" t="s">
        <v>152</v>
      </c>
      <c r="C36" s="200"/>
      <c r="D36" s="200"/>
      <c r="E36" s="200"/>
      <c r="F36" s="145">
        <f>(F34/2)</f>
        <v>0</v>
      </c>
      <c r="G36" s="145">
        <f>(G34/2)</f>
        <v>0</v>
      </c>
      <c r="H36" s="122"/>
      <c r="I36" s="127"/>
      <c r="J36" s="135"/>
      <c r="K36" s="343"/>
      <c r="L36" s="405"/>
      <c r="M36" s="406"/>
      <c r="N36" s="406"/>
      <c r="O36" s="407"/>
      <c r="P36" s="358"/>
      <c r="Q36" s="359"/>
      <c r="R36" s="328"/>
      <c r="S36" s="329"/>
      <c r="T36" s="333"/>
      <c r="U36" s="336"/>
      <c r="V36" s="333"/>
      <c r="W36" s="340"/>
      <c r="X36" s="123"/>
    </row>
    <row r="37" spans="1:24" ht="15.75" thickBot="1">
      <c r="A37" s="135"/>
      <c r="H37" s="122"/>
      <c r="I37" s="127"/>
      <c r="J37" s="135"/>
      <c r="K37" s="344"/>
      <c r="L37" s="408"/>
      <c r="M37" s="409"/>
      <c r="N37" s="409"/>
      <c r="O37" s="410"/>
      <c r="P37" s="360"/>
      <c r="Q37" s="361"/>
      <c r="R37" s="330"/>
      <c r="S37" s="331"/>
      <c r="T37" s="334"/>
      <c r="U37" s="337"/>
      <c r="V37" s="334"/>
      <c r="W37" s="341"/>
      <c r="X37" s="123"/>
    </row>
    <row r="38" spans="1:24" ht="15.75" thickBot="1">
      <c r="A38" s="135"/>
      <c r="B38" s="203" t="s">
        <v>153</v>
      </c>
      <c r="C38" s="204"/>
      <c r="D38" s="204"/>
      <c r="E38" s="204"/>
      <c r="F38" s="205"/>
      <c r="G38" s="202">
        <f>IF(D7="",F36,AVERAGE(F36:G36))</f>
        <v>0</v>
      </c>
      <c r="H38" s="122"/>
      <c r="I38" s="127"/>
      <c r="J38" s="135"/>
      <c r="U38" s="112" t="s">
        <v>98</v>
      </c>
      <c r="V38" s="113"/>
      <c r="W38" s="114">
        <f>SUM(W25:W37)</f>
        <v>0</v>
      </c>
      <c r="X38" s="123"/>
    </row>
    <row r="39" spans="1:24" ht="15.75" thickBot="1">
      <c r="A39" s="135"/>
      <c r="H39" s="122"/>
      <c r="I39" s="127"/>
      <c r="J39" s="135"/>
      <c r="X39" s="123"/>
    </row>
    <row r="40" spans="1:24">
      <c r="A40" s="135"/>
      <c r="B40" s="213" t="s">
        <v>181</v>
      </c>
      <c r="C40" s="53"/>
      <c r="D40" s="53"/>
      <c r="E40" s="53"/>
      <c r="F40" s="53"/>
      <c r="G40" s="94"/>
      <c r="H40" s="122"/>
      <c r="I40" s="127"/>
      <c r="J40" s="135"/>
      <c r="X40" s="123"/>
    </row>
    <row r="41" spans="1:24">
      <c r="A41" s="135"/>
      <c r="B41" s="244">
        <v>1</v>
      </c>
      <c r="C41" s="226">
        <v>2</v>
      </c>
      <c r="D41" s="226">
        <v>3</v>
      </c>
      <c r="E41" s="226">
        <v>4</v>
      </c>
      <c r="F41" s="226">
        <v>5</v>
      </c>
      <c r="G41" s="245" t="s">
        <v>182</v>
      </c>
      <c r="H41" s="122"/>
      <c r="I41" s="127"/>
      <c r="J41" s="135"/>
      <c r="X41" s="123"/>
    </row>
    <row r="42" spans="1:24" ht="21.75" thickBot="1">
      <c r="A42" s="135"/>
      <c r="B42" s="246"/>
      <c r="C42" s="234"/>
      <c r="D42" s="234"/>
      <c r="E42" s="234"/>
      <c r="F42" s="234"/>
      <c r="G42" s="247">
        <f>IFERROR(B42+C42+D42+E42+F42,0)</f>
        <v>0</v>
      </c>
      <c r="H42" s="123"/>
      <c r="I42" s="128"/>
      <c r="J42" s="135"/>
      <c r="K42" s="155" t="str">
        <f>HYPERLINK("#Startliste!A1","Link Startliste")</f>
        <v>Link Startliste</v>
      </c>
      <c r="X42" s="123"/>
    </row>
    <row r="43" spans="1:24" ht="15.75" thickBot="1">
      <c r="A43" s="135"/>
      <c r="B43" s="72"/>
      <c r="C43" s="248"/>
      <c r="D43" s="248"/>
      <c r="E43" s="74"/>
      <c r="F43" s="74"/>
      <c r="G43" s="233">
        <f>G42/5</f>
        <v>0</v>
      </c>
      <c r="H43" s="122"/>
      <c r="I43" s="127"/>
      <c r="J43" s="135"/>
      <c r="X43" s="123"/>
    </row>
    <row r="44" spans="1:24" ht="15.75" thickBot="1">
      <c r="A44" s="135"/>
      <c r="B44" s="243" t="s">
        <v>183</v>
      </c>
      <c r="C44" s="423"/>
      <c r="D44" s="424"/>
      <c r="E44" s="424"/>
      <c r="F44" s="424"/>
      <c r="G44" s="425"/>
      <c r="H44" s="122"/>
      <c r="I44" s="127"/>
      <c r="J44" s="135"/>
      <c r="X44" s="123"/>
    </row>
    <row r="45" spans="1:24" ht="15.75" thickBot="1">
      <c r="A45" s="135"/>
      <c r="H45" s="122"/>
      <c r="I45" s="127"/>
      <c r="J45" s="135"/>
      <c r="X45" s="123"/>
    </row>
    <row r="46" spans="1:24">
      <c r="A46" s="135"/>
      <c r="B46" s="213" t="s">
        <v>184</v>
      </c>
      <c r="C46" s="53"/>
      <c r="D46" s="53"/>
      <c r="E46" s="53"/>
      <c r="F46" s="53"/>
      <c r="G46" s="94"/>
      <c r="H46" s="122"/>
      <c r="I46" s="127"/>
      <c r="J46" s="135"/>
      <c r="X46" s="123"/>
    </row>
    <row r="47" spans="1:24">
      <c r="A47" s="135"/>
      <c r="B47" s="244">
        <v>1</v>
      </c>
      <c r="C47" s="226">
        <v>2</v>
      </c>
      <c r="D47" s="226">
        <v>3</v>
      </c>
      <c r="E47" s="226">
        <v>4</v>
      </c>
      <c r="F47" s="226">
        <v>5</v>
      </c>
      <c r="G47" s="245" t="s">
        <v>182</v>
      </c>
      <c r="H47" s="122"/>
      <c r="I47" s="127"/>
      <c r="J47" s="135"/>
      <c r="K47" t="str">
        <f>SUBSTITUTE(K46,"R"," +"&amp;F60)</f>
        <v/>
      </c>
      <c r="X47" s="123"/>
    </row>
    <row r="48" spans="1:24" ht="15.75" thickBot="1">
      <c r="A48" s="135"/>
      <c r="B48" s="246">
        <v>0</v>
      </c>
      <c r="C48" s="234">
        <v>0</v>
      </c>
      <c r="D48" s="234">
        <v>0</v>
      </c>
      <c r="E48" s="234">
        <v>0</v>
      </c>
      <c r="F48" s="234">
        <v>0</v>
      </c>
      <c r="G48" s="247">
        <f>IFERROR(B48+C48+D48+E48+F48,0)</f>
        <v>0</v>
      </c>
      <c r="H48" s="123"/>
      <c r="I48" s="128"/>
      <c r="J48" s="135"/>
      <c r="X48" s="123"/>
    </row>
    <row r="49" spans="1:24" ht="15.75" thickBot="1">
      <c r="A49" s="135"/>
      <c r="B49" s="72"/>
      <c r="C49" s="248"/>
      <c r="D49" s="248"/>
      <c r="E49" s="74"/>
      <c r="F49" s="74"/>
      <c r="G49" s="233">
        <f>G48/5</f>
        <v>0</v>
      </c>
      <c r="H49" s="123"/>
      <c r="I49" s="128"/>
      <c r="J49" s="135"/>
      <c r="X49" s="123"/>
    </row>
    <row r="50" spans="1:24" ht="15.75" thickBot="1">
      <c r="A50" s="135"/>
      <c r="B50" s="243" t="s">
        <v>185</v>
      </c>
      <c r="C50" s="423"/>
      <c r="D50" s="424"/>
      <c r="E50" s="424"/>
      <c r="F50" s="424"/>
      <c r="G50" s="425"/>
      <c r="H50" s="123"/>
      <c r="I50" s="128"/>
      <c r="J50" s="135"/>
      <c r="X50" s="123"/>
    </row>
    <row r="51" spans="1:24">
      <c r="A51" s="135"/>
      <c r="H51" s="123"/>
      <c r="I51" s="128"/>
      <c r="J51" s="135"/>
      <c r="X51" s="123"/>
    </row>
    <row r="52" spans="1:24">
      <c r="A52" s="135"/>
      <c r="H52" s="123"/>
      <c r="I52" s="128"/>
      <c r="J52" s="135"/>
      <c r="X52" s="123"/>
    </row>
    <row r="53" spans="1:24">
      <c r="A53" s="136"/>
      <c r="B53" s="130"/>
      <c r="C53" s="137"/>
      <c r="D53" s="137"/>
      <c r="E53" s="137"/>
      <c r="F53" s="137"/>
      <c r="G53" s="137" t="s">
        <v>158</v>
      </c>
      <c r="H53" s="125"/>
      <c r="I53" s="127"/>
      <c r="J53" s="136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 t="s">
        <v>159</v>
      </c>
      <c r="W53" s="130"/>
      <c r="X53" s="131"/>
    </row>
    <row r="57" spans="1:24" ht="26.25">
      <c r="B57" s="440"/>
      <c r="C57" s="441"/>
      <c r="D57" s="441"/>
      <c r="E57" s="441"/>
      <c r="F57" s="441"/>
      <c r="G57" s="441"/>
    </row>
    <row r="58" spans="1:24">
      <c r="B58" s="241"/>
      <c r="M58" s="210"/>
      <c r="N58" s="235"/>
      <c r="O58" s="235"/>
      <c r="P58" s="235"/>
      <c r="Q58" s="235"/>
      <c r="R58" s="235"/>
      <c r="S58" s="69"/>
      <c r="U58" s="8"/>
    </row>
    <row r="59" spans="1:24">
      <c r="B59" s="69"/>
      <c r="C59" s="1"/>
      <c r="D59" s="1"/>
      <c r="E59" s="1"/>
      <c r="F59" s="1"/>
      <c r="G59" s="1"/>
      <c r="N59" s="6"/>
      <c r="O59" s="2"/>
      <c r="P59" s="2"/>
      <c r="Q59" s="69"/>
      <c r="R59" s="6"/>
      <c r="S59" s="69"/>
      <c r="U59" s="8"/>
    </row>
    <row r="60" spans="1:24">
      <c r="B60" s="1"/>
      <c r="C60" s="1"/>
      <c r="D60" s="1"/>
      <c r="E60" s="1"/>
      <c r="F60" s="242"/>
      <c r="G60" s="6"/>
      <c r="N60" s="6"/>
      <c r="O60" s="69"/>
      <c r="P60" s="2"/>
      <c r="Q60" s="69"/>
      <c r="R60" s="6"/>
      <c r="S60" s="69"/>
      <c r="U60" s="8"/>
    </row>
    <row r="61" spans="1:24">
      <c r="B61" s="1"/>
      <c r="C61" s="1"/>
      <c r="D61" s="1"/>
      <c r="E61" s="1"/>
      <c r="F61" s="6"/>
      <c r="G61" s="6"/>
      <c r="N61" s="6"/>
      <c r="O61" s="69"/>
      <c r="P61" s="2"/>
      <c r="Q61" s="69"/>
      <c r="R61" s="6"/>
      <c r="S61" s="69"/>
      <c r="U61" s="8"/>
    </row>
    <row r="62" spans="1:24">
      <c r="B62" s="1"/>
      <c r="C62" s="1"/>
      <c r="D62" s="1"/>
      <c r="E62" s="1"/>
      <c r="F62" s="6"/>
      <c r="G62" s="6"/>
      <c r="N62" s="6"/>
      <c r="O62" s="69"/>
      <c r="P62" s="2"/>
      <c r="Q62" s="69"/>
      <c r="R62" s="6"/>
      <c r="S62" s="69"/>
      <c r="U62" s="8"/>
    </row>
    <row r="63" spans="1:24">
      <c r="B63" s="1"/>
      <c r="C63" s="1"/>
      <c r="D63" s="1"/>
      <c r="E63" s="1"/>
      <c r="F63" s="6"/>
      <c r="G63" s="6"/>
      <c r="N63" s="6"/>
      <c r="P63" s="2"/>
      <c r="R63" s="6"/>
    </row>
    <row r="64" spans="1:24">
      <c r="B64" s="1"/>
      <c r="C64" s="1"/>
      <c r="D64" s="1"/>
      <c r="E64" s="1"/>
      <c r="F64" s="6"/>
      <c r="N64" s="69"/>
    </row>
    <row r="65" spans="2:21" ht="15.75">
      <c r="B65" s="69"/>
      <c r="F65" s="6"/>
      <c r="N65" s="69"/>
      <c r="O65" s="69"/>
      <c r="P65" s="2"/>
      <c r="Q65" s="1"/>
      <c r="R65" s="236"/>
      <c r="S65" s="69"/>
      <c r="U65" s="236"/>
    </row>
    <row r="66" spans="2:21">
      <c r="B66" s="69"/>
      <c r="F66" s="6"/>
      <c r="N66" s="69"/>
      <c r="O66" s="69"/>
      <c r="P66" s="69"/>
      <c r="Q66" s="69"/>
      <c r="R66" s="69"/>
      <c r="S66" s="69"/>
      <c r="U66" s="8"/>
    </row>
    <row r="67" spans="2:21" ht="15.75">
      <c r="B67" s="69"/>
      <c r="F67" s="6"/>
      <c r="N67" s="69"/>
      <c r="O67" s="69"/>
      <c r="P67" s="69"/>
      <c r="Q67" s="69"/>
      <c r="R67" s="69"/>
      <c r="S67" s="69"/>
      <c r="U67" s="236"/>
    </row>
    <row r="68" spans="2:21">
      <c r="B68" s="69"/>
      <c r="F68" s="6"/>
      <c r="N68" s="69"/>
      <c r="O68" s="69"/>
      <c r="P68" s="69"/>
      <c r="Q68" s="69"/>
      <c r="R68" s="69"/>
      <c r="S68" s="69"/>
      <c r="U68" s="8"/>
    </row>
    <row r="69" spans="2:21" ht="21">
      <c r="B69" s="69"/>
      <c r="F69" s="6"/>
      <c r="M69" s="11"/>
      <c r="N69" s="69"/>
      <c r="O69" s="69"/>
      <c r="P69" s="69"/>
      <c r="Q69" s="69"/>
      <c r="R69" s="69"/>
      <c r="S69" s="69"/>
      <c r="U69" s="236"/>
    </row>
    <row r="70" spans="2:21" ht="26.25">
      <c r="B70" s="69"/>
      <c r="M70" s="12"/>
      <c r="N70" s="69"/>
      <c r="O70" s="69"/>
      <c r="P70" s="69"/>
      <c r="Q70" s="69"/>
      <c r="R70" s="69"/>
      <c r="S70" s="69"/>
    </row>
    <row r="71" spans="2:21">
      <c r="B71" s="69"/>
      <c r="M71" s="237"/>
      <c r="N71" s="18"/>
      <c r="O71" s="18"/>
      <c r="P71" s="18"/>
      <c r="Q71" s="18"/>
      <c r="R71" s="18"/>
      <c r="S71" s="18"/>
    </row>
    <row r="72" spans="2:21">
      <c r="B72" s="69"/>
      <c r="M72" s="238"/>
      <c r="N72" s="239"/>
      <c r="O72" s="239"/>
      <c r="P72" s="239"/>
      <c r="Q72" s="239"/>
      <c r="R72" s="239"/>
      <c r="S72" s="225"/>
    </row>
    <row r="73" spans="2:21">
      <c r="B73" s="69"/>
      <c r="M73" s="239"/>
    </row>
    <row r="74" spans="2:21">
      <c r="B74" s="69"/>
      <c r="M74" s="239"/>
    </row>
    <row r="75" spans="2:21">
      <c r="B75" s="9"/>
      <c r="M75" s="239"/>
    </row>
    <row r="76" spans="2:21">
      <c r="B76" s="9"/>
      <c r="N76" s="237"/>
      <c r="O76" s="18"/>
      <c r="P76" s="18"/>
      <c r="Q76" s="18"/>
      <c r="R76" s="18"/>
      <c r="S76" s="18"/>
      <c r="T76" s="18"/>
    </row>
    <row r="77" spans="2:21">
      <c r="B77" s="9"/>
      <c r="D77" s="6"/>
      <c r="Q77" s="240"/>
      <c r="R77" s="239"/>
    </row>
    <row r="79" spans="2:21" ht="26.25">
      <c r="B79" s="440"/>
      <c r="C79" s="440"/>
      <c r="D79" s="440"/>
      <c r="E79" s="440"/>
      <c r="F79" s="440"/>
      <c r="G79" s="440"/>
    </row>
    <row r="80" spans="2:21">
      <c r="B80" s="241"/>
    </row>
    <row r="81" spans="2:7">
      <c r="B81" s="69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242"/>
      <c r="G82" s="6"/>
    </row>
    <row r="83" spans="2:7">
      <c r="B83" s="1"/>
      <c r="C83" s="1"/>
      <c r="D83" s="1"/>
      <c r="E83" s="1"/>
      <c r="F83" s="6"/>
      <c r="G83" s="6"/>
    </row>
    <row r="84" spans="2:7">
      <c r="B84" s="1"/>
      <c r="C84" s="1"/>
      <c r="D84" s="1"/>
      <c r="E84" s="1"/>
      <c r="F84" s="6"/>
      <c r="G84" s="6"/>
    </row>
    <row r="85" spans="2:7">
      <c r="B85" s="1"/>
      <c r="C85" s="1"/>
      <c r="D85" s="1"/>
      <c r="E85" s="1"/>
      <c r="F85" s="6"/>
      <c r="G85" s="6"/>
    </row>
    <row r="86" spans="2:7">
      <c r="B86" s="1"/>
      <c r="C86" s="1"/>
      <c r="D86" s="1"/>
      <c r="E86" s="1"/>
    </row>
    <row r="87" spans="2:7">
      <c r="B87" s="69"/>
    </row>
    <row r="88" spans="2:7">
      <c r="B88" s="69"/>
    </row>
    <row r="89" spans="2:7">
      <c r="B89" s="69"/>
    </row>
    <row r="90" spans="2:7">
      <c r="B90" s="69"/>
    </row>
    <row r="91" spans="2:7">
      <c r="B91" s="69"/>
    </row>
    <row r="92" spans="2:7">
      <c r="B92" s="69"/>
    </row>
    <row r="93" spans="2:7">
      <c r="B93" s="69"/>
    </row>
    <row r="94" spans="2:7">
      <c r="B94" s="69"/>
    </row>
    <row r="95" spans="2:7">
      <c r="B95" s="69"/>
    </row>
    <row r="96" spans="2:7">
      <c r="B96" s="69"/>
    </row>
    <row r="97" spans="2:4">
      <c r="B97" s="9"/>
    </row>
    <row r="98" spans="2:4">
      <c r="B98" s="9"/>
    </row>
    <row r="99" spans="2:4">
      <c r="B99" s="9"/>
      <c r="D99" s="6"/>
    </row>
    <row r="100" spans="2:4" ht="15.75" thickBot="1"/>
    <row r="101" spans="2:4">
      <c r="B101" s="157" t="s">
        <v>162</v>
      </c>
    </row>
    <row r="102" spans="2:4">
      <c r="B102" s="158" t="e">
        <f ca="1">MID(CELL("filename",A1),FIND("(",CELL("filename",A1))+1,255)</f>
        <v>#VALUE!</v>
      </c>
    </row>
    <row r="103" spans="2:4" ht="15.75" thickBot="1">
      <c r="B103" s="159" t="e">
        <f ca="1">LEFT(B102,LEN(B102)-1)/1</f>
        <v>#VALUE!</v>
      </c>
    </row>
  </sheetData>
  <sheetProtection sheet="1" objects="1" scenarios="1" selectLockedCells="1"/>
  <mergeCells count="97">
    <mergeCell ref="B79:G79"/>
    <mergeCell ref="E5:F5"/>
    <mergeCell ref="R4:U4"/>
    <mergeCell ref="C44:G44"/>
    <mergeCell ref="C50:G50"/>
    <mergeCell ref="R35:S37"/>
    <mergeCell ref="T35:T37"/>
    <mergeCell ref="U35:U37"/>
    <mergeCell ref="T25:T27"/>
    <mergeCell ref="U25:U27"/>
    <mergeCell ref="K18:K20"/>
    <mergeCell ref="M11:O11"/>
    <mergeCell ref="P11:Q11"/>
    <mergeCell ref="T11:T13"/>
    <mergeCell ref="U11:U13"/>
    <mergeCell ref="F4:G4"/>
    <mergeCell ref="L35:O37"/>
    <mergeCell ref="L34:O34"/>
    <mergeCell ref="P31:Q33"/>
    <mergeCell ref="V35:V37"/>
    <mergeCell ref="W35:W37"/>
    <mergeCell ref="B57:G57"/>
    <mergeCell ref="P34:Q34"/>
    <mergeCell ref="K35:K37"/>
    <mergeCell ref="P35:Q37"/>
    <mergeCell ref="W25:W27"/>
    <mergeCell ref="M26:O26"/>
    <mergeCell ref="P26:Q26"/>
    <mergeCell ref="M27:O27"/>
    <mergeCell ref="P27:Q27"/>
    <mergeCell ref="V25:V27"/>
    <mergeCell ref="K31:K34"/>
    <mergeCell ref="T31:T33"/>
    <mergeCell ref="L28:L30"/>
    <mergeCell ref="M28:O28"/>
    <mergeCell ref="P28:Q28"/>
    <mergeCell ref="T28:T30"/>
    <mergeCell ref="K25:K30"/>
    <mergeCell ref="L25:L27"/>
    <mergeCell ref="L31:O33"/>
    <mergeCell ref="W28:W30"/>
    <mergeCell ref="M29:O29"/>
    <mergeCell ref="P29:Q29"/>
    <mergeCell ref="M30:O30"/>
    <mergeCell ref="P30:Q30"/>
    <mergeCell ref="U28:U30"/>
    <mergeCell ref="V28:V30"/>
    <mergeCell ref="M25:O25"/>
    <mergeCell ref="P25:Q25"/>
    <mergeCell ref="U31:U33"/>
    <mergeCell ref="V31:V33"/>
    <mergeCell ref="W31:W33"/>
    <mergeCell ref="P18:Q20"/>
    <mergeCell ref="R18:S20"/>
    <mergeCell ref="T18:T20"/>
    <mergeCell ref="L18:O20"/>
    <mergeCell ref="U18:U20"/>
    <mergeCell ref="V18:V20"/>
    <mergeCell ref="W18:W20"/>
    <mergeCell ref="R24:S24"/>
    <mergeCell ref="T24:U24"/>
    <mergeCell ref="W14:W16"/>
    <mergeCell ref="V14:V16"/>
    <mergeCell ref="K14:K17"/>
    <mergeCell ref="T14:T16"/>
    <mergeCell ref="U14:U16"/>
    <mergeCell ref="P17:Q17"/>
    <mergeCell ref="L14:O16"/>
    <mergeCell ref="L17:O17"/>
    <mergeCell ref="P14:Q16"/>
    <mergeCell ref="W8:W10"/>
    <mergeCell ref="M9:O9"/>
    <mergeCell ref="P9:Q9"/>
    <mergeCell ref="M10:O10"/>
    <mergeCell ref="P10:Q10"/>
    <mergeCell ref="W11:W13"/>
    <mergeCell ref="M12:O12"/>
    <mergeCell ref="P12:Q12"/>
    <mergeCell ref="M13:O13"/>
    <mergeCell ref="P13:Q13"/>
    <mergeCell ref="V11:V13"/>
    <mergeCell ref="L11:L13"/>
    <mergeCell ref="F2:G2"/>
    <mergeCell ref="R2:S2"/>
    <mergeCell ref="T2:V2"/>
    <mergeCell ref="F3:G3"/>
    <mergeCell ref="R3:S3"/>
    <mergeCell ref="T3:V3"/>
    <mergeCell ref="V8:V10"/>
    <mergeCell ref="R7:S7"/>
    <mergeCell ref="T7:U7"/>
    <mergeCell ref="K8:K13"/>
    <mergeCell ref="L8:L10"/>
    <mergeCell ref="M8:O8"/>
    <mergeCell ref="P8:Q8"/>
    <mergeCell ref="T8:T10"/>
    <mergeCell ref="U8:U10"/>
  </mergeCells>
  <conditionalFormatting sqref="U25:U34 C8:C15 U8:U18">
    <cfRule type="expression" dxfId="7" priority="13">
      <formula>OR(C8&gt;10,C8&lt;0)</formula>
    </cfRule>
  </conditionalFormatting>
  <conditionalFormatting sqref="D24:D29">
    <cfRule type="expression" dxfId="6" priority="8">
      <formula>$D$7=""</formula>
    </cfRule>
  </conditionalFormatting>
  <conditionalFormatting sqref="D8:D16">
    <cfRule type="expression" dxfId="5" priority="7">
      <formula>$D$7=""</formula>
    </cfRule>
  </conditionalFormatting>
  <conditionalFormatting sqref="D18:D21">
    <cfRule type="expression" dxfId="4" priority="6">
      <formula>$D$7=""</formula>
    </cfRule>
  </conditionalFormatting>
  <conditionalFormatting sqref="G34:G36">
    <cfRule type="expression" dxfId="3" priority="4">
      <formula>$D$7=""</formula>
    </cfRule>
  </conditionalFormatting>
  <conditionalFormatting sqref="G24:G28 G30:G31">
    <cfRule type="expression" dxfId="2" priority="3">
      <formula>$D$7=""</formula>
    </cfRule>
  </conditionalFormatting>
  <conditionalFormatting sqref="G29">
    <cfRule type="expression" dxfId="1" priority="2">
      <formula>$D$7=""</formula>
    </cfRule>
  </conditionalFormatting>
  <conditionalFormatting sqref="U35">
    <cfRule type="expression" dxfId="0" priority="1">
      <formula>OR(U35&gt;10,U35&lt;0)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Width="2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3" ma:contentTypeDescription="Opprett et nytt dokument." ma:contentTypeScope="" ma:versionID="4bc3a90f360fff5be7c7fa497696a8db">
  <xsd:schema xmlns:xsd="http://www.w3.org/2001/XMLSchema" xmlns:xs="http://www.w3.org/2001/XMLSchema" xmlns:p="http://schemas.microsoft.com/office/2006/metadata/properties" xmlns:ns2="8fa3b00c-49de-465c-b2ad-5dc8ee6aed33" xmlns:ns3="9d2c2683-8c36-4351-aa30-ed53450a6b9e" targetNamespace="http://schemas.microsoft.com/office/2006/metadata/properties" ma:root="true" ma:fieldsID="e42f6cec528c6fd569ef7d11f931ceae" ns2:_="" ns3:_="">
    <xsd:import namespace="8fa3b00c-49de-465c-b2ad-5dc8ee6aed33"/>
    <xsd:import namespace="9d2c2683-8c36-4351-aa30-ed53450a6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844D3F-A156-4D3D-A2BD-12F454707790}"/>
</file>

<file path=customXml/itemProps2.xml><?xml version="1.0" encoding="utf-8"?>
<ds:datastoreItem xmlns:ds="http://schemas.openxmlformats.org/officeDocument/2006/customXml" ds:itemID="{ED288CDA-5DA3-4183-85B7-9E8BA3775CE9}"/>
</file>

<file path=customXml/itemProps3.xml><?xml version="1.0" encoding="utf-8"?>
<ds:datastoreItem xmlns:ds="http://schemas.openxmlformats.org/officeDocument/2006/customXml" ds:itemID="{8D56FEC3-846E-41F8-8A3E-1A2F68E6A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2006-09-16T00:00:00Z</dcterms:created>
  <dcterms:modified xsi:type="dcterms:W3CDTF">2022-01-17T16:02:42Z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