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-28920" yWindow="9495" windowWidth="29040" windowHeight="15720" tabRatio="500" firstSheet="0" activeTab="0" autoFilterDateGrouping="1"/>
  </bookViews>
  <sheets>
    <sheet xmlns:r="http://schemas.openxmlformats.org/officeDocument/2006/relationships" name="Assumptions" sheetId="1" state="visible" r:id="rId1"/>
    <sheet xmlns:r="http://schemas.openxmlformats.org/officeDocument/2006/relationships" name="Monthly Model" sheetId="2" state="visible" r:id="rId2"/>
    <sheet xmlns:r="http://schemas.openxmlformats.org/officeDocument/2006/relationships" name="Summary" sheetId="3" state="visible" r:id="rId3"/>
  </sheets>
  <definedNames/>
  <calcPr calcId="191029" fullCalcOnLoad="1" iterateDelta="0.0001"/>
</workbook>
</file>

<file path=xl/styles.xml><?xml version="1.0" encoding="utf-8"?>
<styleSheet xmlns="http://schemas.openxmlformats.org/spreadsheetml/2006/main">
  <numFmts count="4">
    <numFmt numFmtId="164" formatCode="\$#,##0.000000"/>
    <numFmt numFmtId="165" formatCode="\$#,##0"/>
    <numFmt numFmtId="166" formatCode="\$#,##0.0000"/>
    <numFmt numFmtId="167" formatCode="0.0%"/>
  </numFmts>
  <fonts count="19">
    <font>
      <name val="Calibri"/>
      <charset val="1"/>
      <family val="2"/>
      <color theme="1"/>
      <sz val="11"/>
    </font>
    <font>
      <name val="Arial"/>
      <sz val="10"/>
    </font>
    <font>
      <name val="Arial"/>
      <charset val="1"/>
      <b val="1"/>
      <color rgb="FF0A0A0A"/>
      <sz val="14"/>
    </font>
    <font>
      <name val="Arial"/>
      <charset val="1"/>
      <i val="1"/>
      <color rgb="FF6B6478"/>
      <sz val="9"/>
    </font>
    <font>
      <name val="Arial"/>
      <charset val="1"/>
      <b val="1"/>
      <color rgb="FF5B3FB8"/>
      <sz val="10"/>
    </font>
    <font>
      <name val="Arial"/>
      <charset val="1"/>
      <sz val="10"/>
    </font>
    <font>
      <name val="Arial"/>
      <charset val="1"/>
      <color rgb="FF0000FF"/>
      <sz val="10"/>
    </font>
    <font>
      <name val="Arial"/>
      <charset val="1"/>
      <color rgb="FF000000"/>
      <sz val="10"/>
    </font>
    <font>
      <name val="Arial"/>
      <charset val="1"/>
      <b val="1"/>
      <color rgb="FFFFFFFF"/>
      <sz val="11"/>
    </font>
    <font>
      <name val="Arial"/>
      <charset val="1"/>
      <b val="1"/>
      <sz val="10"/>
    </font>
    <font>
      <name val="Arial"/>
      <charset val="1"/>
      <b val="1"/>
      <color rgb="FF000000"/>
      <sz val="10"/>
    </font>
    <font>
      <name val="Arial"/>
      <charset val="1"/>
      <i val="1"/>
      <sz val="10"/>
    </font>
    <font>
      <name val="Arial"/>
      <charset val="1"/>
      <i val="1"/>
      <color rgb="FF000000"/>
      <sz val="10"/>
    </font>
    <font>
      <name val="Arial"/>
      <charset val="1"/>
      <b val="1"/>
      <sz val="14"/>
    </font>
    <font>
      <name val="Arial"/>
      <charset val="1"/>
      <i val="1"/>
      <sz val="11"/>
    </font>
    <font>
      <name val="Arial"/>
      <family val="2"/>
      <sz val="10"/>
    </font>
    <font>
      <name val="Arial"/>
      <family val="2"/>
      <i val="1"/>
      <color rgb="FF6B6478"/>
      <sz val="9"/>
    </font>
    <font>
      <name val="Arial"/>
      <family val="2"/>
      <i val="1"/>
      <color theme="1"/>
      <sz val="10"/>
    </font>
    <font>
      <name val="Arial"/>
      <family val="2"/>
      <b val="1"/>
      <color rgb="FF0A0A0A"/>
      <sz val="14"/>
    </font>
  </fonts>
  <fills count="7">
    <fill>
      <patternFill/>
    </fill>
    <fill>
      <patternFill patternType="gray125"/>
    </fill>
    <fill>
      <patternFill patternType="solid">
        <fgColor rgb="FFE9E1F8"/>
        <bgColor rgb="FFF0EBFA"/>
      </patternFill>
    </fill>
    <fill>
      <patternFill patternType="solid">
        <fgColor rgb="FF0A0A0A"/>
        <bgColor rgb="FF000000"/>
      </patternFill>
    </fill>
    <fill>
      <patternFill patternType="solid">
        <fgColor rgb="FFF0EBFA"/>
        <bgColor rgb="FFE9E1F8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7" tint="0.7999816888943144"/>
        <bgColor rgb="FFE9E1F8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35">
    <xf numFmtId="0" fontId="0" fillId="0" borderId="0" pivotButton="0" quotePrefix="0" xfId="0"/>
    <xf numFmtId="0" fontId="4" fillId="2" borderId="0" pivotButton="0" quotePrefix="0" xfId="0"/>
    <xf numFmtId="0" fontId="3" fillId="0" borderId="0" pivotButton="0" quotePrefix="0" xfId="0"/>
    <xf numFmtId="0" fontId="2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2" borderId="0" pivotButton="0" quotePrefix="0" xfId="0"/>
    <xf numFmtId="0" fontId="5" fillId="0" borderId="0" pivotButton="0" quotePrefix="0" xfId="0"/>
    <xf numFmtId="3" fontId="6" fillId="0" borderId="0" pivotButton="0" quotePrefix="0" xfId="0"/>
    <xf numFmtId="3" fontId="7" fillId="0" borderId="0" pivotButton="0" quotePrefix="0" xfId="0"/>
    <xf numFmtId="2" fontId="6" fillId="0" borderId="0" pivotButton="0" quotePrefix="0" xfId="0"/>
    <xf numFmtId="164" fontId="6" fillId="0" borderId="0" pivotButton="0" quotePrefix="0" xfId="0"/>
    <xf numFmtId="165" fontId="6" fillId="0" borderId="0" pivotButton="0" quotePrefix="0" xfId="0"/>
    <xf numFmtId="0" fontId="8" fillId="3" borderId="0" applyAlignment="1" pivotButton="0" quotePrefix="0" xfId="0">
      <alignment horizontal="left" vertical="center"/>
    </xf>
    <xf numFmtId="0" fontId="8" fillId="3" borderId="0" applyAlignment="1" pivotButton="0" quotePrefix="0" xfId="0">
      <alignment horizontal="center" vertical="center"/>
    </xf>
    <xf numFmtId="0" fontId="0" fillId="2" borderId="0" pivotButton="0" quotePrefix="0" xfId="0"/>
    <xf numFmtId="165" fontId="7" fillId="0" borderId="0" pivotButton="0" quotePrefix="0" xfId="0"/>
    <xf numFmtId="0" fontId="9" fillId="4" borderId="0" pivotButton="0" quotePrefix="0" xfId="0"/>
    <xf numFmtId="165" fontId="10" fillId="4" borderId="0" pivotButton="0" quotePrefix="0" xfId="0"/>
    <xf numFmtId="0" fontId="8" fillId="3" borderId="0" pivotButton="0" quotePrefix="0" xfId="0"/>
    <xf numFmtId="165" fontId="8" fillId="3" borderId="0" pivotButton="0" quotePrefix="0" xfId="0"/>
    <xf numFmtId="0" fontId="11" fillId="0" borderId="0" pivotButton="0" quotePrefix="0" xfId="0"/>
    <xf numFmtId="166" fontId="12" fillId="0" borderId="0" pivotButton="0" quotePrefix="0" xfId="0"/>
    <xf numFmtId="0" fontId="13" fillId="0" borderId="0" pivotButton="0" quotePrefix="0" xfId="0"/>
    <xf numFmtId="167" fontId="7" fillId="0" borderId="0" pivotButton="0" quotePrefix="0" xfId="0"/>
    <xf numFmtId="167" fontId="8" fillId="3" borderId="0" pivotButton="0" quotePrefix="0" xfId="0"/>
    <xf numFmtId="0" fontId="14" fillId="0" borderId="0" pivotButton="0" quotePrefix="0" xfId="0"/>
    <xf numFmtId="166" fontId="7" fillId="0" borderId="0" pivotButton="0" quotePrefix="0" xfId="0"/>
    <xf numFmtId="0" fontId="15" fillId="0" borderId="0" pivotButton="0" quotePrefix="0" xfId="0"/>
    <xf numFmtId="0" fontId="16" fillId="0" borderId="0" pivotButton="0" quotePrefix="0" xfId="0"/>
    <xf numFmtId="166" fontId="17" fillId="0" borderId="0" pivotButton="0" quotePrefix="0" xfId="0"/>
    <xf numFmtId="10" fontId="1" fillId="5" borderId="0" pivotButton="0" quotePrefix="0" xfId="1"/>
    <xf numFmtId="165" fontId="10" fillId="6" borderId="0" pivotButton="0" quotePrefix="0" xfId="0"/>
    <xf numFmtId="0" fontId="16" fillId="0" borderId="0" pivotButton="0" quotePrefix="0" xfId="0"/>
    <xf numFmtId="0" fontId="18" fillId="0" borderId="0" pivotButton="0" quotePrefix="0" xfId="0"/>
  </cellXfs>
  <cellStyles count="2">
    <cellStyle name="Normal" xfId="0" builtinId="0"/>
    <cellStyle name="Percent" xfId="1" builtinId="5"/>
  </cellStyle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0EBFA"/>
      <rgbColor rgb="FFCCFFFF"/>
      <rgbColor rgb="FF660066"/>
      <rgbColor rgb="FFFF8080"/>
      <rgbColor rgb="FF0066CC"/>
      <rgbColor rgb="FFE9E1F8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B6478"/>
      <rgbColor rgb="FF969696"/>
      <rgbColor rgb="FF003366"/>
      <rgbColor rgb="FF339966"/>
      <rgbColor rgb="FF0A0A0A"/>
      <rgbColor rgb="FF333300"/>
      <rgbColor rgb="FF993300"/>
      <rgbColor rgb="FF993366"/>
      <rgbColor rgb="FF5B3FB8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2"/>
  <sheetViews>
    <sheetView tabSelected="1" zoomScaleNormal="100" workbookViewId="0">
      <selection activeCell="E7" sqref="E7"/>
    </sheetView>
  </sheetViews>
  <sheetFormatPr baseColWidth="8" defaultColWidth="8.68359375" defaultRowHeight="14.4"/>
  <cols>
    <col width="42" customWidth="1" min="1" max="1"/>
    <col width="18" customWidth="1" min="2" max="2"/>
    <col width="60" customWidth="1" min="3" max="3"/>
  </cols>
  <sheetData>
    <row r="1" ht="17.7" customHeight="1">
      <c r="A1" s="34" t="inlineStr">
        <is>
          <t>Microdrama Platform Cost Model — Assumptions</t>
        </is>
      </c>
    </row>
    <row r="2">
      <c r="A2" s="33" t="inlineStr">
        <is>
          <t>National launch  ·  Light→medium content velocity  ·   1080p Premium  ·  DRM excluded</t>
        </is>
      </c>
    </row>
    <row r="3"/>
    <row r="4">
      <c r="A4" s="6" t="inlineStr">
        <is>
          <t>AUDIENCE RAMP (MAU)</t>
        </is>
      </c>
    </row>
    <row r="5">
      <c r="A5" s="7" t="inlineStr">
        <is>
          <t>Month 1</t>
        </is>
      </c>
      <c r="B5" s="8" t="n">
        <v>5000</v>
      </c>
    </row>
    <row r="6">
      <c r="A6" s="7" t="inlineStr">
        <is>
          <t>Month 2</t>
        </is>
      </c>
      <c r="B6" s="8">
        <f>B5*1.1</f>
        <v/>
      </c>
    </row>
    <row r="7">
      <c r="A7" s="7" t="inlineStr">
        <is>
          <t>Month 3</t>
        </is>
      </c>
      <c r="B7" s="8">
        <f>B6*1.1</f>
        <v/>
      </c>
    </row>
    <row r="8">
      <c r="A8" s="7" t="inlineStr">
        <is>
          <t>Month 4</t>
        </is>
      </c>
      <c r="B8" s="8">
        <f>B7*1.1</f>
        <v/>
      </c>
    </row>
    <row r="9">
      <c r="A9" s="7" t="inlineStr">
        <is>
          <t>Month 5</t>
        </is>
      </c>
      <c r="B9" s="8">
        <f>B8*1.1</f>
        <v/>
      </c>
    </row>
    <row r="10">
      <c r="A10" s="7" t="inlineStr">
        <is>
          <t>Month 6</t>
        </is>
      </c>
      <c r="B10" s="8">
        <f>B9*1.1</f>
        <v/>
      </c>
    </row>
    <row r="11">
      <c r="A11" s="7" t="inlineStr">
        <is>
          <t>Month 7</t>
        </is>
      </c>
      <c r="B11" s="8">
        <f>B10*1.1</f>
        <v/>
      </c>
    </row>
    <row r="12">
      <c r="A12" s="7" t="inlineStr">
        <is>
          <t>Month 8</t>
        </is>
      </c>
      <c r="B12" s="8">
        <f>B11*1.1</f>
        <v/>
      </c>
    </row>
    <row r="13">
      <c r="A13" s="7" t="inlineStr">
        <is>
          <t>Month 9</t>
        </is>
      </c>
      <c r="B13" s="8">
        <f>B12*1.1</f>
        <v/>
      </c>
    </row>
    <row r="14">
      <c r="A14" s="7" t="inlineStr">
        <is>
          <t>Month 10</t>
        </is>
      </c>
      <c r="B14" s="8">
        <f>B13*1.1</f>
        <v/>
      </c>
    </row>
    <row r="15">
      <c r="A15" s="7" t="inlineStr">
        <is>
          <t>Month 11</t>
        </is>
      </c>
      <c r="B15" s="8">
        <f>B14*1.1</f>
        <v/>
      </c>
    </row>
    <row r="16">
      <c r="A16" s="7" t="inlineStr">
        <is>
          <t>Month 12</t>
        </is>
      </c>
      <c r="B16" s="8">
        <f>B15*1.1</f>
        <v/>
      </c>
    </row>
    <row r="17">
      <c r="A17" s="33" t="inlineStr">
        <is>
          <t>Source: national launch scenario</t>
        </is>
      </c>
    </row>
    <row r="18"/>
    <row r="19">
      <c r="A19" s="6" t="inlineStr">
        <is>
          <t>CONTENT VELOCITY (new episodes/month)</t>
        </is>
      </c>
    </row>
    <row r="20">
      <c r="A20" s="7" t="inlineStr">
        <is>
          <t>Month 1</t>
        </is>
      </c>
      <c r="B20" s="8" t="n">
        <v>50</v>
      </c>
    </row>
    <row r="21">
      <c r="A21" s="7" t="inlineStr">
        <is>
          <t>Month 2</t>
        </is>
      </c>
      <c r="B21" s="8">
        <f>B20*1.1</f>
        <v/>
      </c>
    </row>
    <row r="22">
      <c r="A22" s="7" t="inlineStr">
        <is>
          <t>Month 3</t>
        </is>
      </c>
      <c r="B22" s="8">
        <f>B21*1.1</f>
        <v/>
      </c>
    </row>
    <row r="23">
      <c r="A23" s="7" t="inlineStr">
        <is>
          <t>Month 4</t>
        </is>
      </c>
      <c r="B23" s="8">
        <f>B22*1.1</f>
        <v/>
      </c>
    </row>
    <row r="24">
      <c r="A24" s="7" t="inlineStr">
        <is>
          <t>Month 5</t>
        </is>
      </c>
      <c r="B24" s="8">
        <f>B23*1.1</f>
        <v/>
      </c>
    </row>
    <row r="25">
      <c r="A25" s="7" t="inlineStr">
        <is>
          <t>Month 6</t>
        </is>
      </c>
      <c r="B25" s="8">
        <f>B24*1.1</f>
        <v/>
      </c>
    </row>
    <row r="26">
      <c r="A26" s="7" t="inlineStr">
        <is>
          <t>Month 7</t>
        </is>
      </c>
      <c r="B26" s="8">
        <f>B25*1.1</f>
        <v/>
      </c>
    </row>
    <row r="27">
      <c r="A27" s="7" t="inlineStr">
        <is>
          <t>Month 8</t>
        </is>
      </c>
      <c r="B27" s="8">
        <f>B26*1.1</f>
        <v/>
      </c>
    </row>
    <row r="28">
      <c r="A28" s="7" t="inlineStr">
        <is>
          <t>Month 9</t>
        </is>
      </c>
      <c r="B28" s="8">
        <f>B27*1.1</f>
        <v/>
      </c>
    </row>
    <row r="29">
      <c r="A29" s="7" t="inlineStr">
        <is>
          <t>Month 10</t>
        </is>
      </c>
      <c r="B29" s="8">
        <f>B28*1.1</f>
        <v/>
      </c>
    </row>
    <row r="30">
      <c r="A30" s="7" t="inlineStr">
        <is>
          <t>Month 11</t>
        </is>
      </c>
      <c r="B30" s="8">
        <f>B29*1.1</f>
        <v/>
      </c>
    </row>
    <row r="31">
      <c r="A31" s="7" t="inlineStr">
        <is>
          <t>Month 12</t>
        </is>
      </c>
      <c r="B31" s="8">
        <f>B30*1.1</f>
        <v/>
      </c>
    </row>
    <row r="32">
      <c r="A32" s="33" t="inlineStr">
        <is>
          <t>Source: light→medium content;</t>
        </is>
      </c>
    </row>
    <row r="33"/>
    <row r="34">
      <c r="A34" s="6" t="inlineStr">
        <is>
          <t>ENGAGEMENT ASSUMPTIONS</t>
        </is>
      </c>
    </row>
    <row r="35">
      <c r="A35" s="7" t="inlineStr">
        <is>
          <t>Episode length (seconds)</t>
        </is>
      </c>
      <c r="B35" s="8" t="n">
        <v>90</v>
      </c>
      <c r="C35" s="5" t="inlineStr">
        <is>
          <t>Microdrama avg per Storyboard18 / FastPix blog</t>
        </is>
      </c>
    </row>
    <row r="36">
      <c r="A36" s="7" t="inlineStr">
        <is>
          <t>Episode length (minutes)</t>
        </is>
      </c>
      <c r="B36" s="9">
        <f>B35/60</f>
        <v/>
      </c>
      <c r="C36" s="5" t="inlineStr">
        <is>
          <t>Computed</t>
        </is>
      </c>
    </row>
    <row r="37">
      <c r="A37" s="7" t="inlineStr">
        <is>
          <t>DAU / MAU ratio</t>
        </is>
      </c>
      <c r="B37" s="10" t="n">
        <v>0.3</v>
      </c>
      <c r="C37" s="5" t="inlineStr">
        <is>
          <t>New launch from an existing OTT operator — conservative</t>
        </is>
      </c>
    </row>
    <row r="38">
      <c r="A38" s="7" t="inlineStr">
        <is>
          <t>Mins watched per active user per day</t>
        </is>
      </c>
      <c r="B38" s="8" t="n">
        <v>15</v>
      </c>
      <c r="C38" s="5" t="inlineStr">
        <is>
          <t>Conservative for new launch (vs. 35 for mature mature microdrama apps)</t>
        </is>
      </c>
    </row>
    <row r="39">
      <c r="A39" s="7" t="inlineStr">
        <is>
          <t>Days per month</t>
        </is>
      </c>
      <c r="B39" s="8" t="n">
        <v>30</v>
      </c>
      <c r="C39" s="5" t="n"/>
    </row>
    <row r="40">
      <c r="A40" s="28" t="inlineStr">
        <is>
          <t>Revenue charger per MAU</t>
        </is>
      </c>
      <c r="B40" s="8" t="n">
        <v>1</v>
      </c>
      <c r="C40" s="33" t="inlineStr">
        <is>
          <t>charging $1 per user seems reasonable</t>
        </is>
      </c>
    </row>
    <row r="41"/>
    <row r="42">
      <c r="A42" s="6" t="inlineStr">
        <is>
          <t>FASTPIX PRICING — PREMIUM 1080p</t>
        </is>
      </c>
    </row>
    <row r="43">
      <c r="A43" s="7" t="inlineStr">
        <is>
          <t>Encoding ($ per min, one-time)</t>
        </is>
      </c>
      <c r="B43" s="11" t="n">
        <v>0.0405</v>
      </c>
      <c r="C43" s="5" t="inlineStr">
        <is>
          <t>Premium 1080p; fastpix.io/pricing</t>
        </is>
      </c>
    </row>
    <row r="44">
      <c r="A44" s="7" t="inlineStr">
        <is>
          <t>Storage ($ per min per month)</t>
        </is>
      </c>
      <c r="B44" s="11" t="n">
        <v>0.004032</v>
      </c>
      <c r="C44" s="5" t="inlineStr">
        <is>
          <t>Premium 1080p</t>
        </is>
      </c>
    </row>
    <row r="45">
      <c r="A45" s="7" t="inlineStr">
        <is>
          <t>Streaming ($ per min)</t>
        </is>
      </c>
      <c r="B45" s="11" t="n">
        <v>0.001029</v>
      </c>
      <c r="C45" s="5" t="inlineStr">
        <is>
          <t>Premium 1080p</t>
        </is>
      </c>
    </row>
    <row r="46">
      <c r="A46" s="7" t="inlineStr">
        <is>
          <t>Platform fee ($ per month, fixed)</t>
        </is>
      </c>
      <c r="B46" s="12" t="n">
        <v>1200</v>
      </c>
      <c r="C46" s="5" t="inlineStr">
        <is>
          <t>Base: Android + iOS + Web</t>
        </is>
      </c>
    </row>
    <row r="47">
      <c r="A47" s="7" t="inlineStr">
        <is>
          <t>Professional services ($ per hour)</t>
        </is>
      </c>
      <c r="B47" s="12" t="n">
        <v>18</v>
      </c>
      <c r="C47" s="5" t="inlineStr">
        <is>
          <t>Integration &amp; custom work</t>
        </is>
      </c>
    </row>
    <row r="48"/>
    <row r="49">
      <c r="A49" s="6" t="inlineStr">
        <is>
          <t>PROFESSIONAL SERVICES HOURS</t>
        </is>
      </c>
    </row>
    <row r="50">
      <c r="A50" s="7" t="inlineStr">
        <is>
          <t>Month 1</t>
        </is>
      </c>
      <c r="B50" s="8" t="n">
        <v>15</v>
      </c>
    </row>
    <row r="51">
      <c r="A51" s="7" t="inlineStr">
        <is>
          <t>Month 2</t>
        </is>
      </c>
      <c r="B51" s="8">
        <f>B50</f>
        <v/>
      </c>
    </row>
    <row r="52">
      <c r="A52" s="7" t="inlineStr">
        <is>
          <t>Month 3</t>
        </is>
      </c>
      <c r="B52" s="8">
        <f>B51</f>
        <v/>
      </c>
    </row>
    <row r="53">
      <c r="A53" s="7" t="inlineStr">
        <is>
          <t>Month 4</t>
        </is>
      </c>
      <c r="B53" s="8">
        <f>B52</f>
        <v/>
      </c>
    </row>
    <row r="54">
      <c r="A54" s="7" t="inlineStr">
        <is>
          <t>Month 5</t>
        </is>
      </c>
      <c r="B54" s="8">
        <f>B53</f>
        <v/>
      </c>
    </row>
    <row r="55">
      <c r="A55" s="7" t="inlineStr">
        <is>
          <t>Month 6</t>
        </is>
      </c>
      <c r="B55" s="8">
        <f>B54</f>
        <v/>
      </c>
    </row>
    <row r="56">
      <c r="A56" s="7" t="inlineStr">
        <is>
          <t>Month 7</t>
        </is>
      </c>
      <c r="B56" s="8">
        <f>B55</f>
        <v/>
      </c>
    </row>
    <row r="57">
      <c r="A57" s="7" t="inlineStr">
        <is>
          <t>Month 8</t>
        </is>
      </c>
      <c r="B57" s="8">
        <f>B56</f>
        <v/>
      </c>
    </row>
    <row r="58">
      <c r="A58" s="7" t="inlineStr">
        <is>
          <t>Month 9</t>
        </is>
      </c>
      <c r="B58" s="8" t="n">
        <v>10</v>
      </c>
    </row>
    <row r="59">
      <c r="A59" s="7" t="inlineStr">
        <is>
          <t>Month 10</t>
        </is>
      </c>
      <c r="B59" s="8" t="n">
        <v>10</v>
      </c>
    </row>
    <row r="60">
      <c r="A60" s="7" t="inlineStr">
        <is>
          <t>Month 11</t>
        </is>
      </c>
      <c r="B60" s="8" t="n">
        <v>10</v>
      </c>
    </row>
    <row r="61">
      <c r="A61" s="7" t="inlineStr">
        <is>
          <t>Month 12</t>
        </is>
      </c>
      <c r="B61" s="8" t="n">
        <v>10</v>
      </c>
    </row>
    <row r="62">
      <c r="A62" s="5" t="inlineStr">
        <is>
          <t>Front-loaded for integration; tapers to ~10hrs/mo steady state</t>
        </is>
      </c>
    </row>
  </sheetData>
  <mergeCells count="10">
    <mergeCell ref="A42:C42"/>
    <mergeCell ref="A19:C19"/>
    <mergeCell ref="A49:C49"/>
    <mergeCell ref="A1:C1"/>
    <mergeCell ref="A32:C32"/>
    <mergeCell ref="A17:C17"/>
    <mergeCell ref="A62:C62"/>
    <mergeCell ref="A34:C34"/>
    <mergeCell ref="A4:C4"/>
    <mergeCell ref="A2:C2"/>
  </mergeCells>
  <pageMargins left="0.75" right="0.75" top="1" bottom="1" header="0.511811023622047" footer="0.511811023622047"/>
  <pageSetup orientation="portrait" paperSize="9" horizontalDpi="300" verticalDpi="300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24"/>
  <sheetViews>
    <sheetView showGridLines="0" zoomScaleNormal="100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B30" sqref="B30"/>
    </sheetView>
  </sheetViews>
  <sheetFormatPr baseColWidth="8" defaultColWidth="8.68359375" defaultRowHeight="14.4"/>
  <cols>
    <col width="45" customWidth="1" min="1" max="1"/>
    <col width="13" customWidth="1" min="2" max="14"/>
  </cols>
  <sheetData>
    <row r="1" ht="17.7" customHeight="1">
      <c r="A1" s="4" t="inlineStr">
        <is>
          <t>12-Month Cost Projection</t>
        </is>
      </c>
    </row>
    <row r="2">
      <c r="A2" s="5" t="inlineStr">
        <is>
          <t>All figures in USD. Inputs in blue (Assumptions tab), formulas in black.</t>
        </is>
      </c>
    </row>
    <row r="3"/>
    <row r="4" ht="21.75" customHeight="1">
      <c r="A4" s="13" t="inlineStr">
        <is>
          <t>Metric</t>
        </is>
      </c>
      <c r="B4" s="14" t="inlineStr">
        <is>
          <t>M1</t>
        </is>
      </c>
      <c r="C4" s="14" t="inlineStr">
        <is>
          <t>M2</t>
        </is>
      </c>
      <c r="D4" s="14" t="inlineStr">
        <is>
          <t>M3</t>
        </is>
      </c>
      <c r="E4" s="14" t="inlineStr">
        <is>
          <t>M4</t>
        </is>
      </c>
      <c r="F4" s="14" t="inlineStr">
        <is>
          <t>M5</t>
        </is>
      </c>
      <c r="G4" s="14" t="inlineStr">
        <is>
          <t>M6</t>
        </is>
      </c>
      <c r="H4" s="14" t="inlineStr">
        <is>
          <t>M7</t>
        </is>
      </c>
      <c r="I4" s="14" t="inlineStr">
        <is>
          <t>M8</t>
        </is>
      </c>
      <c r="J4" s="14" t="inlineStr">
        <is>
          <t>M9</t>
        </is>
      </c>
      <c r="K4" s="14" t="inlineStr">
        <is>
          <t>M10</t>
        </is>
      </c>
      <c r="L4" s="14" t="inlineStr">
        <is>
          <t>M11</t>
        </is>
      </c>
      <c r="M4" s="14" t="inlineStr">
        <is>
          <t>M12</t>
        </is>
      </c>
      <c r="N4" s="14" t="inlineStr">
        <is>
          <t>Year 1 Total</t>
        </is>
      </c>
    </row>
    <row r="5">
      <c r="A5" s="6" t="inlineStr">
        <is>
          <t>DRIVERS</t>
        </is>
      </c>
      <c r="B5" s="15" t="n"/>
      <c r="C5" s="15" t="n"/>
      <c r="D5" s="15" t="n"/>
      <c r="E5" s="15" t="n"/>
      <c r="F5" s="15" t="n"/>
      <c r="G5" s="15" t="n"/>
      <c r="H5" s="15" t="n"/>
      <c r="I5" s="15" t="n"/>
      <c r="J5" s="15" t="n"/>
      <c r="K5" s="15" t="n"/>
      <c r="L5" s="15" t="n"/>
      <c r="M5" s="15" t="n"/>
      <c r="N5" s="15" t="n"/>
    </row>
    <row r="6">
      <c r="A6" s="7" t="inlineStr">
        <is>
          <t>Monthly Active Users (MAU)</t>
        </is>
      </c>
      <c r="B6" s="9">
        <f>Assumptions!B5</f>
        <v/>
      </c>
      <c r="C6" s="9">
        <f>Assumptions!B6</f>
        <v/>
      </c>
      <c r="D6" s="9">
        <f>Assumptions!B7</f>
        <v/>
      </c>
      <c r="E6" s="9">
        <f>Assumptions!B8</f>
        <v/>
      </c>
      <c r="F6" s="9">
        <f>Assumptions!B9</f>
        <v/>
      </c>
      <c r="G6" s="9">
        <f>Assumptions!B10</f>
        <v/>
      </c>
      <c r="H6" s="9">
        <f>Assumptions!B11</f>
        <v/>
      </c>
      <c r="I6" s="9">
        <f>Assumptions!B12</f>
        <v/>
      </c>
      <c r="J6" s="9">
        <f>Assumptions!B13</f>
        <v/>
      </c>
      <c r="K6" s="9">
        <f>Assumptions!B14</f>
        <v/>
      </c>
      <c r="L6" s="9">
        <f>Assumptions!B15</f>
        <v/>
      </c>
      <c r="M6" s="9">
        <f>Assumptions!B16</f>
        <v/>
      </c>
    </row>
    <row r="7">
      <c r="A7" s="7" t="inlineStr">
        <is>
          <t>Daily Active Users (DAU)</t>
        </is>
      </c>
      <c r="B7" s="9">
        <f>B6*Assumptions!B37</f>
        <v/>
      </c>
      <c r="C7" s="9">
        <f>C6*Assumptions!B37</f>
        <v/>
      </c>
      <c r="D7" s="9">
        <f>D6*Assumptions!B37</f>
        <v/>
      </c>
      <c r="E7" s="9">
        <f>E6*Assumptions!B37</f>
        <v/>
      </c>
      <c r="F7" s="9">
        <f>F6*Assumptions!B37</f>
        <v/>
      </c>
      <c r="G7" s="9">
        <f>G6*Assumptions!B37</f>
        <v/>
      </c>
      <c r="H7" s="9">
        <f>H6*Assumptions!B37</f>
        <v/>
      </c>
      <c r="I7" s="9">
        <f>I6*Assumptions!B37</f>
        <v/>
      </c>
      <c r="J7" s="9">
        <f>J6*Assumptions!B37</f>
        <v/>
      </c>
      <c r="K7" s="9">
        <f>K6*Assumptions!B37</f>
        <v/>
      </c>
      <c r="L7" s="9">
        <f>L6*Assumptions!B37</f>
        <v/>
      </c>
      <c r="M7" s="9">
        <f>M6*Assumptions!B37</f>
        <v/>
      </c>
    </row>
    <row r="8">
      <c r="A8" s="7" t="inlineStr">
        <is>
          <t>New episodes added (this month)</t>
        </is>
      </c>
      <c r="B8" s="9">
        <f>Assumptions!B20</f>
        <v/>
      </c>
      <c r="C8" s="9">
        <f>Assumptions!B21</f>
        <v/>
      </c>
      <c r="D8" s="9">
        <f>Assumptions!B22</f>
        <v/>
      </c>
      <c r="E8" s="9">
        <f>Assumptions!B23</f>
        <v/>
      </c>
      <c r="F8" s="9">
        <f>Assumptions!B24</f>
        <v/>
      </c>
      <c r="G8" s="9">
        <f>Assumptions!B25</f>
        <v/>
      </c>
      <c r="H8" s="9">
        <f>Assumptions!B26</f>
        <v/>
      </c>
      <c r="I8" s="9">
        <f>Assumptions!B27</f>
        <v/>
      </c>
      <c r="J8" s="9">
        <f>Assumptions!B28</f>
        <v/>
      </c>
      <c r="K8" s="9">
        <f>Assumptions!B29</f>
        <v/>
      </c>
      <c r="L8" s="9">
        <f>Assumptions!B30</f>
        <v/>
      </c>
      <c r="M8" s="9">
        <f>Assumptions!B31</f>
        <v/>
      </c>
      <c r="N8" s="9">
        <f>SUM(B8:M8)</f>
        <v/>
      </c>
    </row>
    <row r="9">
      <c r="A9" s="7" t="inlineStr">
        <is>
          <t>Cumulative episodes (catalogue size)</t>
        </is>
      </c>
      <c r="B9" s="9">
        <f>B8</f>
        <v/>
      </c>
      <c r="C9" s="9">
        <f>B9+C8</f>
        <v/>
      </c>
      <c r="D9" s="9">
        <f>C9+D8</f>
        <v/>
      </c>
      <c r="E9" s="9">
        <f>D9+E8</f>
        <v/>
      </c>
      <c r="F9" s="9">
        <f>E9+F8</f>
        <v/>
      </c>
      <c r="G9" s="9">
        <f>F9+G8</f>
        <v/>
      </c>
      <c r="H9" s="9">
        <f>G9+H8</f>
        <v/>
      </c>
      <c r="I9" s="9">
        <f>H9+I8</f>
        <v/>
      </c>
      <c r="J9" s="9">
        <f>I9+J8</f>
        <v/>
      </c>
      <c r="K9" s="9">
        <f>J9+K8</f>
        <v/>
      </c>
      <c r="L9" s="9">
        <f>K9+L8</f>
        <v/>
      </c>
      <c r="M9" s="9">
        <f>L9+M8</f>
        <v/>
      </c>
    </row>
    <row r="10">
      <c r="A10" s="7" t="inlineStr">
        <is>
          <t>Total minutes streamed (per month)</t>
        </is>
      </c>
      <c r="B10" s="9">
        <f>B7*Assumptions!B38*Assumptions!B39</f>
        <v/>
      </c>
      <c r="C10" s="9">
        <f>C7*Assumptions!B38*Assumptions!B39</f>
        <v/>
      </c>
      <c r="D10" s="9">
        <f>D7*Assumptions!B38*Assumptions!B39</f>
        <v/>
      </c>
      <c r="E10" s="9">
        <f>E7*Assumptions!B38*Assumptions!B39</f>
        <v/>
      </c>
      <c r="F10" s="9">
        <f>F7*Assumptions!B38*Assumptions!B39</f>
        <v/>
      </c>
      <c r="G10" s="9">
        <f>G7*Assumptions!B38*Assumptions!B39</f>
        <v/>
      </c>
      <c r="H10" s="9">
        <f>H7*Assumptions!B38*Assumptions!B39</f>
        <v/>
      </c>
      <c r="I10" s="9">
        <f>I7*Assumptions!B38*Assumptions!B39</f>
        <v/>
      </c>
      <c r="J10" s="9">
        <f>J7*Assumptions!B38*Assumptions!B39</f>
        <v/>
      </c>
      <c r="K10" s="9">
        <f>K7*Assumptions!B38*Assumptions!B39</f>
        <v/>
      </c>
      <c r="L10" s="9">
        <f>L7*Assumptions!B38*Assumptions!B39</f>
        <v/>
      </c>
      <c r="M10" s="9">
        <f>M7*Assumptions!B38*Assumptions!B39</f>
        <v/>
      </c>
      <c r="N10" s="9">
        <f>SUM(B10:M10)</f>
        <v/>
      </c>
    </row>
    <row r="11"/>
    <row r="12">
      <c r="A12" s="6" t="inlineStr">
        <is>
          <t>COSTS</t>
        </is>
      </c>
      <c r="B12" s="15" t="n"/>
      <c r="C12" s="15" t="n"/>
      <c r="D12" s="15" t="n"/>
      <c r="E12" s="15" t="n"/>
      <c r="F12" s="15" t="n"/>
      <c r="G12" s="15" t="n"/>
      <c r="H12" s="15" t="n"/>
      <c r="I12" s="15" t="n"/>
      <c r="J12" s="15" t="n"/>
      <c r="K12" s="15" t="n"/>
      <c r="L12" s="15" t="n"/>
      <c r="M12" s="15" t="n"/>
      <c r="N12" s="15" t="n"/>
    </row>
    <row r="13">
      <c r="A13" s="7" t="inlineStr">
        <is>
          <t>Platform fee (fixed)</t>
        </is>
      </c>
      <c r="B13" s="16">
        <f>Assumptions!B46</f>
        <v/>
      </c>
      <c r="C13" s="16">
        <f>Assumptions!B46</f>
        <v/>
      </c>
      <c r="D13" s="16">
        <f>Assumptions!B46</f>
        <v/>
      </c>
      <c r="E13" s="16">
        <f>Assumptions!B46</f>
        <v/>
      </c>
      <c r="F13" s="16">
        <f>Assumptions!B46</f>
        <v/>
      </c>
      <c r="G13" s="16">
        <f>Assumptions!B46</f>
        <v/>
      </c>
      <c r="H13" s="16">
        <f>Assumptions!B46</f>
        <v/>
      </c>
      <c r="I13" s="16">
        <f>Assumptions!B46</f>
        <v/>
      </c>
      <c r="J13" s="16">
        <f>Assumptions!B46</f>
        <v/>
      </c>
      <c r="K13" s="16">
        <f>Assumptions!B46</f>
        <v/>
      </c>
      <c r="L13" s="16">
        <f>Assumptions!B46</f>
        <v/>
      </c>
      <c r="M13" s="16">
        <f>Assumptions!B46</f>
        <v/>
      </c>
      <c r="N13" s="16">
        <f>SUM(B13:M13)</f>
        <v/>
      </c>
    </row>
    <row r="14">
      <c r="A14" s="7" t="inlineStr">
        <is>
          <t>Encoding (new episodes × ep length × $/min)</t>
        </is>
      </c>
      <c r="B14" s="16">
        <f>B8*Assumptions!B36*Assumptions!B43</f>
        <v/>
      </c>
      <c r="C14" s="16">
        <f>C8*Assumptions!B36*Assumptions!B43</f>
        <v/>
      </c>
      <c r="D14" s="16">
        <f>D8*Assumptions!B36*Assumptions!B43</f>
        <v/>
      </c>
      <c r="E14" s="16">
        <f>E8*Assumptions!B36*Assumptions!B43</f>
        <v/>
      </c>
      <c r="F14" s="16">
        <f>F8*Assumptions!B36*Assumptions!B43</f>
        <v/>
      </c>
      <c r="G14" s="16">
        <f>G8*Assumptions!B36*Assumptions!B43</f>
        <v/>
      </c>
      <c r="H14" s="16">
        <f>H8*Assumptions!B36*Assumptions!B43</f>
        <v/>
      </c>
      <c r="I14" s="16">
        <f>I8*Assumptions!B36*Assumptions!B43</f>
        <v/>
      </c>
      <c r="J14" s="16">
        <f>J8*Assumptions!B36*Assumptions!B43</f>
        <v/>
      </c>
      <c r="K14" s="16">
        <f>K8*Assumptions!B36*Assumptions!B43</f>
        <v/>
      </c>
      <c r="L14" s="16">
        <f>L8*Assumptions!B36*Assumptions!B43</f>
        <v/>
      </c>
      <c r="M14" s="16">
        <f>M8*Assumptions!B36*Assumptions!B43</f>
        <v/>
      </c>
      <c r="N14" s="16">
        <f>SUM(B14:M14)</f>
        <v/>
      </c>
    </row>
    <row r="15">
      <c r="A15" s="7" t="inlineStr">
        <is>
          <t>Storage (catalogue × ep length × $/min/mo)</t>
        </is>
      </c>
      <c r="B15" s="16">
        <f>B9*Assumptions!B36*Assumptions!B44</f>
        <v/>
      </c>
      <c r="C15" s="16">
        <f>C9*Assumptions!B36*Assumptions!B44</f>
        <v/>
      </c>
      <c r="D15" s="16">
        <f>D9*Assumptions!B36*Assumptions!B44</f>
        <v/>
      </c>
      <c r="E15" s="16">
        <f>E9*Assumptions!B36*Assumptions!B44</f>
        <v/>
      </c>
      <c r="F15" s="16">
        <f>F9*Assumptions!B36*Assumptions!B44</f>
        <v/>
      </c>
      <c r="G15" s="16">
        <f>G9*Assumptions!B36*Assumptions!B44</f>
        <v/>
      </c>
      <c r="H15" s="16">
        <f>H9*Assumptions!B36*Assumptions!B44</f>
        <v/>
      </c>
      <c r="I15" s="16">
        <f>I9*Assumptions!B36*Assumptions!B44</f>
        <v/>
      </c>
      <c r="J15" s="16">
        <f>J9*Assumptions!B36*Assumptions!B44</f>
        <v/>
      </c>
      <c r="K15" s="16">
        <f>K9*Assumptions!B36*Assumptions!B44</f>
        <v/>
      </c>
      <c r="L15" s="16">
        <f>L9*Assumptions!B36*Assumptions!B44</f>
        <v/>
      </c>
      <c r="M15" s="16">
        <f>M9*Assumptions!B36*Assumptions!B44</f>
        <v/>
      </c>
      <c r="N15" s="16">
        <f>SUM(B15:M15)</f>
        <v/>
      </c>
    </row>
    <row r="16">
      <c r="A16" s="7" t="inlineStr">
        <is>
          <t>Streaming (mins delivered × $/min)</t>
        </is>
      </c>
      <c r="B16" s="16">
        <f>B10*Assumptions!B45</f>
        <v/>
      </c>
      <c r="C16" s="16">
        <f>C10*Assumptions!B45</f>
        <v/>
      </c>
      <c r="D16" s="16">
        <f>D10*Assumptions!B45</f>
        <v/>
      </c>
      <c r="E16" s="16">
        <f>E10*Assumptions!B45</f>
        <v/>
      </c>
      <c r="F16" s="16">
        <f>F10*Assumptions!B45</f>
        <v/>
      </c>
      <c r="G16" s="16">
        <f>G10*Assumptions!B45</f>
        <v/>
      </c>
      <c r="H16" s="16">
        <f>H10*Assumptions!B45</f>
        <v/>
      </c>
      <c r="I16" s="16">
        <f>I10*Assumptions!B45</f>
        <v/>
      </c>
      <c r="J16" s="16">
        <f>J10*Assumptions!B45</f>
        <v/>
      </c>
      <c r="K16" s="16">
        <f>K10*Assumptions!B45</f>
        <v/>
      </c>
      <c r="L16" s="16">
        <f>L10*Assumptions!B45</f>
        <v/>
      </c>
      <c r="M16" s="16">
        <f>M10*Assumptions!B45</f>
        <v/>
      </c>
      <c r="N16" s="16">
        <f>SUM(B16:M16)</f>
        <v/>
      </c>
    </row>
    <row r="17">
      <c r="A17" s="7" t="inlineStr">
        <is>
          <t>Professional services (hrs × $18)</t>
        </is>
      </c>
      <c r="B17" s="16">
        <f>Assumptions!B50*Assumptions!B47</f>
        <v/>
      </c>
      <c r="C17" s="16">
        <f>Assumptions!B51*Assumptions!B47</f>
        <v/>
      </c>
      <c r="D17" s="16">
        <f>Assumptions!B52*Assumptions!B47</f>
        <v/>
      </c>
      <c r="E17" s="16">
        <f>Assumptions!B53*Assumptions!B47</f>
        <v/>
      </c>
      <c r="F17" s="16">
        <f>Assumptions!B54*Assumptions!B47</f>
        <v/>
      </c>
      <c r="G17" s="16">
        <f>Assumptions!B55*Assumptions!B47</f>
        <v/>
      </c>
      <c r="H17" s="16">
        <f>Assumptions!B56*Assumptions!B47</f>
        <v/>
      </c>
      <c r="I17" s="16">
        <f>Assumptions!B57*Assumptions!B47</f>
        <v/>
      </c>
      <c r="J17" s="16">
        <f>Assumptions!B58*Assumptions!B47</f>
        <v/>
      </c>
      <c r="K17" s="16">
        <f>Assumptions!B59*Assumptions!B47</f>
        <v/>
      </c>
      <c r="L17" s="16">
        <f>Assumptions!B60*Assumptions!B47</f>
        <v/>
      </c>
      <c r="M17" s="16">
        <f>Assumptions!B61*Assumptions!B47</f>
        <v/>
      </c>
      <c r="N17" s="16">
        <f>SUM(B17:M17)</f>
        <v/>
      </c>
    </row>
    <row r="18"/>
    <row r="19">
      <c r="A19" s="17" t="inlineStr">
        <is>
          <t>Infrastructure subtotal</t>
        </is>
      </c>
      <c r="B19" s="18">
        <f>B14+B15+B16</f>
        <v/>
      </c>
      <c r="C19" s="18">
        <f>C14+C15+C16</f>
        <v/>
      </c>
      <c r="D19" s="18">
        <f>D14+D15+D16</f>
        <v/>
      </c>
      <c r="E19" s="18">
        <f>E14+E15+E16</f>
        <v/>
      </c>
      <c r="F19" s="18">
        <f>F14+F15+F16</f>
        <v/>
      </c>
      <c r="G19" s="18">
        <f>G14+G15+G16</f>
        <v/>
      </c>
      <c r="H19" s="18">
        <f>H14+H15+H16</f>
        <v/>
      </c>
      <c r="I19" s="18">
        <f>I14+I15+I16</f>
        <v/>
      </c>
      <c r="J19" s="18">
        <f>J14+J15+J16</f>
        <v/>
      </c>
      <c r="K19" s="18">
        <f>K14+K15+K16</f>
        <v/>
      </c>
      <c r="L19" s="18">
        <f>L14+L15+L16</f>
        <v/>
      </c>
      <c r="M19" s="18">
        <f>M14+M15+M16</f>
        <v/>
      </c>
      <c r="N19" s="18">
        <f>SUM(B19:M19)</f>
        <v/>
      </c>
    </row>
    <row r="20" ht="24" customHeight="1">
      <c r="A20" s="19" t="inlineStr">
        <is>
          <t>TOTAL MONTHLY COST</t>
        </is>
      </c>
      <c r="B20" s="20">
        <f>B13+B19+B17</f>
        <v/>
      </c>
      <c r="C20" s="20">
        <f>C13+C19+C17</f>
        <v/>
      </c>
      <c r="D20" s="20">
        <f>D13+D19+D17</f>
        <v/>
      </c>
      <c r="E20" s="20">
        <f>E13+E19+E17</f>
        <v/>
      </c>
      <c r="F20" s="20">
        <f>F13+F19+F17</f>
        <v/>
      </c>
      <c r="G20" s="20">
        <f>G13+G19+G17</f>
        <v/>
      </c>
      <c r="H20" s="20">
        <f>H13+H19+H17</f>
        <v/>
      </c>
      <c r="I20" s="20">
        <f>I13+I19+I17</f>
        <v/>
      </c>
      <c r="J20" s="20">
        <f>J13+J19+J17</f>
        <v/>
      </c>
      <c r="K20" s="20">
        <f>K13+K19+K17</f>
        <v/>
      </c>
      <c r="L20" s="20">
        <f>L13+L19+L17</f>
        <v/>
      </c>
      <c r="M20" s="20">
        <f>M13+M19+M17</f>
        <v/>
      </c>
      <c r="N20" s="20">
        <f>SUM(B20:M20)</f>
        <v/>
      </c>
    </row>
    <row r="21"/>
    <row r="22">
      <c r="A22" s="21" t="inlineStr">
        <is>
          <t>Cost per MAU</t>
        </is>
      </c>
      <c r="B22" s="22">
        <f>B20/B6</f>
        <v/>
      </c>
      <c r="C22" s="22">
        <f>C20/C6</f>
        <v/>
      </c>
      <c r="D22" s="22">
        <f>D20/D6</f>
        <v/>
      </c>
      <c r="E22" s="22">
        <f>E20/E6</f>
        <v/>
      </c>
      <c r="F22" s="22">
        <f>F20/F6</f>
        <v/>
      </c>
      <c r="G22" s="22">
        <f>G20/G6</f>
        <v/>
      </c>
      <c r="H22" s="22">
        <f>H20/H6</f>
        <v/>
      </c>
      <c r="I22" s="22">
        <f>I20/I6</f>
        <v/>
      </c>
      <c r="J22" s="22">
        <f>J20/J6</f>
        <v/>
      </c>
      <c r="K22" s="22">
        <f>K20/K6</f>
        <v/>
      </c>
      <c r="L22" s="22">
        <f>L20/L6</f>
        <v/>
      </c>
      <c r="M22" s="22">
        <f>M20/M6</f>
        <v/>
      </c>
    </row>
    <row r="23">
      <c r="A23" s="21" t="inlineStr">
        <is>
          <t>Revenue per MAU (assumption)</t>
        </is>
      </c>
      <c r="B23" s="30">
        <f>Assumptions!B40</f>
        <v/>
      </c>
      <c r="C23" s="30">
        <f>B23</f>
        <v/>
      </c>
      <c r="D23" s="30">
        <f>C23</f>
        <v/>
      </c>
      <c r="E23" s="30">
        <f>D23</f>
        <v/>
      </c>
      <c r="F23" s="30">
        <f>E23</f>
        <v/>
      </c>
      <c r="G23" s="30">
        <f>F23</f>
        <v/>
      </c>
      <c r="H23" s="30">
        <f>G23</f>
        <v/>
      </c>
      <c r="I23" s="30">
        <f>H23</f>
        <v/>
      </c>
      <c r="J23" s="30">
        <f>I23</f>
        <v/>
      </c>
      <c r="K23" s="30">
        <f>J23</f>
        <v/>
      </c>
      <c r="L23" s="30">
        <f>K23</f>
        <v/>
      </c>
      <c r="M23" s="30">
        <f>L23</f>
        <v/>
      </c>
    </row>
    <row r="24">
      <c r="A24" s="17" t="inlineStr">
        <is>
          <t>Profit per MAU (derived)</t>
        </is>
      </c>
      <c r="B24" s="31">
        <f>(B23-B22)/B23</f>
        <v/>
      </c>
      <c r="C24" s="31">
        <f>(C23-C22)/C23</f>
        <v/>
      </c>
      <c r="D24" s="31">
        <f>(D23-D22)/D23</f>
        <v/>
      </c>
      <c r="E24" s="31">
        <f>(E23-E22)/E23</f>
        <v/>
      </c>
      <c r="F24" s="31">
        <f>(F23-F22)/F23</f>
        <v/>
      </c>
      <c r="G24" s="31">
        <f>(G23-G22)/G23</f>
        <v/>
      </c>
      <c r="H24" s="31">
        <f>(H23-H22)/H23</f>
        <v/>
      </c>
      <c r="I24" s="31">
        <f>(I23-I22)/I23</f>
        <v/>
      </c>
      <c r="J24" s="31">
        <f>(J23-J22)/J23</f>
        <v/>
      </c>
      <c r="K24" s="31">
        <f>(K23-K22)/K23</f>
        <v/>
      </c>
      <c r="L24" s="31">
        <f>(L23-L22)/L23</f>
        <v/>
      </c>
      <c r="M24" s="31">
        <f>(M23-M22)/M23</f>
        <v/>
      </c>
      <c r="N24" s="32" t="n"/>
    </row>
  </sheetData>
  <pageMargins left="0.75" right="0.75" top="1" bottom="1" header="0.511811023622047" footer="0.511811023622047"/>
  <pageSetup orientation="portrait" paperSize="9" horizontalDpi="300" verticalDpi="300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2"/>
  <sheetViews>
    <sheetView zoomScaleNormal="100" workbookViewId="0">
      <selection activeCell="B11" sqref="B11"/>
    </sheetView>
  </sheetViews>
  <sheetFormatPr baseColWidth="8" defaultColWidth="8.68359375" defaultRowHeight="14.4"/>
  <cols>
    <col width="30" customWidth="1" min="1" max="1"/>
    <col width="20" customWidth="1" min="2" max="2"/>
    <col width="14" customWidth="1" min="3" max="3"/>
  </cols>
  <sheetData>
    <row r="1" ht="17.7" customHeight="1">
      <c r="A1" s="23" t="inlineStr">
        <is>
          <t>Year 1 Summary</t>
        </is>
      </c>
    </row>
    <row r="2"/>
    <row r="3">
      <c r="A3" s="19" t="inlineStr">
        <is>
          <t>Cost Component</t>
        </is>
      </c>
      <c r="B3" s="19" t="inlineStr">
        <is>
          <t>Year 1 Total ($)</t>
        </is>
      </c>
      <c r="C3" s="19" t="inlineStr">
        <is>
          <t>% of Total</t>
        </is>
      </c>
    </row>
    <row r="4">
      <c r="A4" s="7" t="inlineStr">
        <is>
          <t>Platform fee</t>
        </is>
      </c>
      <c r="B4" s="16">
        <f>'Monthly Model'!N13</f>
        <v/>
      </c>
      <c r="C4" s="24">
        <f>B4/B9</f>
        <v/>
      </c>
    </row>
    <row r="5">
      <c r="A5" s="7" t="inlineStr">
        <is>
          <t>Encoding</t>
        </is>
      </c>
      <c r="B5" s="16">
        <f>'Monthly Model'!N14</f>
        <v/>
      </c>
      <c r="C5" s="24">
        <f>B5/B9</f>
        <v/>
      </c>
    </row>
    <row r="6">
      <c r="A6" s="7" t="inlineStr">
        <is>
          <t>Storage</t>
        </is>
      </c>
      <c r="B6" s="16">
        <f>'Monthly Model'!N15</f>
        <v/>
      </c>
      <c r="C6" s="24">
        <f>B6/B9</f>
        <v/>
      </c>
    </row>
    <row r="7">
      <c r="A7" s="7" t="inlineStr">
        <is>
          <t>Streaming</t>
        </is>
      </c>
      <c r="B7" s="16">
        <f>'Monthly Model'!N16</f>
        <v/>
      </c>
      <c r="C7" s="24">
        <f>B7/B9</f>
        <v/>
      </c>
    </row>
    <row r="8">
      <c r="A8" s="7" t="inlineStr">
        <is>
          <t>Professional services</t>
        </is>
      </c>
      <c r="B8" s="16">
        <f>'Monthly Model'!N17</f>
        <v/>
      </c>
      <c r="C8" s="24">
        <f>B8/B9</f>
        <v/>
      </c>
    </row>
    <row r="9">
      <c r="A9" s="19" t="inlineStr">
        <is>
          <t>TOTAL Y1 COST</t>
        </is>
      </c>
      <c r="B9" s="20">
        <f>SUM(B4:B8)</f>
        <v/>
      </c>
      <c r="C9" s="25" t="n">
        <v>1</v>
      </c>
    </row>
    <row r="10"/>
    <row r="11">
      <c r="A11" s="26" t="inlineStr">
        <is>
          <t>Avg cost per MAU (Y1)</t>
        </is>
      </c>
      <c r="B11" s="27">
        <f>B9/AVERAGE('Monthly Model'!B6:M6)</f>
        <v/>
      </c>
    </row>
    <row r="12">
      <c r="A12" s="26" t="inlineStr">
        <is>
          <t>Y12 monthly run-rate</t>
        </is>
      </c>
      <c r="B12" s="16">
        <f>'Monthly Model'!M20</f>
        <v/>
      </c>
    </row>
  </sheetData>
  <pageMargins left="0.75" right="0.75" top="1" bottom="1" header="0.511811023622047" footer="0.511811023622047"/>
  <pageSetup orientation="portrait" paperSize="9" horizontalDpi="300" verticalDpi="300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:language xmlns:dc="http://purl.org/dc/elements/1.1/">en-US</dc:language>
  <dcterms:created xmlns:dcterms="http://purl.org/dc/terms/" xmlns:xsi="http://www.w3.org/2001/XMLSchema-instance" xsi:type="dcterms:W3CDTF">2026-05-01T07:00:49Z</dcterms:created>
  <dcterms:modified xmlns:dcterms="http://purl.org/dc/terms/" xmlns:xsi="http://www.w3.org/2001/XMLSchema-instance" xsi:type="dcterms:W3CDTF">2026-07-27T13:51:31Z</dcterms:modified>
  <cp:lastModifiedBy>Shashank Ramineni</cp:lastModifiedBy>
  <cp:revision>0</cp:revision>
</cp:coreProperties>
</file>