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codeName="ThisWorkbook" defaultThemeVersion="202300"/>
  <mc:AlternateContent xmlns:mc="http://schemas.openxmlformats.org/markup-compatibility/2006">
    <mc:Choice Requires="x15">
      <x15ac:absPath xmlns:x15ac="http://schemas.microsoft.com/office/spreadsheetml/2010/11/ac" url="S:\Project Resources\NZCBS dashboard\"/>
    </mc:Choice>
  </mc:AlternateContent>
  <xr:revisionPtr revIDLastSave="0" documentId="13_ncr:1_{37D18BE8-3464-4619-B37C-CD91866AE26E}" xr6:coauthVersionLast="47" xr6:coauthVersionMax="47" xr10:uidLastSave="{00000000-0000-0000-0000-000000000000}"/>
  <bookViews>
    <workbookView xWindow="-105" yWindow="0" windowWidth="29010" windowHeight="23385" xr2:uid="{DE68876E-3266-4ABE-B920-348F24B2B21B}"/>
  </bookViews>
  <sheets>
    <sheet name="Summary" sheetId="6" r:id="rId1"/>
    <sheet name="Upfront Carbon" sheetId="2" r:id="rId2"/>
    <sheet name="EUI" sheetId="3" r:id="rId3"/>
    <sheet name="UC Tables" sheetId="4" r:id="rId4"/>
    <sheet name="EUI Tables"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7" i="6" l="1"/>
  <c r="B44" i="6"/>
  <c r="E85" i="3" l="1"/>
  <c r="E24" i="3"/>
  <c r="E125" i="3"/>
  <c r="E124" i="3"/>
  <c r="E123" i="3"/>
  <c r="E96" i="3"/>
  <c r="E95" i="3"/>
  <c r="E94" i="3"/>
  <c r="E61" i="3"/>
  <c r="E60" i="3"/>
  <c r="E59" i="3"/>
  <c r="E26" i="3"/>
  <c r="E25" i="3"/>
  <c r="E122" i="3"/>
  <c r="E121" i="3"/>
  <c r="E120" i="3"/>
  <c r="E119" i="3"/>
  <c r="E118" i="3"/>
  <c r="E117" i="3"/>
  <c r="E112" i="3"/>
  <c r="E111" i="3"/>
  <c r="E110" i="3"/>
  <c r="E109" i="3"/>
  <c r="E108" i="3"/>
  <c r="E107" i="3"/>
  <c r="E106" i="3"/>
  <c r="E105" i="3"/>
  <c r="E104" i="3"/>
  <c r="E103" i="3"/>
  <c r="E102" i="3"/>
  <c r="E101" i="3"/>
  <c r="E100" i="3"/>
  <c r="E99" i="3"/>
  <c r="E98" i="3"/>
  <c r="E97" i="3"/>
  <c r="E93" i="3"/>
  <c r="E92" i="3"/>
  <c r="E91" i="3"/>
  <c r="E90" i="3"/>
  <c r="E89" i="3"/>
  <c r="E88" i="3"/>
  <c r="E87" i="3"/>
  <c r="E86" i="3"/>
  <c r="E84" i="3"/>
  <c r="E83" i="3"/>
  <c r="E82" i="3"/>
  <c r="E81" i="3"/>
  <c r="E80" i="3"/>
  <c r="E79" i="3"/>
  <c r="E78" i="3"/>
  <c r="E77" i="3"/>
  <c r="E76" i="3"/>
  <c r="E75" i="3"/>
  <c r="E74" i="3"/>
  <c r="E73" i="3"/>
  <c r="E72" i="3"/>
  <c r="E71" i="3"/>
  <c r="E70" i="3"/>
  <c r="E69" i="3"/>
  <c r="E68" i="3"/>
  <c r="E67" i="3"/>
  <c r="E66" i="3"/>
  <c r="E65" i="3"/>
  <c r="E64" i="3"/>
  <c r="E63" i="3"/>
  <c r="E62" i="3"/>
  <c r="E58" i="3"/>
  <c r="E57" i="3"/>
  <c r="E56" i="3"/>
  <c r="E55" i="3"/>
  <c r="E54" i="3"/>
  <c r="E53" i="3"/>
  <c r="E52" i="3"/>
  <c r="E51" i="3"/>
  <c r="E50" i="3"/>
  <c r="E49" i="3"/>
  <c r="E48" i="3"/>
  <c r="E47" i="3"/>
  <c r="E46" i="3"/>
  <c r="E45" i="3"/>
  <c r="E44" i="3"/>
  <c r="E43" i="3"/>
  <c r="E42" i="3"/>
  <c r="E41" i="3"/>
  <c r="E40" i="3"/>
  <c r="E39" i="3"/>
  <c r="E38" i="3"/>
  <c r="E37" i="3"/>
  <c r="E36" i="3"/>
  <c r="E35" i="3"/>
  <c r="E34" i="3"/>
  <c r="E33" i="3"/>
  <c r="E32" i="3"/>
  <c r="E31" i="3"/>
  <c r="E30" i="3"/>
  <c r="E29" i="3"/>
  <c r="E28" i="3"/>
  <c r="E27" i="3"/>
  <c r="E23" i="3"/>
  <c r="E22" i="3"/>
  <c r="E21" i="3"/>
  <c r="E20" i="3"/>
  <c r="E18" i="3"/>
  <c r="E17" i="3"/>
  <c r="E16" i="3"/>
  <c r="E15" i="3"/>
  <c r="E14" i="3"/>
  <c r="E13" i="3"/>
  <c r="E12" i="3"/>
  <c r="E54" i="2"/>
  <c r="E53"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 r="E12" i="2"/>
  <c r="E11" i="2"/>
  <c r="E10" i="2"/>
  <c r="C126" i="3" l="1"/>
  <c r="C113" i="3"/>
  <c r="B45" i="6" l="1"/>
  <c r="D124" i="3"/>
  <c r="F124" i="3" s="1"/>
  <c r="B48" i="6"/>
  <c r="D12" i="3"/>
  <c r="D29" i="3"/>
  <c r="D15" i="3"/>
  <c r="D31" i="3"/>
  <c r="D47" i="3"/>
  <c r="D63" i="3"/>
  <c r="D79" i="3"/>
  <c r="D95" i="3"/>
  <c r="D111" i="3"/>
  <c r="D35" i="3"/>
  <c r="D53" i="3"/>
  <c r="D70" i="3"/>
  <c r="D87" i="3"/>
  <c r="D104" i="3"/>
  <c r="D57" i="3"/>
  <c r="D90" i="3"/>
  <c r="D91" i="3"/>
  <c r="D13" i="3"/>
  <c r="D16" i="3"/>
  <c r="D32" i="3"/>
  <c r="D48" i="3"/>
  <c r="D64" i="3"/>
  <c r="D80" i="3"/>
  <c r="D96" i="3"/>
  <c r="D112" i="3"/>
  <c r="D98" i="3"/>
  <c r="D67" i="3"/>
  <c r="D99" i="3"/>
  <c r="D21" i="3"/>
  <c r="D86" i="3"/>
  <c r="D71" i="3"/>
  <c r="D88" i="3"/>
  <c r="D73" i="3"/>
  <c r="D74" i="3"/>
  <c r="D59" i="3"/>
  <c r="D60" i="3"/>
  <c r="D77" i="3"/>
  <c r="D94" i="3"/>
  <c r="D17" i="3"/>
  <c r="D33" i="3"/>
  <c r="D49" i="3"/>
  <c r="D65" i="3"/>
  <c r="D81" i="3"/>
  <c r="D97" i="3"/>
  <c r="D66" i="3"/>
  <c r="D51" i="3"/>
  <c r="D83" i="3"/>
  <c r="D37" i="3"/>
  <c r="D101" i="3"/>
  <c r="D38" i="3"/>
  <c r="D55" i="3"/>
  <c r="D56" i="3"/>
  <c r="D25" i="3"/>
  <c r="D42" i="3"/>
  <c r="D43" i="3"/>
  <c r="D108" i="3"/>
  <c r="D109" i="3"/>
  <c r="D30" i="3"/>
  <c r="D18" i="3"/>
  <c r="D34" i="3"/>
  <c r="D50" i="3"/>
  <c r="D82" i="3"/>
  <c r="D69" i="3"/>
  <c r="D54" i="3"/>
  <c r="D24" i="3"/>
  <c r="D105" i="3"/>
  <c r="D106" i="3"/>
  <c r="D28" i="3"/>
  <c r="D14" i="3"/>
  <c r="D102" i="3"/>
  <c r="D103" i="3"/>
  <c r="D40" i="3"/>
  <c r="D89" i="3"/>
  <c r="D26" i="3"/>
  <c r="D107" i="3"/>
  <c r="D76" i="3"/>
  <c r="D45" i="3"/>
  <c r="D62" i="3"/>
  <c r="D20" i="3"/>
  <c r="D36" i="3"/>
  <c r="D52" i="3"/>
  <c r="D68" i="3"/>
  <c r="D84" i="3"/>
  <c r="D100" i="3"/>
  <c r="D85" i="3"/>
  <c r="D22" i="3"/>
  <c r="D39" i="3"/>
  <c r="D72" i="3"/>
  <c r="D41" i="3"/>
  <c r="D58" i="3"/>
  <c r="D75" i="3"/>
  <c r="D92" i="3"/>
  <c r="D93" i="3"/>
  <c r="D46" i="3"/>
  <c r="D23" i="3"/>
  <c r="D27" i="3"/>
  <c r="D44" i="3"/>
  <c r="D61" i="3"/>
  <c r="D78" i="3"/>
  <c r="D110" i="3"/>
  <c r="D123" i="3"/>
  <c r="F123" i="3" s="1"/>
  <c r="D122" i="3"/>
  <c r="F122" i="3" s="1"/>
  <c r="D119" i="3"/>
  <c r="F119" i="3" s="1"/>
  <c r="D118" i="3"/>
  <c r="F118" i="3" s="1"/>
  <c r="D117" i="3"/>
  <c r="F117" i="3" s="1"/>
  <c r="D125" i="3"/>
  <c r="F125" i="3" s="1"/>
  <c r="D121" i="3"/>
  <c r="F121" i="3" s="1"/>
  <c r="D120" i="3"/>
  <c r="F120" i="3" s="1"/>
  <c r="F126" i="3" l="1"/>
  <c r="D126" i="3"/>
  <c r="C60" i="2" l="1"/>
  <c r="D47" i="2" l="1"/>
  <c r="F47" i="2" s="1"/>
  <c r="B41" i="6"/>
  <c r="D59" i="2"/>
  <c r="F59" i="2" s="1"/>
  <c r="D57" i="2"/>
  <c r="F57" i="2" s="1"/>
  <c r="D55" i="2"/>
  <c r="F55" i="2" s="1"/>
  <c r="D53" i="2"/>
  <c r="F53" i="2" s="1"/>
  <c r="D51" i="2"/>
  <c r="F51" i="2" s="1"/>
  <c r="D50" i="2"/>
  <c r="F50" i="2" s="1"/>
  <c r="D49" i="2"/>
  <c r="F49" i="2" s="1"/>
  <c r="D46" i="2"/>
  <c r="F46" i="2" s="1"/>
  <c r="D58" i="2"/>
  <c r="F58" i="2" s="1"/>
  <c r="D56" i="2"/>
  <c r="F56" i="2" s="1"/>
  <c r="D54" i="2"/>
  <c r="F54" i="2" s="1"/>
  <c r="D52" i="2"/>
  <c r="F52" i="2" s="1"/>
  <c r="D48" i="2"/>
  <c r="F48" i="2" s="1"/>
  <c r="C42" i="2"/>
  <c r="D16" i="2" s="1"/>
  <c r="B37" i="6" l="1"/>
  <c r="D17" i="2"/>
  <c r="F17" i="2" s="1"/>
  <c r="F53" i="3"/>
  <c r="F58" i="3"/>
  <c r="D60" i="2"/>
  <c r="F57" i="3"/>
  <c r="F55" i="3"/>
  <c r="F56" i="3"/>
  <c r="F54" i="3"/>
  <c r="F89" i="3"/>
  <c r="F85" i="3"/>
  <c r="F87" i="3"/>
  <c r="F88" i="3"/>
  <c r="F86" i="3"/>
  <c r="F102" i="3"/>
  <c r="F105" i="3"/>
  <c r="F107" i="3"/>
  <c r="F24" i="3"/>
  <c r="F108" i="3"/>
  <c r="F112" i="3"/>
  <c r="F96" i="3"/>
  <c r="F79" i="3"/>
  <c r="F59" i="3"/>
  <c r="F90" i="3"/>
  <c r="F101" i="3"/>
  <c r="F84" i="3"/>
  <c r="F61" i="3"/>
  <c r="F91" i="3"/>
  <c r="F106" i="3"/>
  <c r="F93" i="3"/>
  <c r="F111" i="3"/>
  <c r="F78" i="3"/>
  <c r="F81" i="3"/>
  <c r="F100" i="3"/>
  <c r="F83" i="3"/>
  <c r="F92" i="3"/>
  <c r="F103" i="3"/>
  <c r="F94" i="3"/>
  <c r="F98" i="3"/>
  <c r="F110" i="3"/>
  <c r="F95" i="3"/>
  <c r="F60" i="3"/>
  <c r="F104" i="3"/>
  <c r="F26" i="3"/>
  <c r="F25" i="3"/>
  <c r="F80" i="3"/>
  <c r="F99" i="3"/>
  <c r="F82" i="3"/>
  <c r="F109" i="3"/>
  <c r="F97" i="3"/>
  <c r="D39" i="2"/>
  <c r="F39" i="2" s="1"/>
  <c r="F23" i="3"/>
  <c r="F22" i="3"/>
  <c r="F76" i="3"/>
  <c r="F62" i="3"/>
  <c r="F13" i="3"/>
  <c r="F44" i="3"/>
  <c r="F67" i="3"/>
  <c r="F48" i="3"/>
  <c r="F70" i="3"/>
  <c r="F45" i="3"/>
  <c r="F50" i="3"/>
  <c r="F73" i="3"/>
  <c r="F64" i="3"/>
  <c r="F46" i="3"/>
  <c r="F49" i="3"/>
  <c r="F51" i="3"/>
  <c r="F65" i="3"/>
  <c r="F68" i="3"/>
  <c r="F71" i="3"/>
  <c r="F74" i="3"/>
  <c r="F77" i="3"/>
  <c r="F43" i="3"/>
  <c r="F47" i="3"/>
  <c r="F52" i="3"/>
  <c r="F63" i="3"/>
  <c r="F66" i="3"/>
  <c r="F69" i="3"/>
  <c r="F72" i="3"/>
  <c r="F75" i="3"/>
  <c r="F34" i="3"/>
  <c r="F38" i="3"/>
  <c r="F40" i="3"/>
  <c r="F41" i="3"/>
  <c r="F39" i="3"/>
  <c r="F28" i="3"/>
  <c r="F35" i="3"/>
  <c r="F27" i="3"/>
  <c r="F32" i="3"/>
  <c r="F29" i="3"/>
  <c r="F30" i="3"/>
  <c r="F16" i="3"/>
  <c r="F18" i="3"/>
  <c r="F14" i="3"/>
  <c r="F20" i="3"/>
  <c r="F37" i="3"/>
  <c r="F21" i="3"/>
  <c r="F42" i="3"/>
  <c r="F15" i="3"/>
  <c r="F36" i="3"/>
  <c r="F31" i="3"/>
  <c r="F17" i="3"/>
  <c r="F33" i="3"/>
  <c r="D19" i="2"/>
  <c r="F19" i="2" s="1"/>
  <c r="D28" i="2"/>
  <c r="F28" i="2" s="1"/>
  <c r="D12" i="2"/>
  <c r="F12" i="2" s="1"/>
  <c r="D29" i="2"/>
  <c r="F29" i="2" s="1"/>
  <c r="D37" i="2"/>
  <c r="F37" i="2" s="1"/>
  <c r="D25" i="2"/>
  <c r="F25" i="2" s="1"/>
  <c r="D30" i="2"/>
  <c r="F30" i="2" s="1"/>
  <c r="D33" i="2"/>
  <c r="F33" i="2" s="1"/>
  <c r="D36" i="2"/>
  <c r="F36" i="2" s="1"/>
  <c r="D40" i="2"/>
  <c r="F40" i="2" s="1"/>
  <c r="F16" i="2"/>
  <c r="D20" i="2"/>
  <c r="F20" i="2" s="1"/>
  <c r="D31" i="2"/>
  <c r="F31" i="2" s="1"/>
  <c r="D32" i="2"/>
  <c r="F32" i="2" s="1"/>
  <c r="D18" i="2"/>
  <c r="F18" i="2" s="1"/>
  <c r="D24" i="2"/>
  <c r="F24" i="2" s="1"/>
  <c r="D34" i="2"/>
  <c r="F34" i="2" s="1"/>
  <c r="D15" i="2"/>
  <c r="F15" i="2" s="1"/>
  <c r="D23" i="2"/>
  <c r="F23" i="2" s="1"/>
  <c r="D26" i="2"/>
  <c r="F26" i="2" s="1"/>
  <c r="D14" i="2"/>
  <c r="F14" i="2" s="1"/>
  <c r="D35" i="2"/>
  <c r="F35" i="2" s="1"/>
  <c r="D22" i="2"/>
  <c r="F22" i="2" s="1"/>
  <c r="D41" i="2"/>
  <c r="F41" i="2" s="1"/>
  <c r="D10" i="2"/>
  <c r="F10" i="2" s="1"/>
  <c r="D38" i="2"/>
  <c r="F38" i="2" s="1"/>
  <c r="D27" i="2"/>
  <c r="F27" i="2" s="1"/>
  <c r="D21" i="2"/>
  <c r="F21" i="2" s="1"/>
  <c r="D11" i="2"/>
  <c r="F11" i="2" s="1"/>
  <c r="D13" i="2"/>
  <c r="F13" i="2" s="1"/>
  <c r="F12" i="3" l="1"/>
  <c r="F113" i="3" s="1"/>
  <c r="D113" i="3"/>
  <c r="F60" i="2"/>
  <c r="B40" i="6" s="1"/>
  <c r="F42" i="2"/>
  <c r="B36" i="6" s="1"/>
  <c r="D4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Sarah Keetch</author>
  </authors>
  <commentList>
    <comment ref="A32" authorId="0" shapeId="0" xr:uid="{69CB8A51-97CE-4F9E-B632-3CB590E18427}">
      <text>
        <r>
          <rPr>
            <sz val="9"/>
            <color indexed="81"/>
            <rFont val="Tahoma"/>
            <family val="2"/>
          </rPr>
          <t>Refer to Section 4.2.6 of the Standard for relevant definitions</t>
        </r>
        <r>
          <rPr>
            <sz val="9"/>
            <color indexed="81"/>
            <rFont val="Tahoma"/>
            <charset val="1"/>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Sarah Keetch</author>
  </authors>
  <commentList>
    <comment ref="A10" authorId="0" shapeId="0" xr:uid="{6294AE1F-5714-4BB3-9DC6-BFDDF5FE75E2}">
      <text>
        <r>
          <rPr>
            <sz val="9"/>
            <color indexed="81"/>
            <rFont val="Tahoma"/>
            <family val="2"/>
          </rPr>
          <t>Either:
•  construction resulting in ≥50% of NIA being new (see section 3.1.4.9), or
•  building is single-storey and all elements above the ground floor slab are new.</t>
        </r>
      </text>
    </comment>
    <comment ref="A26" authorId="0" shapeId="0" xr:uid="{A768503A-EA5F-4D4F-9997-5031519C7ED6}">
      <text>
        <r>
          <rPr>
            <sz val="9"/>
            <color indexed="81"/>
            <rFont val="Tahoma"/>
            <family val="2"/>
          </rPr>
          <t>Not New Works, and either:
•
≥10% of original area of thermal envelope is new, upgraded or replaceda, or
•  ≥10% of original glazed area is new, upgraded or replaceda, or
•  &gt;1 window is new, upgraded or replaced.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Sarah Keetch</author>
  </authors>
  <commentList>
    <comment ref="E24" authorId="0" shapeId="0" xr:uid="{0BCFFB26-615E-4B70-A6DD-35125EB74CF9}">
      <text>
        <r>
          <rPr>
            <sz val="9"/>
            <color indexed="81"/>
            <rFont val="Tahoma"/>
            <family val="2"/>
          </rPr>
          <t>GIA limit used</t>
        </r>
      </text>
    </comment>
    <comment ref="E25" authorId="0" shapeId="0" xr:uid="{3B596457-A224-4A31-88EB-5548EC3D5A2C}">
      <text>
        <r>
          <rPr>
            <sz val="9"/>
            <color indexed="81"/>
            <rFont val="Tahoma"/>
            <family val="2"/>
          </rPr>
          <t>GIA limit used</t>
        </r>
      </text>
    </comment>
    <comment ref="E26" authorId="0" shapeId="0" xr:uid="{A8A9441E-B863-4736-8DD7-CC766714024F}">
      <text>
        <r>
          <rPr>
            <sz val="9"/>
            <color indexed="81"/>
            <rFont val="Tahoma"/>
            <family val="2"/>
          </rPr>
          <t xml:space="preserve">GIA limit used
</t>
        </r>
      </text>
    </comment>
    <comment ref="B29" authorId="0" shapeId="0" xr:uid="{D576B3DB-5380-4BC5-8605-FE36B7AF44C7}">
      <text>
        <r>
          <rPr>
            <sz val="9"/>
            <color indexed="81"/>
            <rFont val="Tahoma"/>
            <family val="2"/>
          </rPr>
          <t>i.e. only cold/hot drinks or cold food, no on-site kitchen</t>
        </r>
      </text>
    </comment>
    <comment ref="B30" authorId="0" shapeId="0" xr:uid="{89DE9816-8DDF-4A0C-BBD6-9367B7CE5972}">
      <text>
        <r>
          <rPr>
            <sz val="9"/>
            <color indexed="81"/>
            <rFont val="Tahoma"/>
            <family val="2"/>
          </rPr>
          <t>e.g. restaurant, pub, fast food with on site food preparation / catering</t>
        </r>
      </text>
    </comment>
    <comment ref="B31" authorId="0" shapeId="0" xr:uid="{8B1B7D69-296A-44FC-BD6A-2F378348D78B}">
      <text>
        <r>
          <rPr>
            <sz val="9"/>
            <color indexed="81"/>
            <rFont val="Tahoma"/>
            <family val="2"/>
          </rPr>
          <t>In the pilot version, this is only for use in commercial centres to create area weighted whole building limits using the landlord areas and retail mix</t>
        </r>
      </text>
    </comment>
    <comment ref="E59" authorId="0" shapeId="0" xr:uid="{31B5EECE-7375-44F4-9F46-38EFB50E4186}">
      <text>
        <r>
          <rPr>
            <sz val="9"/>
            <color indexed="81"/>
            <rFont val="Tahoma"/>
            <family val="2"/>
          </rPr>
          <t xml:space="preserve">GIA limit used
</t>
        </r>
      </text>
    </comment>
    <comment ref="E60" authorId="0" shapeId="0" xr:uid="{2FB5106B-ADDE-48FC-9FCD-33ED11B6BA90}">
      <text>
        <r>
          <rPr>
            <sz val="9"/>
            <color indexed="81"/>
            <rFont val="Tahoma"/>
            <family val="2"/>
          </rPr>
          <t xml:space="preserve">GIA limit used
</t>
        </r>
      </text>
    </comment>
    <comment ref="E61" authorId="0" shapeId="0" xr:uid="{46ABF1E9-0BCC-44CA-992E-578642E0931A}">
      <text>
        <r>
          <rPr>
            <sz val="9"/>
            <color indexed="81"/>
            <rFont val="Tahoma"/>
            <family val="2"/>
          </rPr>
          <t>GIA limit used</t>
        </r>
      </text>
    </comment>
    <comment ref="B64" authorId="0" shapeId="0" xr:uid="{D7BCCC7C-4196-48B5-9B4C-AD26DA0DAFE0}">
      <text>
        <r>
          <rPr>
            <sz val="9"/>
            <color indexed="81"/>
            <rFont val="Tahoma"/>
            <family val="2"/>
          </rPr>
          <t>i.e. only cold/hot drinks or cold food, no on-site kitchen</t>
        </r>
      </text>
    </comment>
    <comment ref="B65" authorId="0" shapeId="0" xr:uid="{DC0B54C1-A058-44B9-8C0F-7B328BDE273F}">
      <text>
        <r>
          <rPr>
            <sz val="9"/>
            <color indexed="81"/>
            <rFont val="Tahoma"/>
            <family val="2"/>
          </rPr>
          <t>e.g. restaurant, pub, fast food with on site food preparation / catering</t>
        </r>
      </text>
    </comment>
    <comment ref="B66" authorId="0" shapeId="0" xr:uid="{3E68D7DE-8472-497B-815B-506C73CF159D}">
      <text>
        <r>
          <rPr>
            <sz val="9"/>
            <color indexed="81"/>
            <rFont val="Tahoma"/>
            <family val="2"/>
          </rPr>
          <t>In the pilot version, this is only for use in commercial centres to create area weighted whole building limits using the landlord areas and retail mix</t>
        </r>
      </text>
    </comment>
    <comment ref="E94" authorId="0" shapeId="0" xr:uid="{1F72F89E-6CC0-4A3B-AC64-3B245E3F57EC}">
      <text>
        <r>
          <rPr>
            <sz val="9"/>
            <color indexed="81"/>
            <rFont val="Tahoma"/>
            <family val="2"/>
          </rPr>
          <t xml:space="preserve">GIA limit used
</t>
        </r>
      </text>
    </comment>
    <comment ref="E95" authorId="0" shapeId="0" xr:uid="{73CC0C3F-9D61-4942-8F0D-2C3E718B8925}">
      <text>
        <r>
          <rPr>
            <sz val="9"/>
            <color indexed="81"/>
            <rFont val="Tahoma"/>
            <family val="2"/>
          </rPr>
          <t xml:space="preserve">GIA limit used
</t>
        </r>
      </text>
    </comment>
    <comment ref="E96" authorId="0" shapeId="0" xr:uid="{9C60F3A0-935D-4EC1-8868-C52B0AC839D3}">
      <text>
        <r>
          <rPr>
            <sz val="9"/>
            <color indexed="81"/>
            <rFont val="Tahoma"/>
            <family val="2"/>
          </rPr>
          <t>GIA limit used</t>
        </r>
      </text>
    </comment>
    <comment ref="B99" authorId="0" shapeId="0" xr:uid="{CDD95D88-BD68-4CF9-A736-9B18875BD37E}">
      <text>
        <r>
          <rPr>
            <sz val="9"/>
            <color indexed="81"/>
            <rFont val="Tahoma"/>
            <family val="2"/>
          </rPr>
          <t>i.e. only cold/hot drinks or cold food, no on-site kitchen</t>
        </r>
      </text>
    </comment>
    <comment ref="B100" authorId="0" shapeId="0" xr:uid="{30BF1462-4418-45B0-BE8E-9ED020E6AD93}">
      <text>
        <r>
          <rPr>
            <sz val="9"/>
            <color indexed="81"/>
            <rFont val="Tahoma"/>
            <family val="2"/>
          </rPr>
          <t>e.g. restaurant, pub, fast food with on site food preparation / catering</t>
        </r>
      </text>
    </comment>
    <comment ref="B101" authorId="0" shapeId="0" xr:uid="{2FBAC8E7-A06E-4278-A65D-E3C211DE54D2}">
      <text>
        <r>
          <rPr>
            <sz val="9"/>
            <color indexed="81"/>
            <rFont val="Tahoma"/>
            <family val="2"/>
          </rPr>
          <t>In the pilot version, this is only for use in commercial centres to create area weighted whole building limits using the landlord areas and retail mix</t>
        </r>
      </text>
    </comment>
  </commentList>
</comments>
</file>

<file path=xl/sharedStrings.xml><?xml version="1.0" encoding="utf-8"?>
<sst xmlns="http://schemas.openxmlformats.org/spreadsheetml/2006/main" count="473" uniqueCount="151">
  <si>
    <t>% of Total GIA</t>
  </si>
  <si>
    <t>TOTAL</t>
  </si>
  <si>
    <t>Works Type</t>
  </si>
  <si>
    <t>Commercial Residential</t>
  </si>
  <si>
    <t>Homes - Flats</t>
  </si>
  <si>
    <t>Culture, Workship &amp; Entertainment - General</t>
  </si>
  <si>
    <t>Culture, Workship &amp; Entertainment - Performance Spaces</t>
  </si>
  <si>
    <t>Offices - Whole Building</t>
  </si>
  <si>
    <t>Offices - Shell &amp; Core</t>
  </si>
  <si>
    <t>Retail</t>
  </si>
  <si>
    <t>Data Centre</t>
  </si>
  <si>
    <t>Hotels</t>
  </si>
  <si>
    <t>School</t>
  </si>
  <si>
    <t>Science &amp; Technology</t>
  </si>
  <si>
    <t>Storage &amp; Distribution</t>
  </si>
  <si>
    <t xml:space="preserve">New </t>
  </si>
  <si>
    <t>Base Limits</t>
  </si>
  <si>
    <t>Adjusted Limits</t>
  </si>
  <si>
    <t>Commercial Residential - Student Resi</t>
  </si>
  <si>
    <t>Commercial Residential - Care Homes</t>
  </si>
  <si>
    <t>Culture, Workship &amp; Entertainment - Collection</t>
  </si>
  <si>
    <t>Culture, Workship &amp; Entertainment - Archives</t>
  </si>
  <si>
    <t>Data Centre - Low Utilisation</t>
  </si>
  <si>
    <t>Data Centre - High Utilisation</t>
  </si>
  <si>
    <t xml:space="preserve">Higher Education </t>
  </si>
  <si>
    <t>Offices - Call Centres</t>
  </si>
  <si>
    <t>Offices - General</t>
  </si>
  <si>
    <t>Offices - Trading Floors</t>
  </si>
  <si>
    <t>Retail - Supermarket</t>
  </si>
  <si>
    <t>Retail - High Street Retail/Dept Store</t>
  </si>
  <si>
    <t>Retail - F&amp;B without catering</t>
  </si>
  <si>
    <t>Retail - F&amp;B with catering</t>
  </si>
  <si>
    <t>Retail - Landlord Areas</t>
  </si>
  <si>
    <t>Retail - Warehouse</t>
  </si>
  <si>
    <t>School - Early Years</t>
  </si>
  <si>
    <t>School - Primary</t>
  </si>
  <si>
    <t>School - Secondary inc. SEN</t>
  </si>
  <si>
    <t>Sports &amp; Leisure - Dry</t>
  </si>
  <si>
    <t>Sports &amp; Leisure - Wet</t>
  </si>
  <si>
    <t>Sports &amp; Leisure - Fitness</t>
  </si>
  <si>
    <t>Storage &amp; Distribution - Unconditioned</t>
  </si>
  <si>
    <t>Storage &amp; Distribution - Conditioned</t>
  </si>
  <si>
    <t>Storage &amp; Distribution - Cold Store</t>
  </si>
  <si>
    <t>Notes</t>
  </si>
  <si>
    <t>NOTE:</t>
  </si>
  <si>
    <t>-</t>
  </si>
  <si>
    <t>N/A</t>
  </si>
  <si>
    <t>NIA</t>
  </si>
  <si>
    <t>GIA</t>
  </si>
  <si>
    <t>Homes</t>
  </si>
  <si>
    <t>Offices</t>
  </si>
  <si>
    <t>Project Limit</t>
  </si>
  <si>
    <t>Year</t>
  </si>
  <si>
    <t>Culture Worship Entertainment - General</t>
  </si>
  <si>
    <t>Culture Worship Entertainment - Performance Spaces</t>
  </si>
  <si>
    <t>Data Centres</t>
  </si>
  <si>
    <t>Healthcare</t>
  </si>
  <si>
    <t>Higher Education</t>
  </si>
  <si>
    <t>Homes - Single family</t>
  </si>
  <si>
    <t>Offices - Whole building</t>
  </si>
  <si>
    <t>Offices - Shell and core</t>
  </si>
  <si>
    <t>Sport &amp; Leisure</t>
  </si>
  <si>
    <t>NEW BUILD</t>
  </si>
  <si>
    <t>RETROFIT - ONE GO</t>
  </si>
  <si>
    <t>Retail - High Street</t>
  </si>
  <si>
    <t>Retail - F&amp;B (no catering)</t>
  </si>
  <si>
    <t>Retail - F&amp;B (with catering)</t>
  </si>
  <si>
    <t>Schools - Early Years</t>
  </si>
  <si>
    <t>Schools - Primary</t>
  </si>
  <si>
    <t>Schools - Secondary incl. SEN</t>
  </si>
  <si>
    <t>Sport - Fitness</t>
  </si>
  <si>
    <t>Storage - Unconditioned</t>
  </si>
  <si>
    <t>Storage - Conditioned</t>
  </si>
  <si>
    <t>Storage - Cold</t>
  </si>
  <si>
    <t>Student Resi</t>
  </si>
  <si>
    <t>Care Homes</t>
  </si>
  <si>
    <t>Cultire &amp; Entertainment - Performance</t>
  </si>
  <si>
    <t>Cultire &amp; Entertainment - Collection</t>
  </si>
  <si>
    <t>Cultire &amp; Entertainment - Archives</t>
  </si>
  <si>
    <t>Office - General</t>
  </si>
  <si>
    <t>Office - Call Centres</t>
  </si>
  <si>
    <t>Office - Trading Floors</t>
  </si>
  <si>
    <t>Science &amp; Tech</t>
  </si>
  <si>
    <t>Sport - Dry</t>
  </si>
  <si>
    <t>Sport - Wet</t>
  </si>
  <si>
    <t>Office</t>
  </si>
  <si>
    <t>Healthcare - Acute Trust</t>
  </si>
  <si>
    <t>Healthcare - Care Trust</t>
  </si>
  <si>
    <t>Healthcare - Community Trust</t>
  </si>
  <si>
    <t>Healthcare - Mental Health &amp; Learning Trust</t>
  </si>
  <si>
    <t>Healthcare - Ambulance Trust</t>
  </si>
  <si>
    <t>% of Total Area</t>
  </si>
  <si>
    <t>RETROFIT - STEP BY STEP</t>
  </si>
  <si>
    <t>If sector represents less than 10%, it is highlighted in orange and the area should be removed from the calculator.</t>
  </si>
  <si>
    <t xml:space="preserve">Calculator uses GIA for offices to avoid inadvertantly blending GIA/NIA limits for different building typologies. </t>
  </si>
  <si>
    <t>No limits currently set</t>
  </si>
  <si>
    <t>Address:</t>
  </si>
  <si>
    <t>Building Name:</t>
  </si>
  <si>
    <t>Commencement Date:</t>
  </si>
  <si>
    <t>Mandatory</t>
  </si>
  <si>
    <t>Project  Description:</t>
  </si>
  <si>
    <t>Issue Date:</t>
  </si>
  <si>
    <t>About:</t>
  </si>
  <si>
    <t>Key</t>
  </si>
  <si>
    <t>&lt;10%</t>
  </si>
  <si>
    <t>&gt;10%</t>
  </si>
  <si>
    <t>REMOVE - area does not meet criteria for inclusion, delete from calculator</t>
  </si>
  <si>
    <t>Retrofit</t>
  </si>
  <si>
    <t>Reportable</t>
  </si>
  <si>
    <t>Culture, Worship &amp; Entertainment</t>
  </si>
  <si>
    <t>Homes - Single Family Homes</t>
  </si>
  <si>
    <t>Building Type</t>
  </si>
  <si>
    <t>Existing with One Go Retrofit</t>
  </si>
  <si>
    <t>Existing with Step By Step Retrofit</t>
  </si>
  <si>
    <t>Sector / SubSector</t>
  </si>
  <si>
    <t>kg CO2e/m2 GIA</t>
  </si>
  <si>
    <t>kWh/m2 GIA/year</t>
  </si>
  <si>
    <t>New</t>
  </si>
  <si>
    <t>kWh/m2 NIA/year</t>
  </si>
  <si>
    <t>Office only NIA calculator</t>
  </si>
  <si>
    <t>NIA (m2)</t>
  </si>
  <si>
    <t>Base Limits from the NHS Net Zero Building Standard need to be added manually</t>
  </si>
  <si>
    <t xml:space="preserve">This calculator is intended to provide are-weighted limits for the UK Net Zero Carbon Building Standard. It assumes a good understanding of the Standard, in particular section 4.2. For Definitions and Application of Area Weighting formula, please refer directly to the latest version of the Standard. Limits contained within 'UC Tables' and 'EUI tables' are extracted from Pilot V1, Annex A. </t>
  </si>
  <si>
    <t>NEW WORKS</t>
  </si>
  <si>
    <t>RETROFIT WORKS</t>
  </si>
  <si>
    <t>REPORTABLE WORKS</t>
  </si>
  <si>
    <t>INCLUDE - area meets criteria  for inclusion (min. 10% of total)</t>
  </si>
  <si>
    <t>https://www.nzcbuildings.co.uk/pilotversion</t>
  </si>
  <si>
    <t>Upfront Carbon Limit</t>
  </si>
  <si>
    <t>Enter relevant Sector/SubSector NIA figures</t>
  </si>
  <si>
    <t>NIA Used</t>
  </si>
  <si>
    <t>Reportable Works</t>
  </si>
  <si>
    <t>New, Retrofit or Hybrid Works</t>
  </si>
  <si>
    <t>New Build, Existing or Hybrid Building</t>
  </si>
  <si>
    <t>EUI limit</t>
  </si>
  <si>
    <t>NIA calculator for Office Buildings only</t>
  </si>
  <si>
    <t>How to use:</t>
  </si>
  <si>
    <t>The commencement date is mandatory as this ensures the appropriate 'base limits' are referenced automatically.</t>
  </si>
  <si>
    <t xml:space="preserve">The area weighted limits are reported on the Summary page, along with the NIA used to allow for checking. </t>
  </si>
  <si>
    <t>This template includes 4 independent area-weighted limit calculators - 2 each for Upront Carbon and Energy Use Intensity (EUI). The user should enter relevant NIA figures into each calculator independently.</t>
  </si>
  <si>
    <r>
      <t xml:space="preserve">The template is locked to prevent accidental overrides (password: </t>
    </r>
    <r>
      <rPr>
        <b/>
        <sz val="11"/>
        <color theme="1"/>
        <rFont val="FS Lola"/>
        <family val="3"/>
      </rPr>
      <t>UKNZCBS</t>
    </r>
    <r>
      <rPr>
        <sz val="11"/>
        <color theme="1"/>
        <rFont val="FS Lola"/>
        <family val="3"/>
      </rPr>
      <t>). If you notice any errors/glitches, please let us know (SustainabilityTeam@orms.co.uk).</t>
    </r>
  </si>
  <si>
    <t>Document:</t>
  </si>
  <si>
    <t>UKNZCBS Area Weighted Limits Calculator</t>
  </si>
  <si>
    <t>1.2</t>
  </si>
  <si>
    <t>Pilot Version rev2 - April 2025</t>
  </si>
  <si>
    <t>Refer to NHS Net Zero Carbon Building Standard</t>
  </si>
  <si>
    <t>Refer to NHS Net Zero Building Standard</t>
  </si>
  <si>
    <t>GIA limits</t>
  </si>
  <si>
    <t>NIA limit</t>
  </si>
  <si>
    <t>Version:</t>
  </si>
  <si>
    <t>UKNZCBS 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</si>
</sst>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Aptos Narrow"/>
      <family val="2"/>
      <scheme val="minor"/>
    </font>
    <font>
      <sz val="11"/>
      <color theme="1"/>
      <name val="Aptos Narrow"/>
      <family val="2"/>
      <scheme val="minor"/>
    </font>
    <font>
      <b/>
      <sz val="11"/>
      <color theme="1"/>
      <name val="Aptos Narrow"/>
      <family val="2"/>
      <scheme val="minor"/>
    </font>
    <font>
      <sz val="11"/>
      <name val="Aptos Narrow"/>
      <family val="2"/>
      <scheme val="minor"/>
    </font>
    <font>
      <b/>
      <sz val="11"/>
      <color theme="1"/>
      <name val="FS Lola"/>
      <family val="3"/>
    </font>
    <font>
      <sz val="11"/>
      <color theme="1"/>
      <name val="FS Lola"/>
      <family val="3"/>
    </font>
    <font>
      <sz val="11"/>
      <color rgb="FFFF0000"/>
      <name val="FS Lola"/>
      <family val="3"/>
    </font>
    <font>
      <sz val="11"/>
      <name val="FS Lola"/>
      <family val="3"/>
    </font>
    <font>
      <b/>
      <sz val="11"/>
      <color rgb="FFFF0000"/>
      <name val="FS Lola"/>
      <family val="3"/>
    </font>
    <font>
      <b/>
      <sz val="11"/>
      <name val="FS Lola"/>
      <family val="3"/>
    </font>
    <font>
      <sz val="9"/>
      <color indexed="81"/>
      <name val="Tahoma"/>
      <family val="2"/>
    </font>
    <font>
      <sz val="10"/>
      <color rgb="FF006100"/>
      <name val="FS Lola"/>
      <family val="2"/>
    </font>
    <font>
      <b/>
      <sz val="11"/>
      <color rgb="FF006100"/>
      <name val="FS Lola"/>
      <family val="3"/>
    </font>
    <font>
      <b/>
      <sz val="11"/>
      <color theme="5" tint="-0.249977111117893"/>
      <name val="FS Lola"/>
      <family val="3"/>
    </font>
    <font>
      <sz val="18"/>
      <color theme="1"/>
      <name val="FS Lola"/>
      <family val="3"/>
    </font>
    <font>
      <sz val="9"/>
      <color indexed="81"/>
      <name val="Tahoma"/>
      <charset val="1"/>
    </font>
    <font>
      <u/>
      <sz val="11"/>
      <color theme="10"/>
      <name val="Aptos Narrow"/>
      <family val="2"/>
      <scheme val="minor"/>
    </font>
    <font>
      <i/>
      <sz val="11"/>
      <color theme="1"/>
      <name val="FS Lola"/>
      <family val="3"/>
    </font>
  </fonts>
  <fills count="8">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rgb="FFC6EFCE"/>
      </patternFill>
    </fill>
    <fill>
      <patternFill patternType="solid">
        <fgColor rgb="FFFFFF00"/>
        <bgColor indexed="64"/>
      </patternFill>
    </fill>
    <fill>
      <patternFill patternType="solid">
        <fgColor theme="5" tint="0.59999389629810485"/>
        <bgColor indexed="64"/>
      </patternFill>
    </fill>
    <fill>
      <patternFill patternType="lightDown">
        <bgColor theme="3" tint="0.89996032593768116"/>
      </patternFill>
    </fill>
  </fills>
  <borders count="4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bottom style="thin">
        <color theme="1" tint="0.34998626667073579"/>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theme="1" tint="0.34998626667073579"/>
      </right>
      <top/>
      <bottom style="thin">
        <color theme="1" tint="0.34998626667073579"/>
      </bottom>
      <diagonal/>
    </border>
    <border>
      <left style="thin">
        <color theme="1" tint="0.34998626667073579"/>
      </left>
      <right style="medium">
        <color indexed="64"/>
      </right>
      <top/>
      <bottom style="thin">
        <color theme="1" tint="0.34998626667073579"/>
      </bottom>
      <diagonal/>
    </border>
    <border>
      <left style="medium">
        <color indexed="64"/>
      </left>
      <right style="thin">
        <color auto="1"/>
      </right>
      <top style="thin">
        <color auto="1"/>
      </top>
      <bottom/>
      <diagonal/>
    </border>
    <border>
      <left style="thin">
        <color theme="1" tint="0.34998626667073579"/>
      </left>
      <right style="medium">
        <color indexed="64"/>
      </right>
      <top style="thin">
        <color theme="1" tint="0.34998626667073579"/>
      </top>
      <bottom style="thin">
        <color theme="1" tint="0.34998626667073579"/>
      </bottom>
      <diagonal/>
    </border>
    <border>
      <left style="medium">
        <color indexed="64"/>
      </left>
      <right style="thin">
        <color indexed="64"/>
      </right>
      <top/>
      <bottom/>
      <diagonal/>
    </border>
    <border>
      <left style="medium">
        <color indexed="64"/>
      </left>
      <right style="thin">
        <color auto="1"/>
      </right>
      <top/>
      <bottom style="thin">
        <color auto="1"/>
      </bottom>
      <diagonal/>
    </border>
    <border>
      <left style="medium">
        <color indexed="64"/>
      </left>
      <right style="thin">
        <color theme="1" tint="0.34998626667073579"/>
      </right>
      <top/>
      <bottom style="medium">
        <color indexed="64"/>
      </bottom>
      <diagonal/>
    </border>
    <border>
      <left style="thin">
        <color theme="1" tint="0.34998626667073579"/>
      </left>
      <right style="thin">
        <color theme="1" tint="0.34998626667073579"/>
      </right>
      <top style="thin">
        <color theme="1" tint="0.34998626667073579"/>
      </top>
      <bottom style="medium">
        <color indexed="64"/>
      </bottom>
      <diagonal/>
    </border>
    <border>
      <left style="thin">
        <color theme="1" tint="0.34998626667073579"/>
      </left>
      <right style="medium">
        <color indexed="64"/>
      </right>
      <top style="thin">
        <color theme="1" tint="0.34998626667073579"/>
      </top>
      <bottom style="medium">
        <color indexed="64"/>
      </bottom>
      <diagonal/>
    </border>
    <border>
      <left style="medium">
        <color indexed="64"/>
      </left>
      <right style="thin">
        <color theme="1" tint="0.34998626667073579"/>
      </right>
      <top style="medium">
        <color indexed="64"/>
      </top>
      <bottom style="thin">
        <color theme="1" tint="0.34998626667073579"/>
      </bottom>
      <diagonal/>
    </border>
    <border>
      <left style="thin">
        <color theme="1" tint="0.34998626667073579"/>
      </left>
      <right style="thin">
        <color theme="1" tint="0.34998626667073579"/>
      </right>
      <top style="medium">
        <color indexed="64"/>
      </top>
      <bottom style="thin">
        <color theme="1" tint="0.34998626667073579"/>
      </bottom>
      <diagonal/>
    </border>
    <border>
      <left style="thin">
        <color theme="1" tint="0.34998626667073579"/>
      </left>
      <right style="medium">
        <color indexed="64"/>
      </right>
      <top style="medium">
        <color indexed="64"/>
      </top>
      <bottom style="thin">
        <color theme="1" tint="0.34998626667073579"/>
      </bottom>
      <diagonal/>
    </border>
    <border>
      <left style="medium">
        <color indexed="64"/>
      </left>
      <right style="thin">
        <color theme="1" tint="0.34998626667073579"/>
      </right>
      <top style="thin">
        <color theme="1" tint="0.34998626667073579"/>
      </top>
      <bottom style="thin">
        <color theme="1" tint="0.34998626667073579"/>
      </bottom>
      <diagonal/>
    </border>
    <border>
      <left style="medium">
        <color indexed="64"/>
      </left>
      <right style="thin">
        <color theme="1" tint="0.34998626667073579"/>
      </right>
      <top style="thin">
        <color theme="1" tint="0.34998626667073579"/>
      </top>
      <bottom style="medium">
        <color indexed="64"/>
      </bottom>
      <diagonal/>
    </border>
    <border>
      <left style="medium">
        <color indexed="64"/>
      </left>
      <right style="thin">
        <color theme="1" tint="0.34998626667073579"/>
      </right>
      <top style="medium">
        <color indexed="64"/>
      </top>
      <bottom/>
      <diagonal/>
    </border>
    <border>
      <left style="thin">
        <color theme="1" tint="0.34998626667073579"/>
      </left>
      <right style="thin">
        <color theme="1" tint="0.34998626667073579"/>
      </right>
      <top style="medium">
        <color indexed="64"/>
      </top>
      <bottom/>
      <diagonal/>
    </border>
    <border>
      <left style="thin">
        <color theme="1" tint="0.34998626667073579"/>
      </left>
      <right style="medium">
        <color indexed="64"/>
      </right>
      <top style="medium">
        <color indexed="64"/>
      </top>
      <bottom/>
      <diagonal/>
    </border>
    <border>
      <left style="medium">
        <color indexed="64"/>
      </left>
      <right style="thin">
        <color theme="1" tint="0.34998626667073579"/>
      </right>
      <top style="thin">
        <color theme="1" tint="0.34998626667073579"/>
      </top>
      <bottom/>
      <diagonal/>
    </border>
    <border>
      <left style="thin">
        <color theme="1" tint="0.34998626667073579"/>
      </left>
      <right style="medium">
        <color indexed="64"/>
      </right>
      <top style="thin">
        <color theme="1" tint="0.34998626667073579"/>
      </top>
      <bottom/>
      <diagonal/>
    </border>
    <border>
      <left style="medium">
        <color indexed="64"/>
      </left>
      <right style="thin">
        <color theme="1" tint="0.34998626667073579"/>
      </right>
      <top style="medium">
        <color indexed="64"/>
      </top>
      <bottom style="medium">
        <color indexed="64"/>
      </bottom>
      <diagonal/>
    </border>
    <border>
      <left style="thin">
        <color theme="1" tint="0.34998626667073579"/>
      </left>
      <right style="thin">
        <color theme="1" tint="0.34998626667073579"/>
      </right>
      <top style="medium">
        <color indexed="64"/>
      </top>
      <bottom style="medium">
        <color indexed="64"/>
      </bottom>
      <diagonal/>
    </border>
    <border>
      <left style="thin">
        <color theme="1" tint="0.34998626667073579"/>
      </left>
      <right style="medium">
        <color indexed="64"/>
      </right>
      <top style="medium">
        <color indexed="64"/>
      </top>
      <bottom style="medium">
        <color indexed="64"/>
      </bottom>
      <diagonal/>
    </border>
    <border>
      <left style="thin">
        <color theme="1" tint="0.34998626667073579"/>
      </left>
      <right style="thin">
        <color theme="1" tint="0.34998626667073579"/>
      </right>
      <top/>
      <bottom style="medium">
        <color indexed="64"/>
      </bottom>
      <diagonal/>
    </border>
    <border>
      <left style="thin">
        <color theme="1" tint="0.34998626667073579"/>
      </left>
      <right style="medium">
        <color indexed="64"/>
      </right>
      <top/>
      <bottom style="medium">
        <color indexed="64"/>
      </bottom>
      <diagonal/>
    </border>
    <border>
      <left/>
      <right/>
      <top style="medium">
        <color indexed="64"/>
      </top>
      <bottom/>
      <diagonal/>
    </border>
    <border>
      <left style="thin">
        <color auto="1"/>
      </left>
      <right style="medium">
        <color indexed="64"/>
      </right>
      <top/>
      <bottom style="thin">
        <color auto="1"/>
      </bottom>
      <diagonal/>
    </border>
    <border>
      <left style="thin">
        <color auto="1"/>
      </left>
      <right style="medium">
        <color indexed="64"/>
      </right>
      <top/>
      <bottom/>
      <diagonal/>
    </border>
    <border>
      <left style="thin">
        <color theme="1" tint="0.34998626667073579"/>
      </left>
      <right/>
      <top style="thin">
        <color theme="1" tint="0.34998626667073579"/>
      </top>
      <bottom style="thin">
        <color theme="1" tint="0.34998626667073579"/>
      </bottom>
      <diagonal/>
    </border>
    <border>
      <left/>
      <right style="medium">
        <color indexed="64"/>
      </right>
      <top style="thin">
        <color theme="1" tint="0.34998626667073579"/>
      </top>
      <bottom style="thin">
        <color theme="1" tint="0.34998626667073579"/>
      </bottom>
      <diagonal/>
    </border>
  </borders>
  <cellStyleXfs count="4">
    <xf numFmtId="0" fontId="0" fillId="0" borderId="0"/>
    <xf numFmtId="9" fontId="1" fillId="0" borderId="0" applyFont="0" applyFill="0" applyBorder="0" applyAlignment="0" applyProtection="0"/>
    <xf numFmtId="0" fontId="11" fillId="4" borderId="0" applyNumberFormat="0" applyBorder="0" applyAlignment="0" applyProtection="0"/>
    <xf numFmtId="0" fontId="16" fillId="0" borderId="0" applyNumberFormat="0" applyFill="0" applyBorder="0" applyAlignment="0" applyProtection="0"/>
  </cellStyleXfs>
  <cellXfs count="197">
    <xf numFmtId="0" fontId="0" fillId="0" borderId="0" xfId="0"/>
    <xf numFmtId="0" fontId="0" fillId="0" borderId="0" xfId="0" applyAlignment="1">
      <alignment horizontal="center"/>
    </xf>
    <xf numFmtId="0" fontId="0" fillId="0" borderId="0" xfId="0" applyAlignment="1">
      <alignment horizontal="center" vertical="center" wrapText="1"/>
    </xf>
    <xf numFmtId="0" fontId="0" fillId="0" borderId="0" xfId="0" applyAlignment="1">
      <alignment vertical="center"/>
    </xf>
    <xf numFmtId="0" fontId="2" fillId="0" borderId="0" xfId="0" applyFont="1" applyAlignment="1">
      <alignment horizontal="center" vertical="center"/>
    </xf>
    <xf numFmtId="0" fontId="2" fillId="0" borderId="0" xfId="0" applyFont="1" applyAlignment="1">
      <alignment vertical="center"/>
    </xf>
    <xf numFmtId="0" fontId="0" fillId="0" borderId="0" xfId="0" applyAlignment="1">
      <alignment vertical="center" wrapText="1"/>
    </xf>
    <xf numFmtId="0" fontId="0" fillId="0" borderId="0" xfId="0" applyAlignment="1">
      <alignment horizontal="center" vertical="center"/>
    </xf>
    <xf numFmtId="1" fontId="2" fillId="0" borderId="0" xfId="0" applyNumberFormat="1" applyFont="1" applyAlignment="1">
      <alignment horizontal="center" vertical="center" wrapText="1"/>
    </xf>
    <xf numFmtId="0" fontId="2" fillId="0" borderId="0" xfId="0" applyFont="1" applyAlignment="1">
      <alignment horizontal="left"/>
    </xf>
    <xf numFmtId="0" fontId="0" fillId="0" borderId="0" xfId="0" applyAlignment="1">
      <alignment horizontal="left" vertical="center"/>
    </xf>
    <xf numFmtId="0" fontId="5" fillId="0" borderId="0" xfId="0" applyFont="1"/>
    <xf numFmtId="0" fontId="5" fillId="0" borderId="0" xfId="0" applyFont="1" applyAlignment="1">
      <alignment vertical="center"/>
    </xf>
    <xf numFmtId="0" fontId="4" fillId="0" borderId="0" xfId="0" applyFont="1" applyAlignment="1">
      <alignment horizontal="left"/>
    </xf>
    <xf numFmtId="0" fontId="5" fillId="0" borderId="0" xfId="0" applyFont="1" applyAlignment="1">
      <alignment horizontal="center" vertical="center" wrapText="1"/>
    </xf>
    <xf numFmtId="0" fontId="4" fillId="0" borderId="0" xfId="0" applyFont="1" applyAlignment="1">
      <alignment horizontal="center" vertical="center"/>
    </xf>
    <xf numFmtId="0" fontId="4" fillId="0" borderId="0" xfId="0" applyFont="1" applyAlignment="1">
      <alignment vertical="center"/>
    </xf>
    <xf numFmtId="0" fontId="5" fillId="0" borderId="0" xfId="0" applyFont="1" applyAlignment="1">
      <alignment horizontal="center"/>
    </xf>
    <xf numFmtId="0" fontId="0" fillId="0" borderId="0" xfId="0" applyAlignment="1">
      <alignment wrapText="1"/>
    </xf>
    <xf numFmtId="0" fontId="2" fillId="0" borderId="1" xfId="0" applyFont="1" applyBorder="1" applyAlignment="1">
      <alignment horizontal="center" textRotation="90" wrapText="1"/>
    </xf>
    <xf numFmtId="0" fontId="0" fillId="0" borderId="1" xfId="0" applyBorder="1" applyAlignment="1">
      <alignment horizontal="center"/>
    </xf>
    <xf numFmtId="0" fontId="0" fillId="0" borderId="0" xfId="0" applyAlignment="1">
      <alignment textRotation="90"/>
    </xf>
    <xf numFmtId="0" fontId="2" fillId="0" borderId="1" xfId="0" applyFont="1" applyBorder="1" applyAlignment="1">
      <alignment horizontal="center" wrapText="1"/>
    </xf>
    <xf numFmtId="0" fontId="0" fillId="0" borderId="0" xfId="0" applyAlignment="1">
      <alignment horizontal="left"/>
    </xf>
    <xf numFmtId="9" fontId="5" fillId="0" borderId="0" xfId="0" applyNumberFormat="1" applyFont="1" applyAlignment="1">
      <alignment horizontal="center"/>
    </xf>
    <xf numFmtId="9" fontId="4" fillId="0" borderId="0" xfId="0" applyNumberFormat="1" applyFont="1" applyAlignment="1">
      <alignment horizontal="center" vertical="center"/>
    </xf>
    <xf numFmtId="9" fontId="0" fillId="0" borderId="0" xfId="0" applyNumberFormat="1" applyAlignment="1">
      <alignment horizontal="center" vertical="center" wrapText="1"/>
    </xf>
    <xf numFmtId="9" fontId="0" fillId="0" borderId="0" xfId="0" applyNumberFormat="1" applyAlignment="1">
      <alignment horizontal="center"/>
    </xf>
    <xf numFmtId="9" fontId="2" fillId="0" borderId="0" xfId="0" applyNumberFormat="1" applyFont="1" applyAlignment="1">
      <alignment horizontal="center" vertical="center"/>
    </xf>
    <xf numFmtId="0" fontId="5" fillId="0" borderId="7" xfId="0" applyFont="1" applyBorder="1"/>
    <xf numFmtId="9" fontId="5" fillId="0" borderId="7" xfId="1" applyFont="1" applyBorder="1" applyAlignment="1">
      <alignment horizontal="center"/>
    </xf>
    <xf numFmtId="1" fontId="7" fillId="0" borderId="7" xfId="0" applyNumberFormat="1" applyFont="1" applyBorder="1" applyAlignment="1">
      <alignment horizontal="center"/>
    </xf>
    <xf numFmtId="164" fontId="5" fillId="0" borderId="7" xfId="0" applyNumberFormat="1" applyFont="1" applyBorder="1" applyAlignment="1">
      <alignment horizontal="center" vertical="center" wrapText="1"/>
    </xf>
    <xf numFmtId="164" fontId="7" fillId="0" borderId="7" xfId="0" applyNumberFormat="1" applyFont="1" applyBorder="1" applyAlignment="1">
      <alignment horizont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top"/>
    </xf>
    <xf numFmtId="0" fontId="8" fillId="0" borderId="0" xfId="0" applyFont="1" applyAlignment="1">
      <alignment horizontal="center" vertical="top"/>
    </xf>
    <xf numFmtId="0" fontId="4" fillId="0" borderId="0" xfId="0" applyFont="1" applyAlignment="1">
      <alignment vertical="top"/>
    </xf>
    <xf numFmtId="0" fontId="4" fillId="0" borderId="9" xfId="0" applyFont="1" applyBorder="1" applyAlignment="1">
      <alignment vertical="top"/>
    </xf>
    <xf numFmtId="0" fontId="4" fillId="0" borderId="13" xfId="0" applyFont="1" applyBorder="1" applyAlignment="1">
      <alignment vertical="top"/>
    </xf>
    <xf numFmtId="0" fontId="4" fillId="0" borderId="11" xfId="0" applyFont="1" applyBorder="1" applyAlignment="1">
      <alignment vertical="top"/>
    </xf>
    <xf numFmtId="0" fontId="4" fillId="5" borderId="0" xfId="0" applyFont="1" applyFill="1" applyAlignment="1">
      <alignment horizontal="center" vertical="top"/>
    </xf>
    <xf numFmtId="9" fontId="12" fillId="4" borderId="0" xfId="2" applyNumberFormat="1" applyFont="1" applyAlignment="1">
      <alignment horizontal="center" vertical="top"/>
    </xf>
    <xf numFmtId="9" fontId="13" fillId="6" borderId="0" xfId="0" applyNumberFormat="1" applyFont="1" applyFill="1" applyAlignment="1">
      <alignment horizontal="center" vertical="top"/>
    </xf>
    <xf numFmtId="0" fontId="4" fillId="0" borderId="0" xfId="0" applyFont="1" applyAlignment="1">
      <alignment horizontal="center" vertical="top"/>
    </xf>
    <xf numFmtId="14" fontId="5" fillId="0" borderId="10" xfId="0" applyNumberFormat="1" applyFont="1" applyBorder="1" applyAlignment="1">
      <alignment horizontal="left"/>
    </xf>
    <xf numFmtId="0" fontId="5" fillId="0" borderId="14" xfId="0" applyFont="1" applyBorder="1" applyAlignment="1">
      <alignment horizontal="left"/>
    </xf>
    <xf numFmtId="9" fontId="5" fillId="0" borderId="0" xfId="0" applyNumberFormat="1" applyFont="1" applyAlignment="1">
      <alignment horizontal="center" vertical="center" wrapText="1"/>
    </xf>
    <xf numFmtId="0" fontId="5" fillId="0" borderId="0" xfId="0" applyFont="1" applyAlignment="1">
      <alignment horizontal="left"/>
    </xf>
    <xf numFmtId="0" fontId="5" fillId="0" borderId="15" xfId="0" applyFont="1" applyBorder="1" applyAlignment="1">
      <alignment horizontal="left" vertical="center"/>
    </xf>
    <xf numFmtId="0" fontId="4" fillId="0" borderId="16" xfId="0" applyFont="1" applyBorder="1" applyAlignment="1">
      <alignment horizontal="center" vertical="center" wrapText="1"/>
    </xf>
    <xf numFmtId="0" fontId="4" fillId="0" borderId="16" xfId="0" applyFont="1" applyBorder="1" applyAlignment="1">
      <alignment vertical="center" wrapText="1"/>
    </xf>
    <xf numFmtId="9" fontId="4" fillId="0" borderId="16" xfId="0" applyNumberFormat="1" applyFont="1" applyBorder="1" applyAlignment="1">
      <alignment horizontal="center" vertical="center" wrapText="1"/>
    </xf>
    <xf numFmtId="164" fontId="4" fillId="0" borderId="16" xfId="0" applyNumberFormat="1"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vertical="center" wrapText="1"/>
    </xf>
    <xf numFmtId="0" fontId="5" fillId="2" borderId="26" xfId="0" applyFont="1" applyFill="1" applyBorder="1" applyAlignment="1">
      <alignment horizontal="center" vertical="center"/>
    </xf>
    <xf numFmtId="0" fontId="4" fillId="2" borderId="27" xfId="0" applyFont="1" applyFill="1" applyBorder="1" applyAlignment="1">
      <alignment horizontal="right" vertical="center"/>
    </xf>
    <xf numFmtId="1" fontId="5" fillId="2" borderId="27" xfId="0" applyNumberFormat="1" applyFont="1" applyFill="1" applyBorder="1" applyAlignment="1">
      <alignment horizontal="center" vertical="center"/>
    </xf>
    <xf numFmtId="9" fontId="5" fillId="0" borderId="27" xfId="0" applyNumberFormat="1" applyFont="1" applyBorder="1" applyAlignment="1">
      <alignment horizontal="center" vertical="center"/>
    </xf>
    <xf numFmtId="0" fontId="4" fillId="3" borderId="27" xfId="0" applyFont="1" applyFill="1" applyBorder="1" applyAlignment="1">
      <alignment horizontal="right" vertical="center" wrapText="1"/>
    </xf>
    <xf numFmtId="164" fontId="4" fillId="3" borderId="27" xfId="0" applyNumberFormat="1" applyFont="1" applyFill="1" applyBorder="1" applyAlignment="1">
      <alignment horizontal="center" vertical="center"/>
    </xf>
    <xf numFmtId="0" fontId="4" fillId="3" borderId="28" xfId="0" applyFont="1" applyFill="1" applyBorder="1" applyAlignment="1">
      <alignment horizontal="left" vertical="center" wrapText="1"/>
    </xf>
    <xf numFmtId="0" fontId="5" fillId="0" borderId="23" xfId="0" applyFont="1" applyBorder="1" applyAlignment="1">
      <alignment horizontal="left"/>
    </xf>
    <xf numFmtId="0" fontId="4" fillId="0" borderId="34" xfId="0" applyFont="1" applyBorder="1" applyAlignment="1">
      <alignment horizontal="center" vertical="center" wrapText="1"/>
    </xf>
    <xf numFmtId="0" fontId="4" fillId="0" borderId="35" xfId="0" applyFont="1" applyBorder="1" applyAlignment="1">
      <alignment vertical="center" wrapText="1"/>
    </xf>
    <xf numFmtId="0" fontId="4" fillId="0" borderId="35" xfId="0" applyFont="1" applyBorder="1" applyAlignment="1">
      <alignment horizontal="center" vertical="center" wrapText="1"/>
    </xf>
    <xf numFmtId="9" fontId="4" fillId="0" borderId="35" xfId="0" applyNumberFormat="1" applyFont="1" applyBorder="1" applyAlignment="1">
      <alignment horizontal="center" vertical="center" wrapText="1"/>
    </xf>
    <xf numFmtId="164" fontId="4" fillId="0" borderId="35" xfId="0" applyNumberFormat="1" applyFont="1" applyBorder="1" applyAlignment="1">
      <alignment horizontal="center" vertical="center" wrapText="1"/>
    </xf>
    <xf numFmtId="0" fontId="4" fillId="0" borderId="36" xfId="0" applyFont="1" applyBorder="1" applyAlignment="1">
      <alignment vertical="center" wrapText="1"/>
    </xf>
    <xf numFmtId="0" fontId="5" fillId="0" borderId="16" xfId="0" applyFont="1" applyBorder="1"/>
    <xf numFmtId="0" fontId="5" fillId="0" borderId="30" xfId="0" applyFont="1" applyBorder="1"/>
    <xf numFmtId="9" fontId="5" fillId="0" borderId="30" xfId="1" applyFont="1" applyBorder="1" applyAlignment="1">
      <alignment horizontal="center"/>
    </xf>
    <xf numFmtId="164" fontId="5" fillId="0" borderId="30" xfId="0" applyNumberFormat="1" applyFont="1" applyBorder="1" applyAlignment="1">
      <alignment horizontal="center" vertical="center" wrapText="1"/>
    </xf>
    <xf numFmtId="0" fontId="5" fillId="0" borderId="31" xfId="0" applyFont="1" applyBorder="1" applyAlignment="1">
      <alignment horizontal="left"/>
    </xf>
    <xf numFmtId="0" fontId="5" fillId="0" borderId="27" xfId="0" applyFont="1" applyBorder="1"/>
    <xf numFmtId="9" fontId="5" fillId="0" borderId="27" xfId="1" applyFont="1" applyBorder="1" applyAlignment="1">
      <alignment horizontal="center"/>
    </xf>
    <xf numFmtId="164" fontId="5" fillId="0" borderId="27" xfId="0" applyNumberFormat="1" applyFont="1" applyBorder="1" applyAlignment="1">
      <alignment horizontal="center" vertical="center" wrapText="1"/>
    </xf>
    <xf numFmtId="0" fontId="5" fillId="0" borderId="28" xfId="0" applyFont="1" applyBorder="1" applyAlignment="1">
      <alignment horizontal="left"/>
    </xf>
    <xf numFmtId="0" fontId="5" fillId="0" borderId="8" xfId="0" applyFont="1" applyBorder="1"/>
    <xf numFmtId="0" fontId="5" fillId="2" borderId="39" xfId="0" applyFont="1" applyFill="1" applyBorder="1" applyAlignment="1">
      <alignment horizontal="center" vertical="center"/>
    </xf>
    <xf numFmtId="0" fontId="4" fillId="2" borderId="40" xfId="0" applyFont="1" applyFill="1" applyBorder="1" applyAlignment="1">
      <alignment horizontal="right" vertical="center"/>
    </xf>
    <xf numFmtId="0" fontId="4" fillId="3" borderId="41" xfId="0" applyFont="1" applyFill="1" applyBorder="1" applyAlignment="1">
      <alignment horizontal="left" vertical="center" wrapText="1"/>
    </xf>
    <xf numFmtId="164" fontId="4" fillId="0" borderId="36" xfId="0" applyNumberFormat="1" applyFont="1" applyBorder="1" applyAlignment="1">
      <alignment horizontal="left" vertical="center" wrapText="1"/>
    </xf>
    <xf numFmtId="0" fontId="4" fillId="2" borderId="42" xfId="0" applyFont="1" applyFill="1" applyBorder="1" applyAlignment="1">
      <alignment horizontal="right" vertical="center"/>
    </xf>
    <xf numFmtId="0" fontId="4" fillId="3" borderId="42" xfId="0" applyFont="1" applyFill="1" applyBorder="1" applyAlignment="1">
      <alignment horizontal="right" vertical="center" wrapText="1"/>
    </xf>
    <xf numFmtId="0" fontId="4" fillId="3" borderId="43" xfId="0" applyFont="1" applyFill="1" applyBorder="1" applyAlignment="1">
      <alignment horizontal="left" vertical="center" wrapText="1"/>
    </xf>
    <xf numFmtId="1" fontId="7" fillId="0" borderId="30" xfId="0" applyNumberFormat="1" applyFont="1" applyBorder="1" applyAlignment="1">
      <alignment horizontal="center"/>
    </xf>
    <xf numFmtId="1" fontId="7" fillId="0" borderId="27" xfId="0" applyNumberFormat="1" applyFont="1" applyBorder="1" applyAlignment="1">
      <alignment horizontal="center"/>
    </xf>
    <xf numFmtId="1" fontId="5" fillId="2" borderId="42" xfId="0" applyNumberFormat="1" applyFont="1" applyFill="1" applyBorder="1" applyAlignment="1">
      <alignment horizontal="center" vertical="center"/>
    </xf>
    <xf numFmtId="9" fontId="5" fillId="0" borderId="42" xfId="0" applyNumberFormat="1" applyFont="1" applyBorder="1" applyAlignment="1">
      <alignment horizontal="center" vertical="center"/>
    </xf>
    <xf numFmtId="164" fontId="4" fillId="3" borderId="42" xfId="0" applyNumberFormat="1" applyFont="1" applyFill="1" applyBorder="1" applyAlignment="1">
      <alignment horizontal="center" vertical="center"/>
    </xf>
    <xf numFmtId="0" fontId="5" fillId="0" borderId="0" xfId="0" applyFont="1" applyAlignment="1">
      <alignment horizontal="left" vertical="top" wrapText="1"/>
    </xf>
    <xf numFmtId="0" fontId="5" fillId="0" borderId="0" xfId="0" applyFont="1" applyAlignment="1">
      <alignment horizontal="center" vertical="top" wrapText="1"/>
    </xf>
    <xf numFmtId="0" fontId="16" fillId="0" borderId="0" xfId="3" applyAlignment="1">
      <alignment horizontal="center" vertical="top" wrapText="1"/>
    </xf>
    <xf numFmtId="0" fontId="5" fillId="0" borderId="14" xfId="0" applyFont="1" applyBorder="1"/>
    <xf numFmtId="0" fontId="4" fillId="0" borderId="25" xfId="0" applyFont="1" applyBorder="1" applyAlignment="1">
      <alignment vertical="top"/>
    </xf>
    <xf numFmtId="0" fontId="5" fillId="0" borderId="45" xfId="0" applyFont="1" applyBorder="1"/>
    <xf numFmtId="1" fontId="5" fillId="0" borderId="12" xfId="0" applyNumberFormat="1" applyFont="1" applyBorder="1"/>
    <xf numFmtId="1" fontId="5" fillId="2" borderId="14" xfId="0" applyNumberFormat="1" applyFont="1" applyFill="1" applyBorder="1"/>
    <xf numFmtId="0" fontId="5" fillId="2" borderId="25" xfId="0" applyFont="1" applyFill="1" applyBorder="1" applyAlignment="1">
      <alignment vertical="top"/>
    </xf>
    <xf numFmtId="0" fontId="5" fillId="2" borderId="13" xfId="0" applyFont="1" applyFill="1" applyBorder="1" applyAlignment="1">
      <alignment vertical="top"/>
    </xf>
    <xf numFmtId="1" fontId="5" fillId="2" borderId="40" xfId="0" applyNumberFormat="1" applyFont="1" applyFill="1" applyBorder="1" applyAlignment="1">
      <alignment horizontal="center" vertical="center"/>
    </xf>
    <xf numFmtId="9" fontId="5" fillId="0" borderId="30" xfId="1" applyFont="1" applyBorder="1" applyAlignment="1" applyProtection="1">
      <alignment horizontal="center"/>
    </xf>
    <xf numFmtId="1" fontId="5" fillId="0" borderId="30" xfId="0" applyNumberFormat="1" applyFont="1" applyBorder="1" applyAlignment="1">
      <alignment horizontal="center" vertical="center" wrapText="1"/>
    </xf>
    <xf numFmtId="9" fontId="5" fillId="0" borderId="7" xfId="1" applyFont="1" applyBorder="1" applyAlignment="1" applyProtection="1">
      <alignment horizontal="center"/>
    </xf>
    <xf numFmtId="1" fontId="5" fillId="0" borderId="7" xfId="0" applyNumberFormat="1" applyFont="1" applyBorder="1" applyAlignment="1">
      <alignment horizontal="center" vertical="center" wrapText="1"/>
    </xf>
    <xf numFmtId="9" fontId="5" fillId="0" borderId="27" xfId="1" applyFont="1" applyBorder="1" applyAlignment="1" applyProtection="1">
      <alignment horizontal="center"/>
    </xf>
    <xf numFmtId="1" fontId="5" fillId="0" borderId="27" xfId="0" applyNumberFormat="1" applyFont="1" applyBorder="1" applyAlignment="1">
      <alignment horizontal="center" vertical="center" wrapText="1"/>
    </xf>
    <xf numFmtId="9" fontId="5" fillId="0" borderId="16" xfId="1" applyFont="1" applyBorder="1" applyAlignment="1" applyProtection="1">
      <alignment horizontal="center"/>
    </xf>
    <xf numFmtId="1" fontId="5" fillId="0" borderId="16" xfId="0" applyNumberFormat="1" applyFont="1" applyBorder="1" applyAlignment="1">
      <alignment horizontal="center" vertical="center" wrapText="1"/>
    </xf>
    <xf numFmtId="164" fontId="5" fillId="0" borderId="16" xfId="0" applyNumberFormat="1" applyFont="1" applyBorder="1" applyAlignment="1">
      <alignment horizontal="center" vertical="center" wrapText="1"/>
    </xf>
    <xf numFmtId="9" fontId="5" fillId="0" borderId="8" xfId="1" applyFont="1" applyBorder="1" applyAlignment="1" applyProtection="1">
      <alignment horizontal="center"/>
    </xf>
    <xf numFmtId="1" fontId="5" fillId="0" borderId="8" xfId="0" applyNumberFormat="1" applyFont="1" applyBorder="1" applyAlignment="1">
      <alignment horizontal="center" vertical="center" wrapText="1"/>
    </xf>
    <xf numFmtId="164" fontId="5" fillId="0" borderId="8" xfId="0" applyNumberFormat="1" applyFont="1" applyBorder="1" applyAlignment="1">
      <alignment horizontal="center" vertical="center" wrapText="1"/>
    </xf>
    <xf numFmtId="9" fontId="5" fillId="2" borderId="40" xfId="0" applyNumberFormat="1" applyFont="1" applyFill="1" applyBorder="1" applyAlignment="1">
      <alignment horizontal="center" vertical="center"/>
    </xf>
    <xf numFmtId="0" fontId="4" fillId="3" borderId="40" xfId="0" applyFont="1" applyFill="1" applyBorder="1" applyAlignment="1">
      <alignment horizontal="right" vertical="center" wrapText="1"/>
    </xf>
    <xf numFmtId="164" fontId="9" fillId="3" borderId="40" xfId="0" applyNumberFormat="1" applyFont="1" applyFill="1" applyBorder="1" applyAlignment="1">
      <alignment horizontal="center" vertical="center"/>
    </xf>
    <xf numFmtId="0" fontId="0" fillId="0" borderId="44" xfId="0" applyBorder="1" applyAlignment="1">
      <alignment horizontal="center" vertical="center" wrapText="1"/>
    </xf>
    <xf numFmtId="9" fontId="5" fillId="2" borderId="42" xfId="0" applyNumberFormat="1" applyFont="1" applyFill="1" applyBorder="1" applyAlignment="1">
      <alignment horizontal="center" vertical="center"/>
    </xf>
    <xf numFmtId="164" fontId="9" fillId="3" borderId="42" xfId="0" applyNumberFormat="1" applyFont="1" applyFill="1" applyBorder="1" applyAlignment="1">
      <alignment horizontal="center" vertical="center"/>
    </xf>
    <xf numFmtId="1" fontId="8" fillId="0" borderId="30" xfId="0" applyNumberFormat="1" applyFont="1" applyBorder="1" applyAlignment="1" applyProtection="1">
      <alignment horizontal="center"/>
      <protection locked="0"/>
    </xf>
    <xf numFmtId="1" fontId="8" fillId="0" borderId="7" xfId="0" applyNumberFormat="1" applyFont="1" applyBorder="1" applyAlignment="1" applyProtection="1">
      <alignment horizontal="center"/>
      <protection locked="0"/>
    </xf>
    <xf numFmtId="1" fontId="8" fillId="0" borderId="27" xfId="0" applyNumberFormat="1" applyFont="1" applyBorder="1" applyAlignment="1" applyProtection="1">
      <alignment horizontal="center"/>
      <protection locked="0"/>
    </xf>
    <xf numFmtId="1" fontId="8" fillId="0" borderId="16" xfId="0" applyNumberFormat="1" applyFont="1" applyBorder="1" applyAlignment="1" applyProtection="1">
      <alignment horizontal="center"/>
      <protection locked="0"/>
    </xf>
    <xf numFmtId="1" fontId="8" fillId="0" borderId="8" xfId="0" applyNumberFormat="1" applyFont="1" applyBorder="1" applyAlignment="1" applyProtection="1">
      <alignment horizontal="center"/>
      <protection locked="0"/>
    </xf>
    <xf numFmtId="1" fontId="6" fillId="0" borderId="30" xfId="0" applyNumberFormat="1" applyFont="1" applyBorder="1" applyAlignment="1" applyProtection="1">
      <alignment horizontal="center"/>
      <protection locked="0"/>
    </xf>
    <xf numFmtId="1" fontId="6" fillId="0" borderId="7" xfId="0" applyNumberFormat="1" applyFont="1" applyBorder="1" applyAlignment="1" applyProtection="1">
      <alignment horizontal="center"/>
      <protection locked="0"/>
    </xf>
    <xf numFmtId="1" fontId="6" fillId="0" borderId="27" xfId="0" applyNumberFormat="1" applyFont="1" applyBorder="1" applyAlignment="1" applyProtection="1">
      <alignment horizontal="center"/>
      <protection locked="0"/>
    </xf>
    <xf numFmtId="1" fontId="6" fillId="0" borderId="7" xfId="0" applyNumberFormat="1" applyFont="1" applyBorder="1" applyAlignment="1" applyProtection="1">
      <alignment horizontal="center" vertical="center"/>
      <protection locked="0"/>
    </xf>
    <xf numFmtId="1" fontId="6" fillId="0" borderId="8" xfId="0" applyNumberFormat="1" applyFont="1" applyBorder="1" applyAlignment="1" applyProtection="1">
      <alignment horizontal="center" vertical="center"/>
      <protection locked="0"/>
    </xf>
    <xf numFmtId="14" fontId="5" fillId="0" borderId="45" xfId="0" applyNumberFormat="1" applyFont="1" applyBorder="1" applyAlignment="1">
      <alignment horizontal="left"/>
    </xf>
    <xf numFmtId="0" fontId="5" fillId="0" borderId="10" xfId="0" applyFont="1" applyBorder="1" applyProtection="1">
      <protection locked="0"/>
    </xf>
    <xf numFmtId="0" fontId="5" fillId="5" borderId="14" xfId="0" applyFont="1" applyFill="1" applyBorder="1" applyAlignment="1" applyProtection="1">
      <alignment horizontal="left"/>
      <protection locked="0"/>
    </xf>
    <xf numFmtId="0" fontId="5" fillId="0" borderId="31" xfId="0" applyFont="1" applyBorder="1" applyAlignment="1" applyProtection="1">
      <alignment horizontal="left"/>
      <protection locked="0"/>
    </xf>
    <xf numFmtId="0" fontId="5" fillId="0" borderId="23" xfId="0" applyFont="1" applyBorder="1" applyAlignment="1" applyProtection="1">
      <alignment horizontal="left"/>
      <protection locked="0"/>
    </xf>
    <xf numFmtId="0" fontId="6" fillId="0" borderId="23" xfId="0" applyFont="1" applyBorder="1" applyAlignment="1" applyProtection="1">
      <alignment horizontal="left"/>
      <protection locked="0"/>
    </xf>
    <xf numFmtId="0" fontId="5" fillId="0" borderId="28" xfId="0" applyFont="1" applyBorder="1" applyAlignment="1" applyProtection="1">
      <alignment horizontal="left"/>
      <protection locked="0"/>
    </xf>
    <xf numFmtId="0" fontId="5" fillId="0" borderId="21" xfId="0" applyFont="1" applyBorder="1" applyAlignment="1" applyProtection="1">
      <alignment horizontal="left"/>
      <protection locked="0"/>
    </xf>
    <xf numFmtId="0" fontId="5" fillId="0" borderId="38" xfId="0" applyFont="1" applyBorder="1" applyAlignment="1" applyProtection="1">
      <alignment horizontal="left"/>
      <protection locked="0"/>
    </xf>
    <xf numFmtId="0" fontId="0" fillId="0" borderId="31" xfId="0" applyBorder="1" applyAlignment="1" applyProtection="1">
      <alignment horizontal="left" vertical="center"/>
      <protection locked="0"/>
    </xf>
    <xf numFmtId="164" fontId="4" fillId="0" borderId="23" xfId="0" applyNumberFormat="1" applyFont="1" applyBorder="1" applyAlignment="1" applyProtection="1">
      <alignment horizontal="left" vertical="center" wrapText="1"/>
      <protection locked="0"/>
    </xf>
    <xf numFmtId="0" fontId="7" fillId="0" borderId="23" xfId="0" applyFont="1" applyBorder="1" applyAlignment="1" applyProtection="1">
      <alignment horizontal="left"/>
      <protection locked="0"/>
    </xf>
    <xf numFmtId="0" fontId="7" fillId="0" borderId="28" xfId="0" applyFont="1" applyBorder="1" applyAlignment="1" applyProtection="1">
      <alignment horizontal="left"/>
      <protection locked="0"/>
    </xf>
    <xf numFmtId="0" fontId="7" fillId="0" borderId="31" xfId="0" applyFont="1" applyBorder="1" applyAlignment="1" applyProtection="1">
      <alignment horizontal="left"/>
      <protection locked="0"/>
    </xf>
    <xf numFmtId="0" fontId="3" fillId="0" borderId="23" xfId="0" applyFont="1" applyBorder="1" applyAlignment="1" applyProtection="1">
      <alignment horizontal="left"/>
      <protection locked="0"/>
    </xf>
    <xf numFmtId="0" fontId="0" fillId="0" borderId="23" xfId="0" applyBorder="1" applyAlignment="1" applyProtection="1">
      <alignment horizontal="left"/>
      <protection locked="0"/>
    </xf>
    <xf numFmtId="0" fontId="0" fillId="0" borderId="28" xfId="0" applyBorder="1" applyAlignment="1" applyProtection="1">
      <alignment horizontal="left"/>
      <protection locked="0"/>
    </xf>
    <xf numFmtId="0" fontId="4" fillId="0" borderId="24" xfId="0" applyFont="1" applyBorder="1" applyAlignment="1">
      <alignment vertical="top"/>
    </xf>
    <xf numFmtId="14" fontId="5" fillId="0" borderId="46" xfId="0" quotePrefix="1" applyNumberFormat="1" applyFont="1" applyBorder="1" applyAlignment="1">
      <alignment horizontal="left"/>
    </xf>
    <xf numFmtId="0" fontId="4" fillId="7" borderId="0" xfId="0" applyFont="1" applyFill="1" applyAlignment="1">
      <alignment horizontal="center" vertical="top"/>
    </xf>
    <xf numFmtId="0" fontId="5" fillId="0" borderId="47" xfId="0" applyFont="1" applyBorder="1"/>
    <xf numFmtId="0" fontId="5" fillId="0" borderId="48" xfId="0" applyFont="1" applyBorder="1" applyAlignment="1" applyProtection="1">
      <alignment horizontal="left"/>
      <protection locked="0"/>
    </xf>
    <xf numFmtId="1" fontId="6" fillId="0" borderId="8" xfId="0" applyNumberFormat="1" applyFont="1" applyBorder="1" applyAlignment="1" applyProtection="1">
      <alignment horizontal="center"/>
      <protection locked="0"/>
    </xf>
    <xf numFmtId="9" fontId="5" fillId="0" borderId="8" xfId="1" applyFont="1" applyBorder="1" applyAlignment="1">
      <alignment horizontal="center"/>
    </xf>
    <xf numFmtId="164" fontId="7" fillId="0" borderId="8" xfId="0" applyNumberFormat="1" applyFont="1" applyBorder="1" applyAlignment="1">
      <alignment horizontal="center"/>
    </xf>
    <xf numFmtId="1" fontId="6" fillId="0" borderId="16" xfId="0" applyNumberFormat="1" applyFont="1" applyBorder="1" applyAlignment="1" applyProtection="1">
      <alignment horizontal="center"/>
      <protection locked="0"/>
    </xf>
    <xf numFmtId="9" fontId="5" fillId="0" borderId="16" xfId="1" applyFont="1" applyBorder="1" applyAlignment="1">
      <alignment horizontal="center"/>
    </xf>
    <xf numFmtId="1" fontId="7" fillId="0" borderId="16" xfId="0" applyNumberFormat="1" applyFont="1" applyBorder="1" applyAlignment="1">
      <alignment horizontal="center"/>
    </xf>
    <xf numFmtId="0" fontId="4" fillId="7" borderId="1" xfId="0" applyFont="1" applyFill="1" applyBorder="1" applyAlignment="1">
      <alignment horizontal="center" vertical="top"/>
    </xf>
    <xf numFmtId="0" fontId="4" fillId="0" borderId="9" xfId="0" applyFont="1" applyBorder="1" applyAlignment="1">
      <alignment horizontal="center" vertical="top"/>
    </xf>
    <xf numFmtId="0" fontId="4" fillId="0" borderId="10" xfId="0" applyFont="1" applyBorder="1" applyAlignment="1">
      <alignment horizontal="center" vertical="top"/>
    </xf>
    <xf numFmtId="0" fontId="17" fillId="2" borderId="25" xfId="0" applyFont="1" applyFill="1" applyBorder="1" applyAlignment="1">
      <alignment horizontal="left" vertical="top"/>
    </xf>
    <xf numFmtId="0" fontId="17" fillId="2" borderId="45" xfId="0" applyFont="1" applyFill="1" applyBorder="1" applyAlignment="1">
      <alignment horizontal="left" vertical="top"/>
    </xf>
    <xf numFmtId="0" fontId="5" fillId="0" borderId="0" xfId="0" applyFont="1" applyAlignment="1">
      <alignment horizontal="left" vertical="top" wrapText="1"/>
    </xf>
    <xf numFmtId="0" fontId="5" fillId="0" borderId="0" xfId="0" applyFont="1" applyAlignment="1">
      <alignment horizontal="left" wrapText="1"/>
    </xf>
    <xf numFmtId="0" fontId="16" fillId="0" borderId="0" xfId="3" applyAlignment="1">
      <alignment horizontal="center" vertical="top" wrapText="1"/>
    </xf>
    <xf numFmtId="0" fontId="5" fillId="0" borderId="0" xfId="0" applyFont="1" applyAlignment="1">
      <alignment horizontal="center" vertical="top" wrapText="1"/>
    </xf>
    <xf numFmtId="0" fontId="14" fillId="0" borderId="29" xfId="0" applyFont="1" applyBorder="1" applyAlignment="1">
      <alignment horizontal="center" vertical="center" textRotation="90"/>
    </xf>
    <xf numFmtId="0" fontId="14" fillId="0" borderId="32" xfId="0" applyFont="1" applyBorder="1" applyAlignment="1">
      <alignment horizontal="center" vertical="center" textRotation="90"/>
    </xf>
    <xf numFmtId="0" fontId="14" fillId="0" borderId="33" xfId="0" applyFont="1" applyBorder="1" applyAlignment="1">
      <alignment horizontal="center" vertical="center" textRotation="90"/>
    </xf>
    <xf numFmtId="0" fontId="14" fillId="0" borderId="20" xfId="0" applyFont="1" applyBorder="1" applyAlignment="1">
      <alignment horizontal="center" vertical="center" textRotation="90" wrapText="1"/>
    </xf>
    <xf numFmtId="0" fontId="14" fillId="0" borderId="32" xfId="0" applyFont="1" applyBorder="1" applyAlignment="1">
      <alignment horizontal="center" vertical="center" textRotation="90" wrapText="1"/>
    </xf>
    <xf numFmtId="0" fontId="14" fillId="0" borderId="37" xfId="0" applyFont="1" applyBorder="1" applyAlignment="1">
      <alignment horizontal="center" vertical="center" textRotation="90" wrapText="1"/>
    </xf>
    <xf numFmtId="0" fontId="14" fillId="0" borderId="29" xfId="0" applyFont="1" applyBorder="1" applyAlignment="1">
      <alignment horizontal="center" vertical="center" textRotation="90" wrapText="1"/>
    </xf>
    <xf numFmtId="0" fontId="14" fillId="0" borderId="33" xfId="0" applyFont="1" applyBorder="1" applyAlignment="1">
      <alignment horizontal="center" vertical="center" textRotation="90" wrapText="1"/>
    </xf>
    <xf numFmtId="0" fontId="0" fillId="0" borderId="0" xfId="0" applyAlignment="1">
      <alignment horizontal="left" vertical="center" wrapText="1"/>
    </xf>
    <xf numFmtId="0" fontId="5" fillId="0" borderId="22" xfId="0" applyFont="1" applyBorder="1" applyAlignment="1">
      <alignment horizontal="center" wrapText="1"/>
    </xf>
    <xf numFmtId="0" fontId="5" fillId="0" borderId="24" xfId="0" applyFont="1" applyBorder="1" applyAlignment="1">
      <alignment horizontal="center" wrapText="1"/>
    </xf>
    <xf numFmtId="0" fontId="5" fillId="0" borderId="25" xfId="0" applyFont="1" applyBorder="1" applyAlignment="1">
      <alignment horizontal="center" wrapText="1"/>
    </xf>
    <xf numFmtId="0" fontId="5" fillId="0" borderId="2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4" fillId="0" borderId="17" xfId="0" applyFont="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6"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textRotation="90" wrapText="1"/>
    </xf>
    <xf numFmtId="0" fontId="2" fillId="0" borderId="5" xfId="0" applyFont="1" applyBorder="1" applyAlignment="1">
      <alignment horizontal="center" textRotation="90" wrapText="1"/>
    </xf>
    <xf numFmtId="0" fontId="2" fillId="0" borderId="1" xfId="0" applyFont="1" applyBorder="1" applyAlignment="1">
      <alignment horizontal="center" textRotation="90" wrapText="1"/>
    </xf>
    <xf numFmtId="164" fontId="5" fillId="0" borderId="45" xfId="0" applyNumberFormat="1" applyFont="1" applyBorder="1"/>
    <xf numFmtId="164" fontId="5" fillId="2" borderId="45" xfId="0" applyNumberFormat="1" applyFont="1" applyFill="1" applyBorder="1"/>
    <xf numFmtId="0" fontId="5" fillId="0" borderId="12" xfId="0" applyFont="1" applyBorder="1" applyAlignment="1" applyProtection="1">
      <alignment wrapText="1"/>
      <protection locked="0"/>
    </xf>
  </cellXfs>
  <cellStyles count="4">
    <cellStyle name="Good" xfId="2" builtinId="26"/>
    <cellStyle name="Hyperlink" xfId="3" builtinId="8"/>
    <cellStyle name="Normal" xfId="0" builtinId="0"/>
    <cellStyle name="Percent" xfId="1" builtinId="5"/>
  </cellStyles>
  <dxfs count="10">
    <dxf>
      <font>
        <color rgb="FFC00000"/>
      </font>
      <fill>
        <patternFill>
          <bgColor rgb="FFFFCCCC"/>
        </patternFill>
      </fill>
    </dxf>
    <dxf>
      <font>
        <color rgb="FF006100"/>
      </font>
      <fill>
        <patternFill>
          <bgColor rgb="FFC6EFCE"/>
        </patternFill>
      </fill>
    </dxf>
    <dxf>
      <font>
        <color theme="5" tint="-0.24994659260841701"/>
      </font>
      <fill>
        <patternFill>
          <bgColor theme="5" tint="0.59996337778862885"/>
        </patternFill>
      </fill>
    </dxf>
    <dxf>
      <font>
        <color theme="6" tint="-0.24994659260841701"/>
      </font>
      <fill>
        <patternFill>
          <bgColor theme="9" tint="0.79998168889431442"/>
        </patternFill>
      </fill>
    </dxf>
    <dxf>
      <font>
        <color rgb="FFC00000"/>
      </font>
      <fill>
        <patternFill>
          <bgColor rgb="FFFFCCCC"/>
        </patternFill>
      </fill>
    </dxf>
    <dxf>
      <font>
        <color rgb="FF006100"/>
      </font>
      <fill>
        <patternFill>
          <bgColor rgb="FFC6EFCE"/>
        </patternFill>
      </fill>
    </dxf>
    <dxf>
      <font>
        <color theme="5" tint="-0.24994659260841701"/>
      </font>
      <fill>
        <patternFill>
          <bgColor theme="5" tint="0.59996337778862885"/>
        </patternFill>
      </fill>
    </dxf>
    <dxf>
      <font>
        <color theme="6" tint="-0.24994659260841701"/>
      </font>
      <fill>
        <patternFill>
          <bgColor theme="9" tint="0.79998168889431442"/>
        </patternFill>
      </fill>
    </dxf>
    <dxf>
      <font>
        <color theme="5" tint="-0.24994659260841701"/>
      </font>
      <fill>
        <patternFill>
          <bgColor theme="5" tint="0.59996337778862885"/>
        </patternFill>
      </fill>
    </dxf>
    <dxf>
      <font>
        <color theme="6" tint="-0.24994659260841701"/>
      </font>
      <fill>
        <patternFill>
          <bgColor theme="9" tint="0.79998168889431442"/>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2281170</xdr:colOff>
      <xdr:row>0</xdr:row>
      <xdr:rowOff>108831</xdr:rowOff>
    </xdr:from>
    <xdr:to>
      <xdr:col>1</xdr:col>
      <xdr:colOff>3967228</xdr:colOff>
      <xdr:row>3</xdr:row>
      <xdr:rowOff>123265</xdr:rowOff>
    </xdr:to>
    <xdr:pic>
      <xdr:nvPicPr>
        <xdr:cNvPr id="3" name="Picture 2">
          <a:extLst>
            <a:ext uri="{FF2B5EF4-FFF2-40B4-BE49-F238E27FC236}">
              <a16:creationId xmlns:a16="http://schemas.microsoft.com/office/drawing/2014/main" id="{02A92B52-475F-4C54-8375-23F8899858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05170" y="108831"/>
          <a:ext cx="1686058" cy="5859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890520</xdr:colOff>
      <xdr:row>0</xdr:row>
      <xdr:rowOff>108831</xdr:rowOff>
    </xdr:from>
    <xdr:to>
      <xdr:col>6</xdr:col>
      <xdr:colOff>2576578</xdr:colOff>
      <xdr:row>3</xdr:row>
      <xdr:rowOff>123265</xdr:rowOff>
    </xdr:to>
    <xdr:pic>
      <xdr:nvPicPr>
        <xdr:cNvPr id="3" name="Picture 2">
          <a:extLst>
            <a:ext uri="{FF2B5EF4-FFF2-40B4-BE49-F238E27FC236}">
              <a16:creationId xmlns:a16="http://schemas.microsoft.com/office/drawing/2014/main" id="{063E1BAC-52BE-FAFF-8760-819804BDC3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76049" y="108831"/>
          <a:ext cx="1686058" cy="58593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1585285</xdr:colOff>
      <xdr:row>0</xdr:row>
      <xdr:rowOff>108831</xdr:rowOff>
    </xdr:from>
    <xdr:to>
      <xdr:col>6</xdr:col>
      <xdr:colOff>3271343</xdr:colOff>
      <xdr:row>3</xdr:row>
      <xdr:rowOff>123265</xdr:rowOff>
    </xdr:to>
    <xdr:pic>
      <xdr:nvPicPr>
        <xdr:cNvPr id="3" name="Picture 2">
          <a:extLst>
            <a:ext uri="{FF2B5EF4-FFF2-40B4-BE49-F238E27FC236}">
              <a16:creationId xmlns:a16="http://schemas.microsoft.com/office/drawing/2014/main" id="{72BD88F5-10E4-402A-AFE1-DADFC9BC81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90667" y="108831"/>
          <a:ext cx="1686058" cy="58593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nzcbuildings.co.uk/pilotversion"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15715-82C2-4465-88A3-0A3BA11EFBD3}">
  <sheetPr>
    <tabColor theme="9" tint="0.39997558519241921"/>
  </sheetPr>
  <dimension ref="A1:AG48"/>
  <sheetViews>
    <sheetView tabSelected="1" workbookViewId="0">
      <selection activeCell="I22" sqref="I22"/>
    </sheetView>
  </sheetViews>
  <sheetFormatPr defaultRowHeight="15" x14ac:dyDescent="0.25"/>
  <cols>
    <col min="1" max="1" width="22.85546875" style="38" bestFit="1" customWidth="1"/>
    <col min="2" max="2" width="61.28515625" style="11" customWidth="1"/>
    <col min="3" max="3" width="14" style="36" customWidth="1"/>
    <col min="4" max="10" width="9.140625" style="11"/>
  </cols>
  <sheetData>
    <row r="1" spans="1:33" x14ac:dyDescent="0.25">
      <c r="A1" s="1"/>
      <c r="B1"/>
      <c r="C1" s="1"/>
      <c r="D1" s="27"/>
      <c r="E1" s="2"/>
      <c r="F1" s="2"/>
      <c r="G1" s="23"/>
      <c r="H1" s="7"/>
      <c r="I1" s="7"/>
      <c r="J1" s="7"/>
      <c r="K1" s="7"/>
      <c r="L1" s="7"/>
      <c r="M1" s="7"/>
      <c r="N1" s="7"/>
      <c r="O1" s="7"/>
      <c r="P1" s="7"/>
      <c r="Q1" s="7"/>
      <c r="R1" s="7"/>
      <c r="S1" s="7"/>
      <c r="T1" s="7"/>
      <c r="U1" s="7"/>
      <c r="V1" s="7"/>
      <c r="W1" s="7"/>
      <c r="X1" s="7"/>
      <c r="Y1" s="7"/>
      <c r="Z1" s="7"/>
      <c r="AA1" s="7"/>
      <c r="AB1" s="7"/>
      <c r="AC1" s="7"/>
      <c r="AD1" s="7"/>
      <c r="AE1" s="7"/>
      <c r="AF1" s="7"/>
      <c r="AG1" s="7"/>
    </row>
    <row r="2" spans="1:33" x14ac:dyDescent="0.25">
      <c r="A2" s="1"/>
      <c r="B2"/>
      <c r="C2" s="1"/>
      <c r="D2" s="27"/>
      <c r="E2" s="2"/>
      <c r="F2" s="2"/>
      <c r="G2" s="23"/>
      <c r="H2" s="7"/>
      <c r="I2" s="7"/>
      <c r="J2" s="7"/>
      <c r="K2" s="7"/>
      <c r="L2" s="7"/>
      <c r="M2" s="7"/>
      <c r="N2" s="7"/>
      <c r="O2" s="7"/>
      <c r="P2" s="7"/>
      <c r="Q2" s="7"/>
      <c r="R2" s="7"/>
      <c r="S2" s="7"/>
      <c r="T2" s="7"/>
      <c r="U2" s="7"/>
      <c r="V2" s="7"/>
      <c r="W2" s="7"/>
      <c r="X2" s="7"/>
      <c r="Y2" s="7"/>
      <c r="Z2" s="7"/>
      <c r="AA2" s="7"/>
      <c r="AB2" s="7"/>
      <c r="AC2" s="7"/>
      <c r="AD2" s="7"/>
      <c r="AE2" s="7"/>
      <c r="AF2" s="7"/>
      <c r="AG2" s="7"/>
    </row>
    <row r="3" spans="1:33" x14ac:dyDescent="0.25">
      <c r="A3" s="1"/>
      <c r="B3"/>
      <c r="C3" s="1"/>
      <c r="D3" s="27"/>
      <c r="E3" s="2"/>
      <c r="F3" s="2"/>
      <c r="G3" s="23"/>
      <c r="H3" s="7"/>
      <c r="I3" s="7"/>
      <c r="J3" s="7"/>
      <c r="K3" s="7"/>
      <c r="L3" s="7"/>
      <c r="M3" s="7"/>
      <c r="N3" s="7"/>
      <c r="O3" s="7"/>
      <c r="P3" s="7"/>
      <c r="Q3" s="7"/>
      <c r="R3" s="7"/>
      <c r="S3" s="7"/>
      <c r="T3" s="7"/>
      <c r="U3" s="7"/>
      <c r="V3" s="7"/>
      <c r="W3" s="7"/>
      <c r="X3" s="7"/>
      <c r="Y3" s="7"/>
      <c r="Z3" s="7"/>
      <c r="AA3" s="7"/>
      <c r="AB3" s="7"/>
      <c r="AC3" s="7"/>
      <c r="AD3" s="7"/>
      <c r="AE3" s="7"/>
      <c r="AF3" s="7"/>
      <c r="AG3" s="7"/>
    </row>
    <row r="4" spans="1:33" x14ac:dyDescent="0.25">
      <c r="A4" s="1"/>
      <c r="B4"/>
      <c r="C4" s="1"/>
      <c r="D4" s="27"/>
      <c r="E4" s="2"/>
      <c r="F4" s="2"/>
      <c r="G4" s="23"/>
      <c r="H4" s="7"/>
      <c r="I4" s="7"/>
      <c r="J4" s="7"/>
      <c r="K4" s="7"/>
      <c r="L4" s="7"/>
      <c r="M4" s="7"/>
      <c r="N4" s="7"/>
      <c r="O4" s="7"/>
      <c r="P4" s="7"/>
      <c r="Q4" s="7"/>
      <c r="R4" s="7"/>
      <c r="S4" s="7"/>
      <c r="T4" s="7"/>
      <c r="U4" s="7"/>
      <c r="V4" s="7"/>
      <c r="W4" s="7"/>
      <c r="X4" s="7"/>
      <c r="Y4" s="7"/>
      <c r="Z4" s="7"/>
      <c r="AA4" s="7"/>
      <c r="AB4" s="7"/>
      <c r="AC4" s="7"/>
      <c r="AD4" s="7"/>
      <c r="AE4" s="7"/>
      <c r="AF4" s="7"/>
      <c r="AG4" s="7"/>
    </row>
    <row r="5" spans="1:33" ht="15.75" thickBot="1" x14ac:dyDescent="0.3"/>
    <row r="6" spans="1:33" x14ac:dyDescent="0.25">
      <c r="A6" s="39" t="s">
        <v>141</v>
      </c>
      <c r="B6" s="46" t="s">
        <v>142</v>
      </c>
    </row>
    <row r="7" spans="1:33" x14ac:dyDescent="0.25">
      <c r="A7" s="97" t="s">
        <v>101</v>
      </c>
      <c r="B7" s="132">
        <v>45868</v>
      </c>
    </row>
    <row r="8" spans="1:33" x14ac:dyDescent="0.25">
      <c r="A8" s="149" t="s">
        <v>149</v>
      </c>
      <c r="B8" s="150" t="s">
        <v>143</v>
      </c>
    </row>
    <row r="9" spans="1:33" ht="15.75" thickBot="1" x14ac:dyDescent="0.3">
      <c r="A9" s="40" t="s">
        <v>150</v>
      </c>
      <c r="B9" s="47" t="s">
        <v>144</v>
      </c>
    </row>
    <row r="11" spans="1:33" x14ac:dyDescent="0.25">
      <c r="A11" s="38" t="s">
        <v>102</v>
      </c>
    </row>
    <row r="12" spans="1:33" ht="77.25" customHeight="1" x14ac:dyDescent="0.25">
      <c r="A12" s="165" t="s">
        <v>122</v>
      </c>
      <c r="B12" s="165"/>
    </row>
    <row r="13" spans="1:33" x14ac:dyDescent="0.25">
      <c r="A13" s="167" t="s">
        <v>127</v>
      </c>
      <c r="B13" s="168"/>
    </row>
    <row r="14" spans="1:33" x14ac:dyDescent="0.25">
      <c r="A14" s="93"/>
      <c r="B14" s="93"/>
    </row>
    <row r="15" spans="1:33" x14ac:dyDescent="0.25">
      <c r="A15" s="38" t="s">
        <v>136</v>
      </c>
      <c r="B15" s="93"/>
    </row>
    <row r="16" spans="1:33" ht="45.75" customHeight="1" x14ac:dyDescent="0.25">
      <c r="A16" s="165" t="s">
        <v>139</v>
      </c>
      <c r="B16" s="165"/>
    </row>
    <row r="17" spans="1:2" ht="30" customHeight="1" x14ac:dyDescent="0.25">
      <c r="A17" s="165" t="s">
        <v>137</v>
      </c>
      <c r="B17" s="165"/>
    </row>
    <row r="18" spans="1:2" ht="30" customHeight="1" x14ac:dyDescent="0.25">
      <c r="A18" s="165" t="s">
        <v>138</v>
      </c>
      <c r="B18" s="165"/>
    </row>
    <row r="19" spans="1:2" ht="30" customHeight="1" x14ac:dyDescent="0.25">
      <c r="A19" s="165" t="s">
        <v>140</v>
      </c>
      <c r="B19" s="165"/>
    </row>
    <row r="20" spans="1:2" x14ac:dyDescent="0.25">
      <c r="A20" s="95"/>
      <c r="B20" s="94"/>
    </row>
    <row r="21" spans="1:2" x14ac:dyDescent="0.25">
      <c r="A21" s="38" t="s">
        <v>103</v>
      </c>
    </row>
    <row r="22" spans="1:2" x14ac:dyDescent="0.25">
      <c r="A22" s="42"/>
      <c r="B22" s="11" t="s">
        <v>99</v>
      </c>
    </row>
    <row r="23" spans="1:2" x14ac:dyDescent="0.25">
      <c r="A23" s="37">
        <v>0</v>
      </c>
      <c r="B23" s="11" t="s">
        <v>129</v>
      </c>
    </row>
    <row r="24" spans="1:2" x14ac:dyDescent="0.25">
      <c r="A24" s="151"/>
      <c r="B24" s="11" t="s">
        <v>145</v>
      </c>
    </row>
    <row r="25" spans="1:2" x14ac:dyDescent="0.25">
      <c r="A25" s="43" t="s">
        <v>105</v>
      </c>
      <c r="B25" s="11" t="s">
        <v>126</v>
      </c>
    </row>
    <row r="26" spans="1:2" x14ac:dyDescent="0.25">
      <c r="A26" s="44" t="s">
        <v>104</v>
      </c>
      <c r="B26" s="166" t="s">
        <v>106</v>
      </c>
    </row>
    <row r="27" spans="1:2" x14ac:dyDescent="0.25">
      <c r="A27" s="45"/>
      <c r="B27" s="166"/>
    </row>
    <row r="28" spans="1:2" ht="15.75" thickBot="1" x14ac:dyDescent="0.3"/>
    <row r="29" spans="1:2" x14ac:dyDescent="0.25">
      <c r="A29" s="39" t="s">
        <v>97</v>
      </c>
      <c r="B29" s="133"/>
    </row>
    <row r="30" spans="1:2" ht="30" customHeight="1" x14ac:dyDescent="0.25">
      <c r="A30" s="41" t="s">
        <v>96</v>
      </c>
      <c r="B30" s="196"/>
    </row>
    <row r="31" spans="1:2" ht="35.25" customHeight="1" x14ac:dyDescent="0.25">
      <c r="A31" s="41" t="s">
        <v>100</v>
      </c>
      <c r="B31" s="196"/>
    </row>
    <row r="32" spans="1:2" ht="15.75" thickBot="1" x14ac:dyDescent="0.3">
      <c r="A32" s="40" t="s">
        <v>98</v>
      </c>
      <c r="B32" s="134"/>
    </row>
    <row r="34" spans="1:3" ht="15.75" thickBot="1" x14ac:dyDescent="0.3"/>
    <row r="35" spans="1:3" x14ac:dyDescent="0.25">
      <c r="A35" s="161" t="s">
        <v>132</v>
      </c>
      <c r="B35" s="162"/>
    </row>
    <row r="36" spans="1:3" x14ac:dyDescent="0.25">
      <c r="A36" s="97" t="s">
        <v>128</v>
      </c>
      <c r="B36" s="98" t="e">
        <f>MROUND('Upfront Carbon'!$F$42,0.1)&amp;" kg CO2e/m2 GIA"</f>
        <v>#DIV/0!</v>
      </c>
      <c r="C36" s="11"/>
    </row>
    <row r="37" spans="1:3" ht="15.75" thickBot="1" x14ac:dyDescent="0.3">
      <c r="A37" s="40" t="s">
        <v>130</v>
      </c>
      <c r="B37" s="96" t="str">
        <f>'Upfront Carbon'!$C$42&amp;" m2"</f>
        <v>0 m2</v>
      </c>
    </row>
    <row r="38" spans="1:3" ht="15.75" thickBot="1" x14ac:dyDescent="0.3"/>
    <row r="39" spans="1:3" x14ac:dyDescent="0.25">
      <c r="A39" s="161" t="s">
        <v>131</v>
      </c>
      <c r="B39" s="162"/>
    </row>
    <row r="40" spans="1:3" x14ac:dyDescent="0.25">
      <c r="A40" s="97" t="s">
        <v>128</v>
      </c>
      <c r="B40" s="98" t="e">
        <f>MROUND('Upfront Carbon'!$F$60,0.1)&amp;" kg CO2e/m2 GIA"</f>
        <v>#DIV/0!</v>
      </c>
    </row>
    <row r="41" spans="1:3" ht="15.75" thickBot="1" x14ac:dyDescent="0.3">
      <c r="A41" s="40" t="s">
        <v>130</v>
      </c>
      <c r="B41" s="96" t="str">
        <f>'Upfront Carbon'!$C$60&amp;" m2"</f>
        <v>0 m2</v>
      </c>
    </row>
    <row r="42" spans="1:3" ht="15.75" thickBot="1" x14ac:dyDescent="0.3"/>
    <row r="43" spans="1:3" x14ac:dyDescent="0.25">
      <c r="A43" s="161" t="s">
        <v>133</v>
      </c>
      <c r="B43" s="162"/>
    </row>
    <row r="44" spans="1:3" x14ac:dyDescent="0.25">
      <c r="A44" s="97" t="s">
        <v>134</v>
      </c>
      <c r="B44" s="194" t="e">
        <f>MROUND(EUI!$F$113,0.1)&amp;" kWh/m2 GIA/year"</f>
        <v>#DIV/0!</v>
      </c>
    </row>
    <row r="45" spans="1:3" x14ac:dyDescent="0.25">
      <c r="A45" s="41" t="s">
        <v>130</v>
      </c>
      <c r="B45" s="99" t="str">
        <f>EUI!$C$113&amp;" m2"</f>
        <v>0 m2</v>
      </c>
    </row>
    <row r="46" spans="1:3" x14ac:dyDescent="0.25">
      <c r="A46" s="163" t="s">
        <v>135</v>
      </c>
      <c r="B46" s="164"/>
    </row>
    <row r="47" spans="1:3" x14ac:dyDescent="0.25">
      <c r="A47" s="101" t="s">
        <v>134</v>
      </c>
      <c r="B47" s="195" t="e">
        <f>MROUND(EUI!$F$126,0.1)&amp;" kWh/m2 NIA/year"</f>
        <v>#DIV/0!</v>
      </c>
    </row>
    <row r="48" spans="1:3" ht="15.75" thickBot="1" x14ac:dyDescent="0.3">
      <c r="A48" s="102" t="s">
        <v>130</v>
      </c>
      <c r="B48" s="100" t="str">
        <f>EUI!$C$126&amp;" m2"</f>
        <v>0 m2</v>
      </c>
    </row>
  </sheetData>
  <sheetProtection algorithmName="SHA-512" hashValue="CckgMQtDlwDNws8rIAXWYA8/g6A3enlqQSSW5s1S6mJnmkhrZt7/a8N7YsUB4GfC3jT9Jrgni/VgbkBKmwKWJA==" saltValue="Y4yToQLNjYJ9V3Ak5UP83g==" spinCount="100000" sheet="1" objects="1" scenarios="1"/>
  <mergeCells count="11">
    <mergeCell ref="A12:B12"/>
    <mergeCell ref="B26:B27"/>
    <mergeCell ref="A13:B13"/>
    <mergeCell ref="A35:B35"/>
    <mergeCell ref="A39:B39"/>
    <mergeCell ref="A19:B19"/>
    <mergeCell ref="A43:B43"/>
    <mergeCell ref="A46:B46"/>
    <mergeCell ref="A16:B16"/>
    <mergeCell ref="A17:B17"/>
    <mergeCell ref="A18:B18"/>
  </mergeCells>
  <hyperlinks>
    <hyperlink ref="A13" r:id="rId1" xr:uid="{2EB50211-C3E2-4E4B-8AE9-51426B38C347}"/>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E89947A2-E784-44CE-83A8-7599AE52583B}">
          <x14:formula1>
            <xm:f>'UC Tables'!$A$3:$A$28</xm:f>
          </x14:formula1>
          <xm:sqref>B32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BB2DA-AC2C-4A66-AE31-F73C1036A3EC}">
  <sheetPr codeName="Sheet1">
    <tabColor theme="9" tint="0.39997558519241921"/>
  </sheetPr>
  <dimension ref="A6:P60"/>
  <sheetViews>
    <sheetView zoomScale="85" zoomScaleNormal="85" workbookViewId="0">
      <selection activeCell="E53" sqref="E53"/>
    </sheetView>
  </sheetViews>
  <sheetFormatPr defaultRowHeight="15" x14ac:dyDescent="0.25"/>
  <cols>
    <col min="1" max="1" width="13.140625" style="1" customWidth="1"/>
    <col min="2" max="2" width="52.140625" customWidth="1"/>
    <col min="3" max="3" width="9.7109375" style="1" bestFit="1" customWidth="1"/>
    <col min="4" max="4" width="11.28515625" style="27" customWidth="1"/>
    <col min="5" max="5" width="15.42578125" style="2" customWidth="1"/>
    <col min="6" max="6" width="10.5703125" style="2" customWidth="1"/>
    <col min="7" max="7" width="40.42578125" style="23" customWidth="1"/>
  </cols>
  <sheetData>
    <row r="6" spans="1:16" x14ac:dyDescent="0.25">
      <c r="A6" s="9" t="s">
        <v>44</v>
      </c>
    </row>
    <row r="7" spans="1:16" x14ac:dyDescent="0.25">
      <c r="A7" s="177" t="s">
        <v>93</v>
      </c>
      <c r="B7" s="177"/>
      <c r="C7" s="177"/>
      <c r="D7" s="177"/>
      <c r="E7" s="177"/>
      <c r="F7" s="177"/>
      <c r="G7" s="177"/>
    </row>
    <row r="8" spans="1:16" s="3" customFormat="1" ht="15" customHeight="1" thickBot="1" x14ac:dyDescent="0.3">
      <c r="A8" s="4"/>
      <c r="B8" s="5"/>
      <c r="C8" s="4"/>
      <c r="D8" s="28"/>
      <c r="G8" s="10"/>
    </row>
    <row r="9" spans="1:16" s="6" customFormat="1" ht="30.75" thickBot="1" x14ac:dyDescent="0.3">
      <c r="A9" s="65" t="s">
        <v>2</v>
      </c>
      <c r="B9" s="66" t="s">
        <v>114</v>
      </c>
      <c r="C9" s="67" t="s">
        <v>120</v>
      </c>
      <c r="D9" s="68" t="s">
        <v>91</v>
      </c>
      <c r="E9" s="67" t="s">
        <v>16</v>
      </c>
      <c r="F9" s="69" t="s">
        <v>17</v>
      </c>
      <c r="G9" s="70" t="s">
        <v>43</v>
      </c>
      <c r="H9" s="8"/>
      <c r="I9" s="8"/>
      <c r="J9" s="8"/>
      <c r="K9" s="8"/>
      <c r="L9" s="8"/>
      <c r="M9" s="8"/>
      <c r="N9" s="8"/>
      <c r="O9" s="8"/>
      <c r="P9" s="8"/>
    </row>
    <row r="10" spans="1:16" x14ac:dyDescent="0.25">
      <c r="A10" s="169" t="s">
        <v>15</v>
      </c>
      <c r="B10" s="72" t="s">
        <v>3</v>
      </c>
      <c r="C10" s="122">
        <v>0</v>
      </c>
      <c r="D10" s="104" t="e">
        <f t="shared" ref="D10:D19" si="0">C10/$C$42</f>
        <v>#DIV/0!</v>
      </c>
      <c r="E10" s="105" t="e">
        <f>LOOKUP(Summary!$B$32,'UC Tables'!$A$3:$A$28,'UC Tables'!B$3:B$28)</f>
        <v>#N/A</v>
      </c>
      <c r="F10" s="74" t="e">
        <f>D10*E10</f>
        <v>#DIV/0!</v>
      </c>
      <c r="G10" s="135"/>
    </row>
    <row r="11" spans="1:16" x14ac:dyDescent="0.25">
      <c r="A11" s="170"/>
      <c r="B11" s="29" t="s">
        <v>5</v>
      </c>
      <c r="C11" s="123">
        <v>0</v>
      </c>
      <c r="D11" s="106" t="e">
        <f t="shared" si="0"/>
        <v>#DIV/0!</v>
      </c>
      <c r="E11" s="107" t="e">
        <f>LOOKUP(Summary!$B$32,'UC Tables'!$A$3:$A$28,'UC Tables'!$C$3:$C$28)</f>
        <v>#N/A</v>
      </c>
      <c r="F11" s="32" t="e">
        <f t="shared" ref="F11:F41" si="1">D11*E11</f>
        <v>#DIV/0!</v>
      </c>
      <c r="G11" s="136"/>
    </row>
    <row r="12" spans="1:16" x14ac:dyDescent="0.25">
      <c r="A12" s="170"/>
      <c r="B12" s="29" t="s">
        <v>6</v>
      </c>
      <c r="C12" s="123">
        <v>0</v>
      </c>
      <c r="D12" s="106" t="e">
        <f t="shared" si="0"/>
        <v>#DIV/0!</v>
      </c>
      <c r="E12" s="107" t="e">
        <f>LOOKUP(Summary!$B$32,'UC Tables'!$A$3:$A$28,'UC Tables'!$D$3:$D$28)</f>
        <v>#N/A</v>
      </c>
      <c r="F12" s="32" t="e">
        <f t="shared" si="1"/>
        <v>#DIV/0!</v>
      </c>
      <c r="G12" s="136"/>
    </row>
    <row r="13" spans="1:16" x14ac:dyDescent="0.25">
      <c r="A13" s="170"/>
      <c r="B13" s="29" t="s">
        <v>10</v>
      </c>
      <c r="C13" s="123">
        <v>0</v>
      </c>
      <c r="D13" s="106" t="e">
        <f t="shared" si="0"/>
        <v>#DIV/0!</v>
      </c>
      <c r="E13" s="107" t="e">
        <f>LOOKUP(Summary!$B$32,'UC Tables'!$A$3:$A$28,'UC Tables'!$E$3:$E$28)</f>
        <v>#N/A</v>
      </c>
      <c r="F13" s="32" t="e">
        <f t="shared" si="1"/>
        <v>#DIV/0!</v>
      </c>
      <c r="G13" s="136"/>
    </row>
    <row r="14" spans="1:16" x14ac:dyDescent="0.25">
      <c r="A14" s="170"/>
      <c r="B14" s="29" t="s">
        <v>56</v>
      </c>
      <c r="C14" s="123">
        <v>0</v>
      </c>
      <c r="D14" s="106" t="e">
        <f t="shared" si="0"/>
        <v>#DIV/0!</v>
      </c>
      <c r="E14" s="107" t="e">
        <f>LOOKUP(Summary!$B$32,'UC Tables'!$A$3:$A$28,'UC Tables'!$F$3:$F$28)</f>
        <v>#N/A</v>
      </c>
      <c r="F14" s="32" t="e">
        <f t="shared" si="1"/>
        <v>#DIV/0!</v>
      </c>
      <c r="G14" s="136"/>
    </row>
    <row r="15" spans="1:16" x14ac:dyDescent="0.25">
      <c r="A15" s="170"/>
      <c r="B15" s="29" t="s">
        <v>24</v>
      </c>
      <c r="C15" s="123">
        <v>0</v>
      </c>
      <c r="D15" s="106" t="e">
        <f t="shared" si="0"/>
        <v>#DIV/0!</v>
      </c>
      <c r="E15" s="107" t="e">
        <f>LOOKUP(Summary!$B$32,'UC Tables'!$A$3:$A$28,'UC Tables'!$G$3:$G$28)</f>
        <v>#N/A</v>
      </c>
      <c r="F15" s="32" t="e">
        <f t="shared" si="1"/>
        <v>#DIV/0!</v>
      </c>
      <c r="G15" s="136"/>
    </row>
    <row r="16" spans="1:16" x14ac:dyDescent="0.25">
      <c r="A16" s="170"/>
      <c r="B16" s="29" t="s">
        <v>110</v>
      </c>
      <c r="C16" s="123">
        <v>0</v>
      </c>
      <c r="D16" s="106" t="e">
        <f t="shared" si="0"/>
        <v>#DIV/0!</v>
      </c>
      <c r="E16" s="107" t="e">
        <f>LOOKUP(Summary!$B$32,'UC Tables'!$A$3:$A$28,'UC Tables'!$H$3:$H$28)</f>
        <v>#N/A</v>
      </c>
      <c r="F16" s="32" t="e">
        <f t="shared" si="1"/>
        <v>#DIV/0!</v>
      </c>
      <c r="G16" s="136"/>
    </row>
    <row r="17" spans="1:7" x14ac:dyDescent="0.25">
      <c r="A17" s="170"/>
      <c r="B17" s="29" t="s">
        <v>4</v>
      </c>
      <c r="C17" s="123">
        <v>0</v>
      </c>
      <c r="D17" s="106" t="e">
        <f t="shared" si="0"/>
        <v>#DIV/0!</v>
      </c>
      <c r="E17" s="107" t="e">
        <f>LOOKUP(Summary!$B$32,'UC Tables'!$A$3:$A$28,'UC Tables'!$I$3:$I$28)</f>
        <v>#N/A</v>
      </c>
      <c r="F17" s="32" t="e">
        <f t="shared" si="1"/>
        <v>#DIV/0!</v>
      </c>
      <c r="G17" s="136"/>
    </row>
    <row r="18" spans="1:7" x14ac:dyDescent="0.25">
      <c r="A18" s="170"/>
      <c r="B18" s="29" t="s">
        <v>11</v>
      </c>
      <c r="C18" s="123">
        <v>0</v>
      </c>
      <c r="D18" s="106" t="e">
        <f t="shared" si="0"/>
        <v>#DIV/0!</v>
      </c>
      <c r="E18" s="107" t="e">
        <f>LOOKUP(Summary!$B$32,'UC Tables'!$A$3:$A$28,'UC Tables'!$J$3:$J$28)</f>
        <v>#N/A</v>
      </c>
      <c r="F18" s="32" t="e">
        <f t="shared" si="1"/>
        <v>#DIV/0!</v>
      </c>
      <c r="G18" s="136"/>
    </row>
    <row r="19" spans="1:7" x14ac:dyDescent="0.25">
      <c r="A19" s="170"/>
      <c r="B19" s="29" t="s">
        <v>7</v>
      </c>
      <c r="C19" s="123">
        <v>0</v>
      </c>
      <c r="D19" s="106" t="e">
        <f t="shared" si="0"/>
        <v>#DIV/0!</v>
      </c>
      <c r="E19" s="107" t="e">
        <f>LOOKUP(Summary!$B$32,'UC Tables'!$A$3:$A$28,'UC Tables'!$K$3:$K$28)</f>
        <v>#N/A</v>
      </c>
      <c r="F19" s="32" t="e">
        <f t="shared" si="1"/>
        <v>#DIV/0!</v>
      </c>
      <c r="G19" s="136"/>
    </row>
    <row r="20" spans="1:7" x14ac:dyDescent="0.25">
      <c r="A20" s="170"/>
      <c r="B20" s="29" t="s">
        <v>8</v>
      </c>
      <c r="C20" s="123">
        <v>0</v>
      </c>
      <c r="D20" s="106" t="e">
        <f t="shared" ref="D20:D25" si="2">C20/$C$42</f>
        <v>#DIV/0!</v>
      </c>
      <c r="E20" s="107" t="e">
        <f>LOOKUP(Summary!$B$32,'UC Tables'!$A$3:$A$28,'UC Tables'!$L$3:$L$28)</f>
        <v>#N/A</v>
      </c>
      <c r="F20" s="32" t="e">
        <f t="shared" si="1"/>
        <v>#DIV/0!</v>
      </c>
      <c r="G20" s="136"/>
    </row>
    <row r="21" spans="1:7" x14ac:dyDescent="0.25">
      <c r="A21" s="170"/>
      <c r="B21" s="29" t="s">
        <v>9</v>
      </c>
      <c r="C21" s="123">
        <v>0</v>
      </c>
      <c r="D21" s="106" t="e">
        <f t="shared" si="2"/>
        <v>#DIV/0!</v>
      </c>
      <c r="E21" s="107" t="e">
        <f>LOOKUP(Summary!$B$32,'UC Tables'!$A$3:$A$28,'UC Tables'!$M$3:$M$28)</f>
        <v>#N/A</v>
      </c>
      <c r="F21" s="32" t="e">
        <f t="shared" si="1"/>
        <v>#DIV/0!</v>
      </c>
      <c r="G21" s="136"/>
    </row>
    <row r="22" spans="1:7" x14ac:dyDescent="0.25">
      <c r="A22" s="170"/>
      <c r="B22" s="29" t="s">
        <v>12</v>
      </c>
      <c r="C22" s="123">
        <v>0</v>
      </c>
      <c r="D22" s="106" t="e">
        <f t="shared" si="2"/>
        <v>#DIV/0!</v>
      </c>
      <c r="E22" s="107" t="e">
        <f>LOOKUP(Summary!$B$32,'UC Tables'!$A$3:$A$28,'UC Tables'!$N$3:$N$28)</f>
        <v>#N/A</v>
      </c>
      <c r="F22" s="32" t="e">
        <f t="shared" si="1"/>
        <v>#DIV/0!</v>
      </c>
      <c r="G22" s="137"/>
    </row>
    <row r="23" spans="1:7" x14ac:dyDescent="0.25">
      <c r="A23" s="170"/>
      <c r="B23" s="29" t="s">
        <v>13</v>
      </c>
      <c r="C23" s="123">
        <v>0</v>
      </c>
      <c r="D23" s="106" t="e">
        <f t="shared" si="2"/>
        <v>#DIV/0!</v>
      </c>
      <c r="E23" s="107" t="e">
        <f>LOOKUP(Summary!$B$32,'UC Tables'!$A$3:$A$28,'UC Tables'!$O$3:$O$28)</f>
        <v>#N/A</v>
      </c>
      <c r="F23" s="32" t="e">
        <f t="shared" si="1"/>
        <v>#DIV/0!</v>
      </c>
      <c r="G23" s="137"/>
    </row>
    <row r="24" spans="1:7" x14ac:dyDescent="0.25">
      <c r="A24" s="170"/>
      <c r="B24" s="29" t="s">
        <v>61</v>
      </c>
      <c r="C24" s="123">
        <v>0</v>
      </c>
      <c r="D24" s="106" t="e">
        <f t="shared" si="2"/>
        <v>#DIV/0!</v>
      </c>
      <c r="E24" s="107" t="e">
        <f>LOOKUP(Summary!$B$32,'UC Tables'!$A$3:$A$28,'UC Tables'!$P$3:$P$28)</f>
        <v>#N/A</v>
      </c>
      <c r="F24" s="32" t="e">
        <f t="shared" si="1"/>
        <v>#DIV/0!</v>
      </c>
      <c r="G24" s="137"/>
    </row>
    <row r="25" spans="1:7" ht="15.75" thickBot="1" x14ac:dyDescent="0.3">
      <c r="A25" s="171"/>
      <c r="B25" s="76" t="s">
        <v>14</v>
      </c>
      <c r="C25" s="124">
        <v>0</v>
      </c>
      <c r="D25" s="108" t="e">
        <f t="shared" si="2"/>
        <v>#DIV/0!</v>
      </c>
      <c r="E25" s="109" t="e">
        <f>LOOKUP(Summary!$B$32,'UC Tables'!$A$3:$A$28,'UC Tables'!$Q$3:$Q$28)</f>
        <v>#N/A</v>
      </c>
      <c r="F25" s="78" t="e">
        <f t="shared" si="1"/>
        <v>#DIV/0!</v>
      </c>
      <c r="G25" s="138"/>
    </row>
    <row r="26" spans="1:7" x14ac:dyDescent="0.25">
      <c r="A26" s="172" t="s">
        <v>107</v>
      </c>
      <c r="B26" s="71" t="s">
        <v>3</v>
      </c>
      <c r="C26" s="125">
        <v>0</v>
      </c>
      <c r="D26" s="110" t="e">
        <f t="shared" ref="D26:D35" si="3">C26/$C$42</f>
        <v>#DIV/0!</v>
      </c>
      <c r="E26" s="111" t="e">
        <f>LOOKUP(Summary!$B$32,'UC Tables'!$A$33:$A$58,'UC Tables'!B$33:B$58)</f>
        <v>#N/A</v>
      </c>
      <c r="F26" s="112" t="e">
        <f t="shared" si="1"/>
        <v>#DIV/0!</v>
      </c>
      <c r="G26" s="139"/>
    </row>
    <row r="27" spans="1:7" x14ac:dyDescent="0.25">
      <c r="A27" s="173"/>
      <c r="B27" s="29" t="s">
        <v>5</v>
      </c>
      <c r="C27" s="123">
        <v>0</v>
      </c>
      <c r="D27" s="106" t="e">
        <f t="shared" si="3"/>
        <v>#DIV/0!</v>
      </c>
      <c r="E27" s="107" t="e">
        <f>LOOKUP(Summary!$B$32,'UC Tables'!$A$33:$A$58,'UC Tables'!$C$33:$C$58)</f>
        <v>#N/A</v>
      </c>
      <c r="F27" s="32" t="e">
        <f t="shared" si="1"/>
        <v>#DIV/0!</v>
      </c>
      <c r="G27" s="136"/>
    </row>
    <row r="28" spans="1:7" x14ac:dyDescent="0.25">
      <c r="A28" s="173"/>
      <c r="B28" s="29" t="s">
        <v>6</v>
      </c>
      <c r="C28" s="123">
        <v>0</v>
      </c>
      <c r="D28" s="106" t="e">
        <f t="shared" si="3"/>
        <v>#DIV/0!</v>
      </c>
      <c r="E28" s="107" t="e">
        <f>LOOKUP(Summary!$B$32,'UC Tables'!$A$33:$A$58,'UC Tables'!$D$33:$D$58)</f>
        <v>#N/A</v>
      </c>
      <c r="F28" s="32" t="e">
        <f t="shared" si="1"/>
        <v>#DIV/0!</v>
      </c>
      <c r="G28" s="136"/>
    </row>
    <row r="29" spans="1:7" x14ac:dyDescent="0.25">
      <c r="A29" s="173"/>
      <c r="B29" s="29" t="s">
        <v>10</v>
      </c>
      <c r="C29" s="123">
        <v>0</v>
      </c>
      <c r="D29" s="106" t="e">
        <f t="shared" si="3"/>
        <v>#DIV/0!</v>
      </c>
      <c r="E29" s="107" t="e">
        <f>LOOKUP(Summary!$B$32,'UC Tables'!$A$33:$A$58,'UC Tables'!$E$33:$E$58)</f>
        <v>#N/A</v>
      </c>
      <c r="F29" s="32" t="e">
        <f t="shared" si="1"/>
        <v>#DIV/0!</v>
      </c>
      <c r="G29" s="136"/>
    </row>
    <row r="30" spans="1:7" x14ac:dyDescent="0.25">
      <c r="A30" s="173"/>
      <c r="B30" s="29" t="s">
        <v>56</v>
      </c>
      <c r="C30" s="123">
        <v>0</v>
      </c>
      <c r="D30" s="106" t="e">
        <f t="shared" si="3"/>
        <v>#DIV/0!</v>
      </c>
      <c r="E30" s="107" t="e">
        <f>LOOKUP(Summary!$B$32,'UC Tables'!$A$33:$A$58,'UC Tables'!$F$33:$F$58)</f>
        <v>#N/A</v>
      </c>
      <c r="F30" s="32" t="e">
        <f t="shared" si="1"/>
        <v>#DIV/0!</v>
      </c>
      <c r="G30" s="136"/>
    </row>
    <row r="31" spans="1:7" x14ac:dyDescent="0.25">
      <c r="A31" s="173"/>
      <c r="B31" s="29" t="s">
        <v>24</v>
      </c>
      <c r="C31" s="123">
        <v>0</v>
      </c>
      <c r="D31" s="106" t="e">
        <f t="shared" si="3"/>
        <v>#DIV/0!</v>
      </c>
      <c r="E31" s="107" t="e">
        <f>LOOKUP(Summary!$B$32,'UC Tables'!$A$33:$A$58,'UC Tables'!$G$33:$G$58)</f>
        <v>#N/A</v>
      </c>
      <c r="F31" s="32" t="e">
        <f t="shared" si="1"/>
        <v>#DIV/0!</v>
      </c>
      <c r="G31" s="136"/>
    </row>
    <row r="32" spans="1:7" x14ac:dyDescent="0.25">
      <c r="A32" s="173"/>
      <c r="B32" s="29" t="s">
        <v>110</v>
      </c>
      <c r="C32" s="123">
        <v>0</v>
      </c>
      <c r="D32" s="106" t="e">
        <f t="shared" si="3"/>
        <v>#DIV/0!</v>
      </c>
      <c r="E32" s="107" t="e">
        <f>LOOKUP(Summary!$B$32,'UC Tables'!$A$33:$A$58,'UC Tables'!$H$33:$H$58)</f>
        <v>#N/A</v>
      </c>
      <c r="F32" s="32" t="e">
        <f t="shared" si="1"/>
        <v>#DIV/0!</v>
      </c>
      <c r="G32" s="136"/>
    </row>
    <row r="33" spans="1:16" x14ac:dyDescent="0.25">
      <c r="A33" s="173"/>
      <c r="B33" s="29" t="s">
        <v>4</v>
      </c>
      <c r="C33" s="123">
        <v>0</v>
      </c>
      <c r="D33" s="106" t="e">
        <f t="shared" si="3"/>
        <v>#DIV/0!</v>
      </c>
      <c r="E33" s="107" t="e">
        <f>LOOKUP(Summary!$B$32,'UC Tables'!$A$33:$A$58,'UC Tables'!$I$33:$I$58)</f>
        <v>#N/A</v>
      </c>
      <c r="F33" s="32" t="e">
        <f t="shared" si="1"/>
        <v>#DIV/0!</v>
      </c>
      <c r="G33" s="136"/>
    </row>
    <row r="34" spans="1:16" x14ac:dyDescent="0.25">
      <c r="A34" s="173"/>
      <c r="B34" s="29" t="s">
        <v>11</v>
      </c>
      <c r="C34" s="123">
        <v>0</v>
      </c>
      <c r="D34" s="106" t="e">
        <f t="shared" si="3"/>
        <v>#DIV/0!</v>
      </c>
      <c r="E34" s="107" t="e">
        <f>LOOKUP(Summary!$B$32,'UC Tables'!$A$33:$A$58,'UC Tables'!$J$33:$J$58)</f>
        <v>#N/A</v>
      </c>
      <c r="F34" s="32" t="e">
        <f t="shared" si="1"/>
        <v>#DIV/0!</v>
      </c>
      <c r="G34" s="136"/>
    </row>
    <row r="35" spans="1:16" x14ac:dyDescent="0.25">
      <c r="A35" s="173"/>
      <c r="B35" s="29" t="s">
        <v>7</v>
      </c>
      <c r="C35" s="123">
        <v>0</v>
      </c>
      <c r="D35" s="106" t="e">
        <f t="shared" si="3"/>
        <v>#DIV/0!</v>
      </c>
      <c r="E35" s="107" t="e">
        <f>LOOKUP(Summary!$B$32,'UC Tables'!$A$33:$A$58,'UC Tables'!$K$33:$K$58)</f>
        <v>#N/A</v>
      </c>
      <c r="F35" s="32" t="e">
        <f t="shared" si="1"/>
        <v>#DIV/0!</v>
      </c>
      <c r="G35" s="136"/>
    </row>
    <row r="36" spans="1:16" hidden="1" x14ac:dyDescent="0.25">
      <c r="A36" s="173"/>
      <c r="B36" s="29" t="s">
        <v>8</v>
      </c>
      <c r="C36" s="123">
        <v>0</v>
      </c>
      <c r="D36" s="106" t="e">
        <f t="shared" ref="D36:D41" si="4">C36/$C$42</f>
        <v>#DIV/0!</v>
      </c>
      <c r="E36" s="107" t="e">
        <f>LOOKUP(Summary!$B$32,'UC Tables'!$A$33:$A$58,'UC Tables'!$L$33:$L$58)</f>
        <v>#N/A</v>
      </c>
      <c r="F36" s="32" t="e">
        <f t="shared" si="1"/>
        <v>#DIV/0!</v>
      </c>
      <c r="G36" s="136" t="s">
        <v>46</v>
      </c>
    </row>
    <row r="37" spans="1:16" x14ac:dyDescent="0.25">
      <c r="A37" s="173"/>
      <c r="B37" s="29" t="s">
        <v>9</v>
      </c>
      <c r="C37" s="123">
        <v>0</v>
      </c>
      <c r="D37" s="106" t="e">
        <f t="shared" si="4"/>
        <v>#DIV/0!</v>
      </c>
      <c r="E37" s="107" t="e">
        <f>LOOKUP(Summary!$B$32,'UC Tables'!$A$33:$A$58,'UC Tables'!$M$33:$M$58)</f>
        <v>#N/A</v>
      </c>
      <c r="F37" s="32" t="e">
        <f t="shared" si="1"/>
        <v>#DIV/0!</v>
      </c>
      <c r="G37" s="136"/>
    </row>
    <row r="38" spans="1:16" x14ac:dyDescent="0.25">
      <c r="A38" s="173"/>
      <c r="B38" s="29" t="s">
        <v>12</v>
      </c>
      <c r="C38" s="123">
        <v>0</v>
      </c>
      <c r="D38" s="106" t="e">
        <f t="shared" si="4"/>
        <v>#DIV/0!</v>
      </c>
      <c r="E38" s="107" t="e">
        <f>LOOKUP(Summary!$B$32,'UC Tables'!$A$33:$A$58,'UC Tables'!$N$33:$N$58)</f>
        <v>#N/A</v>
      </c>
      <c r="F38" s="32" t="e">
        <f t="shared" si="1"/>
        <v>#DIV/0!</v>
      </c>
      <c r="G38" s="136"/>
    </row>
    <row r="39" spans="1:16" x14ac:dyDescent="0.25">
      <c r="A39" s="173"/>
      <c r="B39" s="29" t="s">
        <v>13</v>
      </c>
      <c r="C39" s="123">
        <v>0</v>
      </c>
      <c r="D39" s="106" t="e">
        <f t="shared" si="4"/>
        <v>#DIV/0!</v>
      </c>
      <c r="E39" s="107" t="e">
        <f>LOOKUP(Summary!$B$32,'UC Tables'!$A$33:$A$58,'UC Tables'!$O$33:$O$58)</f>
        <v>#N/A</v>
      </c>
      <c r="F39" s="32" t="e">
        <f t="shared" si="1"/>
        <v>#DIV/0!</v>
      </c>
      <c r="G39" s="136"/>
    </row>
    <row r="40" spans="1:16" x14ac:dyDescent="0.25">
      <c r="A40" s="173"/>
      <c r="B40" s="29" t="s">
        <v>61</v>
      </c>
      <c r="C40" s="123">
        <v>0</v>
      </c>
      <c r="D40" s="106" t="e">
        <f t="shared" si="4"/>
        <v>#DIV/0!</v>
      </c>
      <c r="E40" s="107" t="e">
        <f>LOOKUP(Summary!$B$32,'UC Tables'!$A$33:$A$58,'UC Tables'!$P$33:$P$58)</f>
        <v>#N/A</v>
      </c>
      <c r="F40" s="32" t="e">
        <f t="shared" si="1"/>
        <v>#DIV/0!</v>
      </c>
      <c r="G40" s="136"/>
    </row>
    <row r="41" spans="1:16" ht="15.75" thickBot="1" x14ac:dyDescent="0.3">
      <c r="A41" s="174"/>
      <c r="B41" s="80" t="s">
        <v>14</v>
      </c>
      <c r="C41" s="126">
        <v>0</v>
      </c>
      <c r="D41" s="113" t="e">
        <f t="shared" si="4"/>
        <v>#DIV/0!</v>
      </c>
      <c r="E41" s="114" t="e">
        <f>LOOKUP(Summary!$B$32,'UC Tables'!$A$33:$A$58,'UC Tables'!$Q$33:$Q$58)</f>
        <v>#N/A</v>
      </c>
      <c r="F41" s="115" t="e">
        <f t="shared" si="1"/>
        <v>#DIV/0!</v>
      </c>
      <c r="G41" s="140"/>
    </row>
    <row r="42" spans="1:16" s="3" customFormat="1" ht="15.75" thickBot="1" x14ac:dyDescent="0.3">
      <c r="A42" s="81"/>
      <c r="B42" s="82" t="s">
        <v>1</v>
      </c>
      <c r="C42" s="103">
        <f>SUM(C10:C41)</f>
        <v>0</v>
      </c>
      <c r="D42" s="116" t="e">
        <f>SUM(D10:D41)</f>
        <v>#DIV/0!</v>
      </c>
      <c r="E42" s="117" t="s">
        <v>51</v>
      </c>
      <c r="F42" s="118" t="e">
        <f>SUM(F10:F41)</f>
        <v>#DIV/0!</v>
      </c>
      <c r="G42" s="83" t="s">
        <v>115</v>
      </c>
    </row>
    <row r="43" spans="1:16" x14ac:dyDescent="0.25">
      <c r="D43" s="26"/>
    </row>
    <row r="44" spans="1:16" ht="15.75" thickBot="1" x14ac:dyDescent="0.3"/>
    <row r="45" spans="1:16" s="6" customFormat="1" ht="30.75" thickBot="1" x14ac:dyDescent="0.3">
      <c r="A45" s="65" t="s">
        <v>2</v>
      </c>
      <c r="B45" s="66" t="s">
        <v>114</v>
      </c>
      <c r="C45" s="67" t="s">
        <v>120</v>
      </c>
      <c r="D45" s="68" t="s">
        <v>0</v>
      </c>
      <c r="E45" s="67" t="s">
        <v>16</v>
      </c>
      <c r="F45" s="69" t="s">
        <v>17</v>
      </c>
      <c r="G45" s="84" t="s">
        <v>43</v>
      </c>
      <c r="H45" s="8"/>
      <c r="I45" s="8"/>
      <c r="J45" s="8"/>
      <c r="K45" s="8"/>
      <c r="L45" s="8"/>
      <c r="M45" s="8"/>
      <c r="N45" s="8"/>
      <c r="O45" s="8"/>
      <c r="P45" s="8"/>
    </row>
    <row r="46" spans="1:16" x14ac:dyDescent="0.25">
      <c r="A46" s="175" t="s">
        <v>108</v>
      </c>
      <c r="B46" s="72" t="s">
        <v>3</v>
      </c>
      <c r="C46" s="122">
        <v>0</v>
      </c>
      <c r="D46" s="104" t="e">
        <f>C46/$C$60</f>
        <v>#DIV/0!</v>
      </c>
      <c r="E46" s="119" t="s">
        <v>45</v>
      </c>
      <c r="F46" s="105" t="e">
        <f>IF($D46&gt;=0.1,E46*$D46,"-")</f>
        <v>#DIV/0!</v>
      </c>
      <c r="G46" s="75" t="s">
        <v>95</v>
      </c>
    </row>
    <row r="47" spans="1:16" x14ac:dyDescent="0.25">
      <c r="A47" s="173"/>
      <c r="B47" s="29" t="s">
        <v>109</v>
      </c>
      <c r="C47" s="123">
        <v>0</v>
      </c>
      <c r="D47" s="106" t="e">
        <f t="shared" ref="D47:D59" si="5">C47/$C$60</f>
        <v>#DIV/0!</v>
      </c>
      <c r="E47" s="107" t="s">
        <v>45</v>
      </c>
      <c r="F47" s="107" t="e">
        <f t="shared" ref="F47:F59" si="6">IF($D47&gt;=0.1,E47*$D47,"-")</f>
        <v>#DIV/0!</v>
      </c>
      <c r="G47" s="64" t="s">
        <v>95</v>
      </c>
    </row>
    <row r="48" spans="1:16" x14ac:dyDescent="0.25">
      <c r="A48" s="173"/>
      <c r="B48" s="29" t="s">
        <v>10</v>
      </c>
      <c r="C48" s="123">
        <v>0</v>
      </c>
      <c r="D48" s="106" t="e">
        <f t="shared" si="5"/>
        <v>#DIV/0!</v>
      </c>
      <c r="E48" s="107" t="s">
        <v>45</v>
      </c>
      <c r="F48" s="107" t="e">
        <f t="shared" si="6"/>
        <v>#DIV/0!</v>
      </c>
      <c r="G48" s="64" t="s">
        <v>95</v>
      </c>
    </row>
    <row r="49" spans="1:7" x14ac:dyDescent="0.25">
      <c r="A49" s="173"/>
      <c r="B49" s="29" t="s">
        <v>56</v>
      </c>
      <c r="C49" s="123">
        <v>0</v>
      </c>
      <c r="D49" s="106" t="e">
        <f t="shared" si="5"/>
        <v>#DIV/0!</v>
      </c>
      <c r="E49" s="107" t="s">
        <v>45</v>
      </c>
      <c r="F49" s="107" t="e">
        <f t="shared" si="6"/>
        <v>#DIV/0!</v>
      </c>
      <c r="G49" s="64" t="s">
        <v>95</v>
      </c>
    </row>
    <row r="50" spans="1:7" x14ac:dyDescent="0.25">
      <c r="A50" s="173"/>
      <c r="B50" s="29" t="s">
        <v>24</v>
      </c>
      <c r="C50" s="123">
        <v>0</v>
      </c>
      <c r="D50" s="106" t="e">
        <f t="shared" si="5"/>
        <v>#DIV/0!</v>
      </c>
      <c r="E50" s="107" t="s">
        <v>45</v>
      </c>
      <c r="F50" s="107" t="e">
        <f t="shared" si="6"/>
        <v>#DIV/0!</v>
      </c>
      <c r="G50" s="64" t="s">
        <v>95</v>
      </c>
    </row>
    <row r="51" spans="1:7" x14ac:dyDescent="0.25">
      <c r="A51" s="173"/>
      <c r="B51" s="29" t="s">
        <v>49</v>
      </c>
      <c r="C51" s="123">
        <v>0</v>
      </c>
      <c r="D51" s="106" t="e">
        <f t="shared" si="5"/>
        <v>#DIV/0!</v>
      </c>
      <c r="E51" s="107" t="s">
        <v>45</v>
      </c>
      <c r="F51" s="107" t="e">
        <f t="shared" si="6"/>
        <v>#DIV/0!</v>
      </c>
      <c r="G51" s="64" t="s">
        <v>95</v>
      </c>
    </row>
    <row r="52" spans="1:7" x14ac:dyDescent="0.25">
      <c r="A52" s="173"/>
      <c r="B52" s="29" t="s">
        <v>11</v>
      </c>
      <c r="C52" s="123">
        <v>0</v>
      </c>
      <c r="D52" s="106" t="e">
        <f t="shared" si="5"/>
        <v>#DIV/0!</v>
      </c>
      <c r="E52" s="107" t="s">
        <v>45</v>
      </c>
      <c r="F52" s="107" t="e">
        <f t="shared" si="6"/>
        <v>#DIV/0!</v>
      </c>
      <c r="G52" s="64" t="s">
        <v>95</v>
      </c>
    </row>
    <row r="53" spans="1:7" x14ac:dyDescent="0.25">
      <c r="A53" s="173"/>
      <c r="B53" s="29" t="s">
        <v>50</v>
      </c>
      <c r="C53" s="123">
        <v>0</v>
      </c>
      <c r="D53" s="106" t="e">
        <f t="shared" si="5"/>
        <v>#DIV/0!</v>
      </c>
      <c r="E53" s="107" t="e">
        <f>LOOKUP(Summary!$B$32,'UC Tables'!$A$63:$A$88,'UC Tables'!$K$63:$K$88)</f>
        <v>#N/A</v>
      </c>
      <c r="F53" s="107" t="e">
        <f t="shared" si="6"/>
        <v>#DIV/0!</v>
      </c>
      <c r="G53" s="136"/>
    </row>
    <row r="54" spans="1:7" hidden="1" x14ac:dyDescent="0.25">
      <c r="A54" s="173"/>
      <c r="B54" s="29" t="s">
        <v>8</v>
      </c>
      <c r="C54" s="123">
        <v>0</v>
      </c>
      <c r="D54" s="106" t="e">
        <f t="shared" si="5"/>
        <v>#DIV/0!</v>
      </c>
      <c r="E54" s="107" t="e">
        <f>LOOKUP(Summary!$B$32,#REF!,#REF!)</f>
        <v>#REF!</v>
      </c>
      <c r="F54" s="107" t="e">
        <f t="shared" si="6"/>
        <v>#DIV/0!</v>
      </c>
      <c r="G54" s="64" t="s">
        <v>46</v>
      </c>
    </row>
    <row r="55" spans="1:7" x14ac:dyDescent="0.25">
      <c r="A55" s="173"/>
      <c r="B55" s="29" t="s">
        <v>9</v>
      </c>
      <c r="C55" s="123">
        <v>0</v>
      </c>
      <c r="D55" s="106" t="e">
        <f t="shared" si="5"/>
        <v>#DIV/0!</v>
      </c>
      <c r="E55" s="107" t="s">
        <v>45</v>
      </c>
      <c r="F55" s="107" t="e">
        <f t="shared" si="6"/>
        <v>#DIV/0!</v>
      </c>
      <c r="G55" s="64" t="s">
        <v>95</v>
      </c>
    </row>
    <row r="56" spans="1:7" x14ac:dyDescent="0.25">
      <c r="A56" s="173"/>
      <c r="B56" s="29" t="s">
        <v>12</v>
      </c>
      <c r="C56" s="123">
        <v>0</v>
      </c>
      <c r="D56" s="106" t="e">
        <f t="shared" si="5"/>
        <v>#DIV/0!</v>
      </c>
      <c r="E56" s="107" t="s">
        <v>45</v>
      </c>
      <c r="F56" s="107" t="e">
        <f t="shared" si="6"/>
        <v>#DIV/0!</v>
      </c>
      <c r="G56" s="64" t="s">
        <v>95</v>
      </c>
    </row>
    <row r="57" spans="1:7" x14ac:dyDescent="0.25">
      <c r="A57" s="173"/>
      <c r="B57" s="29" t="s">
        <v>13</v>
      </c>
      <c r="C57" s="123">
        <v>0</v>
      </c>
      <c r="D57" s="106" t="e">
        <f t="shared" si="5"/>
        <v>#DIV/0!</v>
      </c>
      <c r="E57" s="107" t="s">
        <v>45</v>
      </c>
      <c r="F57" s="107" t="e">
        <f t="shared" si="6"/>
        <v>#DIV/0!</v>
      </c>
      <c r="G57" s="64" t="s">
        <v>95</v>
      </c>
    </row>
    <row r="58" spans="1:7" x14ac:dyDescent="0.25">
      <c r="A58" s="173"/>
      <c r="B58" s="29" t="s">
        <v>61</v>
      </c>
      <c r="C58" s="123">
        <v>0</v>
      </c>
      <c r="D58" s="106" t="e">
        <f t="shared" si="5"/>
        <v>#DIV/0!</v>
      </c>
      <c r="E58" s="107" t="s">
        <v>45</v>
      </c>
      <c r="F58" s="107" t="e">
        <f t="shared" si="6"/>
        <v>#DIV/0!</v>
      </c>
      <c r="G58" s="64" t="s">
        <v>95</v>
      </c>
    </row>
    <row r="59" spans="1:7" ht="15.75" thickBot="1" x14ac:dyDescent="0.3">
      <c r="A59" s="176"/>
      <c r="B59" s="76" t="s">
        <v>14</v>
      </c>
      <c r="C59" s="124">
        <v>0</v>
      </c>
      <c r="D59" s="108" t="e">
        <f t="shared" si="5"/>
        <v>#DIV/0!</v>
      </c>
      <c r="E59" s="109" t="s">
        <v>45</v>
      </c>
      <c r="F59" s="109" t="e">
        <f t="shared" si="6"/>
        <v>#DIV/0!</v>
      </c>
      <c r="G59" s="79" t="s">
        <v>95</v>
      </c>
    </row>
    <row r="60" spans="1:7" s="3" customFormat="1" ht="15.75" thickBot="1" x14ac:dyDescent="0.3">
      <c r="A60" s="57"/>
      <c r="B60" s="85" t="s">
        <v>1</v>
      </c>
      <c r="C60" s="90">
        <f>SUM(C46:C59)</f>
        <v>0</v>
      </c>
      <c r="D60" s="120" t="e">
        <f>SUM(D46:D59)</f>
        <v>#DIV/0!</v>
      </c>
      <c r="E60" s="86" t="s">
        <v>51</v>
      </c>
      <c r="F60" s="121" t="e">
        <f>SUM(F46:F59)</f>
        <v>#DIV/0!</v>
      </c>
      <c r="G60" s="87" t="s">
        <v>115</v>
      </c>
    </row>
  </sheetData>
  <sheetProtection algorithmName="SHA-512" hashValue="jUnZTeGKwBUleQI0Xw+fzWU4ISLRhpz5hnYxri9MfWh0lfgBcyQh0Vxw0ycyMg+0nBLKRRE5g7liUh1hKnrfjg==" saltValue="NTzADivwBNeCdvHoieDFdw==" spinCount="100000" sheet="1" objects="1" scenarios="1"/>
  <protectedRanges>
    <protectedRange algorithmName="SHA-512" hashValue="Ku2CqzaIYzy4XLrSmbrpEtSlQ9GnK0uxyouVNpoBtsSdDthxat4rNr4DVPI4qm3KKPz3wIisbgUNs1Kwcdkkjw==" saltValue="ZdkKrzo2iSjIPFowxRNw8A==" spinCount="100000" sqref="C46:C59 C10:C41" name="Area"/>
  </protectedRanges>
  <mergeCells count="4">
    <mergeCell ref="A10:A25"/>
    <mergeCell ref="A26:A41"/>
    <mergeCell ref="A46:A59"/>
    <mergeCell ref="A7:G7"/>
  </mergeCells>
  <conditionalFormatting sqref="D10:D41 D46:D59">
    <cfRule type="cellIs" dxfId="9" priority="5" operator="greaterThanOrEqual">
      <formula>0.1</formula>
    </cfRule>
    <cfRule type="cellIs" dxfId="8" priority="6" operator="between">
      <formula>0.000001</formula>
      <formula>0.1</formula>
    </cfRule>
  </conditionalFormatting>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9922-393B-45FC-B229-F50D4999A5AC}">
  <sheetPr codeName="Sheet2">
    <tabColor theme="9" tint="0.39997558519241921"/>
  </sheetPr>
  <dimension ref="A6:L126"/>
  <sheetViews>
    <sheetView topLeftCell="A66" zoomScale="85" zoomScaleNormal="85" workbookViewId="0">
      <selection activeCell="J58" sqref="J58"/>
    </sheetView>
  </sheetViews>
  <sheetFormatPr defaultRowHeight="15" x14ac:dyDescent="0.25"/>
  <cols>
    <col min="1" max="1" width="10.7109375" style="1" customWidth="1"/>
    <col min="2" max="2" width="52.140625" customWidth="1"/>
    <col min="3" max="3" width="9.7109375" style="1" bestFit="1" customWidth="1"/>
    <col min="4" max="4" width="11.28515625" style="27" customWidth="1"/>
    <col min="5" max="5" width="13.5703125" style="2" bestFit="1" customWidth="1"/>
    <col min="6" max="6" width="10.5703125" style="2" customWidth="1"/>
    <col min="7" max="7" width="50.85546875" style="23" bestFit="1" customWidth="1"/>
  </cols>
  <sheetData>
    <row r="6" spans="1:12" s="11" customFormat="1" x14ac:dyDescent="0.25">
      <c r="A6" s="13" t="s">
        <v>44</v>
      </c>
      <c r="C6" s="17"/>
      <c r="D6" s="24"/>
      <c r="E6" s="14"/>
      <c r="F6" s="14"/>
      <c r="G6" s="9"/>
    </row>
    <row r="7" spans="1:12" s="11" customFormat="1" x14ac:dyDescent="0.25">
      <c r="A7" s="177" t="s">
        <v>93</v>
      </c>
      <c r="B7" s="177"/>
      <c r="C7" s="177"/>
      <c r="D7" s="177"/>
      <c r="E7" s="177"/>
      <c r="F7" s="177"/>
      <c r="G7" s="177"/>
    </row>
    <row r="8" spans="1:12" s="11" customFormat="1" x14ac:dyDescent="0.25">
      <c r="A8" s="177" t="s">
        <v>94</v>
      </c>
      <c r="B8" s="177"/>
      <c r="C8" s="177"/>
      <c r="D8" s="177"/>
      <c r="E8" s="177"/>
      <c r="F8" s="177"/>
      <c r="G8" s="177"/>
    </row>
    <row r="9" spans="1:12" s="11" customFormat="1" x14ac:dyDescent="0.25">
      <c r="A9" s="177" t="s">
        <v>121</v>
      </c>
      <c r="B9" s="177"/>
      <c r="C9" s="177"/>
      <c r="D9" s="177"/>
      <c r="E9" s="177"/>
      <c r="F9" s="177"/>
      <c r="G9" s="177"/>
    </row>
    <row r="10" spans="1:12" s="12" customFormat="1" ht="15" customHeight="1" thickBot="1" x14ac:dyDescent="0.3">
      <c r="A10" s="15"/>
      <c r="B10" s="16"/>
      <c r="C10" s="15"/>
      <c r="D10" s="25"/>
      <c r="G10" s="23"/>
    </row>
    <row r="11" spans="1:12" s="6" customFormat="1" ht="30.75" thickBot="1" x14ac:dyDescent="0.3">
      <c r="A11" s="65" t="s">
        <v>111</v>
      </c>
      <c r="B11" s="66" t="s">
        <v>114</v>
      </c>
      <c r="C11" s="67" t="s">
        <v>120</v>
      </c>
      <c r="D11" s="68" t="s">
        <v>91</v>
      </c>
      <c r="E11" s="67" t="s">
        <v>16</v>
      </c>
      <c r="F11" s="69" t="s">
        <v>17</v>
      </c>
      <c r="G11" s="70" t="s">
        <v>43</v>
      </c>
      <c r="H11" s="8"/>
      <c r="I11" s="8"/>
      <c r="J11" s="8"/>
      <c r="K11" s="8"/>
      <c r="L11" s="8"/>
    </row>
    <row r="12" spans="1:12" x14ac:dyDescent="0.25">
      <c r="A12" s="175" t="s">
        <v>15</v>
      </c>
      <c r="B12" s="72" t="s">
        <v>18</v>
      </c>
      <c r="C12" s="127">
        <v>0</v>
      </c>
      <c r="D12" s="73" t="e">
        <f>C12/$C$113</f>
        <v>#DIV/0!</v>
      </c>
      <c r="E12" s="88" t="e">
        <f>LOOKUP(Summary!$B$32,'EUI Tables'!$A$4:$A$20,'EUI Tables'!$B$4:$B$20)</f>
        <v>#N/A</v>
      </c>
      <c r="F12" s="74" t="e">
        <f>IF($D12&gt;=0.1,E12*$D12,"-")</f>
        <v>#DIV/0!</v>
      </c>
      <c r="G12" s="141"/>
    </row>
    <row r="13" spans="1:12" x14ac:dyDescent="0.25">
      <c r="A13" s="173"/>
      <c r="B13" s="29" t="s">
        <v>19</v>
      </c>
      <c r="C13" s="128">
        <v>0</v>
      </c>
      <c r="D13" s="30" t="e">
        <f t="shared" ref="D13:D76" si="0">C13/$C$113</f>
        <v>#DIV/0!</v>
      </c>
      <c r="E13" s="31" t="e">
        <f>LOOKUP(Summary!$B$32,'EUI Tables'!$A$4:$A$20,'EUI Tables'!$C$4:$C$20)</f>
        <v>#N/A</v>
      </c>
      <c r="F13" s="32" t="e">
        <f t="shared" ref="F13:F70" si="1">IF($D13&gt;=0.1,E13*$D13,"-")</f>
        <v>#DIV/0!</v>
      </c>
      <c r="G13" s="142"/>
    </row>
    <row r="14" spans="1:12" x14ac:dyDescent="0.25">
      <c r="A14" s="173"/>
      <c r="B14" s="29" t="s">
        <v>6</v>
      </c>
      <c r="C14" s="128">
        <v>0</v>
      </c>
      <c r="D14" s="30" t="e">
        <f t="shared" si="0"/>
        <v>#DIV/0!</v>
      </c>
      <c r="E14" s="31" t="e">
        <f>LOOKUP(Summary!$B$32,'EUI Tables'!$A$4:$A$20,'EUI Tables'!$D$4:$D$20)</f>
        <v>#N/A</v>
      </c>
      <c r="F14" s="32" t="e">
        <f t="shared" si="1"/>
        <v>#DIV/0!</v>
      </c>
      <c r="G14" s="136"/>
    </row>
    <row r="15" spans="1:12" x14ac:dyDescent="0.25">
      <c r="A15" s="173"/>
      <c r="B15" s="29" t="s">
        <v>20</v>
      </c>
      <c r="C15" s="128">
        <v>0</v>
      </c>
      <c r="D15" s="30" t="e">
        <f t="shared" si="0"/>
        <v>#DIV/0!</v>
      </c>
      <c r="E15" s="31" t="e">
        <f>LOOKUP(Summary!$B$32,'EUI Tables'!$A$4:$A$20,'EUI Tables'!$E$4:$E$20)</f>
        <v>#N/A</v>
      </c>
      <c r="F15" s="32" t="e">
        <f t="shared" si="1"/>
        <v>#DIV/0!</v>
      </c>
      <c r="G15" s="136"/>
    </row>
    <row r="16" spans="1:12" x14ac:dyDescent="0.25">
      <c r="A16" s="173"/>
      <c r="B16" s="29" t="s">
        <v>21</v>
      </c>
      <c r="C16" s="128">
        <v>0</v>
      </c>
      <c r="D16" s="30" t="e">
        <f t="shared" si="0"/>
        <v>#DIV/0!</v>
      </c>
      <c r="E16" s="31" t="e">
        <f>LOOKUP(Summary!$B$32,'EUI Tables'!$A$4:$A$20,'EUI Tables'!$F$4:$F$20)</f>
        <v>#N/A</v>
      </c>
      <c r="F16" s="32" t="e">
        <f t="shared" si="1"/>
        <v>#DIV/0!</v>
      </c>
      <c r="G16" s="136"/>
    </row>
    <row r="17" spans="1:7" x14ac:dyDescent="0.25">
      <c r="A17" s="173"/>
      <c r="B17" s="29" t="s">
        <v>22</v>
      </c>
      <c r="C17" s="128">
        <v>0</v>
      </c>
      <c r="D17" s="30" t="e">
        <f t="shared" si="0"/>
        <v>#DIV/0!</v>
      </c>
      <c r="E17" s="33" t="e">
        <f>LOOKUP(Summary!$B$32,'EUI Tables'!$A$4:$A$20,'EUI Tables'!$G$4:$G$20)</f>
        <v>#N/A</v>
      </c>
      <c r="F17" s="32" t="e">
        <f t="shared" si="1"/>
        <v>#DIV/0!</v>
      </c>
      <c r="G17" s="136"/>
    </row>
    <row r="18" spans="1:7" x14ac:dyDescent="0.25">
      <c r="A18" s="173"/>
      <c r="B18" s="29" t="s">
        <v>23</v>
      </c>
      <c r="C18" s="154">
        <v>0</v>
      </c>
      <c r="D18" s="155" t="e">
        <f t="shared" si="0"/>
        <v>#DIV/0!</v>
      </c>
      <c r="E18" s="156" t="e">
        <f>LOOKUP(Summary!$B$32,'EUI Tables'!$A$4:$A$20,'EUI Tables'!$H$4:$H$20)</f>
        <v>#N/A</v>
      </c>
      <c r="F18" s="115" t="e">
        <f t="shared" si="1"/>
        <v>#DIV/0!</v>
      </c>
      <c r="G18" s="136"/>
    </row>
    <row r="19" spans="1:7" x14ac:dyDescent="0.25">
      <c r="A19" s="173"/>
      <c r="B19" s="152" t="s">
        <v>56</v>
      </c>
      <c r="C19" s="160"/>
      <c r="D19" s="160"/>
      <c r="E19" s="160"/>
      <c r="F19" s="160"/>
      <c r="G19" s="153" t="s">
        <v>146</v>
      </c>
    </row>
    <row r="20" spans="1:7" x14ac:dyDescent="0.25">
      <c r="A20" s="173"/>
      <c r="B20" s="29" t="s">
        <v>24</v>
      </c>
      <c r="C20" s="157">
        <v>0</v>
      </c>
      <c r="D20" s="158" t="e">
        <f t="shared" si="0"/>
        <v>#DIV/0!</v>
      </c>
      <c r="E20" s="159" t="e">
        <f>LOOKUP(Summary!$B$32,'EUI Tables'!$A$4:$A$20,'EUI Tables'!$I$4:$I$20)</f>
        <v>#N/A</v>
      </c>
      <c r="F20" s="112" t="e">
        <f t="shared" si="1"/>
        <v>#DIV/0!</v>
      </c>
      <c r="G20" s="136"/>
    </row>
    <row r="21" spans="1:7" x14ac:dyDescent="0.25">
      <c r="A21" s="173"/>
      <c r="B21" s="29" t="s">
        <v>110</v>
      </c>
      <c r="C21" s="128">
        <v>0</v>
      </c>
      <c r="D21" s="30" t="e">
        <f t="shared" si="0"/>
        <v>#DIV/0!</v>
      </c>
      <c r="E21" s="31" t="e">
        <f>LOOKUP(Summary!$B$32,'EUI Tables'!$A$4:$A$20,'EUI Tables'!$J$4:$J$20)</f>
        <v>#N/A</v>
      </c>
      <c r="F21" s="32" t="e">
        <f t="shared" si="1"/>
        <v>#DIV/0!</v>
      </c>
      <c r="G21" s="136"/>
    </row>
    <row r="22" spans="1:7" x14ac:dyDescent="0.25">
      <c r="A22" s="173"/>
      <c r="B22" s="29" t="s">
        <v>4</v>
      </c>
      <c r="C22" s="128">
        <v>0</v>
      </c>
      <c r="D22" s="30" t="e">
        <f t="shared" si="0"/>
        <v>#DIV/0!</v>
      </c>
      <c r="E22" s="31" t="e">
        <f>LOOKUP(Summary!$B$32,'EUI Tables'!$A$4:$A$20,'EUI Tables'!$K$4:$K$20)</f>
        <v>#N/A</v>
      </c>
      <c r="F22" s="32" t="e">
        <f t="shared" si="1"/>
        <v>#DIV/0!</v>
      </c>
      <c r="G22" s="136"/>
    </row>
    <row r="23" spans="1:7" x14ac:dyDescent="0.25">
      <c r="A23" s="173"/>
      <c r="B23" s="29" t="s">
        <v>11</v>
      </c>
      <c r="C23" s="128">
        <v>0</v>
      </c>
      <c r="D23" s="30" t="e">
        <f t="shared" si="0"/>
        <v>#DIV/0!</v>
      </c>
      <c r="E23" s="31" t="e">
        <f>LOOKUP(Summary!$B$32,'EUI Tables'!$A$4:$A$20,'EUI Tables'!$L$4:$L$20)</f>
        <v>#N/A</v>
      </c>
      <c r="F23" s="32" t="e">
        <f t="shared" si="1"/>
        <v>#DIV/0!</v>
      </c>
      <c r="G23" s="143"/>
    </row>
    <row r="24" spans="1:7" x14ac:dyDescent="0.25">
      <c r="A24" s="173"/>
      <c r="B24" s="34" t="s">
        <v>26</v>
      </c>
      <c r="C24" s="128">
        <v>0</v>
      </c>
      <c r="D24" s="30" t="e">
        <f t="shared" si="0"/>
        <v>#DIV/0!</v>
      </c>
      <c r="E24" s="31" t="e">
        <f>LOOKUP(Summary!$B$32,'EUI Tables'!$A$4:$A$20,'EUI Tables'!$M$4:$M$20)</f>
        <v>#N/A</v>
      </c>
      <c r="F24" s="32" t="e">
        <f>IF($D24&gt;=0.1,E24*$D24,"-")</f>
        <v>#DIV/0!</v>
      </c>
      <c r="G24" s="143" t="s">
        <v>147</v>
      </c>
    </row>
    <row r="25" spans="1:7" x14ac:dyDescent="0.25">
      <c r="A25" s="173"/>
      <c r="B25" s="34" t="s">
        <v>25</v>
      </c>
      <c r="C25" s="128">
        <v>0</v>
      </c>
      <c r="D25" s="30" t="e">
        <f t="shared" si="0"/>
        <v>#DIV/0!</v>
      </c>
      <c r="E25" s="31" t="e">
        <f>LOOKUP(Summary!$B$32,'EUI Tables'!$A$4:$A$20,'EUI Tables'!$O$4:$O$20)</f>
        <v>#N/A</v>
      </c>
      <c r="F25" s="32" t="e">
        <f>IF($D25&gt;=0.1,E25*$D25,"-")</f>
        <v>#DIV/0!</v>
      </c>
      <c r="G25" s="143" t="s">
        <v>147</v>
      </c>
    </row>
    <row r="26" spans="1:7" x14ac:dyDescent="0.25">
      <c r="A26" s="173"/>
      <c r="B26" s="34" t="s">
        <v>27</v>
      </c>
      <c r="C26" s="128">
        <v>0</v>
      </c>
      <c r="D26" s="30" t="e">
        <f t="shared" si="0"/>
        <v>#DIV/0!</v>
      </c>
      <c r="E26" s="31" t="e">
        <f>LOOKUP(Summary!$B$32,'EUI Tables'!$A$4:$A$20,'EUI Tables'!$Q$4:$Q$20)</f>
        <v>#N/A</v>
      </c>
      <c r="F26" s="32" t="e">
        <f>IF($D26&gt;=0.1,E26*$D26,"-")</f>
        <v>#DIV/0!</v>
      </c>
      <c r="G26" s="143" t="s">
        <v>147</v>
      </c>
    </row>
    <row r="27" spans="1:7" x14ac:dyDescent="0.25">
      <c r="A27" s="173"/>
      <c r="B27" s="29" t="s">
        <v>28</v>
      </c>
      <c r="C27" s="128">
        <v>0</v>
      </c>
      <c r="D27" s="30" t="e">
        <f t="shared" si="0"/>
        <v>#DIV/0!</v>
      </c>
      <c r="E27" s="31" t="e">
        <f>LOOKUP(Summary!$B$32,'EUI Tables'!$A$4:$A$20,'EUI Tables'!$S$4:$S$20)</f>
        <v>#N/A</v>
      </c>
      <c r="F27" s="32" t="e">
        <f t="shared" si="1"/>
        <v>#DIV/0!</v>
      </c>
      <c r="G27" s="143"/>
    </row>
    <row r="28" spans="1:7" x14ac:dyDescent="0.25">
      <c r="A28" s="173"/>
      <c r="B28" s="29" t="s">
        <v>29</v>
      </c>
      <c r="C28" s="128">
        <v>0</v>
      </c>
      <c r="D28" s="30" t="e">
        <f t="shared" si="0"/>
        <v>#DIV/0!</v>
      </c>
      <c r="E28" s="31" t="e">
        <f>LOOKUP(Summary!$B$32,'EUI Tables'!$A$4:$A$20,'EUI Tables'!$T$4:$T$20)</f>
        <v>#N/A</v>
      </c>
      <c r="F28" s="32" t="e">
        <f t="shared" si="1"/>
        <v>#DIV/0!</v>
      </c>
      <c r="G28" s="143"/>
    </row>
    <row r="29" spans="1:7" x14ac:dyDescent="0.25">
      <c r="A29" s="173"/>
      <c r="B29" s="29" t="s">
        <v>30</v>
      </c>
      <c r="C29" s="128">
        <v>0</v>
      </c>
      <c r="D29" s="30" t="e">
        <f t="shared" si="0"/>
        <v>#DIV/0!</v>
      </c>
      <c r="E29" s="31" t="e">
        <f>LOOKUP(Summary!$B$32,'EUI Tables'!$A$4:$A$20,'EUI Tables'!$U$4:$U$20)</f>
        <v>#N/A</v>
      </c>
      <c r="F29" s="32" t="e">
        <f t="shared" si="1"/>
        <v>#DIV/0!</v>
      </c>
      <c r="G29" s="143"/>
    </row>
    <row r="30" spans="1:7" x14ac:dyDescent="0.25">
      <c r="A30" s="173"/>
      <c r="B30" s="29" t="s">
        <v>31</v>
      </c>
      <c r="C30" s="128">
        <v>0</v>
      </c>
      <c r="D30" s="30" t="e">
        <f t="shared" si="0"/>
        <v>#DIV/0!</v>
      </c>
      <c r="E30" s="31" t="e">
        <f>LOOKUP(Summary!$B$32,'EUI Tables'!$A$4:$A$20,'EUI Tables'!$V$4:$V$20)</f>
        <v>#N/A</v>
      </c>
      <c r="F30" s="32" t="e">
        <f t="shared" si="1"/>
        <v>#DIV/0!</v>
      </c>
      <c r="G30" s="143"/>
    </row>
    <row r="31" spans="1:7" x14ac:dyDescent="0.25">
      <c r="A31" s="173"/>
      <c r="B31" s="29" t="s">
        <v>32</v>
      </c>
      <c r="C31" s="128">
        <v>0</v>
      </c>
      <c r="D31" s="30" t="e">
        <f t="shared" si="0"/>
        <v>#DIV/0!</v>
      </c>
      <c r="E31" s="31" t="e">
        <f>LOOKUP(Summary!$B$32,'EUI Tables'!$A$4:$A$20,'EUI Tables'!$W$4:$W$20)</f>
        <v>#N/A</v>
      </c>
      <c r="F31" s="32" t="e">
        <f t="shared" si="1"/>
        <v>#DIV/0!</v>
      </c>
      <c r="G31" s="143"/>
    </row>
    <row r="32" spans="1:7" x14ac:dyDescent="0.25">
      <c r="A32" s="173"/>
      <c r="B32" s="29" t="s">
        <v>33</v>
      </c>
      <c r="C32" s="128">
        <v>0</v>
      </c>
      <c r="D32" s="30" t="e">
        <f t="shared" si="0"/>
        <v>#DIV/0!</v>
      </c>
      <c r="E32" s="31" t="e">
        <f>LOOKUP(Summary!$B$32,'EUI Tables'!$A$4:$A$20,'EUI Tables'!$X$4:$X$20)</f>
        <v>#N/A</v>
      </c>
      <c r="F32" s="32" t="e">
        <f t="shared" si="1"/>
        <v>#DIV/0!</v>
      </c>
      <c r="G32" s="143"/>
    </row>
    <row r="33" spans="1:7" x14ac:dyDescent="0.25">
      <c r="A33" s="173"/>
      <c r="B33" s="29" t="s">
        <v>34</v>
      </c>
      <c r="C33" s="128">
        <v>0</v>
      </c>
      <c r="D33" s="30" t="e">
        <f t="shared" si="0"/>
        <v>#DIV/0!</v>
      </c>
      <c r="E33" s="31" t="e">
        <f>LOOKUP(Summary!$B$32,'EUI Tables'!$A$4:$A$20,'EUI Tables'!$Y$4:$Y$20)</f>
        <v>#N/A</v>
      </c>
      <c r="F33" s="32" t="e">
        <f t="shared" si="1"/>
        <v>#DIV/0!</v>
      </c>
      <c r="G33" s="143"/>
    </row>
    <row r="34" spans="1:7" x14ac:dyDescent="0.25">
      <c r="A34" s="173"/>
      <c r="B34" s="29" t="s">
        <v>35</v>
      </c>
      <c r="C34" s="128">
        <v>0</v>
      </c>
      <c r="D34" s="30" t="e">
        <f t="shared" si="0"/>
        <v>#DIV/0!</v>
      </c>
      <c r="E34" s="31" t="e">
        <f>LOOKUP(Summary!$B$32,'EUI Tables'!$A$4:$A$20,'EUI Tables'!$Z$4:$Z$20)</f>
        <v>#N/A</v>
      </c>
      <c r="F34" s="32" t="e">
        <f t="shared" si="1"/>
        <v>#DIV/0!</v>
      </c>
      <c r="G34" s="143"/>
    </row>
    <row r="35" spans="1:7" x14ac:dyDescent="0.25">
      <c r="A35" s="173"/>
      <c r="B35" s="29" t="s">
        <v>36</v>
      </c>
      <c r="C35" s="128">
        <v>0</v>
      </c>
      <c r="D35" s="30" t="e">
        <f t="shared" si="0"/>
        <v>#DIV/0!</v>
      </c>
      <c r="E35" s="31" t="e">
        <f>LOOKUP(Summary!$B$32,'EUI Tables'!$A$4:$A$20,'EUI Tables'!$AA$4:$AA$20)</f>
        <v>#N/A</v>
      </c>
      <c r="F35" s="32" t="e">
        <f t="shared" si="1"/>
        <v>#DIV/0!</v>
      </c>
      <c r="G35" s="143"/>
    </row>
    <row r="36" spans="1:7" x14ac:dyDescent="0.25">
      <c r="A36" s="173"/>
      <c r="B36" s="29" t="s">
        <v>13</v>
      </c>
      <c r="C36" s="128">
        <v>0</v>
      </c>
      <c r="D36" s="30" t="e">
        <f t="shared" si="0"/>
        <v>#DIV/0!</v>
      </c>
      <c r="E36" s="31" t="e">
        <f>LOOKUP(Summary!$B$32,'EUI Tables'!$A$4:$A$20,'EUI Tables'!$AB$4:$AB$20)</f>
        <v>#N/A</v>
      </c>
      <c r="F36" s="32" t="e">
        <f t="shared" si="1"/>
        <v>#DIV/0!</v>
      </c>
      <c r="G36" s="143"/>
    </row>
    <row r="37" spans="1:7" x14ac:dyDescent="0.25">
      <c r="A37" s="173"/>
      <c r="B37" s="29" t="s">
        <v>37</v>
      </c>
      <c r="C37" s="128">
        <v>0</v>
      </c>
      <c r="D37" s="30" t="e">
        <f t="shared" si="0"/>
        <v>#DIV/0!</v>
      </c>
      <c r="E37" s="31" t="e">
        <f>LOOKUP(Summary!$B$32,'EUI Tables'!$A$4:$A$20,'EUI Tables'!$AC$4:$AC$20)</f>
        <v>#N/A</v>
      </c>
      <c r="F37" s="32" t="e">
        <f t="shared" si="1"/>
        <v>#DIV/0!</v>
      </c>
      <c r="G37" s="143"/>
    </row>
    <row r="38" spans="1:7" x14ac:dyDescent="0.25">
      <c r="A38" s="173"/>
      <c r="B38" s="29" t="s">
        <v>38</v>
      </c>
      <c r="C38" s="128">
        <v>0</v>
      </c>
      <c r="D38" s="30" t="e">
        <f t="shared" si="0"/>
        <v>#DIV/0!</v>
      </c>
      <c r="E38" s="31" t="e">
        <f>LOOKUP(Summary!$B$32,'EUI Tables'!$A$4:$A$20,'EUI Tables'!$AD$4:$AD$20)</f>
        <v>#N/A</v>
      </c>
      <c r="F38" s="32" t="e">
        <f t="shared" si="1"/>
        <v>#DIV/0!</v>
      </c>
      <c r="G38" s="143"/>
    </row>
    <row r="39" spans="1:7" x14ac:dyDescent="0.25">
      <c r="A39" s="173"/>
      <c r="B39" s="29" t="s">
        <v>39</v>
      </c>
      <c r="C39" s="128">
        <v>0</v>
      </c>
      <c r="D39" s="30" t="e">
        <f t="shared" si="0"/>
        <v>#DIV/0!</v>
      </c>
      <c r="E39" s="31" t="e">
        <f>LOOKUP(Summary!$B$32,'EUI Tables'!$A$4:$A$20,'EUI Tables'!$AE$4:$AE$20)</f>
        <v>#N/A</v>
      </c>
      <c r="F39" s="32" t="e">
        <f t="shared" si="1"/>
        <v>#DIV/0!</v>
      </c>
      <c r="G39" s="143"/>
    </row>
    <row r="40" spans="1:7" x14ac:dyDescent="0.25">
      <c r="A40" s="173"/>
      <c r="B40" s="29" t="s">
        <v>40</v>
      </c>
      <c r="C40" s="128">
        <v>0</v>
      </c>
      <c r="D40" s="30" t="e">
        <f t="shared" si="0"/>
        <v>#DIV/0!</v>
      </c>
      <c r="E40" s="31" t="e">
        <f>LOOKUP(Summary!$B$32,'EUI Tables'!$A$4:$A$20,'EUI Tables'!$AF$4:$AF$20)</f>
        <v>#N/A</v>
      </c>
      <c r="F40" s="32" t="e">
        <f t="shared" si="1"/>
        <v>#DIV/0!</v>
      </c>
      <c r="G40" s="143"/>
    </row>
    <row r="41" spans="1:7" x14ac:dyDescent="0.25">
      <c r="A41" s="173"/>
      <c r="B41" s="29" t="s">
        <v>41</v>
      </c>
      <c r="C41" s="128">
        <v>0</v>
      </c>
      <c r="D41" s="30" t="e">
        <f t="shared" si="0"/>
        <v>#DIV/0!</v>
      </c>
      <c r="E41" s="31" t="e">
        <f>LOOKUP(Summary!$B$32,'EUI Tables'!$A$4:$A$20,'EUI Tables'!$AH$4:$AH$20)</f>
        <v>#N/A</v>
      </c>
      <c r="F41" s="32" t="e">
        <f t="shared" si="1"/>
        <v>#DIV/0!</v>
      </c>
      <c r="G41" s="143"/>
    </row>
    <row r="42" spans="1:7" ht="15.75" thickBot="1" x14ac:dyDescent="0.3">
      <c r="A42" s="176"/>
      <c r="B42" s="76" t="s">
        <v>42</v>
      </c>
      <c r="C42" s="129">
        <v>0</v>
      </c>
      <c r="D42" s="77" t="e">
        <f t="shared" si="0"/>
        <v>#DIV/0!</v>
      </c>
      <c r="E42" s="89" t="e">
        <f>LOOKUP(Summary!$B$32,'EUI Tables'!$A$4:$A$20,'EUI Tables'!$B$4:$B$20)</f>
        <v>#N/A</v>
      </c>
      <c r="F42" s="78" t="e">
        <f t="shared" si="1"/>
        <v>#DIV/0!</v>
      </c>
      <c r="G42" s="144"/>
    </row>
    <row r="43" spans="1:7" x14ac:dyDescent="0.25">
      <c r="A43" s="175" t="s">
        <v>112</v>
      </c>
      <c r="B43" s="72" t="s">
        <v>18</v>
      </c>
      <c r="C43" s="127">
        <v>0</v>
      </c>
      <c r="D43" s="73" t="e">
        <f t="shared" si="0"/>
        <v>#DIV/0!</v>
      </c>
      <c r="E43" s="88" t="e">
        <f>LOOKUP(Summary!$B$32,'EUI Tables'!$A$26:$A$42,'EUI Tables'!$B$26:$B$42)</f>
        <v>#N/A</v>
      </c>
      <c r="F43" s="74" t="e">
        <f t="shared" si="1"/>
        <v>#DIV/0!</v>
      </c>
      <c r="G43" s="145"/>
    </row>
    <row r="44" spans="1:7" x14ac:dyDescent="0.25">
      <c r="A44" s="173"/>
      <c r="B44" s="29" t="s">
        <v>19</v>
      </c>
      <c r="C44" s="128">
        <v>0</v>
      </c>
      <c r="D44" s="30" t="e">
        <f t="shared" si="0"/>
        <v>#DIV/0!</v>
      </c>
      <c r="E44" s="31" t="e">
        <f>LOOKUP(Summary!$B$32,'EUI Tables'!$A$26:$A$42,'EUI Tables'!$C$26:$C$42)</f>
        <v>#N/A</v>
      </c>
      <c r="F44" s="32" t="e">
        <f t="shared" si="1"/>
        <v>#DIV/0!</v>
      </c>
      <c r="G44" s="143"/>
    </row>
    <row r="45" spans="1:7" x14ac:dyDescent="0.25">
      <c r="A45" s="173"/>
      <c r="B45" s="29" t="s">
        <v>6</v>
      </c>
      <c r="C45" s="128">
        <v>0</v>
      </c>
      <c r="D45" s="30" t="e">
        <f t="shared" si="0"/>
        <v>#DIV/0!</v>
      </c>
      <c r="E45" s="31" t="e">
        <f>LOOKUP(Summary!$B$32,'EUI Tables'!$A$26:$A$42,'EUI Tables'!$D$26:$D$42)</f>
        <v>#N/A</v>
      </c>
      <c r="F45" s="32" t="e">
        <f t="shared" si="1"/>
        <v>#DIV/0!</v>
      </c>
      <c r="G45" s="143"/>
    </row>
    <row r="46" spans="1:7" x14ac:dyDescent="0.25">
      <c r="A46" s="173"/>
      <c r="B46" s="29" t="s">
        <v>20</v>
      </c>
      <c r="C46" s="128">
        <v>0</v>
      </c>
      <c r="D46" s="30" t="e">
        <f t="shared" si="0"/>
        <v>#DIV/0!</v>
      </c>
      <c r="E46" s="31" t="e">
        <f>LOOKUP(Summary!$B$32,'EUI Tables'!$A$26:$A$42,'EUI Tables'!$E$26:$E$42)</f>
        <v>#N/A</v>
      </c>
      <c r="F46" s="32" t="e">
        <f t="shared" si="1"/>
        <v>#DIV/0!</v>
      </c>
      <c r="G46" s="143"/>
    </row>
    <row r="47" spans="1:7" x14ac:dyDescent="0.25">
      <c r="A47" s="173"/>
      <c r="B47" s="29" t="s">
        <v>21</v>
      </c>
      <c r="C47" s="128">
        <v>0</v>
      </c>
      <c r="D47" s="30" t="e">
        <f t="shared" si="0"/>
        <v>#DIV/0!</v>
      </c>
      <c r="E47" s="31" t="e">
        <f>LOOKUP(Summary!$B$32,'EUI Tables'!$A$26:$A$42,'EUI Tables'!$F$26:$F$42)</f>
        <v>#N/A</v>
      </c>
      <c r="F47" s="32" t="e">
        <f t="shared" si="1"/>
        <v>#DIV/0!</v>
      </c>
      <c r="G47" s="143"/>
    </row>
    <row r="48" spans="1:7" x14ac:dyDescent="0.25">
      <c r="A48" s="173"/>
      <c r="B48" s="29" t="s">
        <v>22</v>
      </c>
      <c r="C48" s="128">
        <v>0</v>
      </c>
      <c r="D48" s="30" t="e">
        <f t="shared" si="0"/>
        <v>#DIV/0!</v>
      </c>
      <c r="E48" s="33" t="e">
        <f>LOOKUP(Summary!$B$32,'EUI Tables'!$A$26:$A$42,'EUI Tables'!$G$26:$G$42)</f>
        <v>#N/A</v>
      </c>
      <c r="F48" s="32" t="e">
        <f t="shared" si="1"/>
        <v>#DIV/0!</v>
      </c>
      <c r="G48" s="143"/>
    </row>
    <row r="49" spans="1:7" x14ac:dyDescent="0.25">
      <c r="A49" s="173"/>
      <c r="B49" s="29" t="s">
        <v>23</v>
      </c>
      <c r="C49" s="128">
        <v>0</v>
      </c>
      <c r="D49" s="30" t="e">
        <f t="shared" si="0"/>
        <v>#DIV/0!</v>
      </c>
      <c r="E49" s="33" t="e">
        <f>LOOKUP(Summary!$B$32,'EUI Tables'!$A$26:$A$42,'EUI Tables'!$H$26:$H$42)</f>
        <v>#N/A</v>
      </c>
      <c r="F49" s="32" t="e">
        <f t="shared" si="1"/>
        <v>#DIV/0!</v>
      </c>
      <c r="G49" s="143"/>
    </row>
    <row r="50" spans="1:7" x14ac:dyDescent="0.25">
      <c r="A50" s="173"/>
      <c r="B50" s="29" t="s">
        <v>24</v>
      </c>
      <c r="C50" s="128">
        <v>0</v>
      </c>
      <c r="D50" s="30" t="e">
        <f t="shared" si="0"/>
        <v>#DIV/0!</v>
      </c>
      <c r="E50" s="31" t="e">
        <f>LOOKUP(Summary!$B$32,'EUI Tables'!$A$26:$A$42,'EUI Tables'!$I$26:$I$42)</f>
        <v>#N/A</v>
      </c>
      <c r="F50" s="32" t="e">
        <f t="shared" si="1"/>
        <v>#DIV/0!</v>
      </c>
      <c r="G50" s="143"/>
    </row>
    <row r="51" spans="1:7" x14ac:dyDescent="0.25">
      <c r="A51" s="173"/>
      <c r="B51" s="29" t="s">
        <v>110</v>
      </c>
      <c r="C51" s="128">
        <v>0</v>
      </c>
      <c r="D51" s="30" t="e">
        <f t="shared" si="0"/>
        <v>#DIV/0!</v>
      </c>
      <c r="E51" s="31" t="e">
        <f>LOOKUP(Summary!$B$32,'EUI Tables'!$A$26:$A$42,'EUI Tables'!$J$26:$J$42)</f>
        <v>#N/A</v>
      </c>
      <c r="F51" s="32" t="e">
        <f t="shared" si="1"/>
        <v>#DIV/0!</v>
      </c>
      <c r="G51" s="143"/>
    </row>
    <row r="52" spans="1:7" x14ac:dyDescent="0.25">
      <c r="A52" s="173"/>
      <c r="B52" s="29" t="s">
        <v>4</v>
      </c>
      <c r="C52" s="128">
        <v>0</v>
      </c>
      <c r="D52" s="30" t="e">
        <f t="shared" si="0"/>
        <v>#DIV/0!</v>
      </c>
      <c r="E52" s="31" t="e">
        <f>LOOKUP(Summary!$B$32,'EUI Tables'!$A$26:$A$42,'EUI Tables'!$K$26:$K$42)</f>
        <v>#N/A</v>
      </c>
      <c r="F52" s="32" t="e">
        <f t="shared" si="1"/>
        <v>#DIV/0!</v>
      </c>
      <c r="G52" s="143"/>
    </row>
    <row r="53" spans="1:7" x14ac:dyDescent="0.25">
      <c r="A53" s="173"/>
      <c r="B53" s="29" t="s">
        <v>11</v>
      </c>
      <c r="C53" s="128">
        <v>0</v>
      </c>
      <c r="D53" s="30" t="e">
        <f t="shared" si="0"/>
        <v>#DIV/0!</v>
      </c>
      <c r="E53" s="31" t="e">
        <f>LOOKUP(Summary!$B$32,'EUI Tables'!$A$26:$A$42,'EUI Tables'!$L$26:$L$42)</f>
        <v>#N/A</v>
      </c>
      <c r="F53" s="32" t="e">
        <f t="shared" si="1"/>
        <v>#DIV/0!</v>
      </c>
      <c r="G53" s="143"/>
    </row>
    <row r="54" spans="1:7" x14ac:dyDescent="0.25">
      <c r="A54" s="173"/>
      <c r="B54" s="29" t="s">
        <v>86</v>
      </c>
      <c r="C54" s="128">
        <v>0</v>
      </c>
      <c r="D54" s="30" t="e">
        <f t="shared" si="0"/>
        <v>#DIV/0!</v>
      </c>
      <c r="E54" s="31" t="e">
        <f>LOOKUP(Summary!$B$32,'EUI Tables'!$A$26:$A$42,'EUI Tables'!$M$26:$M$42)</f>
        <v>#N/A</v>
      </c>
      <c r="F54" s="32" t="e">
        <f t="shared" si="1"/>
        <v>#DIV/0!</v>
      </c>
      <c r="G54" s="146"/>
    </row>
    <row r="55" spans="1:7" x14ac:dyDescent="0.25">
      <c r="A55" s="173"/>
      <c r="B55" s="29" t="s">
        <v>87</v>
      </c>
      <c r="C55" s="128">
        <v>0</v>
      </c>
      <c r="D55" s="30" t="e">
        <f t="shared" si="0"/>
        <v>#DIV/0!</v>
      </c>
      <c r="E55" s="31" t="e">
        <f>LOOKUP(Summary!$B$32,'EUI Tables'!$A$26:$A$42,'EUI Tables'!$N$26:$N$42)</f>
        <v>#N/A</v>
      </c>
      <c r="F55" s="32" t="e">
        <f t="shared" si="1"/>
        <v>#DIV/0!</v>
      </c>
      <c r="G55" s="146"/>
    </row>
    <row r="56" spans="1:7" x14ac:dyDescent="0.25">
      <c r="A56" s="173"/>
      <c r="B56" s="29" t="s">
        <v>88</v>
      </c>
      <c r="C56" s="128">
        <v>0</v>
      </c>
      <c r="D56" s="30" t="e">
        <f t="shared" si="0"/>
        <v>#DIV/0!</v>
      </c>
      <c r="E56" s="31" t="e">
        <f>LOOKUP(Summary!$B$32,'EUI Tables'!$A$26:$A$42,'EUI Tables'!$O$26:$O$42)</f>
        <v>#N/A</v>
      </c>
      <c r="F56" s="32" t="e">
        <f t="shared" si="1"/>
        <v>#DIV/0!</v>
      </c>
      <c r="G56" s="146"/>
    </row>
    <row r="57" spans="1:7" ht="15" customHeight="1" x14ac:dyDescent="0.25">
      <c r="A57" s="173"/>
      <c r="B57" s="29" t="s">
        <v>89</v>
      </c>
      <c r="C57" s="128">
        <v>0</v>
      </c>
      <c r="D57" s="30" t="e">
        <f t="shared" si="0"/>
        <v>#DIV/0!</v>
      </c>
      <c r="E57" s="31" t="e">
        <f>LOOKUP(Summary!$B$32,'EUI Tables'!$A$26:$A$42,'EUI Tables'!$P$26:$P$42)</f>
        <v>#N/A</v>
      </c>
      <c r="F57" s="32" t="e">
        <f t="shared" si="1"/>
        <v>#DIV/0!</v>
      </c>
      <c r="G57" s="146"/>
    </row>
    <row r="58" spans="1:7" x14ac:dyDescent="0.25">
      <c r="A58" s="173"/>
      <c r="B58" s="29" t="s">
        <v>90</v>
      </c>
      <c r="C58" s="128">
        <v>0</v>
      </c>
      <c r="D58" s="30" t="e">
        <f t="shared" si="0"/>
        <v>#DIV/0!</v>
      </c>
      <c r="E58" s="31" t="e">
        <f>LOOKUP(Summary!$B$32,'EUI Tables'!$A$26:$A$42,'EUI Tables'!$Q$26:$Q$42)</f>
        <v>#N/A</v>
      </c>
      <c r="F58" s="32" t="e">
        <f t="shared" si="1"/>
        <v>#DIV/0!</v>
      </c>
      <c r="G58" s="146"/>
    </row>
    <row r="59" spans="1:7" x14ac:dyDescent="0.25">
      <c r="A59" s="173"/>
      <c r="B59" s="35" t="s">
        <v>26</v>
      </c>
      <c r="C59" s="128">
        <v>0</v>
      </c>
      <c r="D59" s="30" t="e">
        <f t="shared" si="0"/>
        <v>#DIV/0!</v>
      </c>
      <c r="E59" s="31" t="e">
        <f>LOOKUP(Summary!$B$32,'EUI Tables'!$A$26:$A$42,'EUI Tables'!$R$26:$R$42)</f>
        <v>#N/A</v>
      </c>
      <c r="F59" s="32" t="e">
        <f>IF($D59&gt;=0.1,E59*$D59,"-")</f>
        <v>#DIV/0!</v>
      </c>
      <c r="G59" s="143" t="s">
        <v>147</v>
      </c>
    </row>
    <row r="60" spans="1:7" x14ac:dyDescent="0.25">
      <c r="A60" s="173"/>
      <c r="B60" s="34" t="s">
        <v>25</v>
      </c>
      <c r="C60" s="130">
        <v>0</v>
      </c>
      <c r="D60" s="30" t="e">
        <f t="shared" si="0"/>
        <v>#DIV/0!</v>
      </c>
      <c r="E60" s="31" t="e">
        <f>LOOKUP(Summary!$B$32,'EUI Tables'!$A$26:$A$42,'EUI Tables'!$T$26:$T$42)</f>
        <v>#N/A</v>
      </c>
      <c r="F60" s="32" t="e">
        <f>IF($D60&gt;=0.1,E60*$D60,"-")</f>
        <v>#DIV/0!</v>
      </c>
      <c r="G60" s="143" t="s">
        <v>147</v>
      </c>
    </row>
    <row r="61" spans="1:7" x14ac:dyDescent="0.25">
      <c r="A61" s="173"/>
      <c r="B61" s="34" t="s">
        <v>27</v>
      </c>
      <c r="C61" s="130">
        <v>0</v>
      </c>
      <c r="D61" s="30" t="e">
        <f t="shared" si="0"/>
        <v>#DIV/0!</v>
      </c>
      <c r="E61" s="31" t="e">
        <f>LOOKUP(Summary!$B$32,'EUI Tables'!$A$26:$A$42,'EUI Tables'!$V$26:$V$42)</f>
        <v>#N/A</v>
      </c>
      <c r="F61" s="32" t="e">
        <f>IF($D61&gt;=0.1,E61*$D61,"-")</f>
        <v>#DIV/0!</v>
      </c>
      <c r="G61" s="143" t="s">
        <v>147</v>
      </c>
    </row>
    <row r="62" spans="1:7" x14ac:dyDescent="0.25">
      <c r="A62" s="173"/>
      <c r="B62" s="29" t="s">
        <v>28</v>
      </c>
      <c r="C62" s="128">
        <v>0</v>
      </c>
      <c r="D62" s="30" t="e">
        <f t="shared" si="0"/>
        <v>#DIV/0!</v>
      </c>
      <c r="E62" s="31" t="e">
        <f>LOOKUP(Summary!$B$32,'EUI Tables'!$A$26:$A$42,'EUI Tables'!$X$26:$X$42)</f>
        <v>#N/A</v>
      </c>
      <c r="F62" s="32" t="e">
        <f t="shared" si="1"/>
        <v>#DIV/0!</v>
      </c>
      <c r="G62" s="143"/>
    </row>
    <row r="63" spans="1:7" x14ac:dyDescent="0.25">
      <c r="A63" s="173"/>
      <c r="B63" s="29" t="s">
        <v>29</v>
      </c>
      <c r="C63" s="128">
        <v>0</v>
      </c>
      <c r="D63" s="30" t="e">
        <f t="shared" si="0"/>
        <v>#DIV/0!</v>
      </c>
      <c r="E63" s="31" t="e">
        <f>LOOKUP(Summary!$B$32,'EUI Tables'!$A$26:$A$42,'EUI Tables'!$Y$26:$Y$42)</f>
        <v>#N/A</v>
      </c>
      <c r="F63" s="32" t="e">
        <f t="shared" si="1"/>
        <v>#DIV/0!</v>
      </c>
      <c r="G63" s="146"/>
    </row>
    <row r="64" spans="1:7" x14ac:dyDescent="0.25">
      <c r="A64" s="173"/>
      <c r="B64" s="29" t="s">
        <v>30</v>
      </c>
      <c r="C64" s="128">
        <v>0</v>
      </c>
      <c r="D64" s="30" t="e">
        <f t="shared" si="0"/>
        <v>#DIV/0!</v>
      </c>
      <c r="E64" s="31" t="e">
        <f>LOOKUP(Summary!$B$32,'EUI Tables'!$A$26:$A$42,'EUI Tables'!$Z$26:$Z$42)</f>
        <v>#N/A</v>
      </c>
      <c r="F64" s="32" t="e">
        <f t="shared" si="1"/>
        <v>#DIV/0!</v>
      </c>
      <c r="G64" s="147"/>
    </row>
    <row r="65" spans="1:7" x14ac:dyDescent="0.25">
      <c r="A65" s="173"/>
      <c r="B65" s="29" t="s">
        <v>31</v>
      </c>
      <c r="C65" s="128">
        <v>0</v>
      </c>
      <c r="D65" s="30" t="e">
        <f t="shared" si="0"/>
        <v>#DIV/0!</v>
      </c>
      <c r="E65" s="31" t="e">
        <f>LOOKUP(Summary!$B$32,'EUI Tables'!$A$26:$A$42,'EUI Tables'!$AA$26:$AA$42)</f>
        <v>#N/A</v>
      </c>
      <c r="F65" s="32" t="e">
        <f t="shared" si="1"/>
        <v>#DIV/0!</v>
      </c>
      <c r="G65" s="147"/>
    </row>
    <row r="66" spans="1:7" x14ac:dyDescent="0.25">
      <c r="A66" s="173"/>
      <c r="B66" s="29" t="s">
        <v>32</v>
      </c>
      <c r="C66" s="128">
        <v>0</v>
      </c>
      <c r="D66" s="30" t="e">
        <f t="shared" si="0"/>
        <v>#DIV/0!</v>
      </c>
      <c r="E66" s="31" t="e">
        <f>LOOKUP(Summary!$B$32,'EUI Tables'!$A$26:$A$42,'EUI Tables'!$AB$26:$AB$42)</f>
        <v>#N/A</v>
      </c>
      <c r="F66" s="32" t="e">
        <f t="shared" si="1"/>
        <v>#DIV/0!</v>
      </c>
      <c r="G66" s="147"/>
    </row>
    <row r="67" spans="1:7" x14ac:dyDescent="0.25">
      <c r="A67" s="173"/>
      <c r="B67" s="29" t="s">
        <v>33</v>
      </c>
      <c r="C67" s="128">
        <v>0</v>
      </c>
      <c r="D67" s="30" t="e">
        <f t="shared" si="0"/>
        <v>#DIV/0!</v>
      </c>
      <c r="E67" s="31" t="e">
        <f>LOOKUP(Summary!$B$32,'EUI Tables'!$A$26:$A$42,'EUI Tables'!$AC$26:$AC$42)</f>
        <v>#N/A</v>
      </c>
      <c r="F67" s="32" t="e">
        <f t="shared" si="1"/>
        <v>#DIV/0!</v>
      </c>
      <c r="G67" s="147"/>
    </row>
    <row r="68" spans="1:7" x14ac:dyDescent="0.25">
      <c r="A68" s="173"/>
      <c r="B68" s="29" t="s">
        <v>34</v>
      </c>
      <c r="C68" s="128">
        <v>0</v>
      </c>
      <c r="D68" s="30" t="e">
        <f t="shared" si="0"/>
        <v>#DIV/0!</v>
      </c>
      <c r="E68" s="31" t="e">
        <f>LOOKUP(Summary!$B$32,'EUI Tables'!$A$26:$A$42,'EUI Tables'!$AD$26:$AD$42)</f>
        <v>#N/A</v>
      </c>
      <c r="F68" s="32" t="e">
        <f t="shared" si="1"/>
        <v>#DIV/0!</v>
      </c>
      <c r="G68" s="147"/>
    </row>
    <row r="69" spans="1:7" x14ac:dyDescent="0.25">
      <c r="A69" s="173"/>
      <c r="B69" s="29" t="s">
        <v>35</v>
      </c>
      <c r="C69" s="128">
        <v>0</v>
      </c>
      <c r="D69" s="30" t="e">
        <f t="shared" si="0"/>
        <v>#DIV/0!</v>
      </c>
      <c r="E69" s="31" t="e">
        <f>LOOKUP(Summary!$B$32,'EUI Tables'!$A$26:$A$42,'EUI Tables'!$AE$26:$AE$42)</f>
        <v>#N/A</v>
      </c>
      <c r="F69" s="32" t="e">
        <f t="shared" si="1"/>
        <v>#DIV/0!</v>
      </c>
      <c r="G69" s="147"/>
    </row>
    <row r="70" spans="1:7" x14ac:dyDescent="0.25">
      <c r="A70" s="173"/>
      <c r="B70" s="29" t="s">
        <v>36</v>
      </c>
      <c r="C70" s="128">
        <v>0</v>
      </c>
      <c r="D70" s="30" t="e">
        <f t="shared" si="0"/>
        <v>#DIV/0!</v>
      </c>
      <c r="E70" s="31" t="e">
        <f>LOOKUP(Summary!$B$32,'EUI Tables'!$A$26:$A$42,'EUI Tables'!$AF$26:$AF$42)</f>
        <v>#N/A</v>
      </c>
      <c r="F70" s="32" t="e">
        <f t="shared" si="1"/>
        <v>#DIV/0!</v>
      </c>
      <c r="G70" s="147"/>
    </row>
    <row r="71" spans="1:7" x14ac:dyDescent="0.25">
      <c r="A71" s="173"/>
      <c r="B71" s="29" t="s">
        <v>13</v>
      </c>
      <c r="C71" s="128">
        <v>0</v>
      </c>
      <c r="D71" s="30" t="e">
        <f t="shared" si="0"/>
        <v>#DIV/0!</v>
      </c>
      <c r="E71" s="31" t="e">
        <f>LOOKUP(Summary!$B$32,'EUI Tables'!$A$26:$A$42,'EUI Tables'!$AG$26:$AG$42)</f>
        <v>#N/A</v>
      </c>
      <c r="F71" s="32" t="e">
        <f t="shared" ref="F71:F112" si="2">IF($D71&gt;=0.1,E71*$D71,"-")</f>
        <v>#DIV/0!</v>
      </c>
      <c r="G71" s="147"/>
    </row>
    <row r="72" spans="1:7" x14ac:dyDescent="0.25">
      <c r="A72" s="173"/>
      <c r="B72" s="29" t="s">
        <v>37</v>
      </c>
      <c r="C72" s="128">
        <v>0</v>
      </c>
      <c r="D72" s="30" t="e">
        <f t="shared" si="0"/>
        <v>#DIV/0!</v>
      </c>
      <c r="E72" s="31" t="e">
        <f>LOOKUP(Summary!$B$32,'EUI Tables'!$A$26:$A$42,'EUI Tables'!$AH$26:$AH$42)</f>
        <v>#N/A</v>
      </c>
      <c r="F72" s="32" t="e">
        <f t="shared" si="2"/>
        <v>#DIV/0!</v>
      </c>
      <c r="G72" s="147"/>
    </row>
    <row r="73" spans="1:7" x14ac:dyDescent="0.25">
      <c r="A73" s="173"/>
      <c r="B73" s="29" t="s">
        <v>38</v>
      </c>
      <c r="C73" s="128">
        <v>0</v>
      </c>
      <c r="D73" s="30" t="e">
        <f t="shared" si="0"/>
        <v>#DIV/0!</v>
      </c>
      <c r="E73" s="31" t="e">
        <f>LOOKUP(Summary!$B$32,'EUI Tables'!$A$26:$A$42,'EUI Tables'!$AI$26:$AI$42)</f>
        <v>#N/A</v>
      </c>
      <c r="F73" s="32" t="e">
        <f t="shared" si="2"/>
        <v>#DIV/0!</v>
      </c>
      <c r="G73" s="147"/>
    </row>
    <row r="74" spans="1:7" x14ac:dyDescent="0.25">
      <c r="A74" s="173"/>
      <c r="B74" s="29" t="s">
        <v>39</v>
      </c>
      <c r="C74" s="128">
        <v>0</v>
      </c>
      <c r="D74" s="30" t="e">
        <f t="shared" si="0"/>
        <v>#DIV/0!</v>
      </c>
      <c r="E74" s="31" t="e">
        <f>LOOKUP(Summary!$B$32,'EUI Tables'!$A$26:$A$42,'EUI Tables'!$AJ$26:$AJ$42)</f>
        <v>#N/A</v>
      </c>
      <c r="F74" s="32" t="e">
        <f t="shared" si="2"/>
        <v>#DIV/0!</v>
      </c>
      <c r="G74" s="147"/>
    </row>
    <row r="75" spans="1:7" x14ac:dyDescent="0.25">
      <c r="A75" s="173"/>
      <c r="B75" s="29" t="s">
        <v>40</v>
      </c>
      <c r="C75" s="128">
        <v>0</v>
      </c>
      <c r="D75" s="30" t="e">
        <f t="shared" si="0"/>
        <v>#DIV/0!</v>
      </c>
      <c r="E75" s="31" t="e">
        <f>LOOKUP(Summary!$B$32,'EUI Tables'!$A$26:$A$42,'EUI Tables'!$AK$26:$AK$42)</f>
        <v>#N/A</v>
      </c>
      <c r="F75" s="32" t="e">
        <f t="shared" si="2"/>
        <v>#DIV/0!</v>
      </c>
      <c r="G75" s="147"/>
    </row>
    <row r="76" spans="1:7" x14ac:dyDescent="0.25">
      <c r="A76" s="173"/>
      <c r="B76" s="29" t="s">
        <v>41</v>
      </c>
      <c r="C76" s="128">
        <v>0</v>
      </c>
      <c r="D76" s="30" t="e">
        <f t="shared" si="0"/>
        <v>#DIV/0!</v>
      </c>
      <c r="E76" s="31" t="e">
        <f>LOOKUP(Summary!$B$32,'EUI Tables'!$A$26:$A$42,'EUI Tables'!$AL$26:$AL$42)</f>
        <v>#N/A</v>
      </c>
      <c r="F76" s="32" t="e">
        <f t="shared" si="2"/>
        <v>#DIV/0!</v>
      </c>
      <c r="G76" s="147"/>
    </row>
    <row r="77" spans="1:7" ht="15.75" thickBot="1" x14ac:dyDescent="0.3">
      <c r="A77" s="176"/>
      <c r="B77" s="76" t="s">
        <v>42</v>
      </c>
      <c r="C77" s="129">
        <v>0</v>
      </c>
      <c r="D77" s="77" t="e">
        <f t="shared" ref="D77:D112" si="3">C77/$C$113</f>
        <v>#DIV/0!</v>
      </c>
      <c r="E77" s="89" t="e">
        <f>LOOKUP(Summary!$B$32,'EUI Tables'!$A$26:$A$42,'EUI Tables'!$AH$26:$AH$42)</f>
        <v>#N/A</v>
      </c>
      <c r="F77" s="78" t="e">
        <f t="shared" si="2"/>
        <v>#DIV/0!</v>
      </c>
      <c r="G77" s="148"/>
    </row>
    <row r="78" spans="1:7" x14ac:dyDescent="0.25">
      <c r="A78" s="175" t="s">
        <v>113</v>
      </c>
      <c r="B78" s="72" t="s">
        <v>18</v>
      </c>
      <c r="C78" s="127">
        <v>0</v>
      </c>
      <c r="D78" s="73" t="e">
        <f t="shared" si="3"/>
        <v>#DIV/0!</v>
      </c>
      <c r="E78" s="88" t="e">
        <f>LOOKUP(Summary!$B$32,'EUI Tables'!$A$48:$A$64,'EUI Tables'!$B$48:$B$64)</f>
        <v>#N/A</v>
      </c>
      <c r="F78" s="74" t="e">
        <f t="shared" si="2"/>
        <v>#DIV/0!</v>
      </c>
      <c r="G78" s="135"/>
    </row>
    <row r="79" spans="1:7" x14ac:dyDescent="0.25">
      <c r="A79" s="173"/>
      <c r="B79" s="29" t="s">
        <v>19</v>
      </c>
      <c r="C79" s="128">
        <v>0</v>
      </c>
      <c r="D79" s="30" t="e">
        <f t="shared" si="3"/>
        <v>#DIV/0!</v>
      </c>
      <c r="E79" s="31" t="e">
        <f>LOOKUP(Summary!$B$32,'EUI Tables'!$A$48:$A$64,'EUI Tables'!$C$48:$C$64)</f>
        <v>#N/A</v>
      </c>
      <c r="F79" s="32" t="e">
        <f t="shared" si="2"/>
        <v>#DIV/0!</v>
      </c>
      <c r="G79" s="136"/>
    </row>
    <row r="80" spans="1:7" x14ac:dyDescent="0.25">
      <c r="A80" s="173"/>
      <c r="B80" s="29" t="s">
        <v>6</v>
      </c>
      <c r="C80" s="128">
        <v>0</v>
      </c>
      <c r="D80" s="30" t="e">
        <f t="shared" si="3"/>
        <v>#DIV/0!</v>
      </c>
      <c r="E80" s="31" t="e">
        <f>LOOKUP(Summary!$B$32,'EUI Tables'!$A$48:$A$64,'EUI Tables'!$D$48:$D$64)</f>
        <v>#N/A</v>
      </c>
      <c r="F80" s="32" t="e">
        <f t="shared" si="2"/>
        <v>#DIV/0!</v>
      </c>
      <c r="G80" s="136"/>
    </row>
    <row r="81" spans="1:7" x14ac:dyDescent="0.25">
      <c r="A81" s="173"/>
      <c r="B81" s="29" t="s">
        <v>20</v>
      </c>
      <c r="C81" s="128">
        <v>0</v>
      </c>
      <c r="D81" s="30" t="e">
        <f t="shared" si="3"/>
        <v>#DIV/0!</v>
      </c>
      <c r="E81" s="31" t="e">
        <f>LOOKUP(Summary!$B$32,'EUI Tables'!$A$48:$A$64,'EUI Tables'!$E$48:$E$64)</f>
        <v>#N/A</v>
      </c>
      <c r="F81" s="32" t="e">
        <f t="shared" si="2"/>
        <v>#DIV/0!</v>
      </c>
      <c r="G81" s="136"/>
    </row>
    <row r="82" spans="1:7" x14ac:dyDescent="0.25">
      <c r="A82" s="173"/>
      <c r="B82" s="29" t="s">
        <v>21</v>
      </c>
      <c r="C82" s="128">
        <v>0</v>
      </c>
      <c r="D82" s="30" t="e">
        <f t="shared" si="3"/>
        <v>#DIV/0!</v>
      </c>
      <c r="E82" s="31" t="e">
        <f>LOOKUP(Summary!$B$32,'EUI Tables'!$A$48:$A$64,'EUI Tables'!$F$48:$F$64)</f>
        <v>#N/A</v>
      </c>
      <c r="F82" s="32" t="e">
        <f t="shared" si="2"/>
        <v>#DIV/0!</v>
      </c>
      <c r="G82" s="136"/>
    </row>
    <row r="83" spans="1:7" x14ac:dyDescent="0.25">
      <c r="A83" s="173"/>
      <c r="B83" s="29" t="s">
        <v>22</v>
      </c>
      <c r="C83" s="128">
        <v>0</v>
      </c>
      <c r="D83" s="30" t="e">
        <f t="shared" si="3"/>
        <v>#DIV/0!</v>
      </c>
      <c r="E83" s="33" t="e">
        <f>LOOKUP(Summary!$B$32,'EUI Tables'!$A$48:$A$64,'EUI Tables'!$G$48:$G$64)</f>
        <v>#N/A</v>
      </c>
      <c r="F83" s="32" t="e">
        <f t="shared" si="2"/>
        <v>#DIV/0!</v>
      </c>
      <c r="G83" s="136"/>
    </row>
    <row r="84" spans="1:7" x14ac:dyDescent="0.25">
      <c r="A84" s="173"/>
      <c r="B84" s="29" t="s">
        <v>23</v>
      </c>
      <c r="C84" s="128">
        <v>0</v>
      </c>
      <c r="D84" s="30" t="e">
        <f t="shared" si="3"/>
        <v>#DIV/0!</v>
      </c>
      <c r="E84" s="33" t="e">
        <f>LOOKUP(Summary!$B$32,'EUI Tables'!$A$48:$A$64,'EUI Tables'!$H$48:$H$64)</f>
        <v>#N/A</v>
      </c>
      <c r="F84" s="32" t="e">
        <f t="shared" si="2"/>
        <v>#DIV/0!</v>
      </c>
      <c r="G84" s="136"/>
    </row>
    <row r="85" spans="1:7" x14ac:dyDescent="0.25">
      <c r="A85" s="173"/>
      <c r="B85" s="29" t="s">
        <v>24</v>
      </c>
      <c r="C85" s="128">
        <v>0</v>
      </c>
      <c r="D85" s="30" t="e">
        <f t="shared" si="3"/>
        <v>#DIV/0!</v>
      </c>
      <c r="E85" s="31" t="e">
        <f>LOOKUP(Summary!$B$32,'EUI Tables'!$A$48:$A$64,'EUI Tables'!$I$48:$I$64)</f>
        <v>#N/A</v>
      </c>
      <c r="F85" s="32" t="e">
        <f t="shared" si="2"/>
        <v>#DIV/0!</v>
      </c>
      <c r="G85" s="136"/>
    </row>
    <row r="86" spans="1:7" x14ac:dyDescent="0.25">
      <c r="A86" s="173"/>
      <c r="B86" s="29" t="s">
        <v>110</v>
      </c>
      <c r="C86" s="128">
        <v>0</v>
      </c>
      <c r="D86" s="30" t="e">
        <f t="shared" si="3"/>
        <v>#DIV/0!</v>
      </c>
      <c r="E86" s="31" t="e">
        <f>LOOKUP(Summary!$B$32,'EUI Tables'!$A$48:$A$64,'EUI Tables'!$J$48:$J$64)</f>
        <v>#N/A</v>
      </c>
      <c r="F86" s="32" t="e">
        <f t="shared" si="2"/>
        <v>#DIV/0!</v>
      </c>
      <c r="G86" s="136"/>
    </row>
    <row r="87" spans="1:7" x14ac:dyDescent="0.25">
      <c r="A87" s="173"/>
      <c r="B87" s="29" t="s">
        <v>4</v>
      </c>
      <c r="C87" s="128">
        <v>0</v>
      </c>
      <c r="D87" s="30" t="e">
        <f t="shared" si="3"/>
        <v>#DIV/0!</v>
      </c>
      <c r="E87" s="31" t="e">
        <f>LOOKUP(Summary!$B$32,'EUI Tables'!$A$48:$A$64,'EUI Tables'!$K$48:$K$64)</f>
        <v>#N/A</v>
      </c>
      <c r="F87" s="32" t="e">
        <f t="shared" si="2"/>
        <v>#DIV/0!</v>
      </c>
      <c r="G87" s="136"/>
    </row>
    <row r="88" spans="1:7" ht="15" customHeight="1" x14ac:dyDescent="0.25">
      <c r="A88" s="173"/>
      <c r="B88" s="29" t="s">
        <v>11</v>
      </c>
      <c r="C88" s="128">
        <v>0</v>
      </c>
      <c r="D88" s="30" t="e">
        <f t="shared" si="3"/>
        <v>#DIV/0!</v>
      </c>
      <c r="E88" s="31" t="e">
        <f>LOOKUP(Summary!$B$32,'EUI Tables'!$A$48:$A$64,'EUI Tables'!$L$48:$L$64)</f>
        <v>#N/A</v>
      </c>
      <c r="F88" s="32" t="e">
        <f t="shared" si="2"/>
        <v>#DIV/0!</v>
      </c>
      <c r="G88" s="136"/>
    </row>
    <row r="89" spans="1:7" x14ac:dyDescent="0.25">
      <c r="A89" s="173"/>
      <c r="B89" s="29" t="s">
        <v>86</v>
      </c>
      <c r="C89" s="128">
        <v>0</v>
      </c>
      <c r="D89" s="30" t="e">
        <f t="shared" si="3"/>
        <v>#DIV/0!</v>
      </c>
      <c r="E89" s="31" t="e">
        <f>LOOKUP(Summary!$B$32,'EUI Tables'!$A$48:$A$64,'EUI Tables'!$M$48:$M$64)</f>
        <v>#N/A</v>
      </c>
      <c r="F89" s="32" t="e">
        <f t="shared" si="2"/>
        <v>#DIV/0!</v>
      </c>
      <c r="G89" s="136"/>
    </row>
    <row r="90" spans="1:7" x14ac:dyDescent="0.25">
      <c r="A90" s="173"/>
      <c r="B90" s="29" t="s">
        <v>87</v>
      </c>
      <c r="C90" s="128">
        <v>0</v>
      </c>
      <c r="D90" s="30" t="e">
        <f t="shared" si="3"/>
        <v>#DIV/0!</v>
      </c>
      <c r="E90" s="31" t="e">
        <f>LOOKUP(Summary!$B$32,'EUI Tables'!$A$48:$A$64,'EUI Tables'!$N$48:$N$64)</f>
        <v>#N/A</v>
      </c>
      <c r="F90" s="32" t="e">
        <f t="shared" si="2"/>
        <v>#DIV/0!</v>
      </c>
      <c r="G90" s="136"/>
    </row>
    <row r="91" spans="1:7" x14ac:dyDescent="0.25">
      <c r="A91" s="173"/>
      <c r="B91" s="29" t="s">
        <v>88</v>
      </c>
      <c r="C91" s="128">
        <v>0</v>
      </c>
      <c r="D91" s="30" t="e">
        <f t="shared" si="3"/>
        <v>#DIV/0!</v>
      </c>
      <c r="E91" s="31" t="e">
        <f>LOOKUP(Summary!$B$32,'EUI Tables'!$A$48:$A$64,'EUI Tables'!$O$48:$O$64)</f>
        <v>#N/A</v>
      </c>
      <c r="F91" s="32" t="e">
        <f t="shared" si="2"/>
        <v>#DIV/0!</v>
      </c>
      <c r="G91" s="136"/>
    </row>
    <row r="92" spans="1:7" x14ac:dyDescent="0.25">
      <c r="A92" s="173"/>
      <c r="B92" s="29" t="s">
        <v>89</v>
      </c>
      <c r="C92" s="128">
        <v>0</v>
      </c>
      <c r="D92" s="30" t="e">
        <f t="shared" si="3"/>
        <v>#DIV/0!</v>
      </c>
      <c r="E92" s="31" t="e">
        <f>LOOKUP(Summary!$B$32,'EUI Tables'!$A$48:$A$64,'EUI Tables'!$P$48:$P$64)</f>
        <v>#N/A</v>
      </c>
      <c r="F92" s="32" t="e">
        <f t="shared" si="2"/>
        <v>#DIV/0!</v>
      </c>
      <c r="G92" s="136"/>
    </row>
    <row r="93" spans="1:7" x14ac:dyDescent="0.25">
      <c r="A93" s="173"/>
      <c r="B93" s="29" t="s">
        <v>90</v>
      </c>
      <c r="C93" s="128">
        <v>0</v>
      </c>
      <c r="D93" s="30" t="e">
        <f t="shared" si="3"/>
        <v>#DIV/0!</v>
      </c>
      <c r="E93" s="31" t="e">
        <f>LOOKUP(Summary!$B$32,'EUI Tables'!$A$48:$A$64,'EUI Tables'!$Q$48:$Q$64)</f>
        <v>#N/A</v>
      </c>
      <c r="F93" s="32" t="e">
        <f t="shared" si="2"/>
        <v>#DIV/0!</v>
      </c>
      <c r="G93" s="136"/>
    </row>
    <row r="94" spans="1:7" x14ac:dyDescent="0.25">
      <c r="A94" s="173"/>
      <c r="B94" s="34" t="s">
        <v>26</v>
      </c>
      <c r="C94" s="130">
        <v>0</v>
      </c>
      <c r="D94" s="30" t="e">
        <f t="shared" si="3"/>
        <v>#DIV/0!</v>
      </c>
      <c r="E94" s="31" t="e">
        <f>LOOKUP(Summary!$B$32,'EUI Tables'!$A$48:$A$64,'EUI Tables'!$R$48:$R$64)</f>
        <v>#N/A</v>
      </c>
      <c r="F94" s="32" t="e">
        <f>IF($D94&gt;=0.1,E94*$D94,"-")</f>
        <v>#DIV/0!</v>
      </c>
      <c r="G94" s="143" t="s">
        <v>147</v>
      </c>
    </row>
    <row r="95" spans="1:7" x14ac:dyDescent="0.25">
      <c r="A95" s="173"/>
      <c r="B95" s="34" t="s">
        <v>25</v>
      </c>
      <c r="C95" s="130">
        <v>0</v>
      </c>
      <c r="D95" s="30" t="e">
        <f t="shared" si="3"/>
        <v>#DIV/0!</v>
      </c>
      <c r="E95" s="31" t="e">
        <f>LOOKUP(Summary!$B$32,'EUI Tables'!$A$48:$A$64,'EUI Tables'!$T$48:$T$64)</f>
        <v>#N/A</v>
      </c>
      <c r="F95" s="32" t="e">
        <f>IF($D95&gt;=0.1,E95*$D95,"-")</f>
        <v>#DIV/0!</v>
      </c>
      <c r="G95" s="143" t="s">
        <v>147</v>
      </c>
    </row>
    <row r="96" spans="1:7" x14ac:dyDescent="0.25">
      <c r="A96" s="173"/>
      <c r="B96" s="34" t="s">
        <v>27</v>
      </c>
      <c r="C96" s="130">
        <v>0</v>
      </c>
      <c r="D96" s="30" t="e">
        <f t="shared" si="3"/>
        <v>#DIV/0!</v>
      </c>
      <c r="E96" s="31" t="e">
        <f>LOOKUP(Summary!$B$32,'EUI Tables'!$A$48:$A$64,'EUI Tables'!$V$48:$V$64)</f>
        <v>#N/A</v>
      </c>
      <c r="F96" s="32" t="e">
        <f>IF($D96&gt;=0.1,E96*$D96,"-")</f>
        <v>#DIV/0!</v>
      </c>
      <c r="G96" s="143" t="s">
        <v>147</v>
      </c>
    </row>
    <row r="97" spans="1:7" x14ac:dyDescent="0.25">
      <c r="A97" s="173"/>
      <c r="B97" s="29" t="s">
        <v>28</v>
      </c>
      <c r="C97" s="128">
        <v>0</v>
      </c>
      <c r="D97" s="30" t="e">
        <f t="shared" si="3"/>
        <v>#DIV/0!</v>
      </c>
      <c r="E97" s="31" t="e">
        <f>LOOKUP(Summary!$B$32,'EUI Tables'!$A$48:$A$64,'EUI Tables'!$X$48:$X$64)</f>
        <v>#N/A</v>
      </c>
      <c r="F97" s="32" t="e">
        <f t="shared" si="2"/>
        <v>#DIV/0!</v>
      </c>
      <c r="G97" s="143"/>
    </row>
    <row r="98" spans="1:7" x14ac:dyDescent="0.25">
      <c r="A98" s="173"/>
      <c r="B98" s="29" t="s">
        <v>29</v>
      </c>
      <c r="C98" s="128">
        <v>0</v>
      </c>
      <c r="D98" s="30" t="e">
        <f t="shared" si="3"/>
        <v>#DIV/0!</v>
      </c>
      <c r="E98" s="31" t="e">
        <f>LOOKUP(Summary!$B$32,'EUI Tables'!$A$48:$A$64,'EUI Tables'!$Y$48:$Y$64)</f>
        <v>#N/A</v>
      </c>
      <c r="F98" s="32" t="e">
        <f t="shared" si="2"/>
        <v>#DIV/0!</v>
      </c>
      <c r="G98" s="136"/>
    </row>
    <row r="99" spans="1:7" x14ac:dyDescent="0.25">
      <c r="A99" s="173"/>
      <c r="B99" s="29" t="s">
        <v>30</v>
      </c>
      <c r="C99" s="128">
        <v>0</v>
      </c>
      <c r="D99" s="30" t="e">
        <f t="shared" si="3"/>
        <v>#DIV/0!</v>
      </c>
      <c r="E99" s="31" t="e">
        <f>LOOKUP(Summary!$B$32,'EUI Tables'!$A$48:$A$64,'EUI Tables'!$Z$48:$Z$64)</f>
        <v>#N/A</v>
      </c>
      <c r="F99" s="32" t="e">
        <f t="shared" si="2"/>
        <v>#DIV/0!</v>
      </c>
      <c r="G99" s="136"/>
    </row>
    <row r="100" spans="1:7" x14ac:dyDescent="0.25">
      <c r="A100" s="173"/>
      <c r="B100" s="29" t="s">
        <v>31</v>
      </c>
      <c r="C100" s="128">
        <v>0</v>
      </c>
      <c r="D100" s="30" t="e">
        <f t="shared" si="3"/>
        <v>#DIV/0!</v>
      </c>
      <c r="E100" s="31" t="e">
        <f>LOOKUP(Summary!$B$32,'EUI Tables'!$A$48:$A$64,'EUI Tables'!$AA$48:$AA$64)</f>
        <v>#N/A</v>
      </c>
      <c r="F100" s="32" t="e">
        <f t="shared" si="2"/>
        <v>#DIV/0!</v>
      </c>
      <c r="G100" s="136"/>
    </row>
    <row r="101" spans="1:7" x14ac:dyDescent="0.25">
      <c r="A101" s="173"/>
      <c r="B101" s="29" t="s">
        <v>32</v>
      </c>
      <c r="C101" s="128">
        <v>0</v>
      </c>
      <c r="D101" s="30" t="e">
        <f t="shared" si="3"/>
        <v>#DIV/0!</v>
      </c>
      <c r="E101" s="31" t="e">
        <f>LOOKUP(Summary!$B$32,'EUI Tables'!$A$48:$A$64,'EUI Tables'!$AB$48:$AB$64)</f>
        <v>#N/A</v>
      </c>
      <c r="F101" s="32" t="e">
        <f t="shared" si="2"/>
        <v>#DIV/0!</v>
      </c>
      <c r="G101" s="136"/>
    </row>
    <row r="102" spans="1:7" x14ac:dyDescent="0.25">
      <c r="A102" s="173"/>
      <c r="B102" s="29" t="s">
        <v>33</v>
      </c>
      <c r="C102" s="128">
        <v>0</v>
      </c>
      <c r="D102" s="30" t="e">
        <f t="shared" si="3"/>
        <v>#DIV/0!</v>
      </c>
      <c r="E102" s="31" t="e">
        <f>LOOKUP(Summary!$B$32,'EUI Tables'!$A$48:$A$64,'EUI Tables'!$AC$48:$AC$64)</f>
        <v>#N/A</v>
      </c>
      <c r="F102" s="32" t="e">
        <f t="shared" si="2"/>
        <v>#DIV/0!</v>
      </c>
      <c r="G102" s="136"/>
    </row>
    <row r="103" spans="1:7" x14ac:dyDescent="0.25">
      <c r="A103" s="173"/>
      <c r="B103" s="29" t="s">
        <v>34</v>
      </c>
      <c r="C103" s="128">
        <v>0</v>
      </c>
      <c r="D103" s="30" t="e">
        <f t="shared" si="3"/>
        <v>#DIV/0!</v>
      </c>
      <c r="E103" s="31" t="e">
        <f>LOOKUP(Summary!$B$32,'EUI Tables'!$A$48:$A$64,'EUI Tables'!$AD$48:$AD$64)</f>
        <v>#N/A</v>
      </c>
      <c r="F103" s="32" t="e">
        <f t="shared" si="2"/>
        <v>#DIV/0!</v>
      </c>
      <c r="G103" s="136"/>
    </row>
    <row r="104" spans="1:7" x14ac:dyDescent="0.25">
      <c r="A104" s="173"/>
      <c r="B104" s="29" t="s">
        <v>35</v>
      </c>
      <c r="C104" s="128">
        <v>0</v>
      </c>
      <c r="D104" s="30" t="e">
        <f t="shared" si="3"/>
        <v>#DIV/0!</v>
      </c>
      <c r="E104" s="31" t="e">
        <f>LOOKUP(Summary!$B$32,'EUI Tables'!$A$48:$A$64,'EUI Tables'!$AE$48:$AE$64)</f>
        <v>#N/A</v>
      </c>
      <c r="F104" s="32" t="e">
        <f t="shared" si="2"/>
        <v>#DIV/0!</v>
      </c>
      <c r="G104" s="136"/>
    </row>
    <row r="105" spans="1:7" x14ac:dyDescent="0.25">
      <c r="A105" s="173"/>
      <c r="B105" s="29" t="s">
        <v>36</v>
      </c>
      <c r="C105" s="128">
        <v>0</v>
      </c>
      <c r="D105" s="30" t="e">
        <f t="shared" si="3"/>
        <v>#DIV/0!</v>
      </c>
      <c r="E105" s="31" t="e">
        <f>LOOKUP(Summary!$B$32,'EUI Tables'!$A$48:$A$64,'EUI Tables'!$AF$48:$AF$64)</f>
        <v>#N/A</v>
      </c>
      <c r="F105" s="32" t="e">
        <f t="shared" si="2"/>
        <v>#DIV/0!</v>
      </c>
      <c r="G105" s="136"/>
    </row>
    <row r="106" spans="1:7" x14ac:dyDescent="0.25">
      <c r="A106" s="173"/>
      <c r="B106" s="29" t="s">
        <v>13</v>
      </c>
      <c r="C106" s="128">
        <v>0</v>
      </c>
      <c r="D106" s="30" t="e">
        <f t="shared" si="3"/>
        <v>#DIV/0!</v>
      </c>
      <c r="E106" s="31" t="e">
        <f>LOOKUP(Summary!$B$32,'EUI Tables'!$A$48:$A$64,'EUI Tables'!$AG$48:$AG$64)</f>
        <v>#N/A</v>
      </c>
      <c r="F106" s="32" t="e">
        <f t="shared" si="2"/>
        <v>#DIV/0!</v>
      </c>
      <c r="G106" s="136"/>
    </row>
    <row r="107" spans="1:7" x14ac:dyDescent="0.25">
      <c r="A107" s="173"/>
      <c r="B107" s="29" t="s">
        <v>37</v>
      </c>
      <c r="C107" s="128">
        <v>0</v>
      </c>
      <c r="D107" s="30" t="e">
        <f t="shared" si="3"/>
        <v>#DIV/0!</v>
      </c>
      <c r="E107" s="31" t="e">
        <f>LOOKUP(Summary!$B$32,'EUI Tables'!$A$48:$A$64,'EUI Tables'!$AH$48:$AH$64)</f>
        <v>#N/A</v>
      </c>
      <c r="F107" s="32" t="e">
        <f t="shared" si="2"/>
        <v>#DIV/0!</v>
      </c>
      <c r="G107" s="136"/>
    </row>
    <row r="108" spans="1:7" x14ac:dyDescent="0.25">
      <c r="A108" s="173"/>
      <c r="B108" s="29" t="s">
        <v>38</v>
      </c>
      <c r="C108" s="128">
        <v>0</v>
      </c>
      <c r="D108" s="30" t="e">
        <f t="shared" si="3"/>
        <v>#DIV/0!</v>
      </c>
      <c r="E108" s="31" t="e">
        <f>LOOKUP(Summary!$B$32,'EUI Tables'!$A$48:$A$64,'EUI Tables'!$AI$48:$AI$64)</f>
        <v>#N/A</v>
      </c>
      <c r="F108" s="32" t="e">
        <f t="shared" si="2"/>
        <v>#DIV/0!</v>
      </c>
      <c r="G108" s="136"/>
    </row>
    <row r="109" spans="1:7" x14ac:dyDescent="0.25">
      <c r="A109" s="173"/>
      <c r="B109" s="29" t="s">
        <v>39</v>
      </c>
      <c r="C109" s="128">
        <v>0</v>
      </c>
      <c r="D109" s="30" t="e">
        <f t="shared" si="3"/>
        <v>#DIV/0!</v>
      </c>
      <c r="E109" s="31" t="e">
        <f>LOOKUP(Summary!$B$32,'EUI Tables'!$A$48:$A$64,'EUI Tables'!$AJ$48:$AJ$64)</f>
        <v>#N/A</v>
      </c>
      <c r="F109" s="32" t="e">
        <f t="shared" si="2"/>
        <v>#DIV/0!</v>
      </c>
      <c r="G109" s="136"/>
    </row>
    <row r="110" spans="1:7" x14ac:dyDescent="0.25">
      <c r="A110" s="173"/>
      <c r="B110" s="29" t="s">
        <v>40</v>
      </c>
      <c r="C110" s="128">
        <v>0</v>
      </c>
      <c r="D110" s="30" t="e">
        <f t="shared" si="3"/>
        <v>#DIV/0!</v>
      </c>
      <c r="E110" s="31" t="e">
        <f>LOOKUP(Summary!$B$32,'EUI Tables'!$A$48:$A$64,'EUI Tables'!$AK$48:$AK$64)</f>
        <v>#N/A</v>
      </c>
      <c r="F110" s="32" t="e">
        <f t="shared" si="2"/>
        <v>#DIV/0!</v>
      </c>
      <c r="G110" s="136"/>
    </row>
    <row r="111" spans="1:7" x14ac:dyDescent="0.25">
      <c r="A111" s="173"/>
      <c r="B111" s="29" t="s">
        <v>41</v>
      </c>
      <c r="C111" s="128">
        <v>0</v>
      </c>
      <c r="D111" s="30" t="e">
        <f t="shared" si="3"/>
        <v>#DIV/0!</v>
      </c>
      <c r="E111" s="31" t="e">
        <f>LOOKUP(Summary!$B$32,'EUI Tables'!$A$48:$A$64,'EUI Tables'!$AL$48:$AL$64)</f>
        <v>#N/A</v>
      </c>
      <c r="F111" s="32" t="e">
        <f t="shared" si="2"/>
        <v>#DIV/0!</v>
      </c>
      <c r="G111" s="136"/>
    </row>
    <row r="112" spans="1:7" ht="15.75" thickBot="1" x14ac:dyDescent="0.3">
      <c r="A112" s="176"/>
      <c r="B112" s="76" t="s">
        <v>42</v>
      </c>
      <c r="C112" s="129">
        <v>0</v>
      </c>
      <c r="D112" s="77" t="e">
        <f t="shared" si="3"/>
        <v>#DIV/0!</v>
      </c>
      <c r="E112" s="89" t="e">
        <f>LOOKUP(Summary!$B$32,'EUI Tables'!$A$48:$A$64,'EUI Tables'!$AH$48:$AH$64)</f>
        <v>#N/A</v>
      </c>
      <c r="F112" s="78" t="e">
        <f t="shared" si="2"/>
        <v>#DIV/0!</v>
      </c>
      <c r="G112" s="138"/>
    </row>
    <row r="113" spans="1:7" s="3" customFormat="1" ht="15.75" thickBot="1" x14ac:dyDescent="0.3">
      <c r="A113" s="57"/>
      <c r="B113" s="85" t="s">
        <v>1</v>
      </c>
      <c r="C113" s="90">
        <f>SUM(C12:C112)</f>
        <v>0</v>
      </c>
      <c r="D113" s="91" t="e">
        <f>SUM(D12:D112)</f>
        <v>#DIV/0!</v>
      </c>
      <c r="E113" s="86" t="s">
        <v>51</v>
      </c>
      <c r="F113" s="92" t="e">
        <f>SUM(F12:F77)</f>
        <v>#DIV/0!</v>
      </c>
      <c r="G113" s="87" t="s">
        <v>116</v>
      </c>
    </row>
    <row r="114" spans="1:7" ht="15.75" thickBot="1" x14ac:dyDescent="0.3">
      <c r="A114" s="17"/>
      <c r="B114" s="11"/>
      <c r="C114" s="17"/>
      <c r="D114" s="48"/>
      <c r="E114" s="14"/>
      <c r="F114" s="14"/>
      <c r="G114" s="49"/>
    </row>
    <row r="115" spans="1:7" x14ac:dyDescent="0.25">
      <c r="A115" s="184" t="s">
        <v>119</v>
      </c>
      <c r="B115" s="185"/>
      <c r="C115" s="185"/>
      <c r="D115" s="185"/>
      <c r="E115" s="185"/>
      <c r="F115" s="185"/>
      <c r="G115" s="186"/>
    </row>
    <row r="116" spans="1:7" ht="30" x14ac:dyDescent="0.25">
      <c r="A116" s="55" t="s">
        <v>111</v>
      </c>
      <c r="B116" s="52" t="s">
        <v>114</v>
      </c>
      <c r="C116" s="51" t="s">
        <v>120</v>
      </c>
      <c r="D116" s="53" t="s">
        <v>91</v>
      </c>
      <c r="E116" s="51" t="s">
        <v>16</v>
      </c>
      <c r="F116" s="54" t="s">
        <v>17</v>
      </c>
      <c r="G116" s="56" t="s">
        <v>43</v>
      </c>
    </row>
    <row r="117" spans="1:7" x14ac:dyDescent="0.25">
      <c r="A117" s="181" t="s">
        <v>117</v>
      </c>
      <c r="B117" s="34" t="s">
        <v>26</v>
      </c>
      <c r="C117" s="130">
        <v>0</v>
      </c>
      <c r="D117" s="30" t="e">
        <f t="shared" ref="D117:D119" si="4">C117/$C$113</f>
        <v>#DIV/0!</v>
      </c>
      <c r="E117" s="31" t="e">
        <f>LOOKUP(Summary!$B$32,'EUI Tables'!$A$4:$A$20,'EUI Tables'!$N$4:$N$20)</f>
        <v>#N/A</v>
      </c>
      <c r="F117" s="32" t="e">
        <f t="shared" ref="F117:F125" si="5">IF($D117&gt;=0.1,E117*$D117,"-")</f>
        <v>#DIV/0!</v>
      </c>
      <c r="G117" s="143" t="s">
        <v>148</v>
      </c>
    </row>
    <row r="118" spans="1:7" x14ac:dyDescent="0.25">
      <c r="A118" s="182"/>
      <c r="B118" s="34" t="s">
        <v>25</v>
      </c>
      <c r="C118" s="130">
        <v>0</v>
      </c>
      <c r="D118" s="30" t="e">
        <f t="shared" si="4"/>
        <v>#DIV/0!</v>
      </c>
      <c r="E118" s="31" t="e">
        <f>LOOKUP(Summary!$B$32,'EUI Tables'!$A$4:$A$20,'EUI Tables'!$P$4:$P$20)</f>
        <v>#N/A</v>
      </c>
      <c r="F118" s="32" t="e">
        <f t="shared" si="5"/>
        <v>#DIV/0!</v>
      </c>
      <c r="G118" s="143" t="s">
        <v>148</v>
      </c>
    </row>
    <row r="119" spans="1:7" x14ac:dyDescent="0.25">
      <c r="A119" s="183"/>
      <c r="B119" s="34" t="s">
        <v>27</v>
      </c>
      <c r="C119" s="130">
        <v>0</v>
      </c>
      <c r="D119" s="30" t="e">
        <f t="shared" si="4"/>
        <v>#DIV/0!</v>
      </c>
      <c r="E119" s="31" t="e">
        <f>LOOKUP(Summary!$B$32,'EUI Tables'!$A$4:$A$20,'EUI Tables'!$R$4:$R$20)</f>
        <v>#N/A</v>
      </c>
      <c r="F119" s="32" t="e">
        <f t="shared" si="5"/>
        <v>#DIV/0!</v>
      </c>
      <c r="G119" s="143" t="s">
        <v>148</v>
      </c>
    </row>
    <row r="120" spans="1:7" x14ac:dyDescent="0.25">
      <c r="A120" s="178" t="s">
        <v>112</v>
      </c>
      <c r="B120" s="35" t="s">
        <v>26</v>
      </c>
      <c r="C120" s="131">
        <v>0</v>
      </c>
      <c r="D120" s="30" t="e">
        <f>C120/$C$126</f>
        <v>#DIV/0!</v>
      </c>
      <c r="E120" s="33" t="e">
        <f>LOOKUP(Summary!$B$32,'EUI Tables'!$A$26:$A$42,'EUI Tables'!$S$26:$S$42)</f>
        <v>#N/A</v>
      </c>
      <c r="F120" s="32" t="e">
        <f t="shared" si="5"/>
        <v>#DIV/0!</v>
      </c>
      <c r="G120" s="143" t="s">
        <v>148</v>
      </c>
    </row>
    <row r="121" spans="1:7" x14ac:dyDescent="0.25">
      <c r="A121" s="179"/>
      <c r="B121" s="34" t="s">
        <v>25</v>
      </c>
      <c r="C121" s="130">
        <v>0</v>
      </c>
      <c r="D121" s="30" t="e">
        <f>C121/$C$113</f>
        <v>#DIV/0!</v>
      </c>
      <c r="E121" s="31" t="e">
        <f>LOOKUP(Summary!$B$32,'EUI Tables'!$A$26:$A$42,'EUI Tables'!$U$26:$U$42)</f>
        <v>#N/A</v>
      </c>
      <c r="F121" s="32" t="e">
        <f t="shared" si="5"/>
        <v>#DIV/0!</v>
      </c>
      <c r="G121" s="143" t="s">
        <v>148</v>
      </c>
    </row>
    <row r="122" spans="1:7" x14ac:dyDescent="0.25">
      <c r="A122" s="180"/>
      <c r="B122" s="34" t="s">
        <v>27</v>
      </c>
      <c r="C122" s="130">
        <v>0</v>
      </c>
      <c r="D122" s="30" t="e">
        <f>C122/$C$113</f>
        <v>#DIV/0!</v>
      </c>
      <c r="E122" s="31" t="e">
        <f>LOOKUP(Summary!$B$32,'EUI Tables'!$A$26:$A$42,'EUI Tables'!$W$26:$W$42)</f>
        <v>#N/A</v>
      </c>
      <c r="F122" s="32" t="e">
        <f t="shared" si="5"/>
        <v>#DIV/0!</v>
      </c>
      <c r="G122" s="143" t="s">
        <v>148</v>
      </c>
    </row>
    <row r="123" spans="1:7" x14ac:dyDescent="0.25">
      <c r="A123" s="178" t="s">
        <v>113</v>
      </c>
      <c r="B123" s="50" t="s">
        <v>26</v>
      </c>
      <c r="C123" s="130">
        <v>0</v>
      </c>
      <c r="D123" s="30" t="e">
        <f>C123/$C$126</f>
        <v>#DIV/0!</v>
      </c>
      <c r="E123" s="31" t="e">
        <f>LOOKUP(Summary!$B$32,'EUI Tables'!$A$4:$A$20,'EUI Tables'!$S$48:$S$64)</f>
        <v>#N/A</v>
      </c>
      <c r="F123" s="32" t="e">
        <f t="shared" si="5"/>
        <v>#DIV/0!</v>
      </c>
      <c r="G123" s="143" t="s">
        <v>148</v>
      </c>
    </row>
    <row r="124" spans="1:7" x14ac:dyDescent="0.25">
      <c r="A124" s="179"/>
      <c r="B124" s="50" t="s">
        <v>25</v>
      </c>
      <c r="C124" s="130">
        <v>0</v>
      </c>
      <c r="D124" s="30" t="e">
        <f t="shared" ref="D124:D125" si="6">C124/$C$126</f>
        <v>#DIV/0!</v>
      </c>
      <c r="E124" s="31" t="e">
        <f>LOOKUP(Summary!$B$32,'EUI Tables'!$A$4:$A$20,'EUI Tables'!$U$48:$U$64)</f>
        <v>#N/A</v>
      </c>
      <c r="F124" s="32" t="e">
        <f t="shared" si="5"/>
        <v>#DIV/0!</v>
      </c>
      <c r="G124" s="143" t="s">
        <v>148</v>
      </c>
    </row>
    <row r="125" spans="1:7" x14ac:dyDescent="0.25">
      <c r="A125" s="180"/>
      <c r="B125" s="50" t="s">
        <v>27</v>
      </c>
      <c r="C125" s="130">
        <v>0</v>
      </c>
      <c r="D125" s="30" t="e">
        <f t="shared" si="6"/>
        <v>#DIV/0!</v>
      </c>
      <c r="E125" s="31" t="e">
        <f>LOOKUP(Summary!$B$32,'EUI Tables'!$A$4:$A$20,'EUI Tables'!$W$48:$W$64)</f>
        <v>#N/A</v>
      </c>
      <c r="F125" s="32" t="e">
        <f t="shared" si="5"/>
        <v>#DIV/0!</v>
      </c>
      <c r="G125" s="143" t="s">
        <v>148</v>
      </c>
    </row>
    <row r="126" spans="1:7" ht="15.75" thickBot="1" x14ac:dyDescent="0.3">
      <c r="A126" s="57"/>
      <c r="B126" s="58" t="s">
        <v>1</v>
      </c>
      <c r="C126" s="59">
        <f>SUM(C114:C125)</f>
        <v>0</v>
      </c>
      <c r="D126" s="60" t="e">
        <f>SUM(D114:D125)</f>
        <v>#DIV/0!</v>
      </c>
      <c r="E126" s="61" t="s">
        <v>51</v>
      </c>
      <c r="F126" s="62" t="e">
        <f>SUM(F117:F125)</f>
        <v>#DIV/0!</v>
      </c>
      <c r="G126" s="63" t="s">
        <v>118</v>
      </c>
    </row>
  </sheetData>
  <sheetProtection algorithmName="SHA-512" hashValue="Zh/kAdHeiBF0rOXSnWVJvs5wovuLZCp5lVxRy/1X5vGLzlbXg/U69fP3rgdcIEvIHs2q4HA0VZs+O86DVDgjoA==" saltValue="BH+1N7xT7gt2zp1EVdc+fg==" spinCount="100000" sheet="1" objects="1" scenarios="1"/>
  <mergeCells count="10">
    <mergeCell ref="A78:A112"/>
    <mergeCell ref="A123:A125"/>
    <mergeCell ref="A120:A122"/>
    <mergeCell ref="A117:A119"/>
    <mergeCell ref="A115:G115"/>
    <mergeCell ref="A9:G9"/>
    <mergeCell ref="A8:G8"/>
    <mergeCell ref="A12:A42"/>
    <mergeCell ref="A43:A77"/>
    <mergeCell ref="A7:G7"/>
  </mergeCells>
  <conditionalFormatting sqref="D12:D112">
    <cfRule type="cellIs" dxfId="7" priority="9" operator="greaterThanOrEqual">
      <formula>0.1</formula>
    </cfRule>
    <cfRule type="cellIs" dxfId="6" priority="10" operator="between">
      <formula>0.000001</formula>
      <formula>0.1</formula>
    </cfRule>
  </conditionalFormatting>
  <conditionalFormatting sqref="D113">
    <cfRule type="cellIs" dxfId="5" priority="11" operator="equal">
      <formula>1</formula>
    </cfRule>
    <cfRule type="cellIs" dxfId="4" priority="12" operator="notEqual">
      <formula>100</formula>
    </cfRule>
  </conditionalFormatting>
  <conditionalFormatting sqref="D117:D125">
    <cfRule type="cellIs" dxfId="3" priority="1" operator="greaterThanOrEqual">
      <formula>0.1</formula>
    </cfRule>
    <cfRule type="cellIs" dxfId="2" priority="2" operator="between">
      <formula>0.000001</formula>
      <formula>0.1</formula>
    </cfRule>
  </conditionalFormatting>
  <conditionalFormatting sqref="D126">
    <cfRule type="cellIs" dxfId="1" priority="5" operator="equal">
      <formula>1</formula>
    </cfRule>
    <cfRule type="cellIs" dxfId="0" priority="6" operator="notEqual">
      <formula>100</formula>
    </cfRule>
  </conditionalFormatting>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5B36B-A516-4209-A5DD-1EE69415BB34}">
  <dimension ref="A1:Q88"/>
  <sheetViews>
    <sheetView workbookViewId="0">
      <selection activeCell="L19" sqref="L19"/>
    </sheetView>
  </sheetViews>
  <sheetFormatPr defaultRowHeight="15" x14ac:dyDescent="0.25"/>
  <cols>
    <col min="1" max="1" width="8.85546875" style="1" customWidth="1"/>
    <col min="2" max="17" width="6.7109375" style="1" customWidth="1"/>
  </cols>
  <sheetData>
    <row r="1" spans="1:17" x14ac:dyDescent="0.25">
      <c r="A1" s="187" t="s">
        <v>123</v>
      </c>
      <c r="B1" s="187"/>
      <c r="C1" s="187"/>
      <c r="D1" s="187"/>
      <c r="E1" s="187"/>
      <c r="F1" s="187"/>
      <c r="G1" s="187"/>
      <c r="H1" s="187"/>
      <c r="I1" s="187"/>
      <c r="J1" s="187"/>
      <c r="K1" s="187"/>
      <c r="L1" s="187"/>
      <c r="M1" s="187"/>
      <c r="N1" s="187"/>
      <c r="O1" s="187"/>
      <c r="P1" s="187"/>
      <c r="Q1" s="187"/>
    </row>
    <row r="2" spans="1:17" s="18" customFormat="1" ht="157.5" x14ac:dyDescent="0.25">
      <c r="A2" s="19" t="s">
        <v>52</v>
      </c>
      <c r="B2" s="19" t="s">
        <v>3</v>
      </c>
      <c r="C2" s="19" t="s">
        <v>53</v>
      </c>
      <c r="D2" s="19" t="s">
        <v>54</v>
      </c>
      <c r="E2" s="19" t="s">
        <v>55</v>
      </c>
      <c r="F2" s="19" t="s">
        <v>56</v>
      </c>
      <c r="G2" s="19" t="s">
        <v>57</v>
      </c>
      <c r="H2" s="19" t="s">
        <v>58</v>
      </c>
      <c r="I2" s="19" t="s">
        <v>4</v>
      </c>
      <c r="J2" s="19" t="s">
        <v>11</v>
      </c>
      <c r="K2" s="19" t="s">
        <v>59</v>
      </c>
      <c r="L2" s="19" t="s">
        <v>60</v>
      </c>
      <c r="M2" s="19" t="s">
        <v>9</v>
      </c>
      <c r="N2" s="19" t="s">
        <v>12</v>
      </c>
      <c r="O2" s="19" t="s">
        <v>13</v>
      </c>
      <c r="P2" s="19" t="s">
        <v>61</v>
      </c>
      <c r="Q2" s="19" t="s">
        <v>14</v>
      </c>
    </row>
    <row r="3" spans="1:17" x14ac:dyDescent="0.25">
      <c r="A3" s="20">
        <v>2025</v>
      </c>
      <c r="B3" s="20">
        <v>580</v>
      </c>
      <c r="C3" s="20">
        <v>570</v>
      </c>
      <c r="D3" s="20">
        <v>855</v>
      </c>
      <c r="E3" s="20">
        <v>745</v>
      </c>
      <c r="F3" s="20">
        <v>790</v>
      </c>
      <c r="G3" s="20">
        <v>640</v>
      </c>
      <c r="H3" s="20">
        <v>430</v>
      </c>
      <c r="I3" s="20">
        <v>565</v>
      </c>
      <c r="J3" s="20">
        <v>670</v>
      </c>
      <c r="K3" s="20">
        <v>735</v>
      </c>
      <c r="L3" s="20">
        <v>475</v>
      </c>
      <c r="M3" s="20">
        <v>715</v>
      </c>
      <c r="N3" s="20">
        <v>530</v>
      </c>
      <c r="O3" s="20">
        <v>755</v>
      </c>
      <c r="P3" s="20">
        <v>820</v>
      </c>
      <c r="Q3" s="20">
        <v>635</v>
      </c>
    </row>
    <row r="4" spans="1:17" x14ac:dyDescent="0.25">
      <c r="A4" s="20">
        <v>2026</v>
      </c>
      <c r="B4" s="20">
        <v>550</v>
      </c>
      <c r="C4" s="20">
        <v>540</v>
      </c>
      <c r="D4" s="20">
        <v>810</v>
      </c>
      <c r="E4" s="20">
        <v>705</v>
      </c>
      <c r="F4" s="20">
        <v>750</v>
      </c>
      <c r="G4" s="20">
        <v>610</v>
      </c>
      <c r="H4" s="20">
        <v>400</v>
      </c>
      <c r="I4" s="20">
        <v>525</v>
      </c>
      <c r="J4" s="20">
        <v>635</v>
      </c>
      <c r="K4" s="20">
        <v>700</v>
      </c>
      <c r="L4" s="20">
        <v>450</v>
      </c>
      <c r="M4" s="20">
        <v>680</v>
      </c>
      <c r="N4" s="20">
        <v>505</v>
      </c>
      <c r="O4" s="20">
        <v>715</v>
      </c>
      <c r="P4" s="20">
        <v>780</v>
      </c>
      <c r="Q4" s="20">
        <v>605</v>
      </c>
    </row>
    <row r="5" spans="1:17" x14ac:dyDescent="0.25">
      <c r="A5" s="20">
        <v>2027</v>
      </c>
      <c r="B5" s="20">
        <v>525</v>
      </c>
      <c r="C5" s="20">
        <v>515</v>
      </c>
      <c r="D5" s="20">
        <v>770</v>
      </c>
      <c r="E5" s="20">
        <v>670</v>
      </c>
      <c r="F5" s="20">
        <v>710</v>
      </c>
      <c r="G5" s="20">
        <v>575</v>
      </c>
      <c r="H5" s="20">
        <v>375</v>
      </c>
      <c r="I5" s="20">
        <v>490</v>
      </c>
      <c r="J5" s="20">
        <v>605</v>
      </c>
      <c r="K5" s="20">
        <v>660</v>
      </c>
      <c r="L5" s="20">
        <v>425</v>
      </c>
      <c r="M5" s="20">
        <v>645</v>
      </c>
      <c r="N5" s="20">
        <v>480</v>
      </c>
      <c r="O5" s="20">
        <v>680</v>
      </c>
      <c r="P5" s="20">
        <v>740</v>
      </c>
      <c r="Q5" s="20">
        <v>570</v>
      </c>
    </row>
    <row r="6" spans="1:17" x14ac:dyDescent="0.25">
      <c r="A6" s="20">
        <v>2028</v>
      </c>
      <c r="B6" s="20">
        <v>495</v>
      </c>
      <c r="C6" s="20">
        <v>485</v>
      </c>
      <c r="D6" s="20">
        <v>725</v>
      </c>
      <c r="E6" s="20">
        <v>635</v>
      </c>
      <c r="F6" s="20">
        <v>670</v>
      </c>
      <c r="G6" s="20">
        <v>545</v>
      </c>
      <c r="H6" s="20">
        <v>345</v>
      </c>
      <c r="I6" s="20">
        <v>450</v>
      </c>
      <c r="J6" s="20">
        <v>570</v>
      </c>
      <c r="K6" s="20">
        <v>625</v>
      </c>
      <c r="L6" s="20">
        <v>400</v>
      </c>
      <c r="M6" s="20">
        <v>610</v>
      </c>
      <c r="N6" s="20">
        <v>450</v>
      </c>
      <c r="O6" s="20">
        <v>640</v>
      </c>
      <c r="P6" s="20">
        <v>695</v>
      </c>
      <c r="Q6" s="20">
        <v>540</v>
      </c>
    </row>
    <row r="7" spans="1:17" x14ac:dyDescent="0.25">
      <c r="A7" s="20">
        <v>2029</v>
      </c>
      <c r="B7" s="20">
        <v>465</v>
      </c>
      <c r="C7" s="20">
        <v>460</v>
      </c>
      <c r="D7" s="20">
        <v>685</v>
      </c>
      <c r="E7" s="20">
        <v>600</v>
      </c>
      <c r="F7" s="20">
        <v>635</v>
      </c>
      <c r="G7" s="20">
        <v>515</v>
      </c>
      <c r="H7" s="20">
        <v>320</v>
      </c>
      <c r="I7" s="20">
        <v>420</v>
      </c>
      <c r="J7" s="20">
        <v>540</v>
      </c>
      <c r="K7" s="20">
        <v>590</v>
      </c>
      <c r="L7" s="20">
        <v>380</v>
      </c>
      <c r="M7" s="20">
        <v>575</v>
      </c>
      <c r="N7" s="20">
        <v>425</v>
      </c>
      <c r="O7" s="20">
        <v>605</v>
      </c>
      <c r="P7" s="20">
        <v>660</v>
      </c>
      <c r="Q7" s="20">
        <v>510</v>
      </c>
    </row>
    <row r="8" spans="1:17" x14ac:dyDescent="0.25">
      <c r="A8" s="20">
        <v>2030</v>
      </c>
      <c r="B8" s="20">
        <v>435</v>
      </c>
      <c r="C8" s="20">
        <v>425</v>
      </c>
      <c r="D8" s="20">
        <v>640</v>
      </c>
      <c r="E8" s="20">
        <v>555</v>
      </c>
      <c r="F8" s="20">
        <v>590</v>
      </c>
      <c r="G8" s="20">
        <v>480</v>
      </c>
      <c r="H8" s="20">
        <v>290</v>
      </c>
      <c r="I8" s="20">
        <v>380</v>
      </c>
      <c r="J8" s="20">
        <v>500</v>
      </c>
      <c r="K8" s="20">
        <v>550</v>
      </c>
      <c r="L8" s="20">
        <v>355</v>
      </c>
      <c r="M8" s="20">
        <v>535</v>
      </c>
      <c r="N8" s="20">
        <v>395</v>
      </c>
      <c r="O8" s="20">
        <v>565</v>
      </c>
      <c r="P8" s="20">
        <v>610</v>
      </c>
      <c r="Q8" s="20">
        <v>475</v>
      </c>
    </row>
    <row r="9" spans="1:17" x14ac:dyDescent="0.25">
      <c r="A9" s="20">
        <v>2031</v>
      </c>
      <c r="B9" s="20">
        <v>405</v>
      </c>
      <c r="C9" s="20">
        <v>400</v>
      </c>
      <c r="D9" s="20">
        <v>595</v>
      </c>
      <c r="E9" s="20">
        <v>520</v>
      </c>
      <c r="F9" s="20">
        <v>550</v>
      </c>
      <c r="G9" s="20">
        <v>445</v>
      </c>
      <c r="H9" s="20">
        <v>270</v>
      </c>
      <c r="I9" s="20">
        <v>355</v>
      </c>
      <c r="J9" s="20">
        <v>470</v>
      </c>
      <c r="K9" s="20">
        <v>515</v>
      </c>
      <c r="L9" s="20">
        <v>330</v>
      </c>
      <c r="M9" s="20">
        <v>500</v>
      </c>
      <c r="N9" s="20">
        <v>370</v>
      </c>
      <c r="O9" s="20">
        <v>525</v>
      </c>
      <c r="P9" s="20">
        <v>575</v>
      </c>
      <c r="Q9" s="20">
        <v>445</v>
      </c>
    </row>
    <row r="10" spans="1:17" x14ac:dyDescent="0.25">
      <c r="A10" s="20">
        <v>2032</v>
      </c>
      <c r="B10" s="20">
        <v>380</v>
      </c>
      <c r="C10" s="20">
        <v>375</v>
      </c>
      <c r="D10" s="20">
        <v>560</v>
      </c>
      <c r="E10" s="20">
        <v>490</v>
      </c>
      <c r="F10" s="20">
        <v>515</v>
      </c>
      <c r="G10" s="20">
        <v>420</v>
      </c>
      <c r="H10" s="20">
        <v>255</v>
      </c>
      <c r="I10" s="20">
        <v>335</v>
      </c>
      <c r="J10" s="20">
        <v>440</v>
      </c>
      <c r="K10" s="20">
        <v>480</v>
      </c>
      <c r="L10" s="20">
        <v>310</v>
      </c>
      <c r="M10" s="20">
        <v>470</v>
      </c>
      <c r="N10" s="20">
        <v>350</v>
      </c>
      <c r="O10" s="20">
        <v>495</v>
      </c>
      <c r="P10" s="20">
        <v>535</v>
      </c>
      <c r="Q10" s="20">
        <v>415</v>
      </c>
    </row>
    <row r="11" spans="1:17" x14ac:dyDescent="0.25">
      <c r="A11" s="20">
        <v>2033</v>
      </c>
      <c r="B11" s="20">
        <v>350</v>
      </c>
      <c r="C11" s="20">
        <v>340</v>
      </c>
      <c r="D11" s="20">
        <v>510</v>
      </c>
      <c r="E11" s="20">
        <v>445</v>
      </c>
      <c r="F11" s="20">
        <v>475</v>
      </c>
      <c r="G11" s="20">
        <v>385</v>
      </c>
      <c r="H11" s="20">
        <v>235</v>
      </c>
      <c r="I11" s="20">
        <v>305</v>
      </c>
      <c r="J11" s="20">
        <v>400</v>
      </c>
      <c r="K11" s="20">
        <v>440</v>
      </c>
      <c r="L11" s="20">
        <v>285</v>
      </c>
      <c r="M11" s="20">
        <v>430</v>
      </c>
      <c r="N11" s="20">
        <v>320</v>
      </c>
      <c r="O11" s="20">
        <v>450</v>
      </c>
      <c r="P11" s="20">
        <v>490</v>
      </c>
      <c r="Q11" s="20">
        <v>380</v>
      </c>
    </row>
    <row r="12" spans="1:17" x14ac:dyDescent="0.25">
      <c r="A12" s="20">
        <v>2034</v>
      </c>
      <c r="B12" s="20">
        <v>315</v>
      </c>
      <c r="C12" s="20">
        <v>310</v>
      </c>
      <c r="D12" s="20">
        <v>465</v>
      </c>
      <c r="E12" s="20">
        <v>405</v>
      </c>
      <c r="F12" s="20">
        <v>430</v>
      </c>
      <c r="G12" s="20">
        <v>350</v>
      </c>
      <c r="H12" s="20">
        <v>210</v>
      </c>
      <c r="I12" s="20">
        <v>280</v>
      </c>
      <c r="J12" s="20">
        <v>365</v>
      </c>
      <c r="K12" s="20">
        <v>400</v>
      </c>
      <c r="L12" s="20">
        <v>255</v>
      </c>
      <c r="M12" s="20">
        <v>390</v>
      </c>
      <c r="N12" s="20">
        <v>290</v>
      </c>
      <c r="O12" s="20">
        <v>410</v>
      </c>
      <c r="P12" s="20">
        <v>445</v>
      </c>
      <c r="Q12" s="20">
        <v>345</v>
      </c>
    </row>
    <row r="13" spans="1:17" x14ac:dyDescent="0.25">
      <c r="A13" s="20">
        <v>2035</v>
      </c>
      <c r="B13" s="20">
        <v>285</v>
      </c>
      <c r="C13" s="20">
        <v>280</v>
      </c>
      <c r="D13" s="20">
        <v>420</v>
      </c>
      <c r="E13" s="20">
        <v>365</v>
      </c>
      <c r="F13" s="20">
        <v>390</v>
      </c>
      <c r="G13" s="20">
        <v>315</v>
      </c>
      <c r="H13" s="20">
        <v>190</v>
      </c>
      <c r="I13" s="20">
        <v>250</v>
      </c>
      <c r="J13" s="20">
        <v>330</v>
      </c>
      <c r="K13" s="20">
        <v>360</v>
      </c>
      <c r="L13" s="20">
        <v>230</v>
      </c>
      <c r="M13" s="20">
        <v>350</v>
      </c>
      <c r="N13" s="20">
        <v>260</v>
      </c>
      <c r="O13" s="20">
        <v>370</v>
      </c>
      <c r="P13" s="20">
        <v>405</v>
      </c>
      <c r="Q13" s="20">
        <v>315</v>
      </c>
    </row>
    <row r="14" spans="1:17" x14ac:dyDescent="0.25">
      <c r="A14" s="20">
        <v>2036</v>
      </c>
      <c r="B14" s="20">
        <v>260</v>
      </c>
      <c r="C14" s="20">
        <v>255</v>
      </c>
      <c r="D14" s="20">
        <v>380</v>
      </c>
      <c r="E14" s="20">
        <v>330</v>
      </c>
      <c r="F14" s="20">
        <v>350</v>
      </c>
      <c r="G14" s="20">
        <v>285</v>
      </c>
      <c r="H14" s="20">
        <v>175</v>
      </c>
      <c r="I14" s="20">
        <v>225</v>
      </c>
      <c r="J14" s="20">
        <v>300</v>
      </c>
      <c r="K14" s="20">
        <v>325</v>
      </c>
      <c r="L14" s="20">
        <v>210</v>
      </c>
      <c r="M14" s="20">
        <v>320</v>
      </c>
      <c r="N14" s="20">
        <v>235</v>
      </c>
      <c r="O14" s="20">
        <v>335</v>
      </c>
      <c r="P14" s="20">
        <v>365</v>
      </c>
      <c r="Q14" s="20">
        <v>280</v>
      </c>
    </row>
    <row r="15" spans="1:17" x14ac:dyDescent="0.25">
      <c r="A15" s="20">
        <v>2037</v>
      </c>
      <c r="B15" s="20">
        <v>240</v>
      </c>
      <c r="C15" s="20">
        <v>235</v>
      </c>
      <c r="D15" s="20">
        <v>350</v>
      </c>
      <c r="E15" s="20">
        <v>305</v>
      </c>
      <c r="F15" s="20">
        <v>325</v>
      </c>
      <c r="G15" s="20">
        <v>265</v>
      </c>
      <c r="H15" s="20">
        <v>160</v>
      </c>
      <c r="I15" s="20">
        <v>210</v>
      </c>
      <c r="J15" s="20">
        <v>275</v>
      </c>
      <c r="K15" s="20">
        <v>300</v>
      </c>
      <c r="L15" s="20">
        <v>190</v>
      </c>
      <c r="M15" s="20">
        <v>295</v>
      </c>
      <c r="N15" s="20">
        <v>220</v>
      </c>
      <c r="O15" s="20">
        <v>310</v>
      </c>
      <c r="P15" s="20">
        <v>335</v>
      </c>
      <c r="Q15" s="20">
        <v>260</v>
      </c>
    </row>
    <row r="16" spans="1:17" x14ac:dyDescent="0.25">
      <c r="A16" s="20">
        <v>2038</v>
      </c>
      <c r="B16" s="20">
        <v>220</v>
      </c>
      <c r="C16" s="20">
        <v>215</v>
      </c>
      <c r="D16" s="20">
        <v>325</v>
      </c>
      <c r="E16" s="20">
        <v>280</v>
      </c>
      <c r="F16" s="20">
        <v>300</v>
      </c>
      <c r="G16" s="20">
        <v>240</v>
      </c>
      <c r="H16" s="20">
        <v>150</v>
      </c>
      <c r="I16" s="20">
        <v>195</v>
      </c>
      <c r="J16" s="20">
        <v>255</v>
      </c>
      <c r="K16" s="20">
        <v>280</v>
      </c>
      <c r="L16" s="20">
        <v>180</v>
      </c>
      <c r="M16" s="20">
        <v>270</v>
      </c>
      <c r="N16" s="20">
        <v>200</v>
      </c>
      <c r="O16" s="20">
        <v>285</v>
      </c>
      <c r="P16" s="20">
        <v>310</v>
      </c>
      <c r="Q16" s="20">
        <v>240</v>
      </c>
    </row>
    <row r="17" spans="1:17" x14ac:dyDescent="0.25">
      <c r="A17" s="20">
        <v>2039</v>
      </c>
      <c r="B17" s="20">
        <v>200</v>
      </c>
      <c r="C17" s="20">
        <v>200</v>
      </c>
      <c r="D17" s="20">
        <v>295</v>
      </c>
      <c r="E17" s="20">
        <v>260</v>
      </c>
      <c r="F17" s="20">
        <v>275</v>
      </c>
      <c r="G17" s="20">
        <v>225</v>
      </c>
      <c r="H17" s="20">
        <v>135</v>
      </c>
      <c r="I17" s="20">
        <v>175</v>
      </c>
      <c r="J17" s="20">
        <v>235</v>
      </c>
      <c r="K17" s="20">
        <v>255</v>
      </c>
      <c r="L17" s="20">
        <v>165</v>
      </c>
      <c r="M17" s="20">
        <v>250</v>
      </c>
      <c r="N17" s="20">
        <v>185</v>
      </c>
      <c r="O17" s="20">
        <v>260</v>
      </c>
      <c r="P17" s="20">
        <v>285</v>
      </c>
      <c r="Q17" s="20">
        <v>220</v>
      </c>
    </row>
    <row r="18" spans="1:17" x14ac:dyDescent="0.25">
      <c r="A18" s="20">
        <v>2040</v>
      </c>
      <c r="B18" s="20">
        <v>185</v>
      </c>
      <c r="C18" s="20">
        <v>180</v>
      </c>
      <c r="D18" s="20">
        <v>270</v>
      </c>
      <c r="E18" s="20">
        <v>235</v>
      </c>
      <c r="F18" s="20">
        <v>250</v>
      </c>
      <c r="G18" s="20">
        <v>205</v>
      </c>
      <c r="H18" s="20">
        <v>125</v>
      </c>
      <c r="I18" s="20">
        <v>160</v>
      </c>
      <c r="J18" s="20">
        <v>215</v>
      </c>
      <c r="K18" s="20">
        <v>235</v>
      </c>
      <c r="L18" s="20">
        <v>150</v>
      </c>
      <c r="M18" s="20">
        <v>225</v>
      </c>
      <c r="N18" s="20">
        <v>170</v>
      </c>
      <c r="O18" s="20">
        <v>240</v>
      </c>
      <c r="P18" s="20">
        <v>260</v>
      </c>
      <c r="Q18" s="20">
        <v>200</v>
      </c>
    </row>
    <row r="19" spans="1:17" x14ac:dyDescent="0.25">
      <c r="A19" s="20">
        <v>2041</v>
      </c>
      <c r="B19" s="20">
        <v>165</v>
      </c>
      <c r="C19" s="20">
        <v>165</v>
      </c>
      <c r="D19" s="20">
        <v>245</v>
      </c>
      <c r="E19" s="20">
        <v>215</v>
      </c>
      <c r="F19" s="20">
        <v>225</v>
      </c>
      <c r="G19" s="20">
        <v>185</v>
      </c>
      <c r="H19" s="20">
        <v>110</v>
      </c>
      <c r="I19" s="20">
        <v>145</v>
      </c>
      <c r="J19" s="20">
        <v>195</v>
      </c>
      <c r="K19" s="20">
        <v>210</v>
      </c>
      <c r="L19" s="20">
        <v>135</v>
      </c>
      <c r="M19" s="20">
        <v>205</v>
      </c>
      <c r="N19" s="20">
        <v>155</v>
      </c>
      <c r="O19" s="20">
        <v>215</v>
      </c>
      <c r="P19" s="20">
        <v>235</v>
      </c>
      <c r="Q19" s="20">
        <v>185</v>
      </c>
    </row>
    <row r="20" spans="1:17" x14ac:dyDescent="0.25">
      <c r="A20" s="20">
        <v>2042</v>
      </c>
      <c r="B20" s="20">
        <v>150</v>
      </c>
      <c r="C20" s="20">
        <v>150</v>
      </c>
      <c r="D20" s="20">
        <v>220</v>
      </c>
      <c r="E20" s="20">
        <v>195</v>
      </c>
      <c r="F20" s="20">
        <v>205</v>
      </c>
      <c r="G20" s="20">
        <v>165</v>
      </c>
      <c r="H20" s="20">
        <v>100</v>
      </c>
      <c r="I20" s="20">
        <v>135</v>
      </c>
      <c r="J20" s="20">
        <v>175</v>
      </c>
      <c r="K20" s="20">
        <v>190</v>
      </c>
      <c r="L20" s="20">
        <v>120</v>
      </c>
      <c r="M20" s="20">
        <v>185</v>
      </c>
      <c r="N20" s="20">
        <v>140</v>
      </c>
      <c r="O20" s="20">
        <v>195</v>
      </c>
      <c r="P20" s="20">
        <v>210</v>
      </c>
      <c r="Q20" s="20">
        <v>165</v>
      </c>
    </row>
    <row r="21" spans="1:17" x14ac:dyDescent="0.25">
      <c r="A21" s="20">
        <v>2043</v>
      </c>
      <c r="B21" s="20">
        <v>135</v>
      </c>
      <c r="C21" s="20">
        <v>135</v>
      </c>
      <c r="D21" s="20">
        <v>200</v>
      </c>
      <c r="E21" s="20">
        <v>175</v>
      </c>
      <c r="F21" s="20">
        <v>185</v>
      </c>
      <c r="G21" s="20">
        <v>150</v>
      </c>
      <c r="H21" s="20">
        <v>90</v>
      </c>
      <c r="I21" s="20">
        <v>120</v>
      </c>
      <c r="J21" s="20">
        <v>155</v>
      </c>
      <c r="K21" s="20">
        <v>170</v>
      </c>
      <c r="L21" s="20">
        <v>110</v>
      </c>
      <c r="M21" s="20">
        <v>165</v>
      </c>
      <c r="N21" s="20">
        <v>125</v>
      </c>
      <c r="O21" s="20">
        <v>175</v>
      </c>
      <c r="P21" s="20">
        <v>190</v>
      </c>
      <c r="Q21" s="20">
        <v>150</v>
      </c>
    </row>
    <row r="22" spans="1:17" x14ac:dyDescent="0.25">
      <c r="A22" s="20">
        <v>2044</v>
      </c>
      <c r="B22" s="20">
        <v>120</v>
      </c>
      <c r="C22" s="20">
        <v>120</v>
      </c>
      <c r="D22" s="20">
        <v>175</v>
      </c>
      <c r="E22" s="20">
        <v>155</v>
      </c>
      <c r="F22" s="20">
        <v>165</v>
      </c>
      <c r="G22" s="20">
        <v>135</v>
      </c>
      <c r="H22" s="20">
        <v>80</v>
      </c>
      <c r="I22" s="20">
        <v>105</v>
      </c>
      <c r="J22" s="20">
        <v>140</v>
      </c>
      <c r="K22" s="20">
        <v>150</v>
      </c>
      <c r="L22" s="20">
        <v>95</v>
      </c>
      <c r="M22" s="20">
        <v>150</v>
      </c>
      <c r="N22" s="20">
        <v>110</v>
      </c>
      <c r="O22" s="20">
        <v>155</v>
      </c>
      <c r="P22" s="20">
        <v>170</v>
      </c>
      <c r="Q22" s="20">
        <v>130</v>
      </c>
    </row>
    <row r="23" spans="1:17" x14ac:dyDescent="0.25">
      <c r="A23" s="20">
        <v>2045</v>
      </c>
      <c r="B23" s="20">
        <v>105</v>
      </c>
      <c r="C23" s="20">
        <v>105</v>
      </c>
      <c r="D23" s="20">
        <v>155</v>
      </c>
      <c r="E23" s="20">
        <v>135</v>
      </c>
      <c r="F23" s="20">
        <v>145</v>
      </c>
      <c r="G23" s="20">
        <v>115</v>
      </c>
      <c r="H23" s="20">
        <v>70</v>
      </c>
      <c r="I23" s="20">
        <v>95</v>
      </c>
      <c r="J23" s="20">
        <v>125</v>
      </c>
      <c r="K23" s="20">
        <v>135</v>
      </c>
      <c r="L23" s="20">
        <v>85</v>
      </c>
      <c r="M23" s="20">
        <v>130</v>
      </c>
      <c r="N23" s="20">
        <v>100</v>
      </c>
      <c r="O23" s="20">
        <v>140</v>
      </c>
      <c r="P23" s="20">
        <v>150</v>
      </c>
      <c r="Q23" s="20">
        <v>115</v>
      </c>
    </row>
    <row r="24" spans="1:17" x14ac:dyDescent="0.25">
      <c r="A24" s="20">
        <v>2046</v>
      </c>
      <c r="B24" s="20">
        <v>95</v>
      </c>
      <c r="C24" s="20">
        <v>90</v>
      </c>
      <c r="D24" s="20">
        <v>135</v>
      </c>
      <c r="E24" s="20">
        <v>120</v>
      </c>
      <c r="F24" s="20">
        <v>125</v>
      </c>
      <c r="G24" s="20">
        <v>105</v>
      </c>
      <c r="H24" s="20">
        <v>65</v>
      </c>
      <c r="I24" s="20">
        <v>80</v>
      </c>
      <c r="J24" s="20">
        <v>105</v>
      </c>
      <c r="K24" s="20">
        <v>120</v>
      </c>
      <c r="L24" s="20">
        <v>75</v>
      </c>
      <c r="M24" s="20">
        <v>115</v>
      </c>
      <c r="N24" s="20">
        <v>85</v>
      </c>
      <c r="O24" s="20">
        <v>120</v>
      </c>
      <c r="P24" s="20">
        <v>130</v>
      </c>
      <c r="Q24" s="20">
        <v>100</v>
      </c>
    </row>
    <row r="25" spans="1:17" x14ac:dyDescent="0.25">
      <c r="A25" s="20">
        <v>2047</v>
      </c>
      <c r="B25" s="20">
        <v>80</v>
      </c>
      <c r="C25" s="20">
        <v>80</v>
      </c>
      <c r="D25" s="20">
        <v>120</v>
      </c>
      <c r="E25" s="20">
        <v>105</v>
      </c>
      <c r="F25" s="20">
        <v>110</v>
      </c>
      <c r="G25" s="20">
        <v>90</v>
      </c>
      <c r="H25" s="20">
        <v>55</v>
      </c>
      <c r="I25" s="20">
        <v>70</v>
      </c>
      <c r="J25" s="20">
        <v>95</v>
      </c>
      <c r="K25" s="20">
        <v>100</v>
      </c>
      <c r="L25" s="20">
        <v>60</v>
      </c>
      <c r="M25" s="20">
        <v>100</v>
      </c>
      <c r="N25" s="20">
        <v>75</v>
      </c>
      <c r="O25" s="20">
        <v>105</v>
      </c>
      <c r="P25" s="20">
        <v>115</v>
      </c>
      <c r="Q25" s="20">
        <v>90</v>
      </c>
    </row>
    <row r="26" spans="1:17" x14ac:dyDescent="0.25">
      <c r="A26" s="20">
        <v>2048</v>
      </c>
      <c r="B26" s="20">
        <v>70</v>
      </c>
      <c r="C26" s="20">
        <v>70</v>
      </c>
      <c r="D26" s="20">
        <v>100</v>
      </c>
      <c r="E26" s="20">
        <v>90</v>
      </c>
      <c r="F26" s="20">
        <v>95</v>
      </c>
      <c r="G26" s="20">
        <v>75</v>
      </c>
      <c r="H26" s="20">
        <v>45</v>
      </c>
      <c r="I26" s="20">
        <v>60</v>
      </c>
      <c r="J26" s="20">
        <v>80</v>
      </c>
      <c r="K26" s="20">
        <v>85</v>
      </c>
      <c r="L26" s="20">
        <v>55</v>
      </c>
      <c r="M26" s="20">
        <v>85</v>
      </c>
      <c r="N26" s="20">
        <v>65</v>
      </c>
      <c r="O26" s="20">
        <v>90</v>
      </c>
      <c r="P26" s="20">
        <v>95</v>
      </c>
      <c r="Q26" s="20">
        <v>75</v>
      </c>
    </row>
    <row r="27" spans="1:17" x14ac:dyDescent="0.25">
      <c r="A27" s="20">
        <v>2049</v>
      </c>
      <c r="B27" s="20">
        <v>60</v>
      </c>
      <c r="C27" s="20">
        <v>55</v>
      </c>
      <c r="D27" s="20">
        <v>85</v>
      </c>
      <c r="E27" s="20">
        <v>75</v>
      </c>
      <c r="F27" s="20">
        <v>80</v>
      </c>
      <c r="G27" s="20">
        <v>65</v>
      </c>
      <c r="H27" s="20">
        <v>40</v>
      </c>
      <c r="I27" s="20">
        <v>50</v>
      </c>
      <c r="J27" s="20">
        <v>65</v>
      </c>
      <c r="K27" s="20">
        <v>70</v>
      </c>
      <c r="L27" s="20">
        <v>45</v>
      </c>
      <c r="M27" s="20">
        <v>70</v>
      </c>
      <c r="N27" s="20">
        <v>55</v>
      </c>
      <c r="O27" s="20">
        <v>75</v>
      </c>
      <c r="P27" s="20">
        <v>80</v>
      </c>
      <c r="Q27" s="20">
        <v>65</v>
      </c>
    </row>
    <row r="28" spans="1:17" x14ac:dyDescent="0.25">
      <c r="A28" s="20">
        <v>2050</v>
      </c>
      <c r="B28" s="20">
        <v>45</v>
      </c>
      <c r="C28" s="20">
        <v>45</v>
      </c>
      <c r="D28" s="20">
        <v>70</v>
      </c>
      <c r="E28" s="20">
        <v>60</v>
      </c>
      <c r="F28" s="20">
        <v>65</v>
      </c>
      <c r="G28" s="20">
        <v>50</v>
      </c>
      <c r="H28" s="20">
        <v>30</v>
      </c>
      <c r="I28" s="20">
        <v>40</v>
      </c>
      <c r="J28" s="20">
        <v>55</v>
      </c>
      <c r="K28" s="20">
        <v>60</v>
      </c>
      <c r="L28" s="20">
        <v>35</v>
      </c>
      <c r="M28" s="20">
        <v>60</v>
      </c>
      <c r="N28" s="20">
        <v>45</v>
      </c>
      <c r="O28" s="20">
        <v>60</v>
      </c>
      <c r="P28" s="20">
        <v>65</v>
      </c>
      <c r="Q28" s="20">
        <v>50</v>
      </c>
    </row>
    <row r="31" spans="1:17" x14ac:dyDescent="0.25">
      <c r="A31" s="187" t="s">
        <v>124</v>
      </c>
      <c r="B31" s="187"/>
      <c r="C31" s="187"/>
      <c r="D31" s="187"/>
      <c r="E31" s="187"/>
      <c r="F31" s="187"/>
      <c r="G31" s="187"/>
      <c r="H31" s="187"/>
      <c r="I31" s="187"/>
      <c r="J31" s="187"/>
      <c r="K31" s="187"/>
      <c r="L31" s="187"/>
      <c r="M31" s="187"/>
      <c r="N31" s="187"/>
      <c r="O31" s="187"/>
      <c r="P31" s="187"/>
      <c r="Q31" s="187"/>
    </row>
    <row r="32" spans="1:17" s="18" customFormat="1" ht="158.25" x14ac:dyDescent="0.25">
      <c r="A32" s="19" t="s">
        <v>52</v>
      </c>
      <c r="B32" s="19" t="s">
        <v>3</v>
      </c>
      <c r="C32" s="19" t="s">
        <v>53</v>
      </c>
      <c r="D32" s="19" t="s">
        <v>54</v>
      </c>
      <c r="E32" s="19" t="s">
        <v>55</v>
      </c>
      <c r="F32" s="19" t="s">
        <v>56</v>
      </c>
      <c r="G32" s="19" t="s">
        <v>57</v>
      </c>
      <c r="H32" s="19" t="s">
        <v>58</v>
      </c>
      <c r="I32" s="19" t="s">
        <v>4</v>
      </c>
      <c r="J32" s="19" t="s">
        <v>11</v>
      </c>
      <c r="K32" s="19" t="s">
        <v>59</v>
      </c>
      <c r="L32" s="19" t="s">
        <v>60</v>
      </c>
      <c r="M32" s="19" t="s">
        <v>9</v>
      </c>
      <c r="N32" s="19" t="s">
        <v>12</v>
      </c>
      <c r="O32" s="19" t="s">
        <v>13</v>
      </c>
      <c r="P32" s="19" t="s">
        <v>61</v>
      </c>
      <c r="Q32" s="19" t="s">
        <v>14</v>
      </c>
    </row>
    <row r="33" spans="1:17" x14ac:dyDescent="0.25">
      <c r="A33" s="20">
        <v>2025</v>
      </c>
      <c r="B33" s="20">
        <v>460</v>
      </c>
      <c r="C33" s="20">
        <v>450</v>
      </c>
      <c r="D33" s="20">
        <v>605</v>
      </c>
      <c r="E33" s="20">
        <v>525</v>
      </c>
      <c r="F33" s="20">
        <v>615</v>
      </c>
      <c r="G33" s="20">
        <v>475</v>
      </c>
      <c r="H33" s="20">
        <v>270</v>
      </c>
      <c r="I33" s="20">
        <v>425</v>
      </c>
      <c r="J33" s="20">
        <v>520</v>
      </c>
      <c r="K33" s="20">
        <v>600</v>
      </c>
      <c r="L33" s="20"/>
      <c r="M33" s="20">
        <v>500</v>
      </c>
      <c r="N33" s="20">
        <v>380</v>
      </c>
      <c r="O33" s="20">
        <v>605</v>
      </c>
      <c r="P33" s="20">
        <v>655</v>
      </c>
      <c r="Q33" s="20">
        <v>310</v>
      </c>
    </row>
    <row r="34" spans="1:17" x14ac:dyDescent="0.25">
      <c r="A34" s="20">
        <v>2026</v>
      </c>
      <c r="B34" s="20">
        <v>435</v>
      </c>
      <c r="C34" s="20">
        <v>425</v>
      </c>
      <c r="D34" s="20">
        <v>570</v>
      </c>
      <c r="E34" s="20">
        <v>495</v>
      </c>
      <c r="F34" s="20">
        <v>585</v>
      </c>
      <c r="G34" s="20">
        <v>455</v>
      </c>
      <c r="H34" s="20">
        <v>255</v>
      </c>
      <c r="I34" s="20">
        <v>395</v>
      </c>
      <c r="J34" s="20">
        <v>490</v>
      </c>
      <c r="K34" s="20">
        <v>575</v>
      </c>
      <c r="L34" s="20"/>
      <c r="M34" s="20">
        <v>475</v>
      </c>
      <c r="N34" s="20">
        <v>365</v>
      </c>
      <c r="O34" s="20">
        <v>575</v>
      </c>
      <c r="P34" s="20">
        <v>620</v>
      </c>
      <c r="Q34" s="20">
        <v>295</v>
      </c>
    </row>
    <row r="35" spans="1:17" x14ac:dyDescent="0.25">
      <c r="A35" s="20">
        <v>2027</v>
      </c>
      <c r="B35" s="20">
        <v>415</v>
      </c>
      <c r="C35" s="20">
        <v>405</v>
      </c>
      <c r="D35" s="20">
        <v>545</v>
      </c>
      <c r="E35" s="20">
        <v>475</v>
      </c>
      <c r="F35" s="20">
        <v>555</v>
      </c>
      <c r="G35" s="20">
        <v>425</v>
      </c>
      <c r="H35" s="20">
        <v>235</v>
      </c>
      <c r="I35" s="20">
        <v>370</v>
      </c>
      <c r="J35" s="20">
        <v>470</v>
      </c>
      <c r="K35" s="20">
        <v>540</v>
      </c>
      <c r="L35" s="20"/>
      <c r="M35" s="20">
        <v>450</v>
      </c>
      <c r="N35" s="20">
        <v>345</v>
      </c>
      <c r="O35" s="20">
        <v>545</v>
      </c>
      <c r="P35" s="20">
        <v>590</v>
      </c>
      <c r="Q35" s="20">
        <v>275</v>
      </c>
    </row>
    <row r="36" spans="1:17" x14ac:dyDescent="0.25">
      <c r="A36" s="20">
        <v>2028</v>
      </c>
      <c r="B36" s="20">
        <v>390</v>
      </c>
      <c r="C36" s="20">
        <v>385</v>
      </c>
      <c r="D36" s="20">
        <v>510</v>
      </c>
      <c r="E36" s="20">
        <v>450</v>
      </c>
      <c r="F36" s="20">
        <v>525</v>
      </c>
      <c r="G36" s="20">
        <v>405</v>
      </c>
      <c r="H36" s="20">
        <v>220</v>
      </c>
      <c r="I36" s="20">
        <v>340</v>
      </c>
      <c r="J36" s="20">
        <v>440</v>
      </c>
      <c r="K36" s="20">
        <v>510</v>
      </c>
      <c r="L36" s="20"/>
      <c r="M36" s="20">
        <v>425</v>
      </c>
      <c r="N36" s="20">
        <v>325</v>
      </c>
      <c r="O36" s="20">
        <v>515</v>
      </c>
      <c r="P36" s="20">
        <v>555</v>
      </c>
      <c r="Q36" s="20">
        <v>265</v>
      </c>
    </row>
    <row r="37" spans="1:17" x14ac:dyDescent="0.25">
      <c r="A37" s="20">
        <v>2029</v>
      </c>
      <c r="B37" s="20">
        <v>370</v>
      </c>
      <c r="C37" s="20">
        <v>365</v>
      </c>
      <c r="D37" s="20">
        <v>485</v>
      </c>
      <c r="E37" s="20">
        <v>425</v>
      </c>
      <c r="F37" s="20">
        <v>495</v>
      </c>
      <c r="G37" s="20">
        <v>385</v>
      </c>
      <c r="H37" s="20">
        <v>205</v>
      </c>
      <c r="I37" s="20">
        <v>315</v>
      </c>
      <c r="J37" s="20">
        <v>420</v>
      </c>
      <c r="K37" s="20">
        <v>485</v>
      </c>
      <c r="L37" s="20"/>
      <c r="M37" s="20">
        <v>400</v>
      </c>
      <c r="N37" s="20">
        <v>305</v>
      </c>
      <c r="O37" s="20">
        <v>485</v>
      </c>
      <c r="P37" s="20">
        <v>525</v>
      </c>
      <c r="Q37" s="20">
        <v>250</v>
      </c>
    </row>
    <row r="38" spans="1:17" x14ac:dyDescent="0.25">
      <c r="A38" s="20">
        <v>2030</v>
      </c>
      <c r="B38" s="20">
        <v>345</v>
      </c>
      <c r="C38" s="20">
        <v>335</v>
      </c>
      <c r="D38" s="20">
        <v>450</v>
      </c>
      <c r="E38" s="20">
        <v>390</v>
      </c>
      <c r="F38" s="20">
        <v>460</v>
      </c>
      <c r="G38" s="20">
        <v>355</v>
      </c>
      <c r="H38" s="20">
        <v>185</v>
      </c>
      <c r="I38" s="20">
        <v>285</v>
      </c>
      <c r="J38" s="20">
        <v>390</v>
      </c>
      <c r="K38" s="20">
        <v>450</v>
      </c>
      <c r="L38" s="20"/>
      <c r="M38" s="20">
        <v>375</v>
      </c>
      <c r="N38" s="20">
        <v>285</v>
      </c>
      <c r="O38" s="20">
        <v>455</v>
      </c>
      <c r="P38" s="20">
        <v>485</v>
      </c>
      <c r="Q38" s="20">
        <v>230</v>
      </c>
    </row>
    <row r="39" spans="1:17" x14ac:dyDescent="0.25">
      <c r="A39" s="20">
        <v>2031</v>
      </c>
      <c r="B39" s="20">
        <v>320</v>
      </c>
      <c r="C39" s="20">
        <v>315</v>
      </c>
      <c r="D39" s="20">
        <v>420</v>
      </c>
      <c r="E39" s="20">
        <v>370</v>
      </c>
      <c r="F39" s="20">
        <v>430</v>
      </c>
      <c r="G39" s="20">
        <v>330</v>
      </c>
      <c r="H39" s="20">
        <v>170</v>
      </c>
      <c r="I39" s="20">
        <v>270</v>
      </c>
      <c r="J39" s="20">
        <v>365</v>
      </c>
      <c r="K39" s="20">
        <v>420</v>
      </c>
      <c r="L39" s="20"/>
      <c r="M39" s="20">
        <v>350</v>
      </c>
      <c r="N39" s="20">
        <v>265</v>
      </c>
      <c r="O39" s="20">
        <v>420</v>
      </c>
      <c r="P39" s="20">
        <v>460</v>
      </c>
      <c r="Q39" s="20">
        <v>215</v>
      </c>
    </row>
    <row r="40" spans="1:17" x14ac:dyDescent="0.25">
      <c r="A40" s="20">
        <v>2032</v>
      </c>
      <c r="B40" s="20">
        <v>300</v>
      </c>
      <c r="C40" s="20">
        <v>295</v>
      </c>
      <c r="D40" s="20">
        <v>395</v>
      </c>
      <c r="E40" s="20">
        <v>345</v>
      </c>
      <c r="F40" s="20">
        <v>405</v>
      </c>
      <c r="G40" s="20">
        <v>315</v>
      </c>
      <c r="H40" s="20">
        <v>160</v>
      </c>
      <c r="I40" s="20">
        <v>255</v>
      </c>
      <c r="J40" s="20">
        <v>340</v>
      </c>
      <c r="K40" s="20">
        <v>395</v>
      </c>
      <c r="L40" s="20"/>
      <c r="M40" s="20">
        <v>330</v>
      </c>
      <c r="N40" s="20">
        <v>255</v>
      </c>
      <c r="O40" s="20">
        <v>395</v>
      </c>
      <c r="P40" s="20">
        <v>430</v>
      </c>
      <c r="Q40" s="20">
        <v>205</v>
      </c>
    </row>
    <row r="41" spans="1:17" x14ac:dyDescent="0.25">
      <c r="A41" s="20">
        <v>2033</v>
      </c>
      <c r="B41" s="20">
        <v>280</v>
      </c>
      <c r="C41" s="20">
        <v>270</v>
      </c>
      <c r="D41" s="20">
        <v>360</v>
      </c>
      <c r="E41" s="20">
        <v>315</v>
      </c>
      <c r="F41" s="20">
        <v>370</v>
      </c>
      <c r="G41" s="20">
        <v>285</v>
      </c>
      <c r="H41" s="20">
        <v>150</v>
      </c>
      <c r="I41" s="20">
        <v>230</v>
      </c>
      <c r="J41" s="20">
        <v>310</v>
      </c>
      <c r="K41" s="20">
        <v>360</v>
      </c>
      <c r="L41" s="20"/>
      <c r="M41" s="20">
        <v>300</v>
      </c>
      <c r="N41" s="20">
        <v>230</v>
      </c>
      <c r="O41" s="20">
        <v>360</v>
      </c>
      <c r="P41" s="20">
        <v>390</v>
      </c>
      <c r="Q41" s="20">
        <v>185</v>
      </c>
    </row>
    <row r="42" spans="1:17" x14ac:dyDescent="0.25">
      <c r="A42" s="20">
        <v>2034</v>
      </c>
      <c r="B42" s="20">
        <v>250</v>
      </c>
      <c r="C42" s="20">
        <v>245</v>
      </c>
      <c r="D42" s="20">
        <v>330</v>
      </c>
      <c r="E42" s="20">
        <v>285</v>
      </c>
      <c r="F42" s="20">
        <v>335</v>
      </c>
      <c r="G42" s="20">
        <v>260</v>
      </c>
      <c r="H42" s="20">
        <v>135</v>
      </c>
      <c r="I42" s="20">
        <v>210</v>
      </c>
      <c r="J42" s="20">
        <v>285</v>
      </c>
      <c r="K42" s="20">
        <v>330</v>
      </c>
      <c r="L42" s="20"/>
      <c r="M42" s="20">
        <v>275</v>
      </c>
      <c r="N42" s="20">
        <v>210</v>
      </c>
      <c r="O42" s="20">
        <v>330</v>
      </c>
      <c r="P42" s="20">
        <v>355</v>
      </c>
      <c r="Q42" s="20">
        <v>170</v>
      </c>
    </row>
    <row r="43" spans="1:17" x14ac:dyDescent="0.25">
      <c r="A43" s="20">
        <v>2035</v>
      </c>
      <c r="B43" s="20">
        <v>225</v>
      </c>
      <c r="C43" s="20">
        <v>220</v>
      </c>
      <c r="D43" s="20">
        <v>295</v>
      </c>
      <c r="E43" s="20">
        <v>260</v>
      </c>
      <c r="F43" s="20">
        <v>305</v>
      </c>
      <c r="G43" s="20">
        <v>235</v>
      </c>
      <c r="H43" s="20">
        <v>120</v>
      </c>
      <c r="I43" s="20">
        <v>190</v>
      </c>
      <c r="J43" s="20">
        <v>255</v>
      </c>
      <c r="K43" s="20">
        <v>295</v>
      </c>
      <c r="L43" s="20"/>
      <c r="M43" s="20">
        <v>245</v>
      </c>
      <c r="N43" s="20">
        <v>190</v>
      </c>
      <c r="O43" s="20">
        <v>300</v>
      </c>
      <c r="P43" s="20">
        <v>325</v>
      </c>
      <c r="Q43" s="20">
        <v>155</v>
      </c>
    </row>
    <row r="44" spans="1:17" x14ac:dyDescent="0.25">
      <c r="A44" s="20">
        <v>2036</v>
      </c>
      <c r="B44" s="20">
        <v>205</v>
      </c>
      <c r="C44" s="20">
        <v>200</v>
      </c>
      <c r="D44" s="20">
        <v>270</v>
      </c>
      <c r="E44" s="20">
        <v>235</v>
      </c>
      <c r="F44" s="20">
        <v>275</v>
      </c>
      <c r="G44" s="20">
        <v>215</v>
      </c>
      <c r="H44" s="20">
        <v>110</v>
      </c>
      <c r="I44" s="20">
        <v>170</v>
      </c>
      <c r="J44" s="20">
        <v>235</v>
      </c>
      <c r="K44" s="20">
        <v>265</v>
      </c>
      <c r="L44" s="20"/>
      <c r="M44" s="20">
        <v>225</v>
      </c>
      <c r="N44" s="20">
        <v>170</v>
      </c>
      <c r="O44" s="20">
        <v>270</v>
      </c>
      <c r="P44" s="20">
        <v>295</v>
      </c>
      <c r="Q44" s="20">
        <v>140</v>
      </c>
    </row>
    <row r="45" spans="1:17" x14ac:dyDescent="0.25">
      <c r="A45" s="20">
        <v>2037</v>
      </c>
      <c r="B45" s="20">
        <v>190</v>
      </c>
      <c r="C45" s="20">
        <v>185</v>
      </c>
      <c r="D45" s="20">
        <v>250</v>
      </c>
      <c r="E45" s="20">
        <v>215</v>
      </c>
      <c r="F45" s="20">
        <v>255</v>
      </c>
      <c r="G45" s="20">
        <v>200</v>
      </c>
      <c r="H45" s="20">
        <v>105</v>
      </c>
      <c r="I45" s="20">
        <v>160</v>
      </c>
      <c r="J45" s="20">
        <v>215</v>
      </c>
      <c r="K45" s="20">
        <v>245</v>
      </c>
      <c r="L45" s="20"/>
      <c r="M45" s="20">
        <v>205</v>
      </c>
      <c r="N45" s="20">
        <v>160</v>
      </c>
      <c r="O45" s="20">
        <v>250</v>
      </c>
      <c r="P45" s="20">
        <v>270</v>
      </c>
      <c r="Q45" s="20">
        <v>130</v>
      </c>
    </row>
    <row r="46" spans="1:17" x14ac:dyDescent="0.25">
      <c r="A46" s="20">
        <v>2038</v>
      </c>
      <c r="B46" s="20">
        <v>175</v>
      </c>
      <c r="C46" s="20">
        <v>170</v>
      </c>
      <c r="D46" s="20">
        <v>230</v>
      </c>
      <c r="E46" s="20">
        <v>200</v>
      </c>
      <c r="F46" s="20">
        <v>235</v>
      </c>
      <c r="G46" s="20">
        <v>180</v>
      </c>
      <c r="H46" s="20">
        <v>95</v>
      </c>
      <c r="I46" s="20">
        <v>150</v>
      </c>
      <c r="J46" s="20">
        <v>200</v>
      </c>
      <c r="K46" s="20">
        <v>230</v>
      </c>
      <c r="L46" s="20"/>
      <c r="M46" s="20">
        <v>190</v>
      </c>
      <c r="N46" s="20">
        <v>145</v>
      </c>
      <c r="O46" s="20">
        <v>230</v>
      </c>
      <c r="P46" s="20">
        <v>250</v>
      </c>
      <c r="Q46" s="20">
        <v>120</v>
      </c>
    </row>
    <row r="47" spans="1:17" x14ac:dyDescent="0.25">
      <c r="A47" s="20">
        <v>2039</v>
      </c>
      <c r="B47" s="20">
        <v>160</v>
      </c>
      <c r="C47" s="20">
        <v>160</v>
      </c>
      <c r="D47" s="20">
        <v>210</v>
      </c>
      <c r="E47" s="20">
        <v>185</v>
      </c>
      <c r="F47" s="20">
        <v>215</v>
      </c>
      <c r="G47" s="20">
        <v>170</v>
      </c>
      <c r="H47" s="20">
        <v>85</v>
      </c>
      <c r="I47" s="20">
        <v>135</v>
      </c>
      <c r="J47" s="20">
        <v>185</v>
      </c>
      <c r="K47" s="20">
        <v>210</v>
      </c>
      <c r="L47" s="20"/>
      <c r="M47" s="20">
        <v>175</v>
      </c>
      <c r="N47" s="20">
        <v>135</v>
      </c>
      <c r="O47" s="20">
        <v>210</v>
      </c>
      <c r="P47" s="20">
        <v>230</v>
      </c>
      <c r="Q47" s="20">
        <v>110</v>
      </c>
    </row>
    <row r="48" spans="1:17" x14ac:dyDescent="0.25">
      <c r="A48" s="20">
        <v>2040</v>
      </c>
      <c r="B48" s="20">
        <v>150</v>
      </c>
      <c r="C48" s="20">
        <v>145</v>
      </c>
      <c r="D48" s="20">
        <v>190</v>
      </c>
      <c r="E48" s="20">
        <v>165</v>
      </c>
      <c r="F48" s="20">
        <v>195</v>
      </c>
      <c r="G48" s="20">
        <v>155</v>
      </c>
      <c r="H48" s="20">
        <v>80</v>
      </c>
      <c r="I48" s="20">
        <v>120</v>
      </c>
      <c r="J48" s="20">
        <v>170</v>
      </c>
      <c r="K48" s="20">
        <v>195</v>
      </c>
      <c r="L48" s="20"/>
      <c r="M48" s="20">
        <v>160</v>
      </c>
      <c r="N48" s="20">
        <v>125</v>
      </c>
      <c r="O48" s="20">
        <v>195</v>
      </c>
      <c r="P48" s="20">
        <v>210</v>
      </c>
      <c r="Q48" s="20">
        <v>100</v>
      </c>
    </row>
    <row r="49" spans="1:17" x14ac:dyDescent="0.25">
      <c r="A49" s="20">
        <v>2041</v>
      </c>
      <c r="B49" s="20">
        <v>130</v>
      </c>
      <c r="C49" s="20">
        <v>130</v>
      </c>
      <c r="D49" s="20">
        <v>175</v>
      </c>
      <c r="E49" s="20">
        <v>155</v>
      </c>
      <c r="F49" s="20">
        <v>180</v>
      </c>
      <c r="G49" s="20">
        <v>140</v>
      </c>
      <c r="H49" s="20">
        <v>70</v>
      </c>
      <c r="I49" s="20">
        <v>110</v>
      </c>
      <c r="J49" s="20">
        <v>155</v>
      </c>
      <c r="K49" s="20">
        <v>175</v>
      </c>
      <c r="L49" s="20"/>
      <c r="M49" s="20">
        <v>145</v>
      </c>
      <c r="N49" s="20">
        <v>115</v>
      </c>
      <c r="O49" s="20">
        <v>175</v>
      </c>
      <c r="P49" s="20">
        <v>190</v>
      </c>
      <c r="Q49" s="20">
        <v>90</v>
      </c>
    </row>
    <row r="50" spans="1:17" x14ac:dyDescent="0.25">
      <c r="A50" s="20">
        <v>2042</v>
      </c>
      <c r="B50" s="20">
        <v>120</v>
      </c>
      <c r="C50" s="20">
        <v>120</v>
      </c>
      <c r="D50" s="20">
        <v>155</v>
      </c>
      <c r="E50" s="20">
        <v>140</v>
      </c>
      <c r="F50" s="20">
        <v>160</v>
      </c>
      <c r="G50" s="20">
        <v>125</v>
      </c>
      <c r="H50" s="20">
        <v>65</v>
      </c>
      <c r="I50" s="20">
        <v>105</v>
      </c>
      <c r="J50" s="20">
        <v>135</v>
      </c>
      <c r="K50" s="20">
        <v>155</v>
      </c>
      <c r="L50" s="20"/>
      <c r="M50" s="20">
        <v>130</v>
      </c>
      <c r="N50" s="20">
        <v>105</v>
      </c>
      <c r="O50" s="20">
        <v>160</v>
      </c>
      <c r="P50" s="20">
        <v>170</v>
      </c>
      <c r="Q50" s="20">
        <v>80</v>
      </c>
    </row>
    <row r="51" spans="1:17" x14ac:dyDescent="0.25">
      <c r="A51" s="20">
        <v>2043</v>
      </c>
      <c r="B51" s="20">
        <v>110</v>
      </c>
      <c r="C51" s="20">
        <v>110</v>
      </c>
      <c r="D51" s="20">
        <v>145</v>
      </c>
      <c r="E51" s="20">
        <v>125</v>
      </c>
      <c r="F51" s="20">
        <v>145</v>
      </c>
      <c r="G51" s="20">
        <v>115</v>
      </c>
      <c r="H51" s="20">
        <v>60</v>
      </c>
      <c r="I51" s="20">
        <v>90</v>
      </c>
      <c r="J51" s="20">
        <v>120</v>
      </c>
      <c r="K51" s="20">
        <v>140</v>
      </c>
      <c r="L51" s="20"/>
      <c r="M51" s="20">
        <v>115</v>
      </c>
      <c r="N51" s="20">
        <v>90</v>
      </c>
      <c r="O51" s="20">
        <v>140</v>
      </c>
      <c r="P51" s="20">
        <v>155</v>
      </c>
      <c r="Q51" s="20">
        <v>75</v>
      </c>
    </row>
    <row r="52" spans="1:17" x14ac:dyDescent="0.25">
      <c r="A52" s="20">
        <v>2044</v>
      </c>
      <c r="B52" s="20">
        <v>95</v>
      </c>
      <c r="C52" s="20">
        <v>95</v>
      </c>
      <c r="D52" s="20">
        <v>125</v>
      </c>
      <c r="E52" s="20">
        <v>110</v>
      </c>
      <c r="F52" s="20">
        <v>130</v>
      </c>
      <c r="G52" s="20">
        <v>100</v>
      </c>
      <c r="H52" s="20">
        <v>55</v>
      </c>
      <c r="I52" s="20">
        <v>80</v>
      </c>
      <c r="J52" s="20">
        <v>110</v>
      </c>
      <c r="K52" s="20">
        <v>125</v>
      </c>
      <c r="L52" s="20"/>
      <c r="M52" s="20">
        <v>105</v>
      </c>
      <c r="N52" s="20">
        <v>80</v>
      </c>
      <c r="O52" s="20">
        <v>125</v>
      </c>
      <c r="P52" s="20">
        <v>140</v>
      </c>
      <c r="Q52" s="20">
        <v>65</v>
      </c>
    </row>
    <row r="53" spans="1:17" x14ac:dyDescent="0.25">
      <c r="A53" s="20">
        <v>2045</v>
      </c>
      <c r="B53" s="20">
        <v>85</v>
      </c>
      <c r="C53" s="20">
        <v>85</v>
      </c>
      <c r="D53" s="20">
        <v>110</v>
      </c>
      <c r="E53" s="20">
        <v>95</v>
      </c>
      <c r="F53" s="20">
        <v>115</v>
      </c>
      <c r="G53" s="20">
        <v>85</v>
      </c>
      <c r="H53" s="20">
        <v>45</v>
      </c>
      <c r="I53" s="20">
        <v>75</v>
      </c>
      <c r="J53" s="20">
        <v>100</v>
      </c>
      <c r="K53" s="20">
        <v>110</v>
      </c>
      <c r="L53" s="20"/>
      <c r="M53" s="20">
        <v>95</v>
      </c>
      <c r="N53" s="20">
        <v>75</v>
      </c>
      <c r="O53" s="20">
        <v>115</v>
      </c>
      <c r="P53" s="20">
        <v>120</v>
      </c>
      <c r="Q53" s="20">
        <v>60</v>
      </c>
    </row>
    <row r="54" spans="1:17" x14ac:dyDescent="0.25">
      <c r="A54" s="20">
        <v>2046</v>
      </c>
      <c r="B54" s="20">
        <v>75</v>
      </c>
      <c r="C54" s="20">
        <v>75</v>
      </c>
      <c r="D54" s="20">
        <v>95</v>
      </c>
      <c r="E54" s="20">
        <v>85</v>
      </c>
      <c r="F54" s="20">
        <v>100</v>
      </c>
      <c r="G54" s="20">
        <v>80</v>
      </c>
      <c r="H54" s="20">
        <v>45</v>
      </c>
      <c r="I54" s="20">
        <v>60</v>
      </c>
      <c r="J54" s="20">
        <v>85</v>
      </c>
      <c r="K54" s="20">
        <v>100</v>
      </c>
      <c r="L54" s="20"/>
      <c r="M54" s="20">
        <v>80</v>
      </c>
      <c r="N54" s="20">
        <v>65</v>
      </c>
      <c r="O54" s="20">
        <v>100</v>
      </c>
      <c r="P54" s="20">
        <v>105</v>
      </c>
      <c r="Q54" s="20">
        <v>50</v>
      </c>
    </row>
    <row r="55" spans="1:17" x14ac:dyDescent="0.25">
      <c r="A55" s="20">
        <v>2047</v>
      </c>
      <c r="B55" s="20">
        <v>65</v>
      </c>
      <c r="C55" s="20">
        <v>65</v>
      </c>
      <c r="D55" s="20">
        <v>85</v>
      </c>
      <c r="E55" s="20">
        <v>75</v>
      </c>
      <c r="F55" s="20">
        <v>90</v>
      </c>
      <c r="G55" s="20">
        <v>70</v>
      </c>
      <c r="H55" s="20">
        <v>35</v>
      </c>
      <c r="I55" s="20">
        <v>55</v>
      </c>
      <c r="J55" s="20">
        <v>75</v>
      </c>
      <c r="K55" s="20">
        <v>85</v>
      </c>
      <c r="L55" s="20"/>
      <c r="M55" s="20">
        <v>70</v>
      </c>
      <c r="N55" s="20">
        <v>55</v>
      </c>
      <c r="O55" s="20">
        <v>85</v>
      </c>
      <c r="P55" s="20">
        <v>95</v>
      </c>
      <c r="Q55" s="20">
        <v>45</v>
      </c>
    </row>
    <row r="56" spans="1:17" x14ac:dyDescent="0.25">
      <c r="A56" s="20">
        <v>2048</v>
      </c>
      <c r="B56" s="20">
        <v>60</v>
      </c>
      <c r="C56" s="20">
        <v>55</v>
      </c>
      <c r="D56" s="20">
        <v>75</v>
      </c>
      <c r="E56" s="20">
        <v>65</v>
      </c>
      <c r="F56" s="20">
        <v>75</v>
      </c>
      <c r="G56" s="20">
        <v>60</v>
      </c>
      <c r="H56" s="20">
        <v>30</v>
      </c>
      <c r="I56" s="20">
        <v>45</v>
      </c>
      <c r="J56" s="20">
        <v>65</v>
      </c>
      <c r="K56" s="20">
        <v>70</v>
      </c>
      <c r="L56" s="20"/>
      <c r="M56" s="20">
        <v>60</v>
      </c>
      <c r="N56" s="20">
        <v>50</v>
      </c>
      <c r="O56" s="20">
        <v>75</v>
      </c>
      <c r="P56" s="20">
        <v>80</v>
      </c>
      <c r="Q56" s="20">
        <v>40</v>
      </c>
    </row>
    <row r="57" spans="1:17" x14ac:dyDescent="0.25">
      <c r="A57" s="20">
        <v>2049</v>
      </c>
      <c r="B57" s="20">
        <v>50</v>
      </c>
      <c r="C57" s="20">
        <v>45</v>
      </c>
      <c r="D57" s="20">
        <v>60</v>
      </c>
      <c r="E57" s="20">
        <v>55</v>
      </c>
      <c r="F57" s="20">
        <v>65</v>
      </c>
      <c r="G57" s="20">
        <v>50</v>
      </c>
      <c r="H57" s="20">
        <v>30</v>
      </c>
      <c r="I57" s="20">
        <v>40</v>
      </c>
      <c r="J57" s="20">
        <v>55</v>
      </c>
      <c r="K57" s="20">
        <v>60</v>
      </c>
      <c r="L57" s="20"/>
      <c r="M57" s="20">
        <v>50</v>
      </c>
      <c r="N57" s="20">
        <v>40</v>
      </c>
      <c r="O57" s="20">
        <v>60</v>
      </c>
      <c r="P57" s="20">
        <v>65</v>
      </c>
      <c r="Q57" s="20">
        <v>35</v>
      </c>
    </row>
    <row r="58" spans="1:17" x14ac:dyDescent="0.25">
      <c r="A58" s="20">
        <v>2050</v>
      </c>
      <c r="B58" s="20">
        <v>40</v>
      </c>
      <c r="C58" s="20">
        <v>40</v>
      </c>
      <c r="D58" s="20">
        <v>50</v>
      </c>
      <c r="E58" s="20">
        <v>45</v>
      </c>
      <c r="F58" s="20">
        <v>55</v>
      </c>
      <c r="G58" s="20">
        <v>40</v>
      </c>
      <c r="H58" s="20">
        <v>20</v>
      </c>
      <c r="I58" s="20">
        <v>30</v>
      </c>
      <c r="J58" s="20">
        <v>45</v>
      </c>
      <c r="K58" s="20">
        <v>50</v>
      </c>
      <c r="L58" s="20"/>
      <c r="M58" s="20">
        <v>45</v>
      </c>
      <c r="N58" s="20">
        <v>35</v>
      </c>
      <c r="O58" s="20">
        <v>50</v>
      </c>
      <c r="P58" s="20">
        <v>55</v>
      </c>
      <c r="Q58" s="20">
        <v>25</v>
      </c>
    </row>
    <row r="61" spans="1:17" x14ac:dyDescent="0.25">
      <c r="A61" s="188" t="s">
        <v>125</v>
      </c>
      <c r="B61" s="189"/>
      <c r="C61" s="189"/>
      <c r="D61" s="189"/>
      <c r="E61" s="189"/>
      <c r="F61" s="189"/>
      <c r="G61" s="189"/>
      <c r="H61" s="189"/>
      <c r="I61" s="189"/>
      <c r="J61" s="189"/>
      <c r="K61" s="189"/>
      <c r="L61" s="189"/>
      <c r="M61" s="189"/>
      <c r="N61" s="189"/>
      <c r="O61" s="189"/>
      <c r="P61" s="190"/>
      <c r="Q61"/>
    </row>
    <row r="62" spans="1:17" ht="158.25" x14ac:dyDescent="0.25">
      <c r="A62" s="19" t="s">
        <v>52</v>
      </c>
      <c r="B62" s="19" t="s">
        <v>3</v>
      </c>
      <c r="C62" s="19" t="s">
        <v>53</v>
      </c>
      <c r="D62" s="19" t="s">
        <v>54</v>
      </c>
      <c r="E62" s="19" t="s">
        <v>55</v>
      </c>
      <c r="F62" s="19" t="s">
        <v>56</v>
      </c>
      <c r="G62" s="19" t="s">
        <v>57</v>
      </c>
      <c r="H62" s="19" t="s">
        <v>58</v>
      </c>
      <c r="I62" s="19" t="s">
        <v>4</v>
      </c>
      <c r="J62" s="19" t="s">
        <v>11</v>
      </c>
      <c r="K62" s="19" t="s">
        <v>85</v>
      </c>
      <c r="L62" s="19" t="s">
        <v>9</v>
      </c>
      <c r="M62" s="19" t="s">
        <v>12</v>
      </c>
      <c r="N62" s="19" t="s">
        <v>13</v>
      </c>
      <c r="O62" s="19" t="s">
        <v>61</v>
      </c>
      <c r="P62" s="19" t="s">
        <v>14</v>
      </c>
    </row>
    <row r="63" spans="1:17" x14ac:dyDescent="0.25">
      <c r="A63" s="20">
        <v>2025</v>
      </c>
      <c r="B63" s="20"/>
      <c r="C63" s="20"/>
      <c r="D63" s="20"/>
      <c r="E63" s="20"/>
      <c r="F63" s="20"/>
      <c r="G63" s="20"/>
      <c r="H63" s="20"/>
      <c r="I63" s="20"/>
      <c r="J63" s="20"/>
      <c r="K63" s="20">
        <v>260</v>
      </c>
      <c r="L63" s="20"/>
      <c r="M63" s="20"/>
      <c r="N63" s="20"/>
      <c r="O63" s="20"/>
      <c r="P63" s="20"/>
    </row>
    <row r="64" spans="1:17" x14ac:dyDescent="0.25">
      <c r="A64" s="20">
        <v>2026</v>
      </c>
      <c r="B64" s="20"/>
      <c r="C64" s="20"/>
      <c r="D64" s="20"/>
      <c r="E64" s="20"/>
      <c r="F64" s="20"/>
      <c r="G64" s="20"/>
      <c r="H64" s="20"/>
      <c r="I64" s="20"/>
      <c r="J64" s="20"/>
      <c r="K64" s="20">
        <v>250</v>
      </c>
      <c r="L64" s="20"/>
      <c r="M64" s="20"/>
      <c r="N64" s="20"/>
      <c r="O64" s="20"/>
      <c r="P64" s="20"/>
    </row>
    <row r="65" spans="1:16" x14ac:dyDescent="0.25">
      <c r="A65" s="20">
        <v>2027</v>
      </c>
      <c r="B65" s="20"/>
      <c r="C65" s="20"/>
      <c r="D65" s="20"/>
      <c r="E65" s="20"/>
      <c r="F65" s="20"/>
      <c r="G65" s="20"/>
      <c r="H65" s="20"/>
      <c r="I65" s="20"/>
      <c r="J65" s="20"/>
      <c r="K65" s="20">
        <v>235</v>
      </c>
      <c r="L65" s="20"/>
      <c r="M65" s="20"/>
      <c r="N65" s="20"/>
      <c r="O65" s="20"/>
      <c r="P65" s="20"/>
    </row>
    <row r="66" spans="1:16" x14ac:dyDescent="0.25">
      <c r="A66" s="20">
        <v>2028</v>
      </c>
      <c r="B66" s="20"/>
      <c r="C66" s="20"/>
      <c r="D66" s="20"/>
      <c r="E66" s="20"/>
      <c r="F66" s="20"/>
      <c r="G66" s="20"/>
      <c r="H66" s="20"/>
      <c r="I66" s="20"/>
      <c r="J66" s="20"/>
      <c r="K66" s="20">
        <v>225</v>
      </c>
      <c r="L66" s="20"/>
      <c r="M66" s="20"/>
      <c r="N66" s="20"/>
      <c r="O66" s="20"/>
      <c r="P66" s="20"/>
    </row>
    <row r="67" spans="1:16" x14ac:dyDescent="0.25">
      <c r="A67" s="20">
        <v>2029</v>
      </c>
      <c r="B67" s="20"/>
      <c r="C67" s="20"/>
      <c r="D67" s="20"/>
      <c r="E67" s="20"/>
      <c r="F67" s="20"/>
      <c r="G67" s="20"/>
      <c r="H67" s="20"/>
      <c r="I67" s="20"/>
      <c r="J67" s="20"/>
      <c r="K67" s="20">
        <v>210</v>
      </c>
      <c r="L67" s="20"/>
      <c r="M67" s="20"/>
      <c r="N67" s="20"/>
      <c r="O67" s="20"/>
      <c r="P67" s="20"/>
    </row>
    <row r="68" spans="1:16" x14ac:dyDescent="0.25">
      <c r="A68" s="20">
        <v>2030</v>
      </c>
      <c r="B68" s="20"/>
      <c r="C68" s="20"/>
      <c r="D68" s="20"/>
      <c r="E68" s="20"/>
      <c r="F68" s="20"/>
      <c r="G68" s="20"/>
      <c r="H68" s="20"/>
      <c r="I68" s="20"/>
      <c r="J68" s="20"/>
      <c r="K68" s="20">
        <v>195</v>
      </c>
      <c r="L68" s="20"/>
      <c r="M68" s="20"/>
      <c r="N68" s="20"/>
      <c r="O68" s="20"/>
      <c r="P68" s="20"/>
    </row>
    <row r="69" spans="1:16" x14ac:dyDescent="0.25">
      <c r="A69" s="20">
        <v>2031</v>
      </c>
      <c r="B69" s="20"/>
      <c r="C69" s="20"/>
      <c r="D69" s="20"/>
      <c r="E69" s="20"/>
      <c r="F69" s="20"/>
      <c r="G69" s="20"/>
      <c r="H69" s="20"/>
      <c r="I69" s="20"/>
      <c r="J69" s="20"/>
      <c r="K69" s="20">
        <v>185</v>
      </c>
      <c r="L69" s="20"/>
      <c r="M69" s="20"/>
      <c r="N69" s="20"/>
      <c r="O69" s="20"/>
      <c r="P69" s="20"/>
    </row>
    <row r="70" spans="1:16" x14ac:dyDescent="0.25">
      <c r="A70" s="20">
        <v>2032</v>
      </c>
      <c r="B70" s="20"/>
      <c r="C70" s="20"/>
      <c r="D70" s="20"/>
      <c r="E70" s="20"/>
      <c r="F70" s="20"/>
      <c r="G70" s="20"/>
      <c r="H70" s="20"/>
      <c r="I70" s="20"/>
      <c r="J70" s="20"/>
      <c r="K70" s="20">
        <v>170</v>
      </c>
      <c r="L70" s="20"/>
      <c r="M70" s="20"/>
      <c r="N70" s="20"/>
      <c r="O70" s="20"/>
      <c r="P70" s="20"/>
    </row>
    <row r="71" spans="1:16" x14ac:dyDescent="0.25">
      <c r="A71" s="20">
        <v>2033</v>
      </c>
      <c r="B71" s="20"/>
      <c r="C71" s="20"/>
      <c r="D71" s="20"/>
      <c r="E71" s="20"/>
      <c r="F71" s="20"/>
      <c r="G71" s="20"/>
      <c r="H71" s="20"/>
      <c r="I71" s="20"/>
      <c r="J71" s="20"/>
      <c r="K71" s="20">
        <v>155</v>
      </c>
      <c r="L71" s="20"/>
      <c r="M71" s="20"/>
      <c r="N71" s="20"/>
      <c r="O71" s="20"/>
      <c r="P71" s="20"/>
    </row>
    <row r="72" spans="1:16" x14ac:dyDescent="0.25">
      <c r="A72" s="20">
        <v>2034</v>
      </c>
      <c r="B72" s="20"/>
      <c r="C72" s="20"/>
      <c r="D72" s="20"/>
      <c r="E72" s="20"/>
      <c r="F72" s="20"/>
      <c r="G72" s="20"/>
      <c r="H72" s="20"/>
      <c r="I72" s="20"/>
      <c r="J72" s="20"/>
      <c r="K72" s="20">
        <v>145</v>
      </c>
      <c r="L72" s="20"/>
      <c r="M72" s="20"/>
      <c r="N72" s="20"/>
      <c r="O72" s="20"/>
      <c r="P72" s="20"/>
    </row>
    <row r="73" spans="1:16" x14ac:dyDescent="0.25">
      <c r="A73" s="20">
        <v>2035</v>
      </c>
      <c r="B73" s="20"/>
      <c r="C73" s="20"/>
      <c r="D73" s="20"/>
      <c r="E73" s="20"/>
      <c r="F73" s="20"/>
      <c r="G73" s="20"/>
      <c r="H73" s="20"/>
      <c r="I73" s="20"/>
      <c r="J73" s="20"/>
      <c r="K73" s="20">
        <v>130</v>
      </c>
      <c r="L73" s="20"/>
      <c r="M73" s="20"/>
      <c r="N73" s="20"/>
      <c r="O73" s="20"/>
      <c r="P73" s="20"/>
    </row>
    <row r="74" spans="1:16" x14ac:dyDescent="0.25">
      <c r="A74" s="20">
        <v>2036</v>
      </c>
      <c r="B74" s="20"/>
      <c r="C74" s="20"/>
      <c r="D74" s="20"/>
      <c r="E74" s="20"/>
      <c r="F74" s="20"/>
      <c r="G74" s="20"/>
      <c r="H74" s="20"/>
      <c r="I74" s="20"/>
      <c r="J74" s="20"/>
      <c r="K74" s="20">
        <v>115</v>
      </c>
      <c r="L74" s="20"/>
      <c r="M74" s="20"/>
      <c r="N74" s="20"/>
      <c r="O74" s="20"/>
      <c r="P74" s="20"/>
    </row>
    <row r="75" spans="1:16" x14ac:dyDescent="0.25">
      <c r="A75" s="20">
        <v>2037</v>
      </c>
      <c r="B75" s="20"/>
      <c r="C75" s="20"/>
      <c r="D75" s="20"/>
      <c r="E75" s="20"/>
      <c r="F75" s="20"/>
      <c r="G75" s="20"/>
      <c r="H75" s="20"/>
      <c r="I75" s="20"/>
      <c r="J75" s="20"/>
      <c r="K75" s="20">
        <v>110</v>
      </c>
      <c r="L75" s="20"/>
      <c r="M75" s="20"/>
      <c r="N75" s="20"/>
      <c r="O75" s="20"/>
      <c r="P75" s="20"/>
    </row>
    <row r="76" spans="1:16" x14ac:dyDescent="0.25">
      <c r="A76" s="20">
        <v>2038</v>
      </c>
      <c r="B76" s="20"/>
      <c r="C76" s="20"/>
      <c r="D76" s="20"/>
      <c r="E76" s="20"/>
      <c r="F76" s="20"/>
      <c r="G76" s="20"/>
      <c r="H76" s="20"/>
      <c r="I76" s="20"/>
      <c r="J76" s="20"/>
      <c r="K76" s="20">
        <v>100</v>
      </c>
      <c r="L76" s="20"/>
      <c r="M76" s="20"/>
      <c r="N76" s="20"/>
      <c r="O76" s="20"/>
      <c r="P76" s="20"/>
    </row>
    <row r="77" spans="1:16" x14ac:dyDescent="0.25">
      <c r="A77" s="20">
        <v>2039</v>
      </c>
      <c r="B77" s="20"/>
      <c r="C77" s="20"/>
      <c r="D77" s="20"/>
      <c r="E77" s="20"/>
      <c r="F77" s="20"/>
      <c r="G77" s="20"/>
      <c r="H77" s="20"/>
      <c r="I77" s="20"/>
      <c r="J77" s="20"/>
      <c r="K77" s="20">
        <v>90</v>
      </c>
      <c r="L77" s="20"/>
      <c r="M77" s="20"/>
      <c r="N77" s="20"/>
      <c r="O77" s="20"/>
      <c r="P77" s="20"/>
    </row>
    <row r="78" spans="1:16" x14ac:dyDescent="0.25">
      <c r="A78" s="20">
        <v>2040</v>
      </c>
      <c r="B78" s="20"/>
      <c r="C78" s="20"/>
      <c r="D78" s="20"/>
      <c r="E78" s="20"/>
      <c r="F78" s="20"/>
      <c r="G78" s="20"/>
      <c r="H78" s="20"/>
      <c r="I78" s="20"/>
      <c r="J78" s="20"/>
      <c r="K78" s="20">
        <v>85</v>
      </c>
      <c r="L78" s="20"/>
      <c r="M78" s="20"/>
      <c r="N78" s="20"/>
      <c r="O78" s="20"/>
      <c r="P78" s="20"/>
    </row>
    <row r="79" spans="1:16" x14ac:dyDescent="0.25">
      <c r="A79" s="20">
        <v>2041</v>
      </c>
      <c r="B79" s="20"/>
      <c r="C79" s="20"/>
      <c r="D79" s="20"/>
      <c r="E79" s="20"/>
      <c r="F79" s="20"/>
      <c r="G79" s="20"/>
      <c r="H79" s="20"/>
      <c r="I79" s="20"/>
      <c r="J79" s="20"/>
      <c r="K79" s="20">
        <v>75</v>
      </c>
      <c r="L79" s="20"/>
      <c r="M79" s="20"/>
      <c r="N79" s="20"/>
      <c r="O79" s="20"/>
      <c r="P79" s="20"/>
    </row>
    <row r="80" spans="1:16" x14ac:dyDescent="0.25">
      <c r="A80" s="20">
        <v>2042</v>
      </c>
      <c r="B80" s="20"/>
      <c r="C80" s="20"/>
      <c r="D80" s="20"/>
      <c r="E80" s="20"/>
      <c r="F80" s="20"/>
      <c r="G80" s="20"/>
      <c r="H80" s="20"/>
      <c r="I80" s="20"/>
      <c r="J80" s="20"/>
      <c r="K80" s="20">
        <v>70</v>
      </c>
      <c r="L80" s="20"/>
      <c r="M80" s="20"/>
      <c r="N80" s="20"/>
      <c r="O80" s="20"/>
      <c r="P80" s="20"/>
    </row>
    <row r="81" spans="1:16" x14ac:dyDescent="0.25">
      <c r="A81" s="20">
        <v>2043</v>
      </c>
      <c r="B81" s="20"/>
      <c r="C81" s="20"/>
      <c r="D81" s="20"/>
      <c r="E81" s="20"/>
      <c r="F81" s="20"/>
      <c r="G81" s="20"/>
      <c r="H81" s="20"/>
      <c r="I81" s="20"/>
      <c r="J81" s="20"/>
      <c r="K81" s="20">
        <v>60</v>
      </c>
      <c r="L81" s="20"/>
      <c r="M81" s="20"/>
      <c r="N81" s="20"/>
      <c r="O81" s="20"/>
      <c r="P81" s="20"/>
    </row>
    <row r="82" spans="1:16" x14ac:dyDescent="0.25">
      <c r="A82" s="20">
        <v>2044</v>
      </c>
      <c r="B82" s="20"/>
      <c r="C82" s="20"/>
      <c r="D82" s="20"/>
      <c r="E82" s="20"/>
      <c r="F82" s="20"/>
      <c r="G82" s="20"/>
      <c r="H82" s="20"/>
      <c r="I82" s="20"/>
      <c r="J82" s="20"/>
      <c r="K82" s="20">
        <v>55</v>
      </c>
      <c r="L82" s="20"/>
      <c r="M82" s="20"/>
      <c r="N82" s="20"/>
      <c r="O82" s="20"/>
      <c r="P82" s="20"/>
    </row>
    <row r="83" spans="1:16" x14ac:dyDescent="0.25">
      <c r="A83" s="20">
        <v>2045</v>
      </c>
      <c r="B83" s="20"/>
      <c r="C83" s="20"/>
      <c r="D83" s="20"/>
      <c r="E83" s="20"/>
      <c r="F83" s="20"/>
      <c r="G83" s="20"/>
      <c r="H83" s="20"/>
      <c r="I83" s="20"/>
      <c r="J83" s="20"/>
      <c r="K83" s="20">
        <v>50</v>
      </c>
      <c r="L83" s="20"/>
      <c r="M83" s="20"/>
      <c r="N83" s="20"/>
      <c r="O83" s="20"/>
      <c r="P83" s="20"/>
    </row>
    <row r="84" spans="1:16" x14ac:dyDescent="0.25">
      <c r="A84" s="20">
        <v>2046</v>
      </c>
      <c r="B84" s="20"/>
      <c r="C84" s="20"/>
      <c r="D84" s="20"/>
      <c r="E84" s="20"/>
      <c r="F84" s="20"/>
      <c r="G84" s="20"/>
      <c r="H84" s="20"/>
      <c r="I84" s="20"/>
      <c r="J84" s="20"/>
      <c r="K84" s="20">
        <v>45</v>
      </c>
      <c r="L84" s="20"/>
      <c r="M84" s="20"/>
      <c r="N84" s="20"/>
      <c r="O84" s="20"/>
      <c r="P84" s="20"/>
    </row>
    <row r="85" spans="1:16" x14ac:dyDescent="0.25">
      <c r="A85" s="20">
        <v>2047</v>
      </c>
      <c r="B85" s="20"/>
      <c r="C85" s="20"/>
      <c r="D85" s="20"/>
      <c r="E85" s="20"/>
      <c r="F85" s="20"/>
      <c r="G85" s="20"/>
      <c r="H85" s="20"/>
      <c r="I85" s="20"/>
      <c r="J85" s="20"/>
      <c r="K85" s="20">
        <v>40</v>
      </c>
      <c r="L85" s="20"/>
      <c r="M85" s="20"/>
      <c r="N85" s="20"/>
      <c r="O85" s="20"/>
      <c r="P85" s="20"/>
    </row>
    <row r="86" spans="1:16" x14ac:dyDescent="0.25">
      <c r="A86" s="20">
        <v>2048</v>
      </c>
      <c r="B86" s="20"/>
      <c r="C86" s="20"/>
      <c r="D86" s="20"/>
      <c r="E86" s="20"/>
      <c r="F86" s="20"/>
      <c r="G86" s="20"/>
      <c r="H86" s="20"/>
      <c r="I86" s="20"/>
      <c r="J86" s="20"/>
      <c r="K86" s="20">
        <v>30</v>
      </c>
      <c r="L86" s="20"/>
      <c r="M86" s="20"/>
      <c r="N86" s="20"/>
      <c r="O86" s="20"/>
      <c r="P86" s="20"/>
    </row>
    <row r="87" spans="1:16" x14ac:dyDescent="0.25">
      <c r="A87" s="20">
        <v>2049</v>
      </c>
      <c r="B87" s="20"/>
      <c r="C87" s="20"/>
      <c r="D87" s="20"/>
      <c r="E87" s="20"/>
      <c r="F87" s="20"/>
      <c r="G87" s="20"/>
      <c r="H87" s="20"/>
      <c r="I87" s="20"/>
      <c r="J87" s="20"/>
      <c r="K87" s="20">
        <v>25</v>
      </c>
      <c r="L87" s="20"/>
      <c r="M87" s="20"/>
      <c r="N87" s="20"/>
      <c r="O87" s="20"/>
      <c r="P87" s="20"/>
    </row>
    <row r="88" spans="1:16" x14ac:dyDescent="0.25">
      <c r="A88" s="20">
        <v>2050</v>
      </c>
      <c r="B88" s="20"/>
      <c r="C88" s="20"/>
      <c r="D88" s="20"/>
      <c r="E88" s="20"/>
      <c r="F88" s="20"/>
      <c r="G88" s="20"/>
      <c r="H88" s="20"/>
      <c r="I88" s="20"/>
      <c r="J88" s="20"/>
      <c r="K88" s="20">
        <v>25</v>
      </c>
      <c r="L88" s="20"/>
      <c r="M88" s="20"/>
      <c r="N88" s="20"/>
      <c r="O88" s="20"/>
      <c r="P88" s="20"/>
    </row>
  </sheetData>
  <sheetProtection algorithmName="SHA-512" hashValue="VEH6nytIj9gsffDswJrnOo0USKSPZkeiZK+DjK/pXScv+lWBhNzfUmosg2lmmuX5sHZpMqQP6o5qxtwXbOBtvw==" saltValue="sDecTFkjol7S450N4ZNayQ==" spinCount="100000" sheet="1" objects="1" scenarios="1"/>
  <mergeCells count="3">
    <mergeCell ref="A1:Q1"/>
    <mergeCell ref="A31:Q31"/>
    <mergeCell ref="A61:P6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FB5E7-2753-4978-905F-BFAB5DF357A8}">
  <dimension ref="A1:AM64"/>
  <sheetViews>
    <sheetView workbookViewId="0">
      <selection activeCell="M24" sqref="M24:M25"/>
    </sheetView>
  </sheetViews>
  <sheetFormatPr defaultColWidth="6.7109375" defaultRowHeight="15" x14ac:dyDescent="0.25"/>
  <sheetData>
    <row r="1" spans="1:34" x14ac:dyDescent="0.25">
      <c r="A1" s="187" t="s">
        <v>62</v>
      </c>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row>
    <row r="2" spans="1:34" s="21" customFormat="1" ht="110.1" customHeight="1" x14ac:dyDescent="0.25">
      <c r="A2" s="191" t="s">
        <v>52</v>
      </c>
      <c r="B2" s="191" t="s">
        <v>74</v>
      </c>
      <c r="C2" s="191" t="s">
        <v>75</v>
      </c>
      <c r="D2" s="191" t="s">
        <v>76</v>
      </c>
      <c r="E2" s="191" t="s">
        <v>77</v>
      </c>
      <c r="F2" s="191" t="s">
        <v>78</v>
      </c>
      <c r="G2" s="191" t="s">
        <v>22</v>
      </c>
      <c r="H2" s="191" t="s">
        <v>23</v>
      </c>
      <c r="I2" s="191" t="s">
        <v>57</v>
      </c>
      <c r="J2" s="191" t="s">
        <v>58</v>
      </c>
      <c r="K2" s="191" t="s">
        <v>4</v>
      </c>
      <c r="L2" s="191" t="s">
        <v>11</v>
      </c>
      <c r="M2" s="193" t="s">
        <v>79</v>
      </c>
      <c r="N2" s="193"/>
      <c r="O2" s="193" t="s">
        <v>80</v>
      </c>
      <c r="P2" s="193"/>
      <c r="Q2" s="193" t="s">
        <v>81</v>
      </c>
      <c r="R2" s="193"/>
      <c r="S2" s="191" t="s">
        <v>28</v>
      </c>
      <c r="T2" s="191" t="s">
        <v>64</v>
      </c>
      <c r="U2" s="191" t="s">
        <v>65</v>
      </c>
      <c r="V2" s="191" t="s">
        <v>66</v>
      </c>
      <c r="W2" s="191" t="s">
        <v>32</v>
      </c>
      <c r="X2" s="191" t="s">
        <v>33</v>
      </c>
      <c r="Y2" s="191" t="s">
        <v>67</v>
      </c>
      <c r="Z2" s="191" t="s">
        <v>68</v>
      </c>
      <c r="AA2" s="191" t="s">
        <v>69</v>
      </c>
      <c r="AB2" s="191" t="s">
        <v>82</v>
      </c>
      <c r="AC2" s="191" t="s">
        <v>83</v>
      </c>
      <c r="AD2" s="191" t="s">
        <v>84</v>
      </c>
      <c r="AE2" s="191" t="s">
        <v>70</v>
      </c>
      <c r="AF2" s="191" t="s">
        <v>71</v>
      </c>
      <c r="AG2" s="191" t="s">
        <v>72</v>
      </c>
      <c r="AH2" s="191" t="s">
        <v>73</v>
      </c>
    </row>
    <row r="3" spans="1:34" s="21" customFormat="1" x14ac:dyDescent="0.25">
      <c r="A3" s="192"/>
      <c r="B3" s="192"/>
      <c r="C3" s="192"/>
      <c r="D3" s="192"/>
      <c r="E3" s="192"/>
      <c r="F3" s="192"/>
      <c r="G3" s="192"/>
      <c r="H3" s="192"/>
      <c r="I3" s="192"/>
      <c r="J3" s="192"/>
      <c r="K3" s="192"/>
      <c r="L3" s="192"/>
      <c r="M3" s="22" t="s">
        <v>48</v>
      </c>
      <c r="N3" s="22" t="s">
        <v>47</v>
      </c>
      <c r="O3" s="22" t="s">
        <v>48</v>
      </c>
      <c r="P3" s="22" t="s">
        <v>47</v>
      </c>
      <c r="Q3" s="22" t="s">
        <v>48</v>
      </c>
      <c r="R3" s="22" t="s">
        <v>47</v>
      </c>
      <c r="S3" s="192"/>
      <c r="T3" s="192"/>
      <c r="U3" s="192"/>
      <c r="V3" s="192"/>
      <c r="W3" s="192"/>
      <c r="X3" s="192"/>
      <c r="Y3" s="192"/>
      <c r="Z3" s="192"/>
      <c r="AA3" s="192"/>
      <c r="AB3" s="192"/>
      <c r="AC3" s="192"/>
      <c r="AD3" s="192"/>
      <c r="AE3" s="192"/>
      <c r="AF3" s="192"/>
      <c r="AG3" s="192"/>
      <c r="AH3" s="192"/>
    </row>
    <row r="4" spans="1:34" x14ac:dyDescent="0.25">
      <c r="A4" s="20">
        <v>2025</v>
      </c>
      <c r="B4" s="20">
        <v>75</v>
      </c>
      <c r="C4" s="20">
        <v>150</v>
      </c>
      <c r="D4" s="20">
        <v>80</v>
      </c>
      <c r="E4" s="20">
        <v>60</v>
      </c>
      <c r="F4" s="20">
        <v>5</v>
      </c>
      <c r="G4" s="20">
        <v>1.4</v>
      </c>
      <c r="H4" s="20">
        <v>1.2</v>
      </c>
      <c r="I4" s="20">
        <v>100</v>
      </c>
      <c r="J4" s="20">
        <v>45</v>
      </c>
      <c r="K4" s="20">
        <v>40</v>
      </c>
      <c r="L4" s="20">
        <v>125</v>
      </c>
      <c r="M4" s="20">
        <v>85</v>
      </c>
      <c r="N4" s="20">
        <v>107</v>
      </c>
      <c r="O4" s="20">
        <v>127</v>
      </c>
      <c r="P4" s="20">
        <v>159</v>
      </c>
      <c r="Q4" s="20">
        <v>147</v>
      </c>
      <c r="R4" s="20">
        <v>184</v>
      </c>
      <c r="S4" s="20">
        <v>200</v>
      </c>
      <c r="T4" s="20">
        <v>70</v>
      </c>
      <c r="U4" s="20">
        <v>215</v>
      </c>
      <c r="V4" s="20">
        <v>380</v>
      </c>
      <c r="W4" s="20">
        <v>55</v>
      </c>
      <c r="X4" s="20">
        <v>80</v>
      </c>
      <c r="Y4" s="20">
        <v>50</v>
      </c>
      <c r="Z4" s="20">
        <v>45</v>
      </c>
      <c r="AA4" s="20">
        <v>60</v>
      </c>
      <c r="AB4" s="20">
        <v>305</v>
      </c>
      <c r="AC4" s="20">
        <v>80</v>
      </c>
      <c r="AD4" s="20">
        <v>350</v>
      </c>
      <c r="AE4" s="20">
        <v>150</v>
      </c>
      <c r="AF4" s="20">
        <v>35</v>
      </c>
      <c r="AG4" s="20">
        <v>80</v>
      </c>
      <c r="AH4" s="20">
        <v>160</v>
      </c>
    </row>
    <row r="5" spans="1:34" x14ac:dyDescent="0.25">
      <c r="A5" s="20">
        <v>2026</v>
      </c>
      <c r="B5" s="20">
        <v>74</v>
      </c>
      <c r="C5" s="20">
        <v>147</v>
      </c>
      <c r="D5" s="20">
        <v>79</v>
      </c>
      <c r="E5" s="20">
        <v>59</v>
      </c>
      <c r="F5" s="20">
        <v>5</v>
      </c>
      <c r="G5" s="20">
        <v>1.4</v>
      </c>
      <c r="H5" s="20">
        <v>1.2</v>
      </c>
      <c r="I5" s="20">
        <v>98</v>
      </c>
      <c r="J5" s="20">
        <v>45</v>
      </c>
      <c r="K5" s="20">
        <v>40</v>
      </c>
      <c r="L5" s="20">
        <v>122</v>
      </c>
      <c r="M5" s="20">
        <v>83</v>
      </c>
      <c r="N5" s="20">
        <v>104</v>
      </c>
      <c r="O5" s="20">
        <v>123</v>
      </c>
      <c r="P5" s="20">
        <v>154</v>
      </c>
      <c r="Q5" s="20">
        <v>143</v>
      </c>
      <c r="R5" s="20">
        <v>179</v>
      </c>
      <c r="S5" s="20">
        <v>194</v>
      </c>
      <c r="T5" s="20">
        <v>68</v>
      </c>
      <c r="U5" s="20">
        <v>209</v>
      </c>
      <c r="V5" s="20">
        <v>370</v>
      </c>
      <c r="W5" s="20">
        <v>54</v>
      </c>
      <c r="X5" s="20">
        <v>78</v>
      </c>
      <c r="Y5" s="20">
        <v>50</v>
      </c>
      <c r="Z5" s="20">
        <v>45</v>
      </c>
      <c r="AA5" s="20">
        <v>59</v>
      </c>
      <c r="AB5" s="20">
        <v>297</v>
      </c>
      <c r="AC5" s="20">
        <v>79</v>
      </c>
      <c r="AD5" s="20">
        <v>344</v>
      </c>
      <c r="AE5" s="20">
        <v>148</v>
      </c>
      <c r="AF5" s="20">
        <v>34</v>
      </c>
      <c r="AG5" s="20">
        <v>78</v>
      </c>
      <c r="AH5" s="20">
        <v>160</v>
      </c>
    </row>
    <row r="6" spans="1:34" x14ac:dyDescent="0.25">
      <c r="A6" s="20">
        <v>2027</v>
      </c>
      <c r="B6" s="20">
        <v>72</v>
      </c>
      <c r="C6" s="20">
        <v>144</v>
      </c>
      <c r="D6" s="20">
        <v>77</v>
      </c>
      <c r="E6" s="20">
        <v>58</v>
      </c>
      <c r="F6" s="20">
        <v>5</v>
      </c>
      <c r="G6" s="20">
        <v>1.39</v>
      </c>
      <c r="H6" s="20">
        <v>1.19</v>
      </c>
      <c r="I6" s="20">
        <v>95</v>
      </c>
      <c r="J6" s="20">
        <v>44</v>
      </c>
      <c r="K6" s="20">
        <v>40</v>
      </c>
      <c r="L6" s="20">
        <v>119</v>
      </c>
      <c r="M6" s="20">
        <v>80</v>
      </c>
      <c r="N6" s="20">
        <v>100</v>
      </c>
      <c r="O6" s="20">
        <v>119</v>
      </c>
      <c r="P6" s="20">
        <v>149</v>
      </c>
      <c r="Q6" s="20">
        <v>138</v>
      </c>
      <c r="R6" s="20">
        <v>173</v>
      </c>
      <c r="S6" s="20">
        <v>188</v>
      </c>
      <c r="T6" s="20">
        <v>66</v>
      </c>
      <c r="U6" s="20">
        <v>202</v>
      </c>
      <c r="V6" s="20">
        <v>359</v>
      </c>
      <c r="W6" s="20">
        <v>53</v>
      </c>
      <c r="X6" s="20">
        <v>75</v>
      </c>
      <c r="Y6" s="20">
        <v>49</v>
      </c>
      <c r="Z6" s="20">
        <v>44</v>
      </c>
      <c r="AA6" s="20">
        <v>58</v>
      </c>
      <c r="AB6" s="20">
        <v>289</v>
      </c>
      <c r="AC6" s="20">
        <v>78</v>
      </c>
      <c r="AD6" s="20">
        <v>337</v>
      </c>
      <c r="AE6" s="20">
        <v>145</v>
      </c>
      <c r="AF6" s="20">
        <v>33</v>
      </c>
      <c r="AG6" s="20">
        <v>75</v>
      </c>
      <c r="AH6" s="20">
        <v>148</v>
      </c>
    </row>
    <row r="7" spans="1:34" x14ac:dyDescent="0.25">
      <c r="A7" s="20">
        <v>2028</v>
      </c>
      <c r="B7" s="20">
        <v>70</v>
      </c>
      <c r="C7" s="20">
        <v>140</v>
      </c>
      <c r="D7" s="20">
        <v>75</v>
      </c>
      <c r="E7" s="20">
        <v>56</v>
      </c>
      <c r="F7" s="20">
        <v>5</v>
      </c>
      <c r="G7" s="20">
        <v>1.38</v>
      </c>
      <c r="H7" s="20">
        <v>1.18</v>
      </c>
      <c r="I7" s="20">
        <v>92</v>
      </c>
      <c r="J7" s="20">
        <v>43</v>
      </c>
      <c r="K7" s="20">
        <v>39</v>
      </c>
      <c r="L7" s="20">
        <v>116</v>
      </c>
      <c r="M7" s="20">
        <v>77</v>
      </c>
      <c r="N7" s="20">
        <v>97</v>
      </c>
      <c r="O7" s="20">
        <v>115</v>
      </c>
      <c r="P7" s="20">
        <v>144</v>
      </c>
      <c r="Q7" s="20">
        <v>133</v>
      </c>
      <c r="R7" s="20">
        <v>167</v>
      </c>
      <c r="S7" s="20">
        <v>182</v>
      </c>
      <c r="T7" s="20">
        <v>63</v>
      </c>
      <c r="U7" s="20">
        <v>195</v>
      </c>
      <c r="V7" s="20">
        <v>348</v>
      </c>
      <c r="W7" s="20">
        <v>52</v>
      </c>
      <c r="X7" s="20">
        <v>72</v>
      </c>
      <c r="Y7" s="20">
        <v>48</v>
      </c>
      <c r="Z7" s="20">
        <v>43</v>
      </c>
      <c r="AA7" s="20">
        <v>57</v>
      </c>
      <c r="AB7" s="20">
        <v>280</v>
      </c>
      <c r="AC7" s="20">
        <v>76</v>
      </c>
      <c r="AD7" s="20">
        <v>330</v>
      </c>
      <c r="AE7" s="20">
        <v>142</v>
      </c>
      <c r="AF7" s="20">
        <v>32</v>
      </c>
      <c r="AG7" s="20">
        <v>72</v>
      </c>
      <c r="AH7" s="20">
        <v>141</v>
      </c>
    </row>
    <row r="8" spans="1:34" x14ac:dyDescent="0.25">
      <c r="A8" s="20">
        <v>2029</v>
      </c>
      <c r="B8" s="20">
        <v>69</v>
      </c>
      <c r="C8" s="20">
        <v>137</v>
      </c>
      <c r="D8" s="20">
        <v>74</v>
      </c>
      <c r="E8" s="20">
        <v>55</v>
      </c>
      <c r="F8" s="20">
        <v>5</v>
      </c>
      <c r="G8" s="20">
        <v>1.38</v>
      </c>
      <c r="H8" s="20">
        <v>1.18</v>
      </c>
      <c r="I8" s="20">
        <v>90</v>
      </c>
      <c r="J8" s="20">
        <v>43</v>
      </c>
      <c r="K8" s="20">
        <v>39</v>
      </c>
      <c r="L8" s="20">
        <v>113</v>
      </c>
      <c r="M8" s="20">
        <v>75</v>
      </c>
      <c r="N8" s="20">
        <v>94</v>
      </c>
      <c r="O8" s="20">
        <v>111</v>
      </c>
      <c r="P8" s="20">
        <v>139</v>
      </c>
      <c r="Q8" s="20">
        <v>128</v>
      </c>
      <c r="R8" s="20">
        <v>160</v>
      </c>
      <c r="S8" s="20">
        <v>176</v>
      </c>
      <c r="T8" s="20">
        <v>61</v>
      </c>
      <c r="U8" s="20">
        <v>189</v>
      </c>
      <c r="V8" s="20">
        <v>338</v>
      </c>
      <c r="W8" s="20">
        <v>51</v>
      </c>
      <c r="X8" s="20">
        <v>70</v>
      </c>
      <c r="Y8" s="20">
        <v>48</v>
      </c>
      <c r="Z8" s="20">
        <v>43</v>
      </c>
      <c r="AA8" s="20">
        <v>56</v>
      </c>
      <c r="AB8" s="20">
        <v>272</v>
      </c>
      <c r="AC8" s="20">
        <v>75</v>
      </c>
      <c r="AD8" s="20">
        <v>324</v>
      </c>
      <c r="AE8" s="20">
        <v>140</v>
      </c>
      <c r="AF8" s="20">
        <v>31</v>
      </c>
      <c r="AG8" s="20">
        <v>70</v>
      </c>
      <c r="AH8" s="20">
        <v>135</v>
      </c>
    </row>
    <row r="9" spans="1:34" x14ac:dyDescent="0.25">
      <c r="A9" s="20">
        <v>2030</v>
      </c>
      <c r="B9" s="20">
        <v>67</v>
      </c>
      <c r="C9" s="20">
        <v>134</v>
      </c>
      <c r="D9" s="20">
        <v>72</v>
      </c>
      <c r="E9" s="20">
        <v>54</v>
      </c>
      <c r="F9" s="20">
        <v>5</v>
      </c>
      <c r="G9" s="20">
        <v>1.37</v>
      </c>
      <c r="H9" s="20">
        <v>1.17</v>
      </c>
      <c r="I9" s="20">
        <v>87</v>
      </c>
      <c r="J9" s="20">
        <v>42</v>
      </c>
      <c r="K9" s="20">
        <v>39</v>
      </c>
      <c r="L9" s="20">
        <v>110</v>
      </c>
      <c r="M9" s="20">
        <v>72</v>
      </c>
      <c r="N9" s="20">
        <v>90</v>
      </c>
      <c r="O9" s="20">
        <v>106</v>
      </c>
      <c r="P9" s="20">
        <v>133</v>
      </c>
      <c r="Q9" s="20">
        <v>123</v>
      </c>
      <c r="R9" s="20">
        <v>154</v>
      </c>
      <c r="S9" s="20">
        <v>170</v>
      </c>
      <c r="T9" s="20">
        <v>59</v>
      </c>
      <c r="U9" s="20">
        <v>182</v>
      </c>
      <c r="V9" s="20">
        <v>327</v>
      </c>
      <c r="W9" s="20">
        <v>50</v>
      </c>
      <c r="X9" s="20">
        <v>67</v>
      </c>
      <c r="Y9" s="20">
        <v>47</v>
      </c>
      <c r="Z9" s="20">
        <v>42</v>
      </c>
      <c r="AA9" s="20">
        <v>55</v>
      </c>
      <c r="AB9" s="20">
        <v>264</v>
      </c>
      <c r="AC9" s="20">
        <v>74</v>
      </c>
      <c r="AD9" s="20">
        <v>317</v>
      </c>
      <c r="AE9" s="20">
        <v>137</v>
      </c>
      <c r="AF9" s="20">
        <v>30</v>
      </c>
      <c r="AG9" s="20">
        <v>67</v>
      </c>
      <c r="AH9" s="20">
        <v>129</v>
      </c>
    </row>
    <row r="10" spans="1:34" x14ac:dyDescent="0.25">
      <c r="A10" s="20">
        <v>2031</v>
      </c>
      <c r="B10" s="20">
        <v>65</v>
      </c>
      <c r="C10" s="20">
        <v>130</v>
      </c>
      <c r="D10" s="20">
        <v>70</v>
      </c>
      <c r="E10" s="20">
        <v>52</v>
      </c>
      <c r="F10" s="20">
        <v>5</v>
      </c>
      <c r="G10" s="20">
        <v>1.36</v>
      </c>
      <c r="H10" s="20">
        <v>1.1599999999999999</v>
      </c>
      <c r="I10" s="20">
        <v>84</v>
      </c>
      <c r="J10" s="20">
        <v>41</v>
      </c>
      <c r="K10" s="20">
        <v>38</v>
      </c>
      <c r="L10" s="20">
        <v>107</v>
      </c>
      <c r="M10" s="20">
        <v>69</v>
      </c>
      <c r="N10" s="20">
        <v>87</v>
      </c>
      <c r="O10" s="20">
        <v>102</v>
      </c>
      <c r="P10" s="20">
        <v>128</v>
      </c>
      <c r="Q10" s="20">
        <v>118</v>
      </c>
      <c r="R10" s="20">
        <v>148</v>
      </c>
      <c r="S10" s="20">
        <v>164</v>
      </c>
      <c r="T10" s="20">
        <v>56</v>
      </c>
      <c r="U10" s="20">
        <v>175</v>
      </c>
      <c r="V10" s="20">
        <v>316</v>
      </c>
      <c r="W10" s="20">
        <v>49</v>
      </c>
      <c r="X10" s="20">
        <v>64</v>
      </c>
      <c r="Y10" s="20">
        <v>46</v>
      </c>
      <c r="Z10" s="20">
        <v>41</v>
      </c>
      <c r="AA10" s="20">
        <v>54</v>
      </c>
      <c r="AB10" s="20">
        <v>255</v>
      </c>
      <c r="AC10" s="20">
        <v>72</v>
      </c>
      <c r="AD10" s="20">
        <v>310</v>
      </c>
      <c r="AE10" s="20">
        <v>134</v>
      </c>
      <c r="AF10" s="20">
        <v>29</v>
      </c>
      <c r="AG10" s="20">
        <v>64</v>
      </c>
      <c r="AH10" s="20">
        <v>122</v>
      </c>
    </row>
    <row r="11" spans="1:34" x14ac:dyDescent="0.25">
      <c r="A11" s="20">
        <v>2032</v>
      </c>
      <c r="B11" s="20">
        <v>64</v>
      </c>
      <c r="C11" s="20">
        <v>127</v>
      </c>
      <c r="D11" s="20">
        <v>69</v>
      </c>
      <c r="E11" s="20">
        <v>51</v>
      </c>
      <c r="F11" s="20">
        <v>5</v>
      </c>
      <c r="G11" s="20">
        <v>1.36</v>
      </c>
      <c r="H11" s="20">
        <v>1.1599999999999999</v>
      </c>
      <c r="I11" s="20">
        <v>82</v>
      </c>
      <c r="J11" s="20">
        <v>41</v>
      </c>
      <c r="K11" s="20">
        <v>38</v>
      </c>
      <c r="L11" s="20">
        <v>104</v>
      </c>
      <c r="M11" s="20">
        <v>67</v>
      </c>
      <c r="N11" s="20">
        <v>84</v>
      </c>
      <c r="O11" s="20">
        <v>98</v>
      </c>
      <c r="P11" s="20">
        <v>123</v>
      </c>
      <c r="Q11" s="20">
        <v>113</v>
      </c>
      <c r="R11" s="20">
        <v>142</v>
      </c>
      <c r="S11" s="20">
        <v>158</v>
      </c>
      <c r="T11" s="20">
        <v>54</v>
      </c>
      <c r="U11" s="20">
        <v>169</v>
      </c>
      <c r="V11" s="20">
        <v>306</v>
      </c>
      <c r="W11" s="20">
        <v>48</v>
      </c>
      <c r="X11" s="20">
        <v>62</v>
      </c>
      <c r="Y11" s="20">
        <v>46</v>
      </c>
      <c r="Z11" s="20">
        <v>41</v>
      </c>
      <c r="AA11" s="20">
        <v>53</v>
      </c>
      <c r="AB11" s="20">
        <v>247</v>
      </c>
      <c r="AC11" s="20">
        <v>71</v>
      </c>
      <c r="AD11" s="20">
        <v>304</v>
      </c>
      <c r="AE11" s="20">
        <v>132</v>
      </c>
      <c r="AF11" s="20">
        <v>28</v>
      </c>
      <c r="AG11" s="20">
        <v>62</v>
      </c>
      <c r="AH11" s="20">
        <v>116</v>
      </c>
    </row>
    <row r="12" spans="1:34" x14ac:dyDescent="0.25">
      <c r="A12" s="20">
        <v>2033</v>
      </c>
      <c r="B12" s="20">
        <v>62</v>
      </c>
      <c r="C12" s="20">
        <v>124</v>
      </c>
      <c r="D12" s="20">
        <v>67</v>
      </c>
      <c r="E12" s="20">
        <v>50</v>
      </c>
      <c r="F12" s="20">
        <v>5</v>
      </c>
      <c r="G12" s="20">
        <v>1.35</v>
      </c>
      <c r="H12" s="20">
        <v>1.1499999999999999</v>
      </c>
      <c r="I12" s="20">
        <v>79</v>
      </c>
      <c r="J12" s="20">
        <v>40</v>
      </c>
      <c r="K12" s="20">
        <v>38</v>
      </c>
      <c r="L12" s="20">
        <v>101</v>
      </c>
      <c r="M12" s="20">
        <v>64</v>
      </c>
      <c r="N12" s="20">
        <v>80</v>
      </c>
      <c r="O12" s="20">
        <v>94</v>
      </c>
      <c r="P12" s="20">
        <v>118</v>
      </c>
      <c r="Q12" s="20">
        <v>109</v>
      </c>
      <c r="R12" s="20">
        <v>137</v>
      </c>
      <c r="S12" s="20">
        <v>152</v>
      </c>
      <c r="T12" s="20">
        <v>52</v>
      </c>
      <c r="U12" s="20">
        <v>162</v>
      </c>
      <c r="V12" s="20">
        <v>295</v>
      </c>
      <c r="W12" s="20">
        <v>47</v>
      </c>
      <c r="X12" s="20">
        <v>59</v>
      </c>
      <c r="Y12" s="20">
        <v>45</v>
      </c>
      <c r="Z12" s="20">
        <v>40</v>
      </c>
      <c r="AA12" s="20">
        <v>52</v>
      </c>
      <c r="AB12" s="20">
        <v>239</v>
      </c>
      <c r="AC12" s="20">
        <v>70</v>
      </c>
      <c r="AD12" s="20">
        <v>297</v>
      </c>
      <c r="AE12" s="20">
        <v>129</v>
      </c>
      <c r="AF12" s="20">
        <v>27</v>
      </c>
      <c r="AG12" s="20">
        <v>59</v>
      </c>
      <c r="AH12" s="20">
        <v>110</v>
      </c>
    </row>
    <row r="13" spans="1:34" x14ac:dyDescent="0.25">
      <c r="A13" s="20">
        <v>2034</v>
      </c>
      <c r="B13" s="20">
        <v>60</v>
      </c>
      <c r="C13" s="20">
        <v>120</v>
      </c>
      <c r="D13" s="20">
        <v>65</v>
      </c>
      <c r="E13" s="20">
        <v>48</v>
      </c>
      <c r="F13" s="20">
        <v>5</v>
      </c>
      <c r="G13" s="20">
        <v>1.34</v>
      </c>
      <c r="H13" s="20">
        <v>1.1399999999999999</v>
      </c>
      <c r="I13" s="20">
        <v>76</v>
      </c>
      <c r="J13" s="20">
        <v>39</v>
      </c>
      <c r="K13" s="20">
        <v>37</v>
      </c>
      <c r="L13" s="20">
        <v>98</v>
      </c>
      <c r="M13" s="20">
        <v>61</v>
      </c>
      <c r="N13" s="20">
        <v>77</v>
      </c>
      <c r="O13" s="20">
        <v>90</v>
      </c>
      <c r="P13" s="20">
        <v>113</v>
      </c>
      <c r="Q13" s="20">
        <v>104</v>
      </c>
      <c r="R13" s="20">
        <v>130</v>
      </c>
      <c r="S13" s="20">
        <v>146</v>
      </c>
      <c r="T13" s="20">
        <v>49</v>
      </c>
      <c r="U13" s="20">
        <v>155</v>
      </c>
      <c r="V13" s="20">
        <v>284</v>
      </c>
      <c r="W13" s="20">
        <v>46</v>
      </c>
      <c r="X13" s="20">
        <v>56</v>
      </c>
      <c r="Y13" s="20">
        <v>44</v>
      </c>
      <c r="Z13" s="20">
        <v>39</v>
      </c>
      <c r="AA13" s="20">
        <v>51</v>
      </c>
      <c r="AB13" s="20">
        <v>230</v>
      </c>
      <c r="AC13" s="20">
        <v>68</v>
      </c>
      <c r="AD13" s="20">
        <v>290</v>
      </c>
      <c r="AE13" s="20">
        <v>126</v>
      </c>
      <c r="AF13" s="20">
        <v>26</v>
      </c>
      <c r="AG13" s="20">
        <v>56</v>
      </c>
      <c r="AH13" s="20">
        <v>103</v>
      </c>
    </row>
    <row r="14" spans="1:34" x14ac:dyDescent="0.25">
      <c r="A14" s="20">
        <v>2035</v>
      </c>
      <c r="B14" s="20">
        <v>59</v>
      </c>
      <c r="C14" s="20">
        <v>117</v>
      </c>
      <c r="D14" s="20">
        <v>64</v>
      </c>
      <c r="E14" s="20">
        <v>47</v>
      </c>
      <c r="F14" s="20">
        <v>5</v>
      </c>
      <c r="G14" s="20">
        <v>1.34</v>
      </c>
      <c r="H14" s="20">
        <v>1.1399999999999999</v>
      </c>
      <c r="I14" s="20">
        <v>74</v>
      </c>
      <c r="J14" s="20">
        <v>39</v>
      </c>
      <c r="K14" s="20">
        <v>37</v>
      </c>
      <c r="L14" s="20">
        <v>95</v>
      </c>
      <c r="M14" s="20">
        <v>59</v>
      </c>
      <c r="N14" s="20">
        <v>74</v>
      </c>
      <c r="O14" s="20">
        <v>85</v>
      </c>
      <c r="P14" s="20">
        <v>107</v>
      </c>
      <c r="Q14" s="20">
        <v>99</v>
      </c>
      <c r="R14" s="20">
        <v>124</v>
      </c>
      <c r="S14" s="20">
        <v>140</v>
      </c>
      <c r="T14" s="20">
        <v>47</v>
      </c>
      <c r="U14" s="20">
        <v>149</v>
      </c>
      <c r="V14" s="20">
        <v>274</v>
      </c>
      <c r="W14" s="20">
        <v>45</v>
      </c>
      <c r="X14" s="20">
        <v>54</v>
      </c>
      <c r="Y14" s="20">
        <v>44</v>
      </c>
      <c r="Z14" s="20">
        <v>39</v>
      </c>
      <c r="AA14" s="20">
        <v>50</v>
      </c>
      <c r="AB14" s="20">
        <v>222</v>
      </c>
      <c r="AC14" s="20">
        <v>67</v>
      </c>
      <c r="AD14" s="20">
        <v>284</v>
      </c>
      <c r="AE14" s="20">
        <v>124</v>
      </c>
      <c r="AF14" s="20">
        <v>25</v>
      </c>
      <c r="AG14" s="20">
        <v>54</v>
      </c>
      <c r="AH14" s="20">
        <v>97</v>
      </c>
    </row>
    <row r="15" spans="1:34" x14ac:dyDescent="0.25">
      <c r="A15" s="20">
        <v>2036</v>
      </c>
      <c r="B15" s="20">
        <v>57</v>
      </c>
      <c r="C15" s="20">
        <v>114</v>
      </c>
      <c r="D15" s="20">
        <v>62</v>
      </c>
      <c r="E15" s="20">
        <v>46</v>
      </c>
      <c r="F15" s="20">
        <v>5</v>
      </c>
      <c r="G15" s="20">
        <v>1.33</v>
      </c>
      <c r="H15" s="20">
        <v>1.1299999999999999</v>
      </c>
      <c r="I15" s="20">
        <v>71</v>
      </c>
      <c r="J15" s="20">
        <v>38</v>
      </c>
      <c r="K15" s="20">
        <v>37</v>
      </c>
      <c r="L15" s="20">
        <v>92</v>
      </c>
      <c r="M15" s="20">
        <v>56</v>
      </c>
      <c r="N15" s="20">
        <v>70</v>
      </c>
      <c r="O15" s="20">
        <v>81</v>
      </c>
      <c r="P15" s="20">
        <v>102</v>
      </c>
      <c r="Q15" s="20">
        <v>94</v>
      </c>
      <c r="R15" s="20">
        <v>118</v>
      </c>
      <c r="S15" s="20">
        <v>134</v>
      </c>
      <c r="T15" s="20">
        <v>45</v>
      </c>
      <c r="U15" s="20">
        <v>142</v>
      </c>
      <c r="V15" s="20">
        <v>263</v>
      </c>
      <c r="W15" s="20">
        <v>44</v>
      </c>
      <c r="X15" s="20">
        <v>51</v>
      </c>
      <c r="Y15" s="20">
        <v>43</v>
      </c>
      <c r="Z15" s="20">
        <v>38</v>
      </c>
      <c r="AA15" s="20">
        <v>49</v>
      </c>
      <c r="AB15" s="20">
        <v>214</v>
      </c>
      <c r="AC15" s="20">
        <v>66</v>
      </c>
      <c r="AD15" s="20">
        <v>277</v>
      </c>
      <c r="AE15" s="20">
        <v>121</v>
      </c>
      <c r="AF15" s="20">
        <v>24</v>
      </c>
      <c r="AG15" s="20">
        <v>51</v>
      </c>
      <c r="AH15" s="20">
        <v>91</v>
      </c>
    </row>
    <row r="16" spans="1:34" x14ac:dyDescent="0.25">
      <c r="A16" s="20">
        <v>2037</v>
      </c>
      <c r="B16" s="20">
        <v>55</v>
      </c>
      <c r="C16" s="20">
        <v>110</v>
      </c>
      <c r="D16" s="20">
        <v>60</v>
      </c>
      <c r="E16" s="20">
        <v>44</v>
      </c>
      <c r="F16" s="20">
        <v>5</v>
      </c>
      <c r="G16" s="20">
        <v>1.32</v>
      </c>
      <c r="H16" s="20">
        <v>1.1200000000000001</v>
      </c>
      <c r="I16" s="20">
        <v>68</v>
      </c>
      <c r="J16" s="20">
        <v>37</v>
      </c>
      <c r="K16" s="20">
        <v>36</v>
      </c>
      <c r="L16" s="20">
        <v>89</v>
      </c>
      <c r="M16" s="20">
        <v>53</v>
      </c>
      <c r="N16" s="20">
        <v>67</v>
      </c>
      <c r="O16" s="20">
        <v>77</v>
      </c>
      <c r="P16" s="20">
        <v>97</v>
      </c>
      <c r="Q16" s="20">
        <v>89</v>
      </c>
      <c r="R16" s="20">
        <v>112</v>
      </c>
      <c r="S16" s="20">
        <v>128</v>
      </c>
      <c r="T16" s="20">
        <v>42</v>
      </c>
      <c r="U16" s="20">
        <v>135</v>
      </c>
      <c r="V16" s="20">
        <v>252</v>
      </c>
      <c r="W16" s="20">
        <v>43</v>
      </c>
      <c r="X16" s="20">
        <v>48</v>
      </c>
      <c r="Y16" s="20">
        <v>42</v>
      </c>
      <c r="Z16" s="20">
        <v>37</v>
      </c>
      <c r="AA16" s="20">
        <v>48</v>
      </c>
      <c r="AB16" s="20">
        <v>205</v>
      </c>
      <c r="AC16" s="20">
        <v>64</v>
      </c>
      <c r="AD16" s="20">
        <v>270</v>
      </c>
      <c r="AE16" s="20">
        <v>118</v>
      </c>
      <c r="AF16" s="20">
        <v>23</v>
      </c>
      <c r="AG16" s="20">
        <v>48</v>
      </c>
      <c r="AH16" s="20">
        <v>84</v>
      </c>
    </row>
    <row r="17" spans="1:39" x14ac:dyDescent="0.25">
      <c r="A17" s="20">
        <v>2038</v>
      </c>
      <c r="B17" s="20">
        <v>54</v>
      </c>
      <c r="C17" s="20">
        <v>107</v>
      </c>
      <c r="D17" s="20">
        <v>59</v>
      </c>
      <c r="E17" s="20">
        <v>43</v>
      </c>
      <c r="F17" s="20">
        <v>5</v>
      </c>
      <c r="G17" s="20">
        <v>1.32</v>
      </c>
      <c r="H17" s="20">
        <v>1.1200000000000001</v>
      </c>
      <c r="I17" s="20">
        <v>66</v>
      </c>
      <c r="J17" s="20">
        <v>37</v>
      </c>
      <c r="K17" s="20">
        <v>36</v>
      </c>
      <c r="L17" s="20">
        <v>86</v>
      </c>
      <c r="M17" s="20">
        <v>51</v>
      </c>
      <c r="N17" s="20">
        <v>64</v>
      </c>
      <c r="O17" s="20">
        <v>73</v>
      </c>
      <c r="P17" s="20">
        <v>92</v>
      </c>
      <c r="Q17" s="20">
        <v>84</v>
      </c>
      <c r="R17" s="20">
        <v>105</v>
      </c>
      <c r="S17" s="20">
        <v>122</v>
      </c>
      <c r="T17" s="20">
        <v>40</v>
      </c>
      <c r="U17" s="20">
        <v>129</v>
      </c>
      <c r="V17" s="20">
        <v>242</v>
      </c>
      <c r="W17" s="20">
        <v>42</v>
      </c>
      <c r="X17" s="20">
        <v>46</v>
      </c>
      <c r="Y17" s="20">
        <v>42</v>
      </c>
      <c r="Z17" s="20">
        <v>37</v>
      </c>
      <c r="AA17" s="20">
        <v>47</v>
      </c>
      <c r="AB17" s="20">
        <v>197</v>
      </c>
      <c r="AC17" s="20">
        <v>63</v>
      </c>
      <c r="AD17" s="20">
        <v>264</v>
      </c>
      <c r="AE17" s="20">
        <v>116</v>
      </c>
      <c r="AF17" s="20">
        <v>22</v>
      </c>
      <c r="AG17" s="20">
        <v>46</v>
      </c>
      <c r="AH17" s="20">
        <v>78</v>
      </c>
    </row>
    <row r="18" spans="1:39" x14ac:dyDescent="0.25">
      <c r="A18" s="20">
        <v>2039</v>
      </c>
      <c r="B18" s="20">
        <v>52</v>
      </c>
      <c r="C18" s="20">
        <v>104</v>
      </c>
      <c r="D18" s="20">
        <v>57</v>
      </c>
      <c r="E18" s="20">
        <v>42</v>
      </c>
      <c r="F18" s="20">
        <v>5</v>
      </c>
      <c r="G18" s="20">
        <v>1.31</v>
      </c>
      <c r="H18" s="20">
        <v>1.1100000000000001</v>
      </c>
      <c r="I18" s="20">
        <v>63</v>
      </c>
      <c r="J18" s="20">
        <v>36</v>
      </c>
      <c r="K18" s="20">
        <v>36</v>
      </c>
      <c r="L18" s="20">
        <v>83</v>
      </c>
      <c r="M18" s="20">
        <v>48</v>
      </c>
      <c r="N18" s="20">
        <v>60</v>
      </c>
      <c r="O18" s="20">
        <v>69</v>
      </c>
      <c r="P18" s="20">
        <v>87</v>
      </c>
      <c r="Q18" s="20">
        <v>79</v>
      </c>
      <c r="R18" s="20">
        <v>99</v>
      </c>
      <c r="S18" s="20">
        <v>116</v>
      </c>
      <c r="T18" s="20">
        <v>38</v>
      </c>
      <c r="U18" s="20">
        <v>122</v>
      </c>
      <c r="V18" s="20">
        <v>231</v>
      </c>
      <c r="W18" s="20">
        <v>41</v>
      </c>
      <c r="X18" s="20">
        <v>43</v>
      </c>
      <c r="Y18" s="20">
        <v>41</v>
      </c>
      <c r="Z18" s="20">
        <v>36</v>
      </c>
      <c r="AA18" s="20">
        <v>46</v>
      </c>
      <c r="AB18" s="20">
        <v>189</v>
      </c>
      <c r="AC18" s="20">
        <v>62</v>
      </c>
      <c r="AD18" s="20">
        <v>257</v>
      </c>
      <c r="AE18" s="20">
        <v>113</v>
      </c>
      <c r="AF18" s="20">
        <v>21</v>
      </c>
      <c r="AG18" s="20">
        <v>43</v>
      </c>
      <c r="AH18" s="20">
        <v>72</v>
      </c>
    </row>
    <row r="19" spans="1:39" x14ac:dyDescent="0.25">
      <c r="A19" s="20">
        <v>2040</v>
      </c>
      <c r="B19" s="20">
        <v>50</v>
      </c>
      <c r="C19" s="20">
        <v>100</v>
      </c>
      <c r="D19" s="20">
        <v>55</v>
      </c>
      <c r="E19" s="20">
        <v>40</v>
      </c>
      <c r="F19" s="20">
        <v>4</v>
      </c>
      <c r="G19" s="20">
        <v>1.3</v>
      </c>
      <c r="H19" s="20">
        <v>1.1000000000000001</v>
      </c>
      <c r="I19" s="20">
        <v>60</v>
      </c>
      <c r="J19" s="20">
        <v>35</v>
      </c>
      <c r="K19" s="20">
        <v>35</v>
      </c>
      <c r="L19" s="20">
        <v>80</v>
      </c>
      <c r="M19" s="20">
        <v>45</v>
      </c>
      <c r="N19" s="20">
        <v>57</v>
      </c>
      <c r="O19" s="20">
        <v>64</v>
      </c>
      <c r="P19" s="20">
        <v>80</v>
      </c>
      <c r="Q19" s="20">
        <v>74</v>
      </c>
      <c r="R19" s="20">
        <v>93</v>
      </c>
      <c r="S19" s="20">
        <v>110</v>
      </c>
      <c r="T19" s="20">
        <v>35</v>
      </c>
      <c r="U19" s="20">
        <v>115</v>
      </c>
      <c r="V19" s="20">
        <v>220</v>
      </c>
      <c r="W19" s="20">
        <v>40</v>
      </c>
      <c r="X19" s="20">
        <v>40</v>
      </c>
      <c r="Y19" s="20">
        <v>40</v>
      </c>
      <c r="Z19" s="20">
        <v>35</v>
      </c>
      <c r="AA19" s="20">
        <v>45</v>
      </c>
      <c r="AB19" s="20">
        <v>180</v>
      </c>
      <c r="AC19" s="20">
        <v>60</v>
      </c>
      <c r="AD19" s="20">
        <v>250</v>
      </c>
      <c r="AE19" s="20">
        <v>110</v>
      </c>
      <c r="AF19" s="20">
        <v>20</v>
      </c>
      <c r="AG19" s="20">
        <v>40</v>
      </c>
      <c r="AH19" s="20">
        <v>65</v>
      </c>
    </row>
    <row r="20" spans="1:39" x14ac:dyDescent="0.25">
      <c r="A20" s="20">
        <v>2050</v>
      </c>
      <c r="B20" s="20">
        <v>50</v>
      </c>
      <c r="C20" s="20">
        <v>100</v>
      </c>
      <c r="D20" s="20">
        <v>55</v>
      </c>
      <c r="E20" s="20">
        <v>40</v>
      </c>
      <c r="F20" s="20">
        <v>4</v>
      </c>
      <c r="G20" s="20">
        <v>1.3</v>
      </c>
      <c r="H20" s="20">
        <v>1.1000000000000001</v>
      </c>
      <c r="I20" s="20">
        <v>60</v>
      </c>
      <c r="J20" s="20">
        <v>35</v>
      </c>
      <c r="K20" s="20">
        <v>35</v>
      </c>
      <c r="L20" s="20">
        <v>80</v>
      </c>
      <c r="M20" s="20">
        <v>45</v>
      </c>
      <c r="N20" s="20">
        <v>57</v>
      </c>
      <c r="O20" s="20">
        <v>64</v>
      </c>
      <c r="P20" s="20">
        <v>80</v>
      </c>
      <c r="Q20" s="20">
        <v>74</v>
      </c>
      <c r="R20" s="20">
        <v>93</v>
      </c>
      <c r="S20" s="20">
        <v>110</v>
      </c>
      <c r="T20" s="20">
        <v>35</v>
      </c>
      <c r="U20" s="20">
        <v>115</v>
      </c>
      <c r="V20" s="20">
        <v>220</v>
      </c>
      <c r="W20" s="20">
        <v>40</v>
      </c>
      <c r="X20" s="20">
        <v>40</v>
      </c>
      <c r="Y20" s="20">
        <v>40</v>
      </c>
      <c r="Z20" s="20">
        <v>35</v>
      </c>
      <c r="AA20" s="20">
        <v>45</v>
      </c>
      <c r="AB20" s="20">
        <v>180</v>
      </c>
      <c r="AC20" s="20">
        <v>60</v>
      </c>
      <c r="AD20" s="20">
        <v>250</v>
      </c>
      <c r="AE20" s="20">
        <v>110</v>
      </c>
      <c r="AF20" s="20">
        <v>20</v>
      </c>
      <c r="AG20" s="20">
        <v>40</v>
      </c>
      <c r="AH20" s="20">
        <v>65</v>
      </c>
    </row>
    <row r="23" spans="1:39" x14ac:dyDescent="0.25">
      <c r="A23" s="187" t="s">
        <v>63</v>
      </c>
      <c r="B23" s="187"/>
      <c r="C23" s="187"/>
      <c r="D23" s="187"/>
      <c r="E23" s="187"/>
      <c r="F23" s="187"/>
      <c r="G23" s="187"/>
      <c r="H23" s="187"/>
      <c r="I23" s="187"/>
      <c r="J23" s="187"/>
      <c r="K23" s="187"/>
      <c r="L23" s="187"/>
      <c r="M23" s="187"/>
      <c r="N23" s="187"/>
      <c r="O23" s="187"/>
      <c r="P23" s="187"/>
      <c r="Q23" s="187"/>
      <c r="R23" s="187"/>
      <c r="S23" s="187"/>
      <c r="T23" s="187"/>
      <c r="U23" s="187"/>
      <c r="V23" s="187"/>
      <c r="W23" s="187"/>
      <c r="X23" s="187"/>
      <c r="Y23" s="187"/>
      <c r="Z23" s="187"/>
      <c r="AA23" s="187"/>
      <c r="AB23" s="187"/>
      <c r="AC23" s="187"/>
      <c r="AD23" s="187"/>
      <c r="AE23" s="187"/>
      <c r="AF23" s="187"/>
      <c r="AG23" s="187"/>
      <c r="AH23" s="187"/>
      <c r="AI23" s="187"/>
      <c r="AJ23" s="187"/>
      <c r="AK23" s="187"/>
      <c r="AL23" s="187"/>
      <c r="AM23" s="187"/>
    </row>
    <row r="24" spans="1:39" ht="110.1" customHeight="1" x14ac:dyDescent="0.25">
      <c r="A24" s="193" t="s">
        <v>52</v>
      </c>
      <c r="B24" s="193" t="s">
        <v>74</v>
      </c>
      <c r="C24" s="193" t="s">
        <v>75</v>
      </c>
      <c r="D24" s="193" t="s">
        <v>76</v>
      </c>
      <c r="E24" s="193" t="s">
        <v>77</v>
      </c>
      <c r="F24" s="193" t="s">
        <v>78</v>
      </c>
      <c r="G24" s="193" t="s">
        <v>22</v>
      </c>
      <c r="H24" s="193" t="s">
        <v>23</v>
      </c>
      <c r="I24" s="193" t="s">
        <v>57</v>
      </c>
      <c r="J24" s="193" t="s">
        <v>58</v>
      </c>
      <c r="K24" s="193" t="s">
        <v>4</v>
      </c>
      <c r="L24" s="193" t="s">
        <v>11</v>
      </c>
      <c r="M24" s="193" t="s">
        <v>86</v>
      </c>
      <c r="N24" s="193" t="s">
        <v>87</v>
      </c>
      <c r="O24" s="193" t="s">
        <v>88</v>
      </c>
      <c r="P24" s="193" t="s">
        <v>89</v>
      </c>
      <c r="Q24" s="193" t="s">
        <v>90</v>
      </c>
      <c r="R24" s="193" t="s">
        <v>79</v>
      </c>
      <c r="S24" s="193"/>
      <c r="T24" s="193" t="s">
        <v>80</v>
      </c>
      <c r="U24" s="193"/>
      <c r="V24" s="193" t="s">
        <v>81</v>
      </c>
      <c r="W24" s="193"/>
      <c r="X24" s="193" t="s">
        <v>28</v>
      </c>
      <c r="Y24" s="193" t="s">
        <v>64</v>
      </c>
      <c r="Z24" s="193" t="s">
        <v>65</v>
      </c>
      <c r="AA24" s="193" t="s">
        <v>66</v>
      </c>
      <c r="AB24" s="193" t="s">
        <v>32</v>
      </c>
      <c r="AC24" s="193" t="s">
        <v>33</v>
      </c>
      <c r="AD24" s="193" t="s">
        <v>67</v>
      </c>
      <c r="AE24" s="193" t="s">
        <v>68</v>
      </c>
      <c r="AF24" s="193" t="s">
        <v>69</v>
      </c>
      <c r="AG24" s="193" t="s">
        <v>82</v>
      </c>
      <c r="AH24" s="193" t="s">
        <v>83</v>
      </c>
      <c r="AI24" s="193" t="s">
        <v>84</v>
      </c>
      <c r="AJ24" s="193" t="s">
        <v>70</v>
      </c>
      <c r="AK24" s="193" t="s">
        <v>71</v>
      </c>
      <c r="AL24" s="193" t="s">
        <v>72</v>
      </c>
      <c r="AM24" s="193" t="s">
        <v>73</v>
      </c>
    </row>
    <row r="25" spans="1:39" x14ac:dyDescent="0.25">
      <c r="A25" s="193"/>
      <c r="B25" s="193"/>
      <c r="C25" s="193"/>
      <c r="D25" s="193"/>
      <c r="E25" s="193"/>
      <c r="F25" s="193"/>
      <c r="G25" s="193"/>
      <c r="H25" s="193"/>
      <c r="I25" s="193"/>
      <c r="J25" s="193"/>
      <c r="K25" s="193"/>
      <c r="L25" s="193"/>
      <c r="M25" s="193"/>
      <c r="N25" s="193"/>
      <c r="O25" s="193"/>
      <c r="P25" s="193"/>
      <c r="Q25" s="193"/>
      <c r="R25" s="22" t="s">
        <v>48</v>
      </c>
      <c r="S25" s="22" t="s">
        <v>47</v>
      </c>
      <c r="T25" s="22" t="s">
        <v>48</v>
      </c>
      <c r="U25" s="22" t="s">
        <v>47</v>
      </c>
      <c r="V25" s="22" t="s">
        <v>48</v>
      </c>
      <c r="W25" s="22" t="s">
        <v>47</v>
      </c>
      <c r="X25" s="193"/>
      <c r="Y25" s="193"/>
      <c r="Z25" s="193"/>
      <c r="AA25" s="193"/>
      <c r="AB25" s="193"/>
      <c r="AC25" s="193"/>
      <c r="AD25" s="193"/>
      <c r="AE25" s="193"/>
      <c r="AF25" s="193"/>
      <c r="AG25" s="193"/>
      <c r="AH25" s="193"/>
      <c r="AI25" s="193"/>
      <c r="AJ25" s="193"/>
      <c r="AK25" s="193"/>
      <c r="AL25" s="193"/>
      <c r="AM25" s="193"/>
    </row>
    <row r="26" spans="1:39" x14ac:dyDescent="0.25">
      <c r="A26" s="20">
        <v>2025</v>
      </c>
      <c r="B26" s="20">
        <v>110</v>
      </c>
      <c r="C26" s="20">
        <v>220</v>
      </c>
      <c r="D26" s="20">
        <v>130</v>
      </c>
      <c r="E26" s="20">
        <v>100</v>
      </c>
      <c r="F26" s="20">
        <v>10</v>
      </c>
      <c r="G26" s="20">
        <v>1.4</v>
      </c>
      <c r="H26" s="20">
        <v>1.2</v>
      </c>
      <c r="I26" s="20">
        <v>258</v>
      </c>
      <c r="J26" s="20">
        <v>140</v>
      </c>
      <c r="K26" s="20">
        <v>162</v>
      </c>
      <c r="L26" s="20">
        <v>166</v>
      </c>
      <c r="M26" s="20">
        <v>182</v>
      </c>
      <c r="N26" s="20">
        <v>130</v>
      </c>
      <c r="O26" s="20">
        <v>75</v>
      </c>
      <c r="P26" s="20">
        <v>65</v>
      </c>
      <c r="Q26" s="20">
        <v>180</v>
      </c>
      <c r="R26" s="20">
        <v>100</v>
      </c>
      <c r="S26" s="20">
        <v>125</v>
      </c>
      <c r="T26" s="20">
        <v>191</v>
      </c>
      <c r="U26" s="20">
        <v>239</v>
      </c>
      <c r="V26" s="20">
        <v>220</v>
      </c>
      <c r="W26" s="20">
        <v>275</v>
      </c>
      <c r="X26" s="20">
        <v>230</v>
      </c>
      <c r="Y26" s="20">
        <v>90</v>
      </c>
      <c r="Z26" s="20">
        <v>250</v>
      </c>
      <c r="AA26" s="20">
        <v>450</v>
      </c>
      <c r="AB26" s="20">
        <v>80</v>
      </c>
      <c r="AC26" s="20">
        <v>100</v>
      </c>
      <c r="AD26" s="20">
        <v>90</v>
      </c>
      <c r="AE26" s="20">
        <v>85</v>
      </c>
      <c r="AF26" s="20">
        <v>95</v>
      </c>
      <c r="AG26" s="20">
        <v>360</v>
      </c>
      <c r="AH26" s="20">
        <v>210</v>
      </c>
      <c r="AI26" s="20">
        <v>500</v>
      </c>
      <c r="AJ26" s="20">
        <v>280</v>
      </c>
      <c r="AK26" s="20">
        <v>35</v>
      </c>
      <c r="AL26" s="20">
        <v>100</v>
      </c>
      <c r="AM26" s="20">
        <v>230</v>
      </c>
    </row>
    <row r="27" spans="1:39" x14ac:dyDescent="0.25">
      <c r="A27" s="20">
        <v>2026</v>
      </c>
      <c r="B27" s="20">
        <v>108</v>
      </c>
      <c r="C27" s="20">
        <v>216</v>
      </c>
      <c r="D27" s="20">
        <v>128</v>
      </c>
      <c r="E27" s="20">
        <v>98</v>
      </c>
      <c r="F27" s="20">
        <v>10</v>
      </c>
      <c r="G27" s="20">
        <v>1.4</v>
      </c>
      <c r="H27" s="20">
        <v>1.2</v>
      </c>
      <c r="I27" s="20">
        <v>259</v>
      </c>
      <c r="J27" s="20">
        <v>140</v>
      </c>
      <c r="K27" s="20">
        <v>163</v>
      </c>
      <c r="L27" s="20">
        <v>167</v>
      </c>
      <c r="M27" s="20">
        <v>182</v>
      </c>
      <c r="N27" s="20">
        <v>127</v>
      </c>
      <c r="O27" s="20">
        <v>74</v>
      </c>
      <c r="P27" s="20">
        <v>65</v>
      </c>
      <c r="Q27" s="20">
        <v>176</v>
      </c>
      <c r="R27" s="20">
        <v>97</v>
      </c>
      <c r="S27" s="20">
        <v>122</v>
      </c>
      <c r="T27" s="20">
        <v>187</v>
      </c>
      <c r="U27" s="20">
        <v>234</v>
      </c>
      <c r="V27" s="20">
        <v>216</v>
      </c>
      <c r="W27" s="20">
        <v>270</v>
      </c>
      <c r="X27" s="20">
        <v>224</v>
      </c>
      <c r="Y27" s="20">
        <v>87</v>
      </c>
      <c r="Z27" s="20">
        <v>243</v>
      </c>
      <c r="AA27" s="20">
        <v>438</v>
      </c>
      <c r="AB27" s="20">
        <v>79</v>
      </c>
      <c r="AC27" s="20">
        <v>97</v>
      </c>
      <c r="AD27" s="20">
        <v>89</v>
      </c>
      <c r="AE27" s="20">
        <v>84</v>
      </c>
      <c r="AF27" s="20">
        <v>94</v>
      </c>
      <c r="AG27" s="20">
        <v>351</v>
      </c>
      <c r="AH27" s="20">
        <v>206</v>
      </c>
      <c r="AI27" s="20">
        <v>490</v>
      </c>
      <c r="AJ27" s="20">
        <v>275</v>
      </c>
      <c r="AK27" s="20">
        <v>34</v>
      </c>
      <c r="AL27" s="20">
        <v>97</v>
      </c>
      <c r="AM27" s="20">
        <v>221</v>
      </c>
    </row>
    <row r="28" spans="1:39" x14ac:dyDescent="0.25">
      <c r="A28" s="20">
        <v>2027</v>
      </c>
      <c r="B28" s="20">
        <v>106</v>
      </c>
      <c r="C28" s="20">
        <v>211</v>
      </c>
      <c r="D28" s="20">
        <v>125</v>
      </c>
      <c r="E28" s="20">
        <v>96</v>
      </c>
      <c r="F28" s="20">
        <v>10</v>
      </c>
      <c r="G28" s="20">
        <v>1.39</v>
      </c>
      <c r="H28" s="20">
        <v>1.19</v>
      </c>
      <c r="I28" s="20">
        <v>259</v>
      </c>
      <c r="J28" s="20">
        <v>140</v>
      </c>
      <c r="K28" s="20">
        <v>163</v>
      </c>
      <c r="L28" s="20">
        <v>167</v>
      </c>
      <c r="M28" s="20">
        <v>182</v>
      </c>
      <c r="N28" s="20">
        <v>123</v>
      </c>
      <c r="O28" s="20">
        <v>73</v>
      </c>
      <c r="P28" s="20">
        <v>64</v>
      </c>
      <c r="Q28" s="20">
        <v>172</v>
      </c>
      <c r="R28" s="20">
        <v>94</v>
      </c>
      <c r="S28" s="20">
        <v>118</v>
      </c>
      <c r="T28" s="20">
        <v>183</v>
      </c>
      <c r="U28" s="20">
        <v>229</v>
      </c>
      <c r="V28" s="20">
        <v>211</v>
      </c>
      <c r="W28" s="20">
        <v>264</v>
      </c>
      <c r="X28" s="20">
        <v>217</v>
      </c>
      <c r="Y28" s="20">
        <v>84</v>
      </c>
      <c r="Z28" s="20">
        <v>236</v>
      </c>
      <c r="AA28" s="20">
        <v>425</v>
      </c>
      <c r="AB28" s="20">
        <v>77</v>
      </c>
      <c r="AC28" s="20">
        <v>94</v>
      </c>
      <c r="AD28" s="20">
        <v>88</v>
      </c>
      <c r="AE28" s="20">
        <v>83</v>
      </c>
      <c r="AF28" s="20">
        <v>92</v>
      </c>
      <c r="AG28" s="20">
        <v>341</v>
      </c>
      <c r="AH28" s="20">
        <v>202</v>
      </c>
      <c r="AI28" s="20">
        <v>480</v>
      </c>
      <c r="AJ28" s="20">
        <v>270</v>
      </c>
      <c r="AK28" s="20">
        <v>33</v>
      </c>
      <c r="AL28" s="20">
        <v>94</v>
      </c>
      <c r="AM28" s="20">
        <v>211</v>
      </c>
    </row>
    <row r="29" spans="1:39" x14ac:dyDescent="0.25">
      <c r="A29" s="20">
        <v>2028</v>
      </c>
      <c r="B29" s="20">
        <v>103</v>
      </c>
      <c r="C29" s="20">
        <v>206</v>
      </c>
      <c r="D29" s="20">
        <v>122</v>
      </c>
      <c r="E29" s="20">
        <v>93</v>
      </c>
      <c r="F29" s="20">
        <v>10</v>
      </c>
      <c r="G29" s="20">
        <v>1.38</v>
      </c>
      <c r="H29" s="20">
        <v>1.18</v>
      </c>
      <c r="I29" s="20">
        <v>259</v>
      </c>
      <c r="J29" s="20">
        <v>140</v>
      </c>
      <c r="K29" s="20">
        <v>163</v>
      </c>
      <c r="L29" s="20">
        <v>167</v>
      </c>
      <c r="M29" s="20">
        <v>182</v>
      </c>
      <c r="N29" s="20">
        <v>119</v>
      </c>
      <c r="O29" s="20">
        <v>72</v>
      </c>
      <c r="P29" s="20">
        <v>64</v>
      </c>
      <c r="Q29" s="20">
        <v>168</v>
      </c>
      <c r="R29" s="20">
        <v>91</v>
      </c>
      <c r="S29" s="20">
        <v>114</v>
      </c>
      <c r="T29" s="20">
        <v>179</v>
      </c>
      <c r="U29" s="20">
        <v>224</v>
      </c>
      <c r="V29" s="20">
        <v>206</v>
      </c>
      <c r="W29" s="20">
        <v>258</v>
      </c>
      <c r="X29" s="20">
        <v>210</v>
      </c>
      <c r="Y29" s="20">
        <v>81</v>
      </c>
      <c r="Z29" s="20">
        <v>228</v>
      </c>
      <c r="AA29" s="20">
        <v>412</v>
      </c>
      <c r="AB29" s="20">
        <v>75</v>
      </c>
      <c r="AC29" s="20">
        <v>90</v>
      </c>
      <c r="AD29" s="20">
        <v>86</v>
      </c>
      <c r="AE29" s="20">
        <v>81</v>
      </c>
      <c r="AF29" s="20">
        <v>90</v>
      </c>
      <c r="AG29" s="20">
        <v>331</v>
      </c>
      <c r="AH29" s="20">
        <v>198</v>
      </c>
      <c r="AI29" s="20">
        <v>470</v>
      </c>
      <c r="AJ29" s="20">
        <v>264</v>
      </c>
      <c r="AK29" s="20">
        <v>32</v>
      </c>
      <c r="AL29" s="20">
        <v>90</v>
      </c>
      <c r="AM29" s="20">
        <v>201</v>
      </c>
    </row>
    <row r="30" spans="1:39" x14ac:dyDescent="0.25">
      <c r="A30" s="20">
        <v>2029</v>
      </c>
      <c r="B30" s="20">
        <v>101</v>
      </c>
      <c r="C30" s="20">
        <v>202</v>
      </c>
      <c r="D30" s="20">
        <v>120</v>
      </c>
      <c r="E30" s="20">
        <v>91</v>
      </c>
      <c r="F30" s="20">
        <v>10</v>
      </c>
      <c r="G30" s="20">
        <v>1.38</v>
      </c>
      <c r="H30" s="20">
        <v>1.18</v>
      </c>
      <c r="I30" s="20">
        <v>259</v>
      </c>
      <c r="J30" s="20">
        <v>140</v>
      </c>
      <c r="K30" s="20">
        <v>163</v>
      </c>
      <c r="L30" s="20">
        <v>167</v>
      </c>
      <c r="M30" s="20">
        <v>182</v>
      </c>
      <c r="N30" s="20">
        <v>116</v>
      </c>
      <c r="O30" s="20">
        <v>71</v>
      </c>
      <c r="P30" s="20">
        <v>63</v>
      </c>
      <c r="Q30" s="20">
        <v>164</v>
      </c>
      <c r="R30" s="20">
        <v>88</v>
      </c>
      <c r="S30" s="20">
        <v>110</v>
      </c>
      <c r="T30" s="20">
        <v>174</v>
      </c>
      <c r="U30" s="20">
        <v>218</v>
      </c>
      <c r="V30" s="20">
        <v>201</v>
      </c>
      <c r="W30" s="20">
        <v>252</v>
      </c>
      <c r="X30" s="20">
        <v>204</v>
      </c>
      <c r="Y30" s="20">
        <v>78</v>
      </c>
      <c r="Z30" s="20">
        <v>221</v>
      </c>
      <c r="AA30" s="20">
        <v>400</v>
      </c>
      <c r="AB30" s="20">
        <v>74</v>
      </c>
      <c r="AC30" s="20">
        <v>87</v>
      </c>
      <c r="AD30" s="20">
        <v>85</v>
      </c>
      <c r="AE30" s="20">
        <v>80</v>
      </c>
      <c r="AF30" s="20">
        <v>89</v>
      </c>
      <c r="AG30" s="20">
        <v>322</v>
      </c>
      <c r="AH30" s="20">
        <v>194</v>
      </c>
      <c r="AI30" s="20">
        <v>460</v>
      </c>
      <c r="AJ30" s="20">
        <v>259</v>
      </c>
      <c r="AK30" s="20">
        <v>31</v>
      </c>
      <c r="AL30" s="20">
        <v>87</v>
      </c>
      <c r="AM30" s="20">
        <v>192</v>
      </c>
    </row>
    <row r="31" spans="1:39" x14ac:dyDescent="0.25">
      <c r="A31" s="20">
        <v>2030</v>
      </c>
      <c r="B31" s="20">
        <v>99</v>
      </c>
      <c r="C31" s="20">
        <v>197</v>
      </c>
      <c r="D31" s="20">
        <v>117</v>
      </c>
      <c r="E31" s="20">
        <v>89</v>
      </c>
      <c r="F31" s="20">
        <v>9</v>
      </c>
      <c r="G31" s="20">
        <v>1.37</v>
      </c>
      <c r="H31" s="20">
        <v>1.17</v>
      </c>
      <c r="I31" s="20">
        <v>259</v>
      </c>
      <c r="J31" s="20">
        <v>140</v>
      </c>
      <c r="K31" s="20">
        <v>163</v>
      </c>
      <c r="L31" s="20">
        <v>167</v>
      </c>
      <c r="M31" s="20">
        <v>182</v>
      </c>
      <c r="N31" s="20">
        <v>112</v>
      </c>
      <c r="O31" s="20">
        <v>70</v>
      </c>
      <c r="P31" s="20">
        <v>63</v>
      </c>
      <c r="Q31" s="20">
        <v>160</v>
      </c>
      <c r="R31" s="20">
        <v>85</v>
      </c>
      <c r="S31" s="20">
        <v>107</v>
      </c>
      <c r="T31" s="20">
        <v>170</v>
      </c>
      <c r="U31" s="20">
        <v>213</v>
      </c>
      <c r="V31" s="20">
        <v>196</v>
      </c>
      <c r="W31" s="20">
        <v>245</v>
      </c>
      <c r="X31" s="20">
        <v>197</v>
      </c>
      <c r="Y31" s="20">
        <v>75</v>
      </c>
      <c r="Z31" s="20">
        <v>214</v>
      </c>
      <c r="AA31" s="20">
        <v>387</v>
      </c>
      <c r="AB31" s="20">
        <v>72</v>
      </c>
      <c r="AC31" s="20">
        <v>84</v>
      </c>
      <c r="AD31" s="20">
        <v>84</v>
      </c>
      <c r="AE31" s="20">
        <v>79</v>
      </c>
      <c r="AF31" s="20">
        <v>87</v>
      </c>
      <c r="AG31" s="20">
        <v>312</v>
      </c>
      <c r="AH31" s="20">
        <v>190</v>
      </c>
      <c r="AI31" s="20">
        <v>450</v>
      </c>
      <c r="AJ31" s="20">
        <v>254</v>
      </c>
      <c r="AK31" s="20">
        <v>30</v>
      </c>
      <c r="AL31" s="20">
        <v>84</v>
      </c>
      <c r="AM31" s="20">
        <v>182</v>
      </c>
    </row>
    <row r="32" spans="1:39" x14ac:dyDescent="0.25">
      <c r="A32" s="20">
        <v>2031</v>
      </c>
      <c r="B32" s="20">
        <v>96</v>
      </c>
      <c r="C32" s="20">
        <v>192</v>
      </c>
      <c r="D32" s="20">
        <v>114</v>
      </c>
      <c r="E32" s="20">
        <v>86</v>
      </c>
      <c r="F32" s="20">
        <v>9</v>
      </c>
      <c r="G32" s="20">
        <v>1.36</v>
      </c>
      <c r="H32" s="20">
        <v>1.1599999999999999</v>
      </c>
      <c r="I32" s="20">
        <v>259</v>
      </c>
      <c r="J32" s="20">
        <v>140</v>
      </c>
      <c r="K32" s="20">
        <v>163</v>
      </c>
      <c r="L32" s="20">
        <v>167</v>
      </c>
      <c r="M32" s="20">
        <v>182</v>
      </c>
      <c r="N32" s="20">
        <v>108</v>
      </c>
      <c r="O32" s="20">
        <v>69</v>
      </c>
      <c r="P32" s="20">
        <v>62</v>
      </c>
      <c r="Q32" s="20">
        <v>156</v>
      </c>
      <c r="R32" s="20">
        <v>82</v>
      </c>
      <c r="S32" s="20">
        <v>103</v>
      </c>
      <c r="T32" s="20">
        <v>166</v>
      </c>
      <c r="U32" s="20">
        <v>208</v>
      </c>
      <c r="V32" s="20">
        <v>191</v>
      </c>
      <c r="W32" s="20">
        <v>239</v>
      </c>
      <c r="X32" s="20">
        <v>190</v>
      </c>
      <c r="Y32" s="20">
        <v>72</v>
      </c>
      <c r="Z32" s="20">
        <v>206</v>
      </c>
      <c r="AA32" s="20">
        <v>374</v>
      </c>
      <c r="AB32" s="20">
        <v>70</v>
      </c>
      <c r="AC32" s="20">
        <v>80</v>
      </c>
      <c r="AD32" s="20">
        <v>82</v>
      </c>
      <c r="AE32" s="20">
        <v>77</v>
      </c>
      <c r="AF32" s="20">
        <v>85</v>
      </c>
      <c r="AG32" s="20">
        <v>302</v>
      </c>
      <c r="AH32" s="20">
        <v>186</v>
      </c>
      <c r="AI32" s="20">
        <v>440</v>
      </c>
      <c r="AJ32" s="20">
        <v>248</v>
      </c>
      <c r="AK32" s="20">
        <v>29</v>
      </c>
      <c r="AL32" s="20">
        <v>80</v>
      </c>
      <c r="AM32" s="20">
        <v>172</v>
      </c>
    </row>
    <row r="33" spans="1:39" x14ac:dyDescent="0.25">
      <c r="A33" s="20">
        <v>2032</v>
      </c>
      <c r="B33" s="20">
        <v>94</v>
      </c>
      <c r="C33" s="20">
        <v>188</v>
      </c>
      <c r="D33" s="20">
        <v>112</v>
      </c>
      <c r="E33" s="20">
        <v>84</v>
      </c>
      <c r="F33" s="20">
        <v>9</v>
      </c>
      <c r="G33" s="20">
        <v>1.36</v>
      </c>
      <c r="H33" s="20">
        <v>1.1599999999999999</v>
      </c>
      <c r="I33" s="20">
        <v>259</v>
      </c>
      <c r="J33" s="20">
        <v>140</v>
      </c>
      <c r="K33" s="20">
        <v>163</v>
      </c>
      <c r="L33" s="20">
        <v>167</v>
      </c>
      <c r="M33" s="20">
        <v>182</v>
      </c>
      <c r="N33" s="20">
        <v>105</v>
      </c>
      <c r="O33" s="20">
        <v>68</v>
      </c>
      <c r="P33" s="20">
        <v>62</v>
      </c>
      <c r="Q33" s="20">
        <v>152</v>
      </c>
      <c r="R33" s="20">
        <v>79</v>
      </c>
      <c r="S33" s="20">
        <v>99</v>
      </c>
      <c r="T33" s="20">
        <v>162</v>
      </c>
      <c r="U33" s="20">
        <v>203</v>
      </c>
      <c r="V33" s="20">
        <v>186</v>
      </c>
      <c r="W33" s="20">
        <v>233</v>
      </c>
      <c r="X33" s="20">
        <v>184</v>
      </c>
      <c r="Y33" s="20">
        <v>69</v>
      </c>
      <c r="Z33" s="20">
        <v>199</v>
      </c>
      <c r="AA33" s="20">
        <v>362</v>
      </c>
      <c r="AB33" s="20">
        <v>69</v>
      </c>
      <c r="AC33" s="20">
        <v>77</v>
      </c>
      <c r="AD33" s="20">
        <v>81</v>
      </c>
      <c r="AE33" s="20">
        <v>76</v>
      </c>
      <c r="AF33" s="20">
        <v>84</v>
      </c>
      <c r="AG33" s="20">
        <v>293</v>
      </c>
      <c r="AH33" s="20">
        <v>182</v>
      </c>
      <c r="AI33" s="20">
        <v>430</v>
      </c>
      <c r="AJ33" s="20">
        <v>243</v>
      </c>
      <c r="AK33" s="20">
        <v>28</v>
      </c>
      <c r="AL33" s="20">
        <v>77</v>
      </c>
      <c r="AM33" s="20">
        <v>163</v>
      </c>
    </row>
    <row r="34" spans="1:39" x14ac:dyDescent="0.25">
      <c r="A34" s="20">
        <v>2033</v>
      </c>
      <c r="B34" s="20">
        <v>92</v>
      </c>
      <c r="C34" s="20">
        <v>183</v>
      </c>
      <c r="D34" s="20">
        <v>109</v>
      </c>
      <c r="E34" s="20">
        <v>82</v>
      </c>
      <c r="F34" s="20">
        <v>9</v>
      </c>
      <c r="G34" s="20">
        <v>1.35</v>
      </c>
      <c r="H34" s="20">
        <v>1.1499999999999999</v>
      </c>
      <c r="I34" s="20">
        <v>259</v>
      </c>
      <c r="J34" s="20">
        <v>140</v>
      </c>
      <c r="K34" s="20">
        <v>163</v>
      </c>
      <c r="L34" s="20">
        <v>167</v>
      </c>
      <c r="M34" s="20">
        <v>182</v>
      </c>
      <c r="N34" s="20">
        <v>101</v>
      </c>
      <c r="O34" s="20">
        <v>66</v>
      </c>
      <c r="P34" s="20">
        <v>61</v>
      </c>
      <c r="Q34" s="20">
        <v>148</v>
      </c>
      <c r="R34" s="20">
        <v>76</v>
      </c>
      <c r="S34" s="20">
        <v>95</v>
      </c>
      <c r="T34" s="20">
        <v>157</v>
      </c>
      <c r="U34" s="20">
        <v>197</v>
      </c>
      <c r="V34" s="20">
        <v>182</v>
      </c>
      <c r="W34" s="20">
        <v>228</v>
      </c>
      <c r="X34" s="20">
        <v>177</v>
      </c>
      <c r="Y34" s="20">
        <v>66</v>
      </c>
      <c r="Z34" s="20">
        <v>192</v>
      </c>
      <c r="AA34" s="20">
        <v>349</v>
      </c>
      <c r="AB34" s="20">
        <v>67</v>
      </c>
      <c r="AC34" s="20">
        <v>74</v>
      </c>
      <c r="AD34" s="20">
        <v>80</v>
      </c>
      <c r="AE34" s="20">
        <v>75</v>
      </c>
      <c r="AF34" s="20">
        <v>82</v>
      </c>
      <c r="AG34" s="20">
        <v>283</v>
      </c>
      <c r="AH34" s="20">
        <v>178</v>
      </c>
      <c r="AI34" s="20">
        <v>420</v>
      </c>
      <c r="AJ34" s="20">
        <v>238</v>
      </c>
      <c r="AK34" s="20">
        <v>27</v>
      </c>
      <c r="AL34" s="20">
        <v>74</v>
      </c>
      <c r="AM34" s="20">
        <v>153</v>
      </c>
    </row>
    <row r="35" spans="1:39" x14ac:dyDescent="0.25">
      <c r="A35" s="20">
        <v>2034</v>
      </c>
      <c r="B35" s="20">
        <v>89</v>
      </c>
      <c r="C35" s="20">
        <v>178</v>
      </c>
      <c r="D35" s="20">
        <v>106</v>
      </c>
      <c r="E35" s="20">
        <v>79</v>
      </c>
      <c r="F35" s="20">
        <v>9</v>
      </c>
      <c r="G35" s="20">
        <v>1.34</v>
      </c>
      <c r="H35" s="20">
        <v>1.1399999999999999</v>
      </c>
      <c r="I35" s="20">
        <v>259</v>
      </c>
      <c r="J35" s="20">
        <v>140</v>
      </c>
      <c r="K35" s="20">
        <v>163</v>
      </c>
      <c r="L35" s="20">
        <v>167</v>
      </c>
      <c r="M35" s="20">
        <v>182</v>
      </c>
      <c r="N35" s="20">
        <v>97</v>
      </c>
      <c r="O35" s="20">
        <v>65</v>
      </c>
      <c r="P35" s="20">
        <v>61</v>
      </c>
      <c r="Q35" s="20">
        <v>144</v>
      </c>
      <c r="R35" s="20">
        <v>73</v>
      </c>
      <c r="S35" s="20">
        <v>92</v>
      </c>
      <c r="T35" s="20">
        <v>153</v>
      </c>
      <c r="U35" s="20">
        <v>192</v>
      </c>
      <c r="V35" s="20">
        <v>177</v>
      </c>
      <c r="W35" s="20">
        <v>222</v>
      </c>
      <c r="X35" s="20">
        <v>170</v>
      </c>
      <c r="Y35" s="20">
        <v>63</v>
      </c>
      <c r="Z35" s="20">
        <v>184</v>
      </c>
      <c r="AA35" s="20">
        <v>336</v>
      </c>
      <c r="AB35" s="20">
        <v>65</v>
      </c>
      <c r="AC35" s="20">
        <v>70</v>
      </c>
      <c r="AD35" s="20">
        <v>78</v>
      </c>
      <c r="AE35" s="20">
        <v>73</v>
      </c>
      <c r="AF35" s="20">
        <v>80</v>
      </c>
      <c r="AG35" s="20">
        <v>273</v>
      </c>
      <c r="AH35" s="20">
        <v>174</v>
      </c>
      <c r="AI35" s="20">
        <v>410</v>
      </c>
      <c r="AJ35" s="20">
        <v>232</v>
      </c>
      <c r="AK35" s="20">
        <v>26</v>
      </c>
      <c r="AL35" s="20">
        <v>70</v>
      </c>
      <c r="AM35" s="20">
        <v>143</v>
      </c>
    </row>
    <row r="36" spans="1:39" x14ac:dyDescent="0.25">
      <c r="A36" s="20">
        <v>2035</v>
      </c>
      <c r="B36" s="20">
        <v>87</v>
      </c>
      <c r="C36" s="20">
        <v>174</v>
      </c>
      <c r="D36" s="20">
        <v>104</v>
      </c>
      <c r="E36" s="20">
        <v>77</v>
      </c>
      <c r="F36" s="20">
        <v>8</v>
      </c>
      <c r="G36" s="20">
        <v>1.34</v>
      </c>
      <c r="H36" s="20">
        <v>1.1399999999999999</v>
      </c>
      <c r="I36" s="20">
        <v>259</v>
      </c>
      <c r="J36" s="20">
        <v>140</v>
      </c>
      <c r="K36" s="20">
        <v>163</v>
      </c>
      <c r="L36" s="20">
        <v>167</v>
      </c>
      <c r="M36" s="20">
        <v>182</v>
      </c>
      <c r="N36" s="20">
        <v>94</v>
      </c>
      <c r="O36" s="20">
        <v>64</v>
      </c>
      <c r="P36" s="20">
        <v>60</v>
      </c>
      <c r="Q36" s="20">
        <v>140</v>
      </c>
      <c r="R36" s="20">
        <v>70</v>
      </c>
      <c r="S36" s="20">
        <v>88</v>
      </c>
      <c r="T36" s="20">
        <v>149</v>
      </c>
      <c r="U36" s="20">
        <v>187</v>
      </c>
      <c r="V36" s="20">
        <v>172</v>
      </c>
      <c r="W36" s="20">
        <v>215</v>
      </c>
      <c r="X36" s="20">
        <v>164</v>
      </c>
      <c r="Y36" s="20">
        <v>60</v>
      </c>
      <c r="Z36" s="20">
        <v>177</v>
      </c>
      <c r="AA36" s="20">
        <v>324</v>
      </c>
      <c r="AB36" s="20">
        <v>64</v>
      </c>
      <c r="AC36" s="20">
        <v>67</v>
      </c>
      <c r="AD36" s="20">
        <v>77</v>
      </c>
      <c r="AE36" s="20">
        <v>72</v>
      </c>
      <c r="AF36" s="20">
        <v>79</v>
      </c>
      <c r="AG36" s="20">
        <v>264</v>
      </c>
      <c r="AH36" s="20">
        <v>170</v>
      </c>
      <c r="AI36" s="20">
        <v>400</v>
      </c>
      <c r="AJ36" s="20">
        <v>227</v>
      </c>
      <c r="AK36" s="20">
        <v>25</v>
      </c>
      <c r="AL36" s="20">
        <v>67</v>
      </c>
      <c r="AM36" s="20">
        <v>134</v>
      </c>
    </row>
    <row r="37" spans="1:39" x14ac:dyDescent="0.25">
      <c r="A37" s="20">
        <v>2036</v>
      </c>
      <c r="B37" s="20">
        <v>85</v>
      </c>
      <c r="C37" s="20">
        <v>169</v>
      </c>
      <c r="D37" s="20">
        <v>101</v>
      </c>
      <c r="E37" s="20">
        <v>75</v>
      </c>
      <c r="F37" s="20">
        <v>8</v>
      </c>
      <c r="G37" s="20">
        <v>1.33</v>
      </c>
      <c r="H37" s="20">
        <v>1.1299999999999999</v>
      </c>
      <c r="I37" s="20">
        <v>259</v>
      </c>
      <c r="J37" s="20">
        <v>140</v>
      </c>
      <c r="K37" s="20">
        <v>163</v>
      </c>
      <c r="L37" s="20">
        <v>167</v>
      </c>
      <c r="M37" s="20">
        <v>182</v>
      </c>
      <c r="N37" s="20">
        <v>90</v>
      </c>
      <c r="O37" s="20">
        <v>63</v>
      </c>
      <c r="P37" s="20">
        <v>60</v>
      </c>
      <c r="Q37" s="20">
        <v>136</v>
      </c>
      <c r="R37" s="20">
        <v>67</v>
      </c>
      <c r="S37" s="20">
        <v>84</v>
      </c>
      <c r="T37" s="20">
        <v>145</v>
      </c>
      <c r="U37" s="20">
        <v>182</v>
      </c>
      <c r="V37" s="20">
        <v>167</v>
      </c>
      <c r="W37" s="20">
        <v>209</v>
      </c>
      <c r="X37" s="20">
        <v>157</v>
      </c>
      <c r="Y37" s="20">
        <v>57</v>
      </c>
      <c r="Z37" s="20">
        <v>170</v>
      </c>
      <c r="AA37" s="20">
        <v>311</v>
      </c>
      <c r="AB37" s="20">
        <v>62</v>
      </c>
      <c r="AC37" s="20">
        <v>64</v>
      </c>
      <c r="AD37" s="20">
        <v>76</v>
      </c>
      <c r="AE37" s="20">
        <v>71</v>
      </c>
      <c r="AF37" s="20">
        <v>77</v>
      </c>
      <c r="AG37" s="20">
        <v>254</v>
      </c>
      <c r="AH37" s="20">
        <v>166</v>
      </c>
      <c r="AI37" s="20">
        <v>390</v>
      </c>
      <c r="AJ37" s="20">
        <v>222</v>
      </c>
      <c r="AK37" s="20">
        <v>24</v>
      </c>
      <c r="AL37" s="20">
        <v>64</v>
      </c>
      <c r="AM37" s="20">
        <v>124</v>
      </c>
    </row>
    <row r="38" spans="1:39" x14ac:dyDescent="0.25">
      <c r="A38" s="20">
        <v>2037</v>
      </c>
      <c r="B38" s="20">
        <v>82</v>
      </c>
      <c r="C38" s="20">
        <v>164</v>
      </c>
      <c r="D38" s="20">
        <v>98</v>
      </c>
      <c r="E38" s="20">
        <v>72</v>
      </c>
      <c r="F38" s="20">
        <v>8</v>
      </c>
      <c r="G38" s="20">
        <v>1.32</v>
      </c>
      <c r="H38" s="20">
        <v>1.1200000000000001</v>
      </c>
      <c r="I38" s="20">
        <v>259</v>
      </c>
      <c r="J38" s="20">
        <v>140</v>
      </c>
      <c r="K38" s="20">
        <v>163</v>
      </c>
      <c r="L38" s="20">
        <v>167</v>
      </c>
      <c r="M38" s="20">
        <v>182</v>
      </c>
      <c r="N38" s="20">
        <v>86</v>
      </c>
      <c r="O38" s="20">
        <v>62</v>
      </c>
      <c r="P38" s="20">
        <v>59</v>
      </c>
      <c r="Q38" s="20">
        <v>132</v>
      </c>
      <c r="R38" s="20">
        <v>64</v>
      </c>
      <c r="S38" s="20">
        <v>80</v>
      </c>
      <c r="T38" s="20">
        <v>140</v>
      </c>
      <c r="U38" s="20">
        <v>175</v>
      </c>
      <c r="V38" s="20">
        <v>162</v>
      </c>
      <c r="W38" s="20">
        <v>203</v>
      </c>
      <c r="X38" s="20">
        <v>150</v>
      </c>
      <c r="Y38" s="20">
        <v>54</v>
      </c>
      <c r="Z38" s="20">
        <v>162</v>
      </c>
      <c r="AA38" s="20">
        <v>298</v>
      </c>
      <c r="AB38" s="20">
        <v>60</v>
      </c>
      <c r="AC38" s="20">
        <v>60</v>
      </c>
      <c r="AD38" s="20">
        <v>74</v>
      </c>
      <c r="AE38" s="20">
        <v>69</v>
      </c>
      <c r="AF38" s="20">
        <v>75</v>
      </c>
      <c r="AG38" s="20">
        <v>244</v>
      </c>
      <c r="AH38" s="20">
        <v>162</v>
      </c>
      <c r="AI38" s="20">
        <v>380</v>
      </c>
      <c r="AJ38" s="20">
        <v>216</v>
      </c>
      <c r="AK38" s="20">
        <v>23</v>
      </c>
      <c r="AL38" s="20">
        <v>60</v>
      </c>
      <c r="AM38" s="20">
        <v>114</v>
      </c>
    </row>
    <row r="39" spans="1:39" x14ac:dyDescent="0.25">
      <c r="A39" s="20">
        <v>2038</v>
      </c>
      <c r="B39" s="20">
        <v>80</v>
      </c>
      <c r="C39" s="20">
        <v>160</v>
      </c>
      <c r="D39" s="20">
        <v>96</v>
      </c>
      <c r="E39" s="20">
        <v>70</v>
      </c>
      <c r="F39" s="20">
        <v>8</v>
      </c>
      <c r="G39" s="20">
        <v>1.32</v>
      </c>
      <c r="H39" s="20">
        <v>1.1200000000000001</v>
      </c>
      <c r="I39" s="20">
        <v>259</v>
      </c>
      <c r="J39" s="20">
        <v>140</v>
      </c>
      <c r="K39" s="20">
        <v>163</v>
      </c>
      <c r="L39" s="20">
        <v>167</v>
      </c>
      <c r="M39" s="20">
        <v>182</v>
      </c>
      <c r="N39" s="20">
        <v>83</v>
      </c>
      <c r="O39" s="20">
        <v>61</v>
      </c>
      <c r="P39" s="20">
        <v>59</v>
      </c>
      <c r="Q39" s="20">
        <v>128</v>
      </c>
      <c r="R39" s="20">
        <v>61</v>
      </c>
      <c r="S39" s="20">
        <v>77</v>
      </c>
      <c r="T39" s="20">
        <v>136</v>
      </c>
      <c r="U39" s="20">
        <v>170</v>
      </c>
      <c r="V39" s="20">
        <v>157</v>
      </c>
      <c r="W39" s="20">
        <v>197</v>
      </c>
      <c r="X39" s="20">
        <v>144</v>
      </c>
      <c r="Y39" s="20">
        <v>51</v>
      </c>
      <c r="Z39" s="20">
        <v>155</v>
      </c>
      <c r="AA39" s="20">
        <v>286</v>
      </c>
      <c r="AB39" s="20">
        <v>59</v>
      </c>
      <c r="AC39" s="20">
        <v>57</v>
      </c>
      <c r="AD39" s="20">
        <v>73</v>
      </c>
      <c r="AE39" s="20">
        <v>68</v>
      </c>
      <c r="AF39" s="20">
        <v>74</v>
      </c>
      <c r="AG39" s="20">
        <v>235</v>
      </c>
      <c r="AH39" s="20">
        <v>158</v>
      </c>
      <c r="AI39" s="20">
        <v>370</v>
      </c>
      <c r="AJ39" s="20">
        <v>211</v>
      </c>
      <c r="AK39" s="20">
        <v>22</v>
      </c>
      <c r="AL39" s="20">
        <v>57</v>
      </c>
      <c r="AM39" s="20">
        <v>105</v>
      </c>
    </row>
    <row r="40" spans="1:39" x14ac:dyDescent="0.25">
      <c r="A40" s="20">
        <v>2039</v>
      </c>
      <c r="B40" s="20">
        <v>78</v>
      </c>
      <c r="C40" s="20">
        <v>155</v>
      </c>
      <c r="D40" s="20">
        <v>93</v>
      </c>
      <c r="E40" s="20">
        <v>68</v>
      </c>
      <c r="F40" s="20">
        <v>8</v>
      </c>
      <c r="G40" s="20">
        <v>1.31</v>
      </c>
      <c r="H40" s="20">
        <v>1.1100000000000001</v>
      </c>
      <c r="I40" s="20">
        <v>259</v>
      </c>
      <c r="J40" s="20">
        <v>140</v>
      </c>
      <c r="K40" s="20">
        <v>163</v>
      </c>
      <c r="L40" s="20">
        <v>167</v>
      </c>
      <c r="M40" s="20">
        <v>182</v>
      </c>
      <c r="N40" s="20">
        <v>79</v>
      </c>
      <c r="O40" s="20">
        <v>60</v>
      </c>
      <c r="P40" s="20">
        <v>58</v>
      </c>
      <c r="Q40" s="20">
        <v>124</v>
      </c>
      <c r="R40" s="20">
        <v>58</v>
      </c>
      <c r="S40" s="20">
        <v>73</v>
      </c>
      <c r="T40" s="20">
        <v>132</v>
      </c>
      <c r="U40" s="20">
        <v>165</v>
      </c>
      <c r="V40" s="20">
        <v>152</v>
      </c>
      <c r="W40" s="20">
        <v>190</v>
      </c>
      <c r="X40" s="20">
        <v>137</v>
      </c>
      <c r="Y40" s="20">
        <v>48</v>
      </c>
      <c r="Z40" s="20">
        <v>148</v>
      </c>
      <c r="AA40" s="20">
        <v>273</v>
      </c>
      <c r="AB40" s="20">
        <v>57</v>
      </c>
      <c r="AC40" s="20">
        <v>54</v>
      </c>
      <c r="AD40" s="20">
        <v>72</v>
      </c>
      <c r="AE40" s="20">
        <v>67</v>
      </c>
      <c r="AF40" s="20">
        <v>73</v>
      </c>
      <c r="AG40" s="20">
        <v>238</v>
      </c>
      <c r="AH40" s="20">
        <v>160</v>
      </c>
      <c r="AI40" s="20">
        <v>370</v>
      </c>
      <c r="AJ40" s="20">
        <v>214</v>
      </c>
      <c r="AK40" s="20">
        <v>24</v>
      </c>
      <c r="AL40" s="20">
        <v>57</v>
      </c>
      <c r="AM40" s="20">
        <v>100</v>
      </c>
    </row>
    <row r="41" spans="1:39" x14ac:dyDescent="0.25">
      <c r="A41" s="20">
        <v>2040</v>
      </c>
      <c r="B41" s="20">
        <v>75</v>
      </c>
      <c r="C41" s="20">
        <v>150</v>
      </c>
      <c r="D41" s="20">
        <v>90</v>
      </c>
      <c r="E41" s="20">
        <v>65</v>
      </c>
      <c r="F41" s="20">
        <v>7</v>
      </c>
      <c r="G41" s="20">
        <v>1.3</v>
      </c>
      <c r="H41" s="20">
        <v>1.1000000000000001</v>
      </c>
      <c r="I41" s="20">
        <v>258</v>
      </c>
      <c r="J41" s="20">
        <v>140</v>
      </c>
      <c r="K41" s="20">
        <v>162</v>
      </c>
      <c r="L41" s="20">
        <v>166</v>
      </c>
      <c r="M41" s="20">
        <v>182</v>
      </c>
      <c r="N41" s="20">
        <v>75</v>
      </c>
      <c r="O41" s="20">
        <v>58</v>
      </c>
      <c r="P41" s="20">
        <v>57</v>
      </c>
      <c r="Q41" s="20">
        <v>120</v>
      </c>
      <c r="R41" s="20">
        <v>55</v>
      </c>
      <c r="S41" s="20">
        <v>69</v>
      </c>
      <c r="T41" s="20">
        <v>127</v>
      </c>
      <c r="U41" s="20">
        <v>159</v>
      </c>
      <c r="V41" s="20">
        <v>147</v>
      </c>
      <c r="W41" s="20">
        <v>184</v>
      </c>
      <c r="X41" s="20">
        <v>130</v>
      </c>
      <c r="Y41" s="20">
        <v>45</v>
      </c>
      <c r="Z41" s="20">
        <v>140</v>
      </c>
      <c r="AA41" s="20">
        <v>260</v>
      </c>
      <c r="AB41" s="20">
        <v>55</v>
      </c>
      <c r="AC41" s="20">
        <v>50</v>
      </c>
      <c r="AD41" s="20">
        <v>70</v>
      </c>
      <c r="AE41" s="20">
        <v>65</v>
      </c>
      <c r="AF41" s="20">
        <v>70</v>
      </c>
      <c r="AG41" s="20">
        <v>215</v>
      </c>
      <c r="AH41" s="20">
        <v>150</v>
      </c>
      <c r="AI41" s="20">
        <v>350</v>
      </c>
      <c r="AJ41" s="20">
        <v>200</v>
      </c>
      <c r="AK41" s="20">
        <v>20</v>
      </c>
      <c r="AL41" s="20">
        <v>50</v>
      </c>
      <c r="AM41" s="20">
        <v>85</v>
      </c>
    </row>
    <row r="42" spans="1:39" x14ac:dyDescent="0.25">
      <c r="A42" s="20">
        <v>2050</v>
      </c>
      <c r="B42" s="20">
        <v>75</v>
      </c>
      <c r="C42" s="20">
        <v>150</v>
      </c>
      <c r="D42" s="20">
        <v>90</v>
      </c>
      <c r="E42" s="20">
        <v>65</v>
      </c>
      <c r="F42" s="20">
        <v>7</v>
      </c>
      <c r="G42" s="20">
        <v>1.3</v>
      </c>
      <c r="H42" s="20">
        <v>1.1000000000000001</v>
      </c>
      <c r="I42" s="20">
        <v>258</v>
      </c>
      <c r="J42" s="20">
        <v>140</v>
      </c>
      <c r="K42" s="20">
        <v>162</v>
      </c>
      <c r="L42" s="20">
        <v>166</v>
      </c>
      <c r="M42" s="20">
        <v>182</v>
      </c>
      <c r="N42" s="20">
        <v>75</v>
      </c>
      <c r="O42" s="20">
        <v>58</v>
      </c>
      <c r="P42" s="20">
        <v>57</v>
      </c>
      <c r="Q42" s="20">
        <v>120</v>
      </c>
      <c r="R42" s="20">
        <v>55</v>
      </c>
      <c r="S42" s="20">
        <v>69</v>
      </c>
      <c r="T42" s="20">
        <v>127</v>
      </c>
      <c r="U42" s="20">
        <v>159</v>
      </c>
      <c r="V42" s="20">
        <v>147</v>
      </c>
      <c r="W42" s="20">
        <v>184</v>
      </c>
      <c r="X42" s="20">
        <v>130</v>
      </c>
      <c r="Y42" s="20">
        <v>45</v>
      </c>
      <c r="Z42" s="20">
        <v>140</v>
      </c>
      <c r="AA42" s="20">
        <v>260</v>
      </c>
      <c r="AB42" s="20">
        <v>55</v>
      </c>
      <c r="AC42" s="20">
        <v>50</v>
      </c>
      <c r="AD42" s="20">
        <v>70</v>
      </c>
      <c r="AE42" s="20">
        <v>65</v>
      </c>
      <c r="AF42" s="20">
        <v>70</v>
      </c>
      <c r="AG42" s="20">
        <v>215</v>
      </c>
      <c r="AH42" s="20">
        <v>150</v>
      </c>
      <c r="AI42" s="20">
        <v>350</v>
      </c>
      <c r="AJ42" s="20">
        <v>200</v>
      </c>
      <c r="AK42" s="20">
        <v>20</v>
      </c>
      <c r="AL42" s="20">
        <v>50</v>
      </c>
      <c r="AM42" s="20">
        <v>85</v>
      </c>
    </row>
    <row r="45" spans="1:39" x14ac:dyDescent="0.25">
      <c r="A45" s="187" t="s">
        <v>92</v>
      </c>
      <c r="B45" s="187"/>
      <c r="C45" s="187"/>
      <c r="D45" s="187"/>
      <c r="E45" s="187"/>
      <c r="F45" s="187"/>
      <c r="G45" s="187"/>
      <c r="H45" s="187"/>
      <c r="I45" s="187"/>
      <c r="J45" s="187"/>
      <c r="K45" s="187"/>
      <c r="L45" s="187"/>
      <c r="M45" s="187"/>
      <c r="N45" s="187"/>
      <c r="O45" s="187"/>
      <c r="P45" s="187"/>
      <c r="Q45" s="187"/>
      <c r="R45" s="187"/>
      <c r="S45" s="187"/>
      <c r="T45" s="187"/>
      <c r="U45" s="187"/>
      <c r="V45" s="187"/>
      <c r="W45" s="187"/>
      <c r="X45" s="187"/>
      <c r="Y45" s="187"/>
      <c r="Z45" s="187"/>
      <c r="AA45" s="187"/>
      <c r="AB45" s="187"/>
      <c r="AC45" s="187"/>
      <c r="AD45" s="187"/>
      <c r="AE45" s="187"/>
      <c r="AF45" s="187"/>
      <c r="AG45" s="187"/>
      <c r="AH45" s="187"/>
      <c r="AI45" s="187"/>
      <c r="AJ45" s="187"/>
      <c r="AK45" s="187"/>
      <c r="AL45" s="187"/>
      <c r="AM45" s="187"/>
    </row>
    <row r="46" spans="1:39" ht="110.1" customHeight="1" x14ac:dyDescent="0.25">
      <c r="A46" s="193" t="s">
        <v>52</v>
      </c>
      <c r="B46" s="193" t="s">
        <v>74</v>
      </c>
      <c r="C46" s="193" t="s">
        <v>75</v>
      </c>
      <c r="D46" s="193" t="s">
        <v>76</v>
      </c>
      <c r="E46" s="193" t="s">
        <v>77</v>
      </c>
      <c r="F46" s="193" t="s">
        <v>78</v>
      </c>
      <c r="G46" s="193" t="s">
        <v>22</v>
      </c>
      <c r="H46" s="193" t="s">
        <v>23</v>
      </c>
      <c r="I46" s="193" t="s">
        <v>57</v>
      </c>
      <c r="J46" s="193" t="s">
        <v>58</v>
      </c>
      <c r="K46" s="193" t="s">
        <v>4</v>
      </c>
      <c r="L46" s="193" t="s">
        <v>11</v>
      </c>
      <c r="M46" s="193" t="s">
        <v>86</v>
      </c>
      <c r="N46" s="193" t="s">
        <v>87</v>
      </c>
      <c r="O46" s="193" t="s">
        <v>88</v>
      </c>
      <c r="P46" s="193" t="s">
        <v>89</v>
      </c>
      <c r="Q46" s="193" t="s">
        <v>90</v>
      </c>
      <c r="R46" s="193" t="s">
        <v>79</v>
      </c>
      <c r="S46" s="193"/>
      <c r="T46" s="193" t="s">
        <v>80</v>
      </c>
      <c r="U46" s="193"/>
      <c r="V46" s="193" t="s">
        <v>81</v>
      </c>
      <c r="W46" s="193"/>
      <c r="X46" s="193" t="s">
        <v>28</v>
      </c>
      <c r="Y46" s="193" t="s">
        <v>64</v>
      </c>
      <c r="Z46" s="193" t="s">
        <v>65</v>
      </c>
      <c r="AA46" s="193" t="s">
        <v>66</v>
      </c>
      <c r="AB46" s="193" t="s">
        <v>32</v>
      </c>
      <c r="AC46" s="193" t="s">
        <v>33</v>
      </c>
      <c r="AD46" s="193" t="s">
        <v>67</v>
      </c>
      <c r="AE46" s="193" t="s">
        <v>68</v>
      </c>
      <c r="AF46" s="193" t="s">
        <v>69</v>
      </c>
      <c r="AG46" s="193" t="s">
        <v>82</v>
      </c>
      <c r="AH46" s="193" t="s">
        <v>83</v>
      </c>
      <c r="AI46" s="193" t="s">
        <v>84</v>
      </c>
      <c r="AJ46" s="193" t="s">
        <v>70</v>
      </c>
      <c r="AK46" s="193" t="s">
        <v>71</v>
      </c>
      <c r="AL46" s="193" t="s">
        <v>72</v>
      </c>
      <c r="AM46" s="193" t="s">
        <v>73</v>
      </c>
    </row>
    <row r="47" spans="1:39" x14ac:dyDescent="0.25">
      <c r="A47" s="193"/>
      <c r="B47" s="193"/>
      <c r="C47" s="193"/>
      <c r="D47" s="193"/>
      <c r="E47" s="193"/>
      <c r="F47" s="193"/>
      <c r="G47" s="193"/>
      <c r="H47" s="193"/>
      <c r="I47" s="193"/>
      <c r="J47" s="193"/>
      <c r="K47" s="193"/>
      <c r="L47" s="193"/>
      <c r="M47" s="193"/>
      <c r="N47" s="193"/>
      <c r="O47" s="193"/>
      <c r="P47" s="193"/>
      <c r="Q47" s="193"/>
      <c r="R47" s="22" t="s">
        <v>48</v>
      </c>
      <c r="S47" s="22" t="s">
        <v>47</v>
      </c>
      <c r="T47" s="22" t="s">
        <v>48</v>
      </c>
      <c r="U47" s="22" t="s">
        <v>47</v>
      </c>
      <c r="V47" s="22" t="s">
        <v>48</v>
      </c>
      <c r="W47" s="22" t="s">
        <v>47</v>
      </c>
      <c r="X47" s="193"/>
      <c r="Y47" s="193"/>
      <c r="Z47" s="193"/>
      <c r="AA47" s="193"/>
      <c r="AB47" s="193"/>
      <c r="AC47" s="193"/>
      <c r="AD47" s="193"/>
      <c r="AE47" s="193"/>
      <c r="AF47" s="193"/>
      <c r="AG47" s="193"/>
      <c r="AH47" s="193"/>
      <c r="AI47" s="193"/>
      <c r="AJ47" s="193"/>
      <c r="AK47" s="193"/>
      <c r="AL47" s="193"/>
      <c r="AM47" s="193"/>
    </row>
    <row r="48" spans="1:39" x14ac:dyDescent="0.25">
      <c r="A48" s="20">
        <v>2025</v>
      </c>
      <c r="B48" s="20">
        <v>135</v>
      </c>
      <c r="C48" s="20">
        <v>290</v>
      </c>
      <c r="D48" s="20">
        <v>165</v>
      </c>
      <c r="E48" s="20">
        <v>125</v>
      </c>
      <c r="F48" s="20">
        <v>20</v>
      </c>
      <c r="G48" s="20">
        <v>1.4</v>
      </c>
      <c r="H48" s="20">
        <v>1.2</v>
      </c>
      <c r="I48" s="20">
        <v>293</v>
      </c>
      <c r="J48" s="20">
        <v>159</v>
      </c>
      <c r="K48" s="20">
        <v>185</v>
      </c>
      <c r="L48" s="20">
        <v>189</v>
      </c>
      <c r="M48" s="20">
        <v>206</v>
      </c>
      <c r="N48" s="20">
        <v>160</v>
      </c>
      <c r="O48" s="20">
        <v>95</v>
      </c>
      <c r="P48" s="20">
        <v>85</v>
      </c>
      <c r="Q48" s="20">
        <v>220</v>
      </c>
      <c r="R48" s="20">
        <v>120</v>
      </c>
      <c r="S48" s="20">
        <v>150</v>
      </c>
      <c r="T48" s="20">
        <v>207</v>
      </c>
      <c r="U48" s="20">
        <v>259</v>
      </c>
      <c r="V48" s="20">
        <v>238</v>
      </c>
      <c r="W48" s="20">
        <v>298</v>
      </c>
      <c r="X48" s="20">
        <v>410</v>
      </c>
      <c r="Y48" s="20">
        <v>120</v>
      </c>
      <c r="Z48" s="20">
        <v>310</v>
      </c>
      <c r="AA48" s="20">
        <v>510</v>
      </c>
      <c r="AB48" s="20">
        <v>100</v>
      </c>
      <c r="AC48" s="20">
        <v>155</v>
      </c>
      <c r="AD48" s="20">
        <v>120</v>
      </c>
      <c r="AE48" s="20">
        <v>110</v>
      </c>
      <c r="AF48" s="20">
        <v>110</v>
      </c>
      <c r="AG48" s="20">
        <v>560</v>
      </c>
      <c r="AH48" s="20">
        <v>300</v>
      </c>
      <c r="AI48" s="20">
        <v>650</v>
      </c>
      <c r="AJ48" s="20">
        <v>400</v>
      </c>
      <c r="AK48" s="20">
        <v>70</v>
      </c>
      <c r="AL48" s="20">
        <v>155</v>
      </c>
      <c r="AM48" s="20">
        <v>300</v>
      </c>
    </row>
    <row r="49" spans="1:39" x14ac:dyDescent="0.25">
      <c r="A49" s="20">
        <v>2026</v>
      </c>
      <c r="B49" s="20">
        <v>131</v>
      </c>
      <c r="C49" s="20">
        <v>281</v>
      </c>
      <c r="D49" s="20">
        <v>160</v>
      </c>
      <c r="E49" s="20">
        <v>121</v>
      </c>
      <c r="F49" s="20">
        <v>20</v>
      </c>
      <c r="G49" s="20">
        <v>1.4</v>
      </c>
      <c r="H49" s="20">
        <v>1.2</v>
      </c>
      <c r="I49" s="20">
        <v>291</v>
      </c>
      <c r="J49" s="20">
        <v>158</v>
      </c>
      <c r="K49" s="20">
        <v>184</v>
      </c>
      <c r="L49" s="20">
        <v>188</v>
      </c>
      <c r="M49" s="20">
        <v>205</v>
      </c>
      <c r="N49" s="20">
        <v>155</v>
      </c>
      <c r="O49" s="20">
        <v>93</v>
      </c>
      <c r="P49" s="20">
        <v>84</v>
      </c>
      <c r="Q49" s="20">
        <v>214</v>
      </c>
      <c r="R49" s="20">
        <v>116</v>
      </c>
      <c r="S49" s="20">
        <v>145</v>
      </c>
      <c r="T49" s="20">
        <v>202</v>
      </c>
      <c r="U49" s="20">
        <v>253</v>
      </c>
      <c r="V49" s="20">
        <v>233</v>
      </c>
      <c r="W49" s="20">
        <v>292</v>
      </c>
      <c r="X49" s="20">
        <v>392</v>
      </c>
      <c r="Y49" s="20">
        <v>115</v>
      </c>
      <c r="Z49" s="20">
        <v>299</v>
      </c>
      <c r="AA49" s="20">
        <v>494</v>
      </c>
      <c r="AB49" s="20">
        <v>97</v>
      </c>
      <c r="AC49" s="20">
        <v>148</v>
      </c>
      <c r="AD49" s="20">
        <v>117</v>
      </c>
      <c r="AE49" s="20">
        <v>107</v>
      </c>
      <c r="AF49" s="20">
        <v>108</v>
      </c>
      <c r="AG49" s="20">
        <v>537</v>
      </c>
      <c r="AH49" s="20">
        <v>290</v>
      </c>
      <c r="AI49" s="20">
        <v>630</v>
      </c>
      <c r="AJ49" s="20">
        <v>387</v>
      </c>
      <c r="AK49" s="20">
        <v>67</v>
      </c>
      <c r="AL49" s="20">
        <v>148</v>
      </c>
      <c r="AM49" s="20">
        <v>286</v>
      </c>
    </row>
    <row r="50" spans="1:39" x14ac:dyDescent="0.25">
      <c r="A50" s="20">
        <v>2027</v>
      </c>
      <c r="B50" s="20">
        <v>127</v>
      </c>
      <c r="C50" s="20">
        <v>272</v>
      </c>
      <c r="D50" s="20">
        <v>155</v>
      </c>
      <c r="E50" s="20">
        <v>117</v>
      </c>
      <c r="F50" s="20">
        <v>19</v>
      </c>
      <c r="G50" s="20">
        <v>1.39</v>
      </c>
      <c r="H50" s="20">
        <v>1.19</v>
      </c>
      <c r="I50" s="20">
        <v>289</v>
      </c>
      <c r="J50" s="20">
        <v>157</v>
      </c>
      <c r="K50" s="20">
        <v>182</v>
      </c>
      <c r="L50" s="20">
        <v>186</v>
      </c>
      <c r="M50" s="20">
        <v>204</v>
      </c>
      <c r="N50" s="20">
        <v>149</v>
      </c>
      <c r="O50" s="20">
        <v>91</v>
      </c>
      <c r="P50" s="20">
        <v>82</v>
      </c>
      <c r="Q50" s="20">
        <v>207</v>
      </c>
      <c r="R50" s="20">
        <v>112</v>
      </c>
      <c r="S50" s="20">
        <v>140</v>
      </c>
      <c r="T50" s="20">
        <v>197</v>
      </c>
      <c r="U50" s="20">
        <v>247</v>
      </c>
      <c r="V50" s="20">
        <v>227</v>
      </c>
      <c r="W50" s="20">
        <v>284</v>
      </c>
      <c r="X50" s="20">
        <v>373</v>
      </c>
      <c r="Y50" s="20">
        <v>110</v>
      </c>
      <c r="Z50" s="20">
        <v>288</v>
      </c>
      <c r="AA50" s="20">
        <v>477</v>
      </c>
      <c r="AB50" s="20">
        <v>94</v>
      </c>
      <c r="AC50" s="20">
        <v>141</v>
      </c>
      <c r="AD50" s="20">
        <v>114</v>
      </c>
      <c r="AE50" s="20">
        <v>104</v>
      </c>
      <c r="AF50" s="20">
        <v>105</v>
      </c>
      <c r="AG50" s="20">
        <v>514</v>
      </c>
      <c r="AH50" s="20">
        <v>280</v>
      </c>
      <c r="AI50" s="20">
        <v>610</v>
      </c>
      <c r="AJ50" s="20">
        <v>374</v>
      </c>
      <c r="AK50" s="20">
        <v>64</v>
      </c>
      <c r="AL50" s="20">
        <v>141</v>
      </c>
      <c r="AM50" s="20">
        <v>272</v>
      </c>
    </row>
    <row r="51" spans="1:39" x14ac:dyDescent="0.25">
      <c r="A51" s="20">
        <v>2028</v>
      </c>
      <c r="B51" s="20">
        <v>123</v>
      </c>
      <c r="C51" s="20">
        <v>262</v>
      </c>
      <c r="D51" s="20">
        <v>150</v>
      </c>
      <c r="E51" s="20">
        <v>113</v>
      </c>
      <c r="F51" s="20">
        <v>18</v>
      </c>
      <c r="G51" s="20">
        <v>1.38</v>
      </c>
      <c r="H51" s="20">
        <v>1.18</v>
      </c>
      <c r="I51" s="20">
        <v>287</v>
      </c>
      <c r="J51" s="20">
        <v>156</v>
      </c>
      <c r="K51" s="20">
        <v>181</v>
      </c>
      <c r="L51" s="20">
        <v>185</v>
      </c>
      <c r="M51" s="20">
        <v>202</v>
      </c>
      <c r="N51" s="20">
        <v>143</v>
      </c>
      <c r="O51" s="20">
        <v>88</v>
      </c>
      <c r="P51" s="20">
        <v>80</v>
      </c>
      <c r="Q51" s="20">
        <v>200</v>
      </c>
      <c r="R51" s="20">
        <v>107</v>
      </c>
      <c r="S51" s="20">
        <v>134</v>
      </c>
      <c r="T51" s="20">
        <v>191</v>
      </c>
      <c r="U51" s="20">
        <v>239</v>
      </c>
      <c r="V51" s="20">
        <v>220</v>
      </c>
      <c r="W51" s="20">
        <v>275</v>
      </c>
      <c r="X51" s="20">
        <v>354</v>
      </c>
      <c r="Y51" s="20">
        <v>105</v>
      </c>
      <c r="Z51" s="20">
        <v>276</v>
      </c>
      <c r="AA51" s="20">
        <v>460</v>
      </c>
      <c r="AB51" s="20">
        <v>91</v>
      </c>
      <c r="AC51" s="20">
        <v>134</v>
      </c>
      <c r="AD51" s="20">
        <v>110</v>
      </c>
      <c r="AE51" s="20">
        <v>101</v>
      </c>
      <c r="AF51" s="20">
        <v>102</v>
      </c>
      <c r="AG51" s="20">
        <v>491</v>
      </c>
      <c r="AH51" s="20">
        <v>270</v>
      </c>
      <c r="AI51" s="20">
        <v>590</v>
      </c>
      <c r="AJ51" s="20">
        <v>360</v>
      </c>
      <c r="AK51" s="20">
        <v>60</v>
      </c>
      <c r="AL51" s="20">
        <v>134</v>
      </c>
      <c r="AM51" s="20">
        <v>257</v>
      </c>
    </row>
    <row r="52" spans="1:39" x14ac:dyDescent="0.25">
      <c r="A52" s="20">
        <v>2029</v>
      </c>
      <c r="B52" s="20">
        <v>119</v>
      </c>
      <c r="C52" s="20">
        <v>253</v>
      </c>
      <c r="D52" s="20">
        <v>145</v>
      </c>
      <c r="E52" s="20">
        <v>109</v>
      </c>
      <c r="F52" s="20">
        <v>17</v>
      </c>
      <c r="G52" s="20">
        <v>1.38</v>
      </c>
      <c r="H52" s="20">
        <v>1.18</v>
      </c>
      <c r="I52" s="20">
        <v>284</v>
      </c>
      <c r="J52" s="20">
        <v>154</v>
      </c>
      <c r="K52" s="20">
        <v>179</v>
      </c>
      <c r="L52" s="20">
        <v>183</v>
      </c>
      <c r="M52" s="20">
        <v>200</v>
      </c>
      <c r="N52" s="20">
        <v>138</v>
      </c>
      <c r="O52" s="20">
        <v>86</v>
      </c>
      <c r="P52" s="20">
        <v>78</v>
      </c>
      <c r="Q52" s="20">
        <v>194</v>
      </c>
      <c r="R52" s="20">
        <v>103</v>
      </c>
      <c r="S52" s="20">
        <v>129</v>
      </c>
      <c r="T52" s="20">
        <v>186</v>
      </c>
      <c r="U52" s="20">
        <v>233</v>
      </c>
      <c r="V52" s="20">
        <v>214</v>
      </c>
      <c r="W52" s="20">
        <v>268</v>
      </c>
      <c r="X52" s="20">
        <v>336</v>
      </c>
      <c r="Y52" s="20">
        <v>100</v>
      </c>
      <c r="Z52" s="20">
        <v>265</v>
      </c>
      <c r="AA52" s="20">
        <v>444</v>
      </c>
      <c r="AB52" s="20">
        <v>88</v>
      </c>
      <c r="AC52" s="20">
        <v>127</v>
      </c>
      <c r="AD52" s="20">
        <v>107</v>
      </c>
      <c r="AE52" s="20">
        <v>98</v>
      </c>
      <c r="AF52" s="20">
        <v>100</v>
      </c>
      <c r="AG52" s="20">
        <v>468</v>
      </c>
      <c r="AH52" s="20">
        <v>260</v>
      </c>
      <c r="AI52" s="20">
        <v>570</v>
      </c>
      <c r="AJ52" s="20">
        <v>347</v>
      </c>
      <c r="AK52" s="20">
        <v>57</v>
      </c>
      <c r="AL52" s="20">
        <v>127</v>
      </c>
      <c r="AM52" s="20">
        <v>243</v>
      </c>
    </row>
    <row r="53" spans="1:39" x14ac:dyDescent="0.25">
      <c r="A53" s="20">
        <v>2030</v>
      </c>
      <c r="B53" s="20">
        <v>115</v>
      </c>
      <c r="C53" s="20">
        <v>244</v>
      </c>
      <c r="D53" s="20">
        <v>140</v>
      </c>
      <c r="E53" s="20">
        <v>105</v>
      </c>
      <c r="F53" s="20">
        <v>16</v>
      </c>
      <c r="G53" s="20">
        <v>1.37</v>
      </c>
      <c r="H53" s="20">
        <v>1.17</v>
      </c>
      <c r="I53" s="20">
        <v>282</v>
      </c>
      <c r="J53" s="20">
        <v>153</v>
      </c>
      <c r="K53" s="20">
        <v>178</v>
      </c>
      <c r="L53" s="20">
        <v>182</v>
      </c>
      <c r="M53" s="20">
        <v>199</v>
      </c>
      <c r="N53" s="20">
        <v>132</v>
      </c>
      <c r="O53" s="20">
        <v>83</v>
      </c>
      <c r="P53" s="20">
        <v>76</v>
      </c>
      <c r="Q53" s="20">
        <v>187</v>
      </c>
      <c r="R53" s="20">
        <v>99</v>
      </c>
      <c r="S53" s="20">
        <v>124</v>
      </c>
      <c r="T53" s="20">
        <v>181</v>
      </c>
      <c r="U53" s="20">
        <v>227</v>
      </c>
      <c r="V53" s="20">
        <v>208</v>
      </c>
      <c r="W53" s="20">
        <v>260</v>
      </c>
      <c r="X53" s="20">
        <v>317</v>
      </c>
      <c r="Y53" s="20">
        <v>95</v>
      </c>
      <c r="Z53" s="20">
        <v>254</v>
      </c>
      <c r="AA53" s="20">
        <v>427</v>
      </c>
      <c r="AB53" s="20">
        <v>85</v>
      </c>
      <c r="AC53" s="20">
        <v>120</v>
      </c>
      <c r="AD53" s="20">
        <v>104</v>
      </c>
      <c r="AE53" s="20">
        <v>95</v>
      </c>
      <c r="AF53" s="20">
        <v>97</v>
      </c>
      <c r="AG53" s="20">
        <v>445</v>
      </c>
      <c r="AH53" s="20">
        <v>250</v>
      </c>
      <c r="AI53" s="20">
        <v>550</v>
      </c>
      <c r="AJ53" s="20">
        <v>334</v>
      </c>
      <c r="AK53" s="20">
        <v>54</v>
      </c>
      <c r="AL53" s="20">
        <v>120</v>
      </c>
      <c r="AM53" s="20">
        <v>229</v>
      </c>
    </row>
    <row r="54" spans="1:39" x14ac:dyDescent="0.25">
      <c r="A54" s="20">
        <v>2031</v>
      </c>
      <c r="B54" s="20">
        <v>111</v>
      </c>
      <c r="C54" s="20">
        <v>234</v>
      </c>
      <c r="D54" s="20">
        <v>135</v>
      </c>
      <c r="E54" s="20">
        <v>101</v>
      </c>
      <c r="F54" s="20">
        <v>15</v>
      </c>
      <c r="G54" s="20">
        <v>1.36</v>
      </c>
      <c r="H54" s="20">
        <v>1.1599999999999999</v>
      </c>
      <c r="I54" s="20">
        <v>280</v>
      </c>
      <c r="J54" s="20">
        <v>152</v>
      </c>
      <c r="K54" s="20">
        <v>176</v>
      </c>
      <c r="L54" s="20">
        <v>180</v>
      </c>
      <c r="M54" s="20">
        <v>197</v>
      </c>
      <c r="N54" s="20">
        <v>126</v>
      </c>
      <c r="O54" s="20">
        <v>81</v>
      </c>
      <c r="P54" s="20">
        <v>74</v>
      </c>
      <c r="Q54" s="20">
        <v>180</v>
      </c>
      <c r="R54" s="20">
        <v>94</v>
      </c>
      <c r="S54" s="20">
        <v>118</v>
      </c>
      <c r="T54" s="20">
        <v>175</v>
      </c>
      <c r="U54" s="20">
        <v>219</v>
      </c>
      <c r="V54" s="20">
        <v>202</v>
      </c>
      <c r="W54" s="20">
        <v>253</v>
      </c>
      <c r="X54" s="20">
        <v>298</v>
      </c>
      <c r="Y54" s="20">
        <v>90</v>
      </c>
      <c r="Z54" s="20">
        <v>242</v>
      </c>
      <c r="AA54" s="20">
        <v>410</v>
      </c>
      <c r="AB54" s="20">
        <v>82</v>
      </c>
      <c r="AC54" s="20">
        <v>113</v>
      </c>
      <c r="AD54" s="20">
        <v>100</v>
      </c>
      <c r="AE54" s="20">
        <v>92</v>
      </c>
      <c r="AF54" s="20">
        <v>94</v>
      </c>
      <c r="AG54" s="20">
        <v>422</v>
      </c>
      <c r="AH54" s="20">
        <v>240</v>
      </c>
      <c r="AI54" s="20">
        <v>530</v>
      </c>
      <c r="AJ54" s="20">
        <v>320</v>
      </c>
      <c r="AK54" s="20">
        <v>50</v>
      </c>
      <c r="AL54" s="20">
        <v>113</v>
      </c>
      <c r="AM54" s="20">
        <v>214</v>
      </c>
    </row>
    <row r="55" spans="1:39" x14ac:dyDescent="0.25">
      <c r="A55" s="20">
        <v>2032</v>
      </c>
      <c r="B55" s="20">
        <v>107</v>
      </c>
      <c r="C55" s="20">
        <v>225</v>
      </c>
      <c r="D55" s="20">
        <v>130</v>
      </c>
      <c r="E55" s="20">
        <v>97</v>
      </c>
      <c r="F55" s="20">
        <v>14</v>
      </c>
      <c r="G55" s="20">
        <v>1.36</v>
      </c>
      <c r="H55" s="20">
        <v>1.1599999999999999</v>
      </c>
      <c r="I55" s="20">
        <v>277</v>
      </c>
      <c r="J55" s="20">
        <v>151</v>
      </c>
      <c r="K55" s="20">
        <v>175</v>
      </c>
      <c r="L55" s="20">
        <v>179</v>
      </c>
      <c r="M55" s="20">
        <v>195</v>
      </c>
      <c r="N55" s="20">
        <v>121</v>
      </c>
      <c r="O55" s="20">
        <v>78</v>
      </c>
      <c r="P55" s="20">
        <v>72</v>
      </c>
      <c r="Q55" s="20">
        <v>174</v>
      </c>
      <c r="R55" s="20">
        <v>90</v>
      </c>
      <c r="S55" s="20">
        <v>113</v>
      </c>
      <c r="T55" s="20">
        <v>170</v>
      </c>
      <c r="U55" s="20">
        <v>213</v>
      </c>
      <c r="V55" s="20">
        <v>196</v>
      </c>
      <c r="W55" s="20">
        <v>245</v>
      </c>
      <c r="X55" s="20">
        <v>280</v>
      </c>
      <c r="Y55" s="20">
        <v>85</v>
      </c>
      <c r="Z55" s="20">
        <v>231</v>
      </c>
      <c r="AA55" s="20">
        <v>394</v>
      </c>
      <c r="AB55" s="20">
        <v>79</v>
      </c>
      <c r="AC55" s="20">
        <v>106</v>
      </c>
      <c r="AD55" s="20">
        <v>97</v>
      </c>
      <c r="AE55" s="20">
        <v>89</v>
      </c>
      <c r="AF55" s="20">
        <v>92</v>
      </c>
      <c r="AG55" s="20">
        <v>399</v>
      </c>
      <c r="AH55" s="20">
        <v>230</v>
      </c>
      <c r="AI55" s="20">
        <v>510</v>
      </c>
      <c r="AJ55" s="20">
        <v>307</v>
      </c>
      <c r="AK55" s="20">
        <v>47</v>
      </c>
      <c r="AL55" s="20">
        <v>106</v>
      </c>
      <c r="AM55" s="20">
        <v>200</v>
      </c>
    </row>
    <row r="56" spans="1:39" x14ac:dyDescent="0.25">
      <c r="A56" s="20">
        <v>2033</v>
      </c>
      <c r="B56" s="20">
        <v>103</v>
      </c>
      <c r="C56" s="20">
        <v>216</v>
      </c>
      <c r="D56" s="20">
        <v>125</v>
      </c>
      <c r="E56" s="20">
        <v>93</v>
      </c>
      <c r="F56" s="20">
        <v>14</v>
      </c>
      <c r="G56" s="20">
        <v>1.35</v>
      </c>
      <c r="H56" s="20">
        <v>1.1499999999999999</v>
      </c>
      <c r="I56" s="20">
        <v>275</v>
      </c>
      <c r="J56" s="20">
        <v>149</v>
      </c>
      <c r="K56" s="20">
        <v>173</v>
      </c>
      <c r="L56" s="20">
        <v>177</v>
      </c>
      <c r="M56" s="20">
        <v>194</v>
      </c>
      <c r="N56" s="20">
        <v>115</v>
      </c>
      <c r="O56" s="20">
        <v>76</v>
      </c>
      <c r="P56" s="20">
        <v>71</v>
      </c>
      <c r="Q56" s="20">
        <v>167</v>
      </c>
      <c r="R56" s="20">
        <v>86</v>
      </c>
      <c r="S56" s="20">
        <v>108</v>
      </c>
      <c r="T56" s="20">
        <v>165</v>
      </c>
      <c r="U56" s="20">
        <v>207</v>
      </c>
      <c r="V56" s="20">
        <v>190</v>
      </c>
      <c r="W56" s="20">
        <v>238</v>
      </c>
      <c r="X56" s="20">
        <v>261</v>
      </c>
      <c r="Y56" s="20">
        <v>80</v>
      </c>
      <c r="Z56" s="20">
        <v>220</v>
      </c>
      <c r="AA56" s="20">
        <v>377</v>
      </c>
      <c r="AB56" s="20">
        <v>76</v>
      </c>
      <c r="AC56" s="20">
        <v>99</v>
      </c>
      <c r="AD56" s="20">
        <v>94</v>
      </c>
      <c r="AE56" s="20">
        <v>86</v>
      </c>
      <c r="AF56" s="20">
        <v>89</v>
      </c>
      <c r="AG56" s="20">
        <v>376</v>
      </c>
      <c r="AH56" s="20">
        <v>220</v>
      </c>
      <c r="AI56" s="20">
        <v>490</v>
      </c>
      <c r="AJ56" s="20">
        <v>294</v>
      </c>
      <c r="AK56" s="20">
        <v>44</v>
      </c>
      <c r="AL56" s="20">
        <v>99</v>
      </c>
      <c r="AM56" s="20">
        <v>186</v>
      </c>
    </row>
    <row r="57" spans="1:39" x14ac:dyDescent="0.25">
      <c r="A57" s="20">
        <v>2034</v>
      </c>
      <c r="B57" s="20">
        <v>99</v>
      </c>
      <c r="C57" s="20">
        <v>206</v>
      </c>
      <c r="D57" s="20">
        <v>120</v>
      </c>
      <c r="E57" s="20">
        <v>89</v>
      </c>
      <c r="F57" s="20">
        <v>13</v>
      </c>
      <c r="G57" s="20">
        <v>1.34</v>
      </c>
      <c r="H57" s="20">
        <v>1.1399999999999999</v>
      </c>
      <c r="I57" s="20">
        <v>273</v>
      </c>
      <c r="J57" s="20">
        <v>148</v>
      </c>
      <c r="K57" s="20">
        <v>172</v>
      </c>
      <c r="L57" s="20">
        <v>176</v>
      </c>
      <c r="M57" s="20">
        <v>192</v>
      </c>
      <c r="N57" s="20">
        <v>109</v>
      </c>
      <c r="O57" s="20">
        <v>73</v>
      </c>
      <c r="P57" s="20">
        <v>69</v>
      </c>
      <c r="Q57" s="20">
        <v>160</v>
      </c>
      <c r="R57" s="20">
        <v>81</v>
      </c>
      <c r="S57" s="20">
        <v>102</v>
      </c>
      <c r="T57" s="20">
        <v>159</v>
      </c>
      <c r="U57" s="20">
        <v>199</v>
      </c>
      <c r="V57" s="20">
        <v>184</v>
      </c>
      <c r="W57" s="20">
        <v>230</v>
      </c>
      <c r="X57" s="20">
        <v>242</v>
      </c>
      <c r="Y57" s="20">
        <v>75</v>
      </c>
      <c r="Z57" s="20">
        <v>208</v>
      </c>
      <c r="AA57" s="20">
        <v>360</v>
      </c>
      <c r="AB57" s="20">
        <v>73</v>
      </c>
      <c r="AC57" s="20">
        <v>92</v>
      </c>
      <c r="AD57" s="20">
        <v>90</v>
      </c>
      <c r="AE57" s="20">
        <v>83</v>
      </c>
      <c r="AF57" s="20">
        <v>86</v>
      </c>
      <c r="AG57" s="20">
        <v>353</v>
      </c>
      <c r="AH57" s="20">
        <v>210</v>
      </c>
      <c r="AI57" s="20">
        <v>470</v>
      </c>
      <c r="AJ57" s="20">
        <v>280</v>
      </c>
      <c r="AK57" s="20">
        <v>40</v>
      </c>
      <c r="AL57" s="20">
        <v>92</v>
      </c>
      <c r="AM57" s="20">
        <v>171</v>
      </c>
    </row>
    <row r="58" spans="1:39" x14ac:dyDescent="0.25">
      <c r="A58" s="20">
        <v>2035</v>
      </c>
      <c r="B58" s="20">
        <v>95</v>
      </c>
      <c r="C58" s="20">
        <v>197</v>
      </c>
      <c r="D58" s="20">
        <v>115</v>
      </c>
      <c r="E58" s="20">
        <v>85</v>
      </c>
      <c r="F58" s="20">
        <v>12</v>
      </c>
      <c r="G58" s="20">
        <v>1.34</v>
      </c>
      <c r="H58" s="20">
        <v>1.1399999999999999</v>
      </c>
      <c r="I58" s="20">
        <v>270</v>
      </c>
      <c r="J58" s="20">
        <v>147</v>
      </c>
      <c r="K58" s="20">
        <v>170</v>
      </c>
      <c r="L58" s="20">
        <v>174</v>
      </c>
      <c r="M58" s="20">
        <v>190</v>
      </c>
      <c r="N58" s="20">
        <v>104</v>
      </c>
      <c r="O58" s="20">
        <v>71</v>
      </c>
      <c r="P58" s="20">
        <v>67</v>
      </c>
      <c r="Q58" s="20">
        <v>154</v>
      </c>
      <c r="R58" s="20">
        <v>77</v>
      </c>
      <c r="S58" s="20">
        <v>97</v>
      </c>
      <c r="T58" s="20">
        <v>154</v>
      </c>
      <c r="U58" s="20">
        <v>193</v>
      </c>
      <c r="V58" s="20">
        <v>178</v>
      </c>
      <c r="W58" s="20">
        <v>223</v>
      </c>
      <c r="X58" s="20">
        <v>224</v>
      </c>
      <c r="Y58" s="20">
        <v>70</v>
      </c>
      <c r="Z58" s="20">
        <v>197</v>
      </c>
      <c r="AA58" s="20">
        <v>344</v>
      </c>
      <c r="AB58" s="20">
        <v>70</v>
      </c>
      <c r="AC58" s="20">
        <v>85</v>
      </c>
      <c r="AD58" s="20">
        <v>87</v>
      </c>
      <c r="AE58" s="20">
        <v>80</v>
      </c>
      <c r="AF58" s="20">
        <v>84</v>
      </c>
      <c r="AG58" s="20">
        <v>330</v>
      </c>
      <c r="AH58" s="20">
        <v>200</v>
      </c>
      <c r="AI58" s="20">
        <v>450</v>
      </c>
      <c r="AJ58" s="20">
        <v>267</v>
      </c>
      <c r="AK58" s="20">
        <v>37</v>
      </c>
      <c r="AL58" s="20">
        <v>85</v>
      </c>
      <c r="AM58" s="20">
        <v>157</v>
      </c>
    </row>
    <row r="59" spans="1:39" x14ac:dyDescent="0.25">
      <c r="A59" s="20">
        <v>2036</v>
      </c>
      <c r="B59" s="20">
        <v>91</v>
      </c>
      <c r="C59" s="20">
        <v>188</v>
      </c>
      <c r="D59" s="20">
        <v>110</v>
      </c>
      <c r="E59" s="20">
        <v>81</v>
      </c>
      <c r="F59" s="20">
        <v>11</v>
      </c>
      <c r="G59" s="20">
        <v>1.33</v>
      </c>
      <c r="H59" s="20">
        <v>1.1299999999999999</v>
      </c>
      <c r="I59" s="20">
        <v>268</v>
      </c>
      <c r="J59" s="20">
        <v>146</v>
      </c>
      <c r="K59" s="20">
        <v>169</v>
      </c>
      <c r="L59" s="20">
        <v>173</v>
      </c>
      <c r="M59" s="20">
        <v>189</v>
      </c>
      <c r="N59" s="20">
        <v>98</v>
      </c>
      <c r="O59" s="20">
        <v>68</v>
      </c>
      <c r="P59" s="20">
        <v>65</v>
      </c>
      <c r="Q59" s="20">
        <v>147</v>
      </c>
      <c r="R59" s="20">
        <v>73</v>
      </c>
      <c r="S59" s="20">
        <v>92</v>
      </c>
      <c r="T59" s="20">
        <v>149</v>
      </c>
      <c r="U59" s="20">
        <v>187</v>
      </c>
      <c r="V59" s="20">
        <v>172</v>
      </c>
      <c r="W59" s="20">
        <v>215</v>
      </c>
      <c r="X59" s="20">
        <v>205</v>
      </c>
      <c r="Y59" s="20">
        <v>65</v>
      </c>
      <c r="Z59" s="20">
        <v>186</v>
      </c>
      <c r="AA59" s="20">
        <v>327</v>
      </c>
      <c r="AB59" s="20">
        <v>67</v>
      </c>
      <c r="AC59" s="20">
        <v>78</v>
      </c>
      <c r="AD59" s="20">
        <v>84</v>
      </c>
      <c r="AE59" s="20">
        <v>77</v>
      </c>
      <c r="AF59" s="20">
        <v>81</v>
      </c>
      <c r="AG59" s="20">
        <v>307</v>
      </c>
      <c r="AH59" s="20">
        <v>190</v>
      </c>
      <c r="AI59" s="20">
        <v>430</v>
      </c>
      <c r="AJ59" s="20">
        <v>254</v>
      </c>
      <c r="AK59" s="20">
        <v>34</v>
      </c>
      <c r="AL59" s="20">
        <v>78</v>
      </c>
      <c r="AM59" s="20">
        <v>143</v>
      </c>
    </row>
    <row r="60" spans="1:39" x14ac:dyDescent="0.25">
      <c r="A60" s="20">
        <v>2037</v>
      </c>
      <c r="B60" s="20">
        <v>87</v>
      </c>
      <c r="C60" s="20">
        <v>178</v>
      </c>
      <c r="D60" s="20">
        <v>105</v>
      </c>
      <c r="E60" s="20">
        <v>77</v>
      </c>
      <c r="F60" s="20">
        <v>10</v>
      </c>
      <c r="G60" s="20">
        <v>1.32</v>
      </c>
      <c r="H60" s="20">
        <v>1.1200000000000001</v>
      </c>
      <c r="I60" s="20">
        <v>266</v>
      </c>
      <c r="J60" s="20">
        <v>144</v>
      </c>
      <c r="K60" s="20">
        <v>167</v>
      </c>
      <c r="L60" s="20">
        <v>171</v>
      </c>
      <c r="M60" s="20">
        <v>187</v>
      </c>
      <c r="N60" s="20">
        <v>92</v>
      </c>
      <c r="O60" s="20">
        <v>66</v>
      </c>
      <c r="P60" s="20">
        <v>63</v>
      </c>
      <c r="Q60" s="20">
        <v>140</v>
      </c>
      <c r="R60" s="20">
        <v>68</v>
      </c>
      <c r="S60" s="20">
        <v>85</v>
      </c>
      <c r="T60" s="20">
        <v>143</v>
      </c>
      <c r="U60" s="20">
        <v>179</v>
      </c>
      <c r="V60" s="20">
        <v>166</v>
      </c>
      <c r="W60" s="20">
        <v>208</v>
      </c>
      <c r="X60" s="20">
        <v>186</v>
      </c>
      <c r="Y60" s="20">
        <v>60</v>
      </c>
      <c r="Z60" s="20">
        <v>174</v>
      </c>
      <c r="AA60" s="20">
        <v>310</v>
      </c>
      <c r="AB60" s="20">
        <v>64</v>
      </c>
      <c r="AC60" s="20">
        <v>71</v>
      </c>
      <c r="AD60" s="20">
        <v>80</v>
      </c>
      <c r="AE60" s="20">
        <v>74</v>
      </c>
      <c r="AF60" s="20">
        <v>78</v>
      </c>
      <c r="AG60" s="20">
        <v>284</v>
      </c>
      <c r="AH60" s="20">
        <v>180</v>
      </c>
      <c r="AI60" s="20">
        <v>410</v>
      </c>
      <c r="AJ60" s="20">
        <v>240</v>
      </c>
      <c r="AK60" s="20">
        <v>30</v>
      </c>
      <c r="AL60" s="20">
        <v>71</v>
      </c>
      <c r="AM60" s="20">
        <v>128</v>
      </c>
    </row>
    <row r="61" spans="1:39" x14ac:dyDescent="0.25">
      <c r="A61" s="20">
        <v>2038</v>
      </c>
      <c r="B61" s="20">
        <v>83</v>
      </c>
      <c r="C61" s="20">
        <v>169</v>
      </c>
      <c r="D61" s="20">
        <v>100</v>
      </c>
      <c r="E61" s="20">
        <v>73</v>
      </c>
      <c r="F61" s="20">
        <v>9</v>
      </c>
      <c r="G61" s="20">
        <v>1.32</v>
      </c>
      <c r="H61" s="20">
        <v>1.1200000000000001</v>
      </c>
      <c r="I61" s="20">
        <v>263</v>
      </c>
      <c r="J61" s="20">
        <v>143</v>
      </c>
      <c r="K61" s="20">
        <v>166</v>
      </c>
      <c r="L61" s="20">
        <v>170</v>
      </c>
      <c r="M61" s="20">
        <v>185</v>
      </c>
      <c r="N61" s="20">
        <v>87</v>
      </c>
      <c r="O61" s="20">
        <v>63</v>
      </c>
      <c r="P61" s="20">
        <v>61</v>
      </c>
      <c r="Q61" s="20">
        <v>134</v>
      </c>
      <c r="R61" s="20">
        <v>64</v>
      </c>
      <c r="S61" s="20">
        <v>80</v>
      </c>
      <c r="T61" s="20">
        <v>138</v>
      </c>
      <c r="U61" s="20">
        <v>173</v>
      </c>
      <c r="V61" s="20">
        <v>160</v>
      </c>
      <c r="W61" s="20">
        <v>200</v>
      </c>
      <c r="X61" s="20">
        <v>168</v>
      </c>
      <c r="Y61" s="20">
        <v>55</v>
      </c>
      <c r="Z61" s="20">
        <v>163</v>
      </c>
      <c r="AA61" s="20">
        <v>294</v>
      </c>
      <c r="AB61" s="20">
        <v>61</v>
      </c>
      <c r="AC61" s="20">
        <v>64</v>
      </c>
      <c r="AD61" s="20">
        <v>77</v>
      </c>
      <c r="AE61" s="20">
        <v>71</v>
      </c>
      <c r="AF61" s="20">
        <v>76</v>
      </c>
      <c r="AG61" s="20">
        <v>261</v>
      </c>
      <c r="AH61" s="20">
        <v>170</v>
      </c>
      <c r="AI61" s="20">
        <v>390</v>
      </c>
      <c r="AJ61" s="20">
        <v>227</v>
      </c>
      <c r="AK61" s="20">
        <v>27</v>
      </c>
      <c r="AL61" s="20">
        <v>64</v>
      </c>
      <c r="AM61" s="20">
        <v>114</v>
      </c>
    </row>
    <row r="62" spans="1:39" x14ac:dyDescent="0.25">
      <c r="A62" s="20">
        <v>2039</v>
      </c>
      <c r="B62" s="20">
        <v>79</v>
      </c>
      <c r="C62" s="20">
        <v>160</v>
      </c>
      <c r="D62" s="20">
        <v>95</v>
      </c>
      <c r="E62" s="20">
        <v>69</v>
      </c>
      <c r="F62" s="20">
        <v>8</v>
      </c>
      <c r="G62" s="20">
        <v>1.31</v>
      </c>
      <c r="H62" s="20">
        <v>1.1100000000000001</v>
      </c>
      <c r="I62" s="20">
        <v>261</v>
      </c>
      <c r="J62" s="20">
        <v>142</v>
      </c>
      <c r="K62" s="20">
        <v>164</v>
      </c>
      <c r="L62" s="20">
        <v>168</v>
      </c>
      <c r="M62" s="20">
        <v>184</v>
      </c>
      <c r="N62" s="20">
        <v>81</v>
      </c>
      <c r="O62" s="20">
        <v>61</v>
      </c>
      <c r="P62" s="20">
        <v>59</v>
      </c>
      <c r="Q62" s="20">
        <v>127</v>
      </c>
      <c r="R62" s="20">
        <v>60</v>
      </c>
      <c r="S62" s="20">
        <v>75</v>
      </c>
      <c r="T62" s="20">
        <v>133</v>
      </c>
      <c r="U62" s="20">
        <v>167</v>
      </c>
      <c r="V62" s="20">
        <v>154</v>
      </c>
      <c r="W62" s="20">
        <v>193</v>
      </c>
      <c r="X62" s="20">
        <v>149</v>
      </c>
      <c r="Y62" s="20">
        <v>50</v>
      </c>
      <c r="Z62" s="20">
        <v>152</v>
      </c>
      <c r="AA62" s="20">
        <v>277</v>
      </c>
      <c r="AB62" s="20">
        <v>58</v>
      </c>
      <c r="AC62" s="20">
        <v>57</v>
      </c>
      <c r="AD62" s="20">
        <v>74</v>
      </c>
      <c r="AE62" s="20">
        <v>68</v>
      </c>
      <c r="AF62" s="20">
        <v>73</v>
      </c>
      <c r="AG62" s="20">
        <v>238</v>
      </c>
      <c r="AH62" s="20">
        <v>160</v>
      </c>
      <c r="AI62" s="20">
        <v>370</v>
      </c>
      <c r="AJ62" s="20">
        <v>214</v>
      </c>
      <c r="AK62" s="20">
        <v>24</v>
      </c>
      <c r="AL62" s="20">
        <v>57</v>
      </c>
      <c r="AM62" s="20">
        <v>100</v>
      </c>
    </row>
    <row r="63" spans="1:39" x14ac:dyDescent="0.25">
      <c r="A63" s="20">
        <v>2040</v>
      </c>
      <c r="B63" s="20">
        <v>75</v>
      </c>
      <c r="C63" s="20">
        <v>150</v>
      </c>
      <c r="D63" s="20">
        <v>90</v>
      </c>
      <c r="E63" s="20">
        <v>65</v>
      </c>
      <c r="F63" s="20">
        <v>7</v>
      </c>
      <c r="G63" s="20">
        <v>1.3</v>
      </c>
      <c r="H63" s="20">
        <v>1.1000000000000001</v>
      </c>
      <c r="I63" s="20">
        <v>258</v>
      </c>
      <c r="J63" s="20">
        <v>140</v>
      </c>
      <c r="K63" s="20">
        <v>162</v>
      </c>
      <c r="L63" s="20">
        <v>166</v>
      </c>
      <c r="M63" s="20">
        <v>182</v>
      </c>
      <c r="N63" s="20">
        <v>75</v>
      </c>
      <c r="O63" s="20">
        <v>58</v>
      </c>
      <c r="P63" s="20">
        <v>57</v>
      </c>
      <c r="Q63" s="20">
        <v>120</v>
      </c>
      <c r="R63" s="20">
        <v>55</v>
      </c>
      <c r="S63" s="20">
        <v>69</v>
      </c>
      <c r="T63" s="20">
        <v>127</v>
      </c>
      <c r="U63" s="20">
        <v>159</v>
      </c>
      <c r="V63" s="20">
        <v>147</v>
      </c>
      <c r="W63" s="20">
        <v>184</v>
      </c>
      <c r="X63" s="20">
        <v>130</v>
      </c>
      <c r="Y63" s="20">
        <v>45</v>
      </c>
      <c r="Z63" s="20">
        <v>140</v>
      </c>
      <c r="AA63" s="20">
        <v>260</v>
      </c>
      <c r="AB63" s="20">
        <v>55</v>
      </c>
      <c r="AC63" s="20">
        <v>50</v>
      </c>
      <c r="AD63" s="20">
        <v>70</v>
      </c>
      <c r="AE63" s="20">
        <v>65</v>
      </c>
      <c r="AF63" s="20">
        <v>70</v>
      </c>
      <c r="AG63" s="20">
        <v>215</v>
      </c>
      <c r="AH63" s="20">
        <v>150</v>
      </c>
      <c r="AI63" s="20">
        <v>350</v>
      </c>
      <c r="AJ63" s="20">
        <v>200</v>
      </c>
      <c r="AK63" s="20">
        <v>20</v>
      </c>
      <c r="AL63" s="20">
        <v>50</v>
      </c>
      <c r="AM63" s="20">
        <v>85</v>
      </c>
    </row>
    <row r="64" spans="1:39" x14ac:dyDescent="0.25">
      <c r="A64" s="20">
        <v>2050</v>
      </c>
      <c r="B64" s="20">
        <v>75</v>
      </c>
      <c r="C64" s="20">
        <v>150</v>
      </c>
      <c r="D64" s="20">
        <v>90</v>
      </c>
      <c r="E64" s="20">
        <v>65</v>
      </c>
      <c r="F64" s="20">
        <v>7</v>
      </c>
      <c r="G64" s="20">
        <v>1.3</v>
      </c>
      <c r="H64" s="20">
        <v>1.1000000000000001</v>
      </c>
      <c r="I64" s="20">
        <v>258</v>
      </c>
      <c r="J64" s="20">
        <v>140</v>
      </c>
      <c r="K64" s="20">
        <v>162</v>
      </c>
      <c r="L64" s="20">
        <v>166</v>
      </c>
      <c r="M64" s="20">
        <v>182</v>
      </c>
      <c r="N64" s="20">
        <v>75</v>
      </c>
      <c r="O64" s="20">
        <v>58</v>
      </c>
      <c r="P64" s="20">
        <v>57</v>
      </c>
      <c r="Q64" s="20">
        <v>120</v>
      </c>
      <c r="R64" s="20">
        <v>55</v>
      </c>
      <c r="S64" s="20">
        <v>69</v>
      </c>
      <c r="T64" s="20">
        <v>127</v>
      </c>
      <c r="U64" s="20">
        <v>159</v>
      </c>
      <c r="V64" s="20">
        <v>147</v>
      </c>
      <c r="W64" s="20">
        <v>184</v>
      </c>
      <c r="X64" s="20">
        <v>130</v>
      </c>
      <c r="Y64" s="20">
        <v>45</v>
      </c>
      <c r="Z64" s="20">
        <v>140</v>
      </c>
      <c r="AA64" s="20">
        <v>260</v>
      </c>
      <c r="AB64" s="20">
        <v>55</v>
      </c>
      <c r="AC64" s="20">
        <v>50</v>
      </c>
      <c r="AD64" s="20">
        <v>70</v>
      </c>
      <c r="AE64" s="20">
        <v>65</v>
      </c>
      <c r="AF64" s="20">
        <v>70</v>
      </c>
      <c r="AG64" s="20">
        <v>215</v>
      </c>
      <c r="AH64" s="20">
        <v>150</v>
      </c>
      <c r="AI64" s="20">
        <v>350</v>
      </c>
      <c r="AJ64" s="20">
        <v>200</v>
      </c>
      <c r="AK64" s="20">
        <v>20</v>
      </c>
      <c r="AL64" s="20">
        <v>50</v>
      </c>
      <c r="AM64" s="20">
        <v>85</v>
      </c>
    </row>
  </sheetData>
  <sheetProtection algorithmName="SHA-512" hashValue="4wi7XrSmUtfxglTYvKC3lyyFkiIkEit/rLJ24CMfb1/VP4f/5t9Ww02lxxy6MqKauO6qnsmhxu3DEfRL0WKR1Q==" saltValue="pCw8ZjuWK7u0Ys5w32F8ew==" spinCount="100000" sheet="1" objects="1" scenarios="1" formatCells="0" formatColumns="0" formatRows="0"/>
  <mergeCells count="106">
    <mergeCell ref="AJ46:AJ47"/>
    <mergeCell ref="AK46:AK47"/>
    <mergeCell ref="AL46:AL47"/>
    <mergeCell ref="AM46:AM47"/>
    <mergeCell ref="AD46:AD47"/>
    <mergeCell ref="AE46:AE47"/>
    <mergeCell ref="AF46:AF47"/>
    <mergeCell ref="AG46:AG47"/>
    <mergeCell ref="AH46:AH47"/>
    <mergeCell ref="AI46:AI47"/>
    <mergeCell ref="X46:X47"/>
    <mergeCell ref="Y46:Y47"/>
    <mergeCell ref="Z46:Z47"/>
    <mergeCell ref="AA46:AA47"/>
    <mergeCell ref="AB46:AB47"/>
    <mergeCell ref="AC46:AC47"/>
    <mergeCell ref="O46:O47"/>
    <mergeCell ref="P46:P47"/>
    <mergeCell ref="Q46:Q47"/>
    <mergeCell ref="R46:S46"/>
    <mergeCell ref="T46:U46"/>
    <mergeCell ref="V46:W46"/>
    <mergeCell ref="I46:I47"/>
    <mergeCell ref="J46:J47"/>
    <mergeCell ref="K46:K47"/>
    <mergeCell ref="L46:L47"/>
    <mergeCell ref="M46:M47"/>
    <mergeCell ref="N46:N47"/>
    <mergeCell ref="A23:AM23"/>
    <mergeCell ref="A45:AM45"/>
    <mergeCell ref="A46:A47"/>
    <mergeCell ref="B46:B47"/>
    <mergeCell ref="C46:C47"/>
    <mergeCell ref="D46:D47"/>
    <mergeCell ref="E46:E47"/>
    <mergeCell ref="F46:F47"/>
    <mergeCell ref="G46:G47"/>
    <mergeCell ref="H46:H47"/>
    <mergeCell ref="AM24:AM25"/>
    <mergeCell ref="M24:M25"/>
    <mergeCell ref="N24:N25"/>
    <mergeCell ref="O24:O25"/>
    <mergeCell ref="P24:P25"/>
    <mergeCell ref="Q24:Q25"/>
    <mergeCell ref="AG24:AG25"/>
    <mergeCell ref="AH24:AH25"/>
    <mergeCell ref="AI24:AI25"/>
    <mergeCell ref="AJ24:AJ25"/>
    <mergeCell ref="AK24:AK25"/>
    <mergeCell ref="AL24:AL25"/>
    <mergeCell ref="AC24:AC25"/>
    <mergeCell ref="AD24:AD25"/>
    <mergeCell ref="AE24:AE25"/>
    <mergeCell ref="AF24:AF25"/>
    <mergeCell ref="Z24:Z25"/>
    <mergeCell ref="AA24:AA25"/>
    <mergeCell ref="AB24:AB25"/>
    <mergeCell ref="L24:L25"/>
    <mergeCell ref="R24:S24"/>
    <mergeCell ref="T24:U24"/>
    <mergeCell ref="V24:W24"/>
    <mergeCell ref="X24:X25"/>
    <mergeCell ref="Y24:Y25"/>
    <mergeCell ref="F24:F25"/>
    <mergeCell ref="G24:G25"/>
    <mergeCell ref="H24:H25"/>
    <mergeCell ref="I24:I25"/>
    <mergeCell ref="J24:J25"/>
    <mergeCell ref="K24:K25"/>
    <mergeCell ref="AF2:AF3"/>
    <mergeCell ref="AG2:AG3"/>
    <mergeCell ref="AH2:AH3"/>
    <mergeCell ref="A1:AH1"/>
    <mergeCell ref="A24:A25"/>
    <mergeCell ref="B24:B25"/>
    <mergeCell ref="C24:C25"/>
    <mergeCell ref="D24:D25"/>
    <mergeCell ref="E24:E25"/>
    <mergeCell ref="Y2:Y3"/>
    <mergeCell ref="Z2:Z3"/>
    <mergeCell ref="AA2:AA3"/>
    <mergeCell ref="AB2:AB3"/>
    <mergeCell ref="AC2:AC3"/>
    <mergeCell ref="AE2:AE3"/>
    <mergeCell ref="AD2:AD3"/>
    <mergeCell ref="S2:S3"/>
    <mergeCell ref="T2:T3"/>
    <mergeCell ref="U2:U3"/>
    <mergeCell ref="V2:V3"/>
    <mergeCell ref="X2:X3"/>
    <mergeCell ref="W2:W3"/>
    <mergeCell ref="G2:G3"/>
    <mergeCell ref="H2:H3"/>
    <mergeCell ref="I2:I3"/>
    <mergeCell ref="J2:J3"/>
    <mergeCell ref="K2:K3"/>
    <mergeCell ref="L2:L3"/>
    <mergeCell ref="M2:N2"/>
    <mergeCell ref="O2:P2"/>
    <mergeCell ref="Q2:R2"/>
    <mergeCell ref="A2:A3"/>
    <mergeCell ref="B2:B3"/>
    <mergeCell ref="C2:C3"/>
    <mergeCell ref="D2:D3"/>
    <mergeCell ref="E2:E3"/>
    <mergeCell ref="F2:F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Summary</vt:lpstr>
      <vt:lpstr>Upfront Carbon</vt:lpstr>
      <vt:lpstr>EUI</vt:lpstr>
      <vt:lpstr>UC Tables</vt:lpstr>
      <vt:lpstr>EUI Tables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Keetch</dc:creator>
  <cp:lastModifiedBy>Sarah Keetch</cp:lastModifiedBy>
  <dcterms:created xsi:type="dcterms:W3CDTF">2024-11-27T17:30:51Z</dcterms:created>
  <dcterms:modified xsi:type="dcterms:W3CDTF">2025-07-30T17:33:58Z</dcterms:modified>
</cp:coreProperties>
</file>