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virinco1.sharepoint.com/sites/WATS/Delte dokumenter/Sales and Marketing/Sales/Calculators/"/>
    </mc:Choice>
  </mc:AlternateContent>
  <xr:revisionPtr revIDLastSave="429" documentId="14_{F6476AA9-22B1-4CE9-B090-D68EF5AD7115}" xr6:coauthVersionLast="47" xr6:coauthVersionMax="47" xr10:uidLastSave="{26BDFADD-EC3E-4520-B4E3-9A88CF54690E}"/>
  <bookViews>
    <workbookView xWindow="-120" yWindow="-120" windowWidth="38640" windowHeight="21120" activeTab="5" xr2:uid="{00000000-000D-0000-FFFF-FFFF00000000}"/>
  </bookViews>
  <sheets>
    <sheet name="Disclaimer" sheetId="3" r:id="rId1"/>
    <sheet name="1 - Instructions" sheetId="5" r:id="rId2"/>
    <sheet name="2a Simple UUT Report Content" sheetId="6" r:id="rId3"/>
    <sheet name="2b Detailed UUT Report Content" sheetId="1" r:id="rId4"/>
    <sheet name="3 - Summary" sheetId="4" r:id="rId5"/>
    <sheet name="Plans"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6" l="1"/>
  <c r="B16" i="1" l="1"/>
  <c r="D17" i="6" l="1"/>
  <c r="C17" i="6"/>
  <c r="A9" i="6"/>
  <c r="E7" i="6"/>
  <c r="E9" i="6" s="1"/>
  <c r="B13" i="6" s="1"/>
  <c r="E17" i="6" s="1"/>
  <c r="D26" i="1"/>
  <c r="C26" i="1"/>
  <c r="E10" i="1" l="1"/>
  <c r="C6" i="4"/>
  <c r="C5" i="4"/>
  <c r="A18" i="1"/>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A51" i="2" l="1"/>
  <c r="A67" i="2"/>
  <c r="A43" i="2"/>
  <c r="A59" i="2"/>
  <c r="A47" i="2"/>
  <c r="A63" i="2"/>
  <c r="A55" i="2"/>
  <c r="A68" i="2"/>
  <c r="A64" i="2"/>
  <c r="A60" i="2"/>
  <c r="A52" i="2"/>
  <c r="A48" i="2"/>
  <c r="A44" i="2"/>
  <c r="A71" i="2"/>
  <c r="A65" i="2"/>
  <c r="A61" i="2"/>
  <c r="A49" i="2"/>
  <c r="A45" i="2"/>
  <c r="A69" i="2"/>
  <c r="A57" i="2"/>
  <c r="A53" i="2"/>
  <c r="A56" i="2"/>
  <c r="A70" i="2"/>
  <c r="A66" i="2"/>
  <c r="A62" i="2"/>
  <c r="A58" i="2"/>
  <c r="A54" i="2"/>
  <c r="A50" i="2"/>
  <c r="A46" i="2"/>
  <c r="C7" i="4" l="1"/>
  <c r="E9" i="1"/>
  <c r="E8" i="1"/>
  <c r="E14" i="1"/>
  <c r="E13" i="1"/>
  <c r="E12" i="1"/>
  <c r="E11" i="1"/>
  <c r="E7" i="1"/>
  <c r="E18" i="1" l="1"/>
  <c r="B22" i="1" s="1"/>
  <c r="E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tc={B2A4AEFC-7153-4523-AE21-23DBE30735D0}</author>
  </authors>
  <commentList>
    <comment ref="D6" authorId="0" shapeId="0" xr:uid="{B2A4AEFC-7153-4523-AE21-23DBE30735D0}">
      <text>
        <t>[Kommentartråd]
Din versjon av Excel lar deg lese denne kommentartråden. Eventuelle endringer i den vil imidlertid bli fjernet hvis filen åpnes i en nyere versjon av Excel. Finn ut mer: https://go.microsoft.com/fwlink/?linkid=870924
Kommentar:
    These are roughly estimated values for size of each step type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tc={DF6E1BCD-1683-4E94-9987-EC06450D8891}</author>
    <author>tc={EEF647B7-6157-4CDD-A5DB-A702F2CB75EA}</author>
  </authors>
  <commentList>
    <comment ref="D6" authorId="0" shapeId="0" xr:uid="{DF6E1BCD-1683-4E94-9987-EC06450D8891}">
      <text>
        <t>[Kommentartråd]
Din versjon av Excel lar deg lese denne kommentartråden. Eventuelle endringer i den vil imidlertid bli fjernet hvis filen åpnes i en nyere versjon av Excel. Finn ut mer: https://go.microsoft.com/fwlink/?linkid=870924
Kommentar:
    These are roughly estimated values for size of each step type</t>
      </text>
    </comment>
    <comment ref="C13" authorId="1" shapeId="0" xr:uid="{EEF647B7-6157-4CDD-A5DB-A702F2CB75EA}">
      <text>
        <t>[Kommentartråd]
Din versjon av Excel lar deg lese denne kommentartråden. Eventuelle endringer i den vil imidlertid bli fjernet hvis filen åpnes i en nyere versjon av Excel. Finn ut mer: https://go.microsoft.com/fwlink/?linkid=870924
Kommentar:
    How many data-points in the XY Graph</t>
      </text>
    </comment>
  </commentList>
</comments>
</file>

<file path=xl/sharedStrings.xml><?xml version="1.0" encoding="utf-8"?>
<sst xmlns="http://schemas.openxmlformats.org/spreadsheetml/2006/main" count="155" uniqueCount="95">
  <si>
    <t>Count</t>
  </si>
  <si>
    <t>Size Each (byte)</t>
  </si>
  <si>
    <t>Total (byte)</t>
  </si>
  <si>
    <t>NA</t>
  </si>
  <si>
    <t>Action Steps</t>
  </si>
  <si>
    <t>Numeric Limit Tests</t>
  </si>
  <si>
    <t>String Test</t>
  </si>
  <si>
    <t>Boolean Test</t>
  </si>
  <si>
    <t>XY Graphs</t>
  </si>
  <si>
    <t>Monthly Volume of Reports</t>
  </si>
  <si>
    <t>Sub-measurements</t>
  </si>
  <si>
    <t>Skipped Steps</t>
  </si>
  <si>
    <t>Multiple Numeric Limit Tests</t>
  </si>
  <si>
    <t>Monthly Data Consumption</t>
  </si>
  <si>
    <t>MB</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</si>
  <si>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</si>
  <si>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</si>
  <si>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</si>
  <si>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</si>
  <si>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</si>
  <si>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</si>
  <si>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</si>
  <si>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</si>
  <si>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</si>
  <si>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</si>
  <si>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</si>
  <si>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</si>
  <si>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</si>
  <si>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</si>
  <si>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</si>
  <si>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</si>
  <si>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</si>
  <si>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</si>
  <si>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</si>
  <si>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</si>
  <si>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</si>
  <si>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</si>
  <si>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</si>
  <si>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</si>
  <si>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</si>
  <si>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</si>
  <si>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</si>
  <si>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</si>
  <si>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</si>
  <si>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</si>
  <si>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Report Name/Type</t>
  </si>
  <si>
    <t xml:space="preserve">The content of this document is only valid as of the date of distribution, details such as relevant plan sizes may change without further notice. </t>
  </si>
  <si>
    <t># Reports</t>
  </si>
  <si>
    <t>Total Estimated UUT Reports</t>
  </si>
  <si>
    <t>Report Entry Types</t>
  </si>
  <si>
    <t>File Attachments</t>
  </si>
  <si>
    <t>Update data in orange cells</t>
  </si>
  <si>
    <t>per month</t>
  </si>
  <si>
    <t>MB per month</t>
  </si>
  <si>
    <t>Total Estimated Data Upload</t>
  </si>
  <si>
    <t xml:space="preserve">The spreadsheet is designed for use in Microsoft Excel </t>
  </si>
  <si>
    <t>Report Type</t>
  </si>
  <si>
    <t>PCBA Report, Product A</t>
  </si>
  <si>
    <t>How many test reports are generated per month</t>
  </si>
  <si>
    <t>Copy this information to "Summary" sheet -&gt;</t>
  </si>
  <si>
    <t>Instructions: Use the tab "Report Content Entry" to define content and volumes of test reports</t>
  </si>
  <si>
    <t>Description</t>
  </si>
  <si>
    <t xml:space="preserve">Logged steps of actions performed during test, for example turning on a power supply. </t>
  </si>
  <si>
    <t xml:space="preserve">Test Steps that are logged as being skipped. </t>
  </si>
  <si>
    <t xml:space="preserve">Any single-value measurement, with or without comparison to upper and lower test limits. </t>
  </si>
  <si>
    <t>Same as above, but a step type that contains multiple numeric evaluation</t>
  </si>
  <si>
    <t>Logging of text string, with or without comparison to a pre-defined value</t>
  </si>
  <si>
    <t>A simple test that is either recorded as passed or failed</t>
  </si>
  <si>
    <t xml:space="preserve">Test step that contains a two-dimensional array. </t>
  </si>
  <si>
    <t>Attachment of files to the test report. Note: It is generally recommended to store attachments on other services, and link to them in the UUT report</t>
  </si>
  <si>
    <t>How many bytes is one such test report estimated to be</t>
  </si>
  <si>
    <t>Calculation of the resulting data generated by these test reports</t>
  </si>
  <si>
    <t>&lt;- Copy this information to "Summary" sheet</t>
  </si>
  <si>
    <t>Test Steps</t>
  </si>
  <si>
    <t>How many test steps of various types does one typical test report contain</t>
  </si>
  <si>
    <t>PCBA Report, Product B</t>
  </si>
  <si>
    <t>Use one of the "UUT Report Content Entry" tab to enter information on each of the different test formats you intend to upload to WATS</t>
  </si>
  <si>
    <t>Make sure to use Value paste to enter values rather than cell references</t>
  </si>
  <si>
    <t>Note that the accuracy of the "Simple UUT Report Content" formula is less than that of "Detailed UUT Report Content"</t>
  </si>
  <si>
    <r>
      <t xml:space="preserve">Copy the cells highlighted in </t>
    </r>
    <r>
      <rPr>
        <sz val="11"/>
        <color theme="9" tint="-0.249977111117893"/>
        <rFont val="Calibri"/>
        <family val="2"/>
        <scheme val="minor"/>
      </rPr>
      <t>green</t>
    </r>
    <r>
      <rPr>
        <sz val="11"/>
        <color theme="1"/>
        <rFont val="Calibri"/>
        <family val="2"/>
        <scheme val="minor"/>
      </rPr>
      <t xml:space="preserve"> in "UUT Report Content Entry" sheet, and paste them in </t>
    </r>
    <r>
      <rPr>
        <sz val="11"/>
        <color theme="9" tint="-0.249977111117893"/>
        <rFont val="Calibri"/>
        <family val="2"/>
        <scheme val="minor"/>
      </rPr>
      <t>green</t>
    </r>
    <r>
      <rPr>
        <sz val="11"/>
        <color theme="1"/>
        <rFont val="Calibri"/>
        <family val="2"/>
        <scheme val="minor"/>
      </rPr>
      <t xml:space="preserve"> section of "Summary" Sheet. </t>
    </r>
  </si>
  <si>
    <r>
      <t xml:space="preserve">&lt;- Copy Information from "UUT Report Entry" sheet into this section, using </t>
    </r>
    <r>
      <rPr>
        <b/>
        <i/>
        <u/>
        <sz val="11"/>
        <color theme="1"/>
        <rFont val="Calibri"/>
        <family val="2"/>
        <scheme val="minor"/>
      </rPr>
      <t>Value</t>
    </r>
    <r>
      <rPr>
        <i/>
        <sz val="11"/>
        <color theme="1"/>
        <rFont val="Calibri"/>
        <family val="2"/>
        <scheme val="minor"/>
      </rPr>
      <t xml:space="preserve"> paste (see image)</t>
    </r>
  </si>
  <si>
    <t>Total Steps</t>
  </si>
  <si>
    <t>Repeats step 1 and 2 for each different report or test report that will be uploaded to WATS</t>
  </si>
  <si>
    <r>
      <t xml:space="preserve">The "Summary" tab displays a </t>
    </r>
    <r>
      <rPr>
        <sz val="11"/>
        <color theme="7" tint="-0.249977111117893"/>
        <rFont val="Calibri"/>
        <family val="2"/>
        <scheme val="minor"/>
      </rPr>
      <t>yellow</t>
    </r>
    <r>
      <rPr>
        <sz val="11"/>
        <color theme="1"/>
        <rFont val="Calibri"/>
        <family val="2"/>
        <scheme val="minor"/>
      </rPr>
      <t xml:space="preserve"> section with the total estimated size from the submitted formats, and suggest the optimal subscription plan</t>
    </r>
  </si>
  <si>
    <r>
      <t xml:space="preserve">This calculator is only intended to give an </t>
    </r>
    <r>
      <rPr>
        <u/>
        <sz val="11"/>
        <color theme="1"/>
        <rFont val="Calibri"/>
        <family val="2"/>
        <scheme val="minor"/>
      </rPr>
      <t>estimate</t>
    </r>
    <r>
      <rPr>
        <sz val="11"/>
        <color theme="1"/>
        <rFont val="Calibri"/>
        <family val="2"/>
        <scheme val="minor"/>
      </rPr>
      <t xml:space="preserve"> of the amount of data generated from uploading test and repair logs to WATS. </t>
    </r>
  </si>
  <si>
    <t>P0</t>
  </si>
  <si>
    <t>Suggested prepaid data size</t>
  </si>
  <si>
    <t xml:space="preserve">(Note that in come cases the recommended plan may contain less than your total eastimate, when the cost of paying for variable overconsumption is lower than upgrading to the next plan) </t>
  </si>
  <si>
    <t>© Copyright Virinco AS 2025. All rights reserved</t>
  </si>
  <si>
    <t>Contact sales@wats.com for questions or comments on this document</t>
  </si>
  <si>
    <t>Last updated 27 November 2025</t>
  </si>
  <si>
    <t>Included in WATS Enterprise plan</t>
  </si>
  <si>
    <t>Included in WATS Analytics plan</t>
  </si>
  <si>
    <t>Data-Plan levels</t>
  </si>
  <si>
    <t>Included MB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</si>
</sst>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i/>
      <sz val="11"/>
      <color theme="1"/>
      <name val="Calibri"/>
      <family val="2"/>
      <scheme val="minor"/>
    </font>
    <font>
      <i/>
      <sz val="11"/>
      <color theme="4" tint="-0.249977111117893"/>
      <name val="Calibri"/>
      <family val="2"/>
      <scheme val="minor"/>
    </font>
    <font>
      <sz val="14"/>
      <color theme="1"/>
      <name val="Calibri"/>
      <family val="2"/>
      <scheme val="minor"/>
    </font>
    <font>
      <sz val="16"/>
      <color theme="1"/>
      <name val="Calibri"/>
      <family val="2"/>
      <scheme val="minor"/>
    </font>
    <font>
      <b/>
      <i/>
      <u/>
      <sz val="11"/>
      <color theme="1"/>
      <name val="Calibri"/>
      <family val="2"/>
      <scheme val="minor"/>
    </font>
    <font>
      <b/>
      <sz val="14"/>
      <color theme="1"/>
      <name val="Calibri"/>
      <family val="2"/>
      <scheme val="minor"/>
    </font>
    <font>
      <sz val="11"/>
      <color theme="9" tint="-0.249977111117893"/>
      <name val="Calibri"/>
      <family val="2"/>
      <scheme val="minor"/>
    </font>
    <font>
      <sz val="11"/>
      <color theme="7" tint="-0.249977111117893"/>
      <name val="Calibri"/>
      <family val="2"/>
      <scheme val="minor"/>
    </font>
    <font>
      <u/>
      <sz val="11"/>
      <color theme="1"/>
      <name val="Calibri"/>
      <family val="2"/>
      <scheme val="minor"/>
    </font>
    <font>
      <b/>
      <sz val="20"/>
      <color theme="1"/>
      <name val="Calibri"/>
      <family val="2"/>
      <scheme val="minor"/>
    </font>
  </fonts>
  <fills count="6">
    <fill>
      <patternFill patternType="none"/>
    </fill>
    <fill>
      <patternFill patternType="gray125"/>
    </fill>
    <fill>
      <patternFill patternType="solid">
        <fgColor theme="7"/>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164" fontId="2" fillId="0" borderId="0" applyFont="0" applyFill="0" applyBorder="0" applyAlignment="0" applyProtection="0"/>
  </cellStyleXfs>
  <cellXfs count="37">
    <xf numFmtId="0" fontId="0" fillId="0" borderId="0" xfId="0"/>
    <xf numFmtId="0" fontId="1" fillId="0" borderId="0" xfId="0" applyFont="1"/>
    <xf numFmtId="0" fontId="4" fillId="3" borderId="0" xfId="0" applyFont="1" applyFill="1" applyAlignment="1">
      <alignment horizontal="center"/>
    </xf>
    <xf numFmtId="0" fontId="6" fillId="4" borderId="4" xfId="0" applyFont="1" applyFill="1" applyBorder="1"/>
    <xf numFmtId="0" fontId="6" fillId="4" borderId="5" xfId="0" applyFont="1" applyFill="1" applyBorder="1"/>
    <xf numFmtId="0" fontId="6" fillId="4" borderId="6" xfId="0" applyFont="1" applyFill="1" applyBorder="1"/>
    <xf numFmtId="0" fontId="4" fillId="0" borderId="0" xfId="0" applyFont="1"/>
    <xf numFmtId="0" fontId="0" fillId="0" borderId="0" xfId="0" applyAlignment="1">
      <alignment horizontal="center"/>
    </xf>
    <xf numFmtId="165" fontId="0" fillId="0" borderId="0" xfId="0" applyNumberFormat="1"/>
    <xf numFmtId="0" fontId="0" fillId="4" borderId="0" xfId="0" applyFill="1" applyProtection="1">
      <protection locked="0"/>
    </xf>
    <xf numFmtId="0" fontId="0" fillId="4" borderId="0" xfId="0" applyFill="1" applyAlignment="1" applyProtection="1">
      <alignment horizontal="center"/>
      <protection locked="0"/>
    </xf>
    <xf numFmtId="0" fontId="9" fillId="0" borderId="0" xfId="0" applyFont="1"/>
    <xf numFmtId="0" fontId="6" fillId="0" borderId="0" xfId="0" applyFont="1"/>
    <xf numFmtId="0" fontId="0" fillId="2" borderId="0" xfId="0" applyFill="1" applyProtection="1">
      <protection locked="0"/>
    </xf>
    <xf numFmtId="0" fontId="0" fillId="3" borderId="0" xfId="0" applyFill="1" applyProtection="1">
      <protection locked="0"/>
    </xf>
    <xf numFmtId="164" fontId="0" fillId="0" borderId="0" xfId="0" applyNumberFormat="1"/>
    <xf numFmtId="0" fontId="7" fillId="5" borderId="1" xfId="0" applyFont="1" applyFill="1" applyBorder="1"/>
    <xf numFmtId="165" fontId="7" fillId="5" borderId="2" xfId="1" applyNumberFormat="1" applyFont="1" applyFill="1" applyBorder="1" applyAlignment="1" applyProtection="1">
      <alignment horizontal="center"/>
    </xf>
    <xf numFmtId="0" fontId="7" fillId="5" borderId="2" xfId="0" applyFont="1" applyFill="1" applyBorder="1"/>
    <xf numFmtId="0" fontId="0" fillId="5" borderId="3" xfId="0" applyFill="1" applyBorder="1"/>
    <xf numFmtId="0" fontId="1" fillId="0" borderId="0" xfId="0" applyFont="1" applyAlignment="1">
      <alignment horizontal="center"/>
    </xf>
    <xf numFmtId="0" fontId="5" fillId="0" borderId="0" xfId="0" applyFont="1"/>
    <xf numFmtId="0" fontId="0" fillId="0" borderId="0" xfId="0" applyAlignment="1">
      <alignment horizontal="center" wrapText="1"/>
    </xf>
    <xf numFmtId="0" fontId="7" fillId="5" borderId="10" xfId="0" applyFont="1" applyFill="1" applyBorder="1"/>
    <xf numFmtId="165" fontId="7" fillId="5" borderId="11" xfId="1" applyNumberFormat="1" applyFont="1" applyFill="1" applyBorder="1" applyAlignment="1" applyProtection="1">
      <alignment horizontal="center"/>
    </xf>
    <xf numFmtId="0" fontId="7" fillId="5" borderId="11" xfId="0" applyFont="1" applyFill="1" applyBorder="1"/>
    <xf numFmtId="0" fontId="0" fillId="5" borderId="12" xfId="0" applyFill="1" applyBorder="1"/>
    <xf numFmtId="0" fontId="13" fillId="5" borderId="7" xfId="0" applyFont="1" applyFill="1" applyBorder="1"/>
    <xf numFmtId="0" fontId="13" fillId="5" borderId="8" xfId="0" applyFont="1" applyFill="1" applyBorder="1"/>
    <xf numFmtId="0" fontId="13" fillId="5" borderId="9" xfId="0" applyFont="1" applyFill="1" applyBorder="1"/>
    <xf numFmtId="0" fontId="1" fillId="0" borderId="0" xfId="0" applyFont="1" applyAlignment="1">
      <alignment horizontal="center" vertical="center" wrapText="1"/>
    </xf>
    <xf numFmtId="165" fontId="0" fillId="0" borderId="0" xfId="1" applyNumberFormat="1" applyFont="1" applyFill="1" applyAlignment="1" applyProtection="1">
      <alignment horizontal="center" vertical="center"/>
    </xf>
    <xf numFmtId="0" fontId="0" fillId="0" borderId="0" xfId="0" applyAlignment="1">
      <alignment horizontal="center" vertical="center"/>
    </xf>
    <xf numFmtId="0" fontId="0" fillId="3" borderId="0" xfId="0" applyFill="1" applyProtection="1">
      <protection locked="0"/>
    </xf>
    <xf numFmtId="0" fontId="0" fillId="0" borderId="0" xfId="0" applyProtection="1">
      <protection locked="0"/>
    </xf>
    <xf numFmtId="0" fontId="0" fillId="0" borderId="0" xfId="0"/>
    <xf numFmtId="0" fontId="0" fillId="0" borderId="0" xfId="0" applyAlignment="1">
      <alignment vertical="center"/>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14</xdr:row>
      <xdr:rowOff>0</xdr:rowOff>
    </xdr:from>
    <xdr:to>
      <xdr:col>8</xdr:col>
      <xdr:colOff>381000</xdr:colOff>
      <xdr:row>32</xdr:row>
      <xdr:rowOff>149090</xdr:rowOff>
    </xdr:to>
    <xdr:pic>
      <xdr:nvPicPr>
        <xdr:cNvPr id="3" name="Picture 2">
          <a:extLst>
            <a:ext uri="{FF2B5EF4-FFF2-40B4-BE49-F238E27FC236}">
              <a16:creationId xmlns:a16="http://schemas.microsoft.com/office/drawing/2014/main" id="{4E9E977A-27E3-4CE8-9F1F-C82F8F2C93A4}"/>
            </a:ext>
          </a:extLst>
        </xdr:cNvPr>
        <xdr:cNvPicPr>
          <a:picLocks noChangeAspect="1"/>
        </xdr:cNvPicPr>
      </xdr:nvPicPr>
      <xdr:blipFill>
        <a:blip xmlns:r="http://schemas.openxmlformats.org/officeDocument/2006/relationships" r:embed="rId1"/>
        <a:stretch>
          <a:fillRect/>
        </a:stretch>
      </xdr:blipFill>
      <xdr:spPr>
        <a:xfrm>
          <a:off x="6353175" y="2914650"/>
          <a:ext cx="1600200" cy="357491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om Arne Danielsen" id="{FEF417FB-8135-410C-9049-EC778EF95E49}" userId="S::tom.a.danielsen@virinco.com::291cfcf1-5bc5-4b30-931a-eaa10f77e7b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0-03-06T15:17:18.78" personId="{FEF417FB-8135-410C-9049-EC778EF95E49}" id="{B2A4AEFC-7153-4523-AE21-23DBE30735D0}">
    <text>These are roughly estimated values for size of each step type</text>
  </threadedComment>
</ThreadedComments>
</file>

<file path=xl/threadedComments/threadedComment2.xml><?xml version="1.0" encoding="utf-8"?>
<ThreadedComments xmlns="http://schemas.microsoft.com/office/spreadsheetml/2018/threadedcomments" xmlns:x="http://schemas.openxmlformats.org/spreadsheetml/2006/main">
  <threadedComment ref="D6" dT="2020-03-06T15:17:18.78" personId="{FEF417FB-8135-410C-9049-EC778EF95E49}" id="{DF6E1BCD-1683-4E94-9987-EC06450D8891}">
    <text>These are roughly estimated values for size of each step type</text>
  </threadedComment>
  <threadedComment ref="C13" dT="2020-02-19T13:16:08.32" personId="{FEF417FB-8135-410C-9049-EC778EF95E49}" id="{EEF647B7-6157-4CDD-A5DB-A702F2CB75EA}">
    <text>How many data-points in the XY Graph</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12ED-3884-4964-8462-DD8CA3A2A103}">
  <sheetPr codeName="Sheet2">
    <tabColor rgb="FF7030A0"/>
  </sheetPr>
  <dimension ref="A2:A12"/>
  <sheetViews>
    <sheetView workbookViewId="0">
      <selection activeCell="A13" sqref="A13"/>
    </sheetView>
  </sheetViews>
  <sheetFormatPr baseColWidth="10" defaultColWidth="9.140625" defaultRowHeight="15" x14ac:dyDescent="0.25"/>
  <sheetData>
    <row r="2" spans="1:1" x14ac:dyDescent="0.25">
      <c r="A2" t="s">
        <v>84</v>
      </c>
    </row>
    <row r="4" spans="1:1" x14ac:dyDescent="0.25">
      <c r="A4" t="s">
        <v>46</v>
      </c>
    </row>
    <row r="6" spans="1:1" x14ac:dyDescent="0.25">
      <c r="A6" t="s">
        <v>55</v>
      </c>
    </row>
    <row r="7" spans="1:1" x14ac:dyDescent="0.25">
      <c r="A7" t="s">
        <v>88</v>
      </c>
    </row>
    <row r="10" spans="1:1" x14ac:dyDescent="0.25">
      <c r="A10" t="s">
        <v>89</v>
      </c>
    </row>
    <row r="12" spans="1:1" x14ac:dyDescent="0.25">
      <c r="A12" t="s">
        <v>90</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82A5C-F675-4517-8A71-CB55AF0DC244}">
  <sheetPr codeName="Sheet3">
    <tabColor theme="8" tint="-0.249977111117893"/>
  </sheetPr>
  <dimension ref="A4:B18"/>
  <sheetViews>
    <sheetView workbookViewId="0">
      <selection activeCell="D26" sqref="D26"/>
    </sheetView>
  </sheetViews>
  <sheetFormatPr baseColWidth="10" defaultColWidth="9.140625" defaultRowHeight="15" x14ac:dyDescent="0.25"/>
  <sheetData>
    <row r="4" spans="1:2" ht="18.75" x14ac:dyDescent="0.3">
      <c r="A4" s="11">
        <v>1</v>
      </c>
      <c r="B4" t="s">
        <v>76</v>
      </c>
    </row>
    <row r="5" spans="1:2" ht="18.75" x14ac:dyDescent="0.3">
      <c r="A5" s="11"/>
      <c r="B5" t="s">
        <v>78</v>
      </c>
    </row>
    <row r="6" spans="1:2" ht="18.75" x14ac:dyDescent="0.3">
      <c r="A6" s="11"/>
    </row>
    <row r="7" spans="1:2" ht="18.75" x14ac:dyDescent="0.3">
      <c r="A7" s="11">
        <v>2</v>
      </c>
      <c r="B7" t="s">
        <v>79</v>
      </c>
    </row>
    <row r="8" spans="1:2" ht="18.75" x14ac:dyDescent="0.3">
      <c r="A8" s="12"/>
      <c r="B8" t="s">
        <v>77</v>
      </c>
    </row>
    <row r="9" spans="1:2" ht="18.75" x14ac:dyDescent="0.3">
      <c r="A9" s="12"/>
    </row>
    <row r="10" spans="1:2" ht="18.75" x14ac:dyDescent="0.3">
      <c r="A10" s="11">
        <v>3</v>
      </c>
      <c r="B10" t="s">
        <v>82</v>
      </c>
    </row>
    <row r="11" spans="1:2" ht="18.75" x14ac:dyDescent="0.3">
      <c r="A11" s="12"/>
    </row>
    <row r="12" spans="1:2" ht="18.75" x14ac:dyDescent="0.3">
      <c r="A12" s="11">
        <v>4</v>
      </c>
      <c r="B12" t="s">
        <v>83</v>
      </c>
    </row>
    <row r="15" spans="1:2" x14ac:dyDescent="0.25">
      <c r="B15" t="s">
        <v>55</v>
      </c>
    </row>
    <row r="16" spans="1:2" x14ac:dyDescent="0.25">
      <c r="B16" t="s">
        <v>88</v>
      </c>
    </row>
    <row r="18" spans="2:2" x14ac:dyDescent="0.25">
      <c r="B18" t="s">
        <v>89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BF4DA-9CB0-49DA-982F-855848A957DE}">
  <sheetPr>
    <tabColor rgb="FFFFC000"/>
  </sheetPr>
  <dimension ref="A2:G17"/>
  <sheetViews>
    <sheetView workbookViewId="0">
      <selection activeCell="A20" sqref="A20"/>
    </sheetView>
  </sheetViews>
  <sheetFormatPr baseColWidth="10" defaultColWidth="9.140625" defaultRowHeight="15" x14ac:dyDescent="0.25"/>
  <cols>
    <col min="1" max="1" width="29.42578125" bestFit="1" customWidth="1"/>
    <col min="2" max="2" width="12.140625" bestFit="1" customWidth="1"/>
    <col min="3" max="3" width="27.85546875" bestFit="1" customWidth="1"/>
    <col min="4" max="4" width="14.140625" bestFit="1" customWidth="1"/>
    <col min="5" max="5" width="11.28515625" bestFit="1" customWidth="1"/>
    <col min="7" max="7" width="24.5703125" bestFit="1" customWidth="1"/>
  </cols>
  <sheetData>
    <row r="2" spans="1:7" x14ac:dyDescent="0.25">
      <c r="A2" s="2" t="s">
        <v>51</v>
      </c>
    </row>
    <row r="4" spans="1:7" x14ac:dyDescent="0.25">
      <c r="A4" s="1" t="s">
        <v>45</v>
      </c>
      <c r="B4" s="33" t="s">
        <v>75</v>
      </c>
      <c r="C4" s="34"/>
      <c r="D4" s="34"/>
      <c r="E4" s="34"/>
    </row>
    <row r="6" spans="1:7" x14ac:dyDescent="0.25">
      <c r="A6" s="1" t="s">
        <v>49</v>
      </c>
      <c r="B6" s="1" t="s">
        <v>0</v>
      </c>
      <c r="C6" s="1" t="s">
        <v>10</v>
      </c>
      <c r="D6" s="1" t="s">
        <v>1</v>
      </c>
      <c r="E6" s="1" t="s">
        <v>2</v>
      </c>
      <c r="G6" s="1" t="s">
        <v>61</v>
      </c>
    </row>
    <row r="7" spans="1:7" x14ac:dyDescent="0.25">
      <c r="A7" t="s">
        <v>73</v>
      </c>
      <c r="B7" s="13">
        <v>50</v>
      </c>
      <c r="C7" t="s">
        <v>3</v>
      </c>
      <c r="D7">
        <v>350</v>
      </c>
      <c r="E7">
        <f>B7*D7</f>
        <v>17500</v>
      </c>
      <c r="G7" t="s">
        <v>74</v>
      </c>
    </row>
    <row r="9" spans="1:7" x14ac:dyDescent="0.25">
      <c r="A9" s="35" t="str">
        <f>CONCATENATE("Size of each"," ",B4," (bytes)")</f>
        <v>Size of each PCBA Report, Product B (bytes)</v>
      </c>
      <c r="B9" s="35"/>
      <c r="C9" s="35"/>
      <c r="D9" s="35"/>
      <c r="E9">
        <f>4000+SUM(E7:E7)</f>
        <v>21500</v>
      </c>
      <c r="G9" t="s">
        <v>70</v>
      </c>
    </row>
    <row r="12" spans="1:7" x14ac:dyDescent="0.25">
      <c r="A12" s="1" t="s">
        <v>9</v>
      </c>
      <c r="B12" s="13">
        <f>20000/12</f>
        <v>1666.6666666666667</v>
      </c>
      <c r="G12" t="s">
        <v>58</v>
      </c>
    </row>
    <row r="13" spans="1:7" x14ac:dyDescent="0.25">
      <c r="A13" t="s">
        <v>13</v>
      </c>
      <c r="B13">
        <f>E9*B12/1000000</f>
        <v>35.833333333333336</v>
      </c>
      <c r="C13" t="s">
        <v>14</v>
      </c>
      <c r="G13" t="s">
        <v>71</v>
      </c>
    </row>
    <row r="16" spans="1:7" ht="15.75" thickBot="1" x14ac:dyDescent="0.3"/>
    <row r="17" spans="1:7" ht="19.5" thickBot="1" x14ac:dyDescent="0.35">
      <c r="A17" s="6" t="s">
        <v>59</v>
      </c>
      <c r="C17" s="3" t="str">
        <f>B4</f>
        <v>PCBA Report, Product B</v>
      </c>
      <c r="D17" s="4">
        <f>B12</f>
        <v>1666.6666666666667</v>
      </c>
      <c r="E17" s="5">
        <f>B13</f>
        <v>35.833333333333336</v>
      </c>
      <c r="G17" s="6" t="s">
        <v>72</v>
      </c>
    </row>
  </sheetData>
  <mergeCells count="2">
    <mergeCell ref="B4:E4"/>
    <mergeCell ref="A9:D9"/>
  </mergeCells>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2:G26"/>
  <sheetViews>
    <sheetView workbookViewId="0">
      <selection activeCell="B11" sqref="B11"/>
    </sheetView>
  </sheetViews>
  <sheetFormatPr baseColWidth="10" defaultColWidth="9.140625" defaultRowHeight="15" x14ac:dyDescent="0.25"/>
  <cols>
    <col min="1" max="1" width="29.42578125" bestFit="1" customWidth="1"/>
    <col min="2" max="2" width="12.140625" bestFit="1" customWidth="1"/>
    <col min="3" max="3" width="27.85546875" bestFit="1" customWidth="1"/>
    <col min="4" max="4" width="14.140625" bestFit="1" customWidth="1"/>
    <col min="5" max="5" width="11.28515625" bestFit="1" customWidth="1"/>
    <col min="7" max="7" width="24.5703125" bestFit="1" customWidth="1"/>
  </cols>
  <sheetData>
    <row r="2" spans="1:7" x14ac:dyDescent="0.25">
      <c r="A2" s="2" t="s">
        <v>51</v>
      </c>
    </row>
    <row r="4" spans="1:7" x14ac:dyDescent="0.25">
      <c r="A4" s="1" t="s">
        <v>45</v>
      </c>
      <c r="B4" s="33" t="s">
        <v>57</v>
      </c>
      <c r="C4" s="34"/>
      <c r="D4" s="34"/>
      <c r="E4" s="34"/>
    </row>
    <row r="6" spans="1:7" x14ac:dyDescent="0.25">
      <c r="A6" s="1" t="s">
        <v>49</v>
      </c>
      <c r="B6" s="1" t="s">
        <v>0</v>
      </c>
      <c r="C6" s="1" t="s">
        <v>10</v>
      </c>
      <c r="D6" s="1" t="s">
        <v>1</v>
      </c>
      <c r="E6" s="1" t="s">
        <v>2</v>
      </c>
      <c r="G6" s="1" t="s">
        <v>61</v>
      </c>
    </row>
    <row r="7" spans="1:7" x14ac:dyDescent="0.25">
      <c r="A7" t="s">
        <v>4</v>
      </c>
      <c r="B7" s="13">
        <v>0</v>
      </c>
      <c r="C7" t="s">
        <v>3</v>
      </c>
      <c r="D7">
        <v>200</v>
      </c>
      <c r="E7">
        <f>B7*D7</f>
        <v>0</v>
      </c>
      <c r="G7" t="s">
        <v>62</v>
      </c>
    </row>
    <row r="8" spans="1:7" x14ac:dyDescent="0.25">
      <c r="A8" t="s">
        <v>11</v>
      </c>
      <c r="B8" s="13">
        <v>10</v>
      </c>
      <c r="C8" t="s">
        <v>3</v>
      </c>
      <c r="D8">
        <v>250</v>
      </c>
      <c r="E8">
        <f>B8*D8</f>
        <v>2500</v>
      </c>
      <c r="G8" t="s">
        <v>63</v>
      </c>
    </row>
    <row r="9" spans="1:7" x14ac:dyDescent="0.25">
      <c r="A9" t="s">
        <v>5</v>
      </c>
      <c r="B9" s="13">
        <v>120</v>
      </c>
      <c r="C9" t="s">
        <v>3</v>
      </c>
      <c r="D9">
        <v>450</v>
      </c>
      <c r="E9">
        <f>B9*D9</f>
        <v>54000</v>
      </c>
      <c r="G9" t="s">
        <v>64</v>
      </c>
    </row>
    <row r="10" spans="1:7" x14ac:dyDescent="0.25">
      <c r="A10" t="s">
        <v>12</v>
      </c>
      <c r="B10" s="13">
        <v>0</v>
      </c>
      <c r="C10" s="14">
        <v>0</v>
      </c>
      <c r="D10">
        <v>400</v>
      </c>
      <c r="E10">
        <f>B10*C10*D10</f>
        <v>0</v>
      </c>
      <c r="G10" t="s">
        <v>65</v>
      </c>
    </row>
    <row r="11" spans="1:7" x14ac:dyDescent="0.25">
      <c r="A11" t="s">
        <v>6</v>
      </c>
      <c r="B11" s="13">
        <v>70</v>
      </c>
      <c r="C11" t="s">
        <v>3</v>
      </c>
      <c r="D11">
        <v>250</v>
      </c>
      <c r="E11">
        <f>B11*D11</f>
        <v>17500</v>
      </c>
      <c r="G11" t="s">
        <v>66</v>
      </c>
    </row>
    <row r="12" spans="1:7" x14ac:dyDescent="0.25">
      <c r="A12" t="s">
        <v>7</v>
      </c>
      <c r="B12" s="13">
        <v>50</v>
      </c>
      <c r="C12" t="s">
        <v>3</v>
      </c>
      <c r="D12">
        <v>200</v>
      </c>
      <c r="E12">
        <f t="shared" ref="E12" si="0">B12*D12</f>
        <v>10000</v>
      </c>
      <c r="G12" t="s">
        <v>67</v>
      </c>
    </row>
    <row r="13" spans="1:7" x14ac:dyDescent="0.25">
      <c r="A13" t="s">
        <v>8</v>
      </c>
      <c r="B13" s="13">
        <v>0</v>
      </c>
      <c r="C13" s="13">
        <v>10</v>
      </c>
      <c r="D13">
        <v>450</v>
      </c>
      <c r="E13">
        <f>B13*C13*D13</f>
        <v>0</v>
      </c>
      <c r="G13" t="s">
        <v>68</v>
      </c>
    </row>
    <row r="14" spans="1:7" x14ac:dyDescent="0.25">
      <c r="A14" t="s">
        <v>50</v>
      </c>
      <c r="B14" s="13">
        <v>0</v>
      </c>
      <c r="C14" t="s">
        <v>3</v>
      </c>
      <c r="E14">
        <f>B14*D14</f>
        <v>0</v>
      </c>
      <c r="G14" t="s">
        <v>69</v>
      </c>
    </row>
    <row r="16" spans="1:7" x14ac:dyDescent="0.25">
      <c r="A16" t="s">
        <v>81</v>
      </c>
      <c r="B16">
        <f>SUM(B7:B15)</f>
        <v>250</v>
      </c>
    </row>
    <row r="18" spans="1:7" x14ac:dyDescent="0.25">
      <c r="A18" s="35" t="str">
        <f>CONCATENATE("Size of each"," ",B4," (bytes)")</f>
        <v>Size of each PCBA Report, Product A (bytes)</v>
      </c>
      <c r="B18" s="35"/>
      <c r="C18" s="35"/>
      <c r="D18" s="35"/>
      <c r="E18">
        <f>4000+SUM(E7:E14)</f>
        <v>88000</v>
      </c>
      <c r="G18" t="s">
        <v>70</v>
      </c>
    </row>
    <row r="21" spans="1:7" x14ac:dyDescent="0.25">
      <c r="A21" s="1" t="s">
        <v>9</v>
      </c>
      <c r="B21" s="13">
        <v>5000</v>
      </c>
      <c r="G21" t="s">
        <v>58</v>
      </c>
    </row>
    <row r="22" spans="1:7" x14ac:dyDescent="0.25">
      <c r="A22" t="s">
        <v>13</v>
      </c>
      <c r="B22">
        <f>E18*B21/1000000</f>
        <v>440</v>
      </c>
      <c r="C22" t="s">
        <v>14</v>
      </c>
      <c r="G22" t="s">
        <v>71</v>
      </c>
    </row>
    <row r="25" spans="1:7" ht="15.75" thickBot="1" x14ac:dyDescent="0.3"/>
    <row r="26" spans="1:7" ht="19.5" thickBot="1" x14ac:dyDescent="0.35">
      <c r="A26" s="6" t="s">
        <v>59</v>
      </c>
      <c r="C26" s="3" t="str">
        <f>B4</f>
        <v>PCBA Report, Product A</v>
      </c>
      <c r="D26" s="4">
        <f>B21</f>
        <v>5000</v>
      </c>
      <c r="E26" s="5">
        <f>B22</f>
        <v>440</v>
      </c>
      <c r="G26" s="6" t="s">
        <v>72</v>
      </c>
    </row>
  </sheetData>
  <mergeCells count="2">
    <mergeCell ref="B4:E4"/>
    <mergeCell ref="A18:D18"/>
  </mergeCells>
  <pageMargins left="0.7" right="0.7" top="0.75" bottom="0.75" header="0.3" footer="0.3"/>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3962-1B3B-4E6E-BCEB-CEF4511ADA6C}">
  <sheetPr codeName="Sheet4">
    <tabColor theme="9" tint="0.59999389629810485"/>
  </sheetPr>
  <dimension ref="A2:K44"/>
  <sheetViews>
    <sheetView workbookViewId="0">
      <selection activeCell="M36" sqref="M36"/>
    </sheetView>
  </sheetViews>
  <sheetFormatPr baseColWidth="10" defaultColWidth="9.140625" defaultRowHeight="15" x14ac:dyDescent="0.25"/>
  <cols>
    <col min="1" max="1" width="12.42578125" customWidth="1"/>
    <col min="2" max="2" width="47.28515625" bestFit="1" customWidth="1"/>
    <col min="3" max="3" width="14.85546875" bestFit="1" customWidth="1"/>
    <col min="4" max="4" width="9.7109375" customWidth="1"/>
    <col min="5" max="5" width="10.5703125" bestFit="1" customWidth="1"/>
    <col min="6" max="6" width="10.7109375" bestFit="1" customWidth="1"/>
  </cols>
  <sheetData>
    <row r="2" spans="1:11" x14ac:dyDescent="0.25">
      <c r="A2" s="35" t="s">
        <v>60</v>
      </c>
      <c r="B2" s="35"/>
      <c r="C2" s="35"/>
      <c r="D2" s="35"/>
      <c r="E2" s="35"/>
    </row>
    <row r="3" spans="1:11" x14ac:dyDescent="0.25">
      <c r="H3" s="15"/>
    </row>
    <row r="4" spans="1:11" ht="15.75" thickBot="1" x14ac:dyDescent="0.3"/>
    <row r="5" spans="1:11" ht="21" x14ac:dyDescent="0.35">
      <c r="B5" s="16" t="s">
        <v>54</v>
      </c>
      <c r="C5" s="17">
        <f>SUM(D12:D35)</f>
        <v>250</v>
      </c>
      <c r="D5" s="18" t="s">
        <v>53</v>
      </c>
      <c r="E5" s="18"/>
      <c r="F5" s="19"/>
    </row>
    <row r="6" spans="1:11" ht="21" x14ac:dyDescent="0.35">
      <c r="B6" s="23" t="s">
        <v>48</v>
      </c>
      <c r="C6" s="24">
        <f>SUM(C12:C46)</f>
        <v>5000</v>
      </c>
      <c r="D6" s="25" t="s">
        <v>52</v>
      </c>
      <c r="E6" s="25"/>
      <c r="F6" s="26"/>
    </row>
    <row r="7" spans="1:11" ht="27" thickBot="1" x14ac:dyDescent="0.45">
      <c r="B7" s="27" t="s">
        <v>86</v>
      </c>
      <c r="C7" s="28">
        <f>VLOOKUP((INDEX(Plans!A43:C72,(MATCH(C5,Plans!A43:A72,-1)),3)),Plans!A2:B32,2,FALSE)</f>
        <v>300</v>
      </c>
      <c r="D7" s="28" t="s">
        <v>53</v>
      </c>
      <c r="E7" s="28"/>
      <c r="F7" s="29"/>
      <c r="H7" t="s">
        <v>87</v>
      </c>
    </row>
    <row r="11" spans="1:11" x14ac:dyDescent="0.25">
      <c r="B11" s="1" t="s">
        <v>56</v>
      </c>
      <c r="C11" s="20" t="s">
        <v>47</v>
      </c>
      <c r="D11" s="20" t="s">
        <v>14</v>
      </c>
    </row>
    <row r="12" spans="1:11" x14ac:dyDescent="0.25">
      <c r="A12" s="21"/>
      <c r="B12" s="9" t="s">
        <v>57</v>
      </c>
      <c r="C12" s="10">
        <v>5000</v>
      </c>
      <c r="D12" s="10">
        <v>250</v>
      </c>
    </row>
    <row r="13" spans="1:11" x14ac:dyDescent="0.25">
      <c r="B13" s="9"/>
      <c r="C13" s="10"/>
      <c r="D13" s="10"/>
      <c r="F13" s="6" t="s">
        <v>80</v>
      </c>
      <c r="G13" s="6"/>
      <c r="H13" s="6"/>
      <c r="I13" s="6"/>
      <c r="J13" s="6"/>
      <c r="K13" s="6"/>
    </row>
    <row r="14" spans="1:11" x14ac:dyDescent="0.25">
      <c r="B14" s="9"/>
      <c r="C14" s="10"/>
      <c r="D14" s="10"/>
    </row>
    <row r="15" spans="1:11" x14ac:dyDescent="0.25">
      <c r="B15" s="9"/>
      <c r="C15" s="9"/>
      <c r="D15" s="9"/>
    </row>
    <row r="16" spans="1:11" x14ac:dyDescent="0.25">
      <c r="B16" s="9"/>
      <c r="C16" s="9"/>
      <c r="D16" s="10"/>
      <c r="E16" s="7"/>
    </row>
    <row r="17" spans="2:4" x14ac:dyDescent="0.25">
      <c r="B17" s="9"/>
      <c r="C17" s="10"/>
      <c r="D17" s="10"/>
    </row>
    <row r="18" spans="2:4" x14ac:dyDescent="0.25">
      <c r="B18" s="9"/>
      <c r="C18" s="10"/>
      <c r="D18" s="10"/>
    </row>
    <row r="19" spans="2:4" x14ac:dyDescent="0.25">
      <c r="B19" s="9"/>
      <c r="C19" s="10"/>
      <c r="D19" s="10"/>
    </row>
    <row r="20" spans="2:4" x14ac:dyDescent="0.25">
      <c r="B20" s="9"/>
      <c r="C20" s="10"/>
      <c r="D20" s="10"/>
    </row>
    <row r="21" spans="2:4" x14ac:dyDescent="0.25">
      <c r="B21" s="9"/>
      <c r="C21" s="10"/>
      <c r="D21" s="10"/>
    </row>
    <row r="22" spans="2:4" x14ac:dyDescent="0.25">
      <c r="B22" s="9"/>
      <c r="C22" s="10"/>
      <c r="D22" s="10"/>
    </row>
    <row r="23" spans="2:4" x14ac:dyDescent="0.25">
      <c r="B23" s="9"/>
      <c r="C23" s="10"/>
      <c r="D23" s="10"/>
    </row>
    <row r="24" spans="2:4" x14ac:dyDescent="0.25">
      <c r="B24" s="9"/>
      <c r="C24" s="10"/>
      <c r="D24" s="10"/>
    </row>
    <row r="25" spans="2:4" x14ac:dyDescent="0.25">
      <c r="B25" s="9"/>
      <c r="C25" s="10"/>
      <c r="D25" s="10"/>
    </row>
    <row r="26" spans="2:4" x14ac:dyDescent="0.25">
      <c r="B26" s="9"/>
      <c r="C26" s="10"/>
      <c r="D26" s="10"/>
    </row>
    <row r="27" spans="2:4" x14ac:dyDescent="0.25">
      <c r="B27" s="9"/>
      <c r="C27" s="10"/>
      <c r="D27" s="10"/>
    </row>
    <row r="28" spans="2:4" x14ac:dyDescent="0.25">
      <c r="B28" s="9"/>
      <c r="C28" s="10"/>
      <c r="D28" s="10"/>
    </row>
    <row r="29" spans="2:4" x14ac:dyDescent="0.25">
      <c r="B29" s="9"/>
      <c r="C29" s="10"/>
      <c r="D29" s="10"/>
    </row>
    <row r="30" spans="2:4" x14ac:dyDescent="0.25">
      <c r="B30" s="9"/>
      <c r="C30" s="10"/>
      <c r="D30" s="10"/>
    </row>
    <row r="31" spans="2:4" x14ac:dyDescent="0.25">
      <c r="B31" s="9"/>
      <c r="C31" s="10"/>
      <c r="D31" s="10"/>
    </row>
    <row r="32" spans="2:4" x14ac:dyDescent="0.25">
      <c r="B32" s="9"/>
      <c r="C32" s="10"/>
      <c r="D32" s="10"/>
    </row>
    <row r="33" spans="2:4" x14ac:dyDescent="0.25">
      <c r="B33" s="9"/>
      <c r="C33" s="10"/>
      <c r="D33" s="10"/>
    </row>
    <row r="34" spans="2:4" x14ac:dyDescent="0.25">
      <c r="B34" s="9"/>
      <c r="C34" s="10"/>
      <c r="D34" s="10"/>
    </row>
    <row r="35" spans="2:4" x14ac:dyDescent="0.25">
      <c r="B35" s="9"/>
      <c r="C35" s="10"/>
      <c r="D35" s="10"/>
    </row>
    <row r="36" spans="2:4" x14ac:dyDescent="0.25">
      <c r="B36" s="9"/>
      <c r="C36" s="10"/>
      <c r="D36" s="10"/>
    </row>
    <row r="37" spans="2:4" x14ac:dyDescent="0.25">
      <c r="B37" s="9"/>
      <c r="C37" s="10"/>
      <c r="D37" s="10"/>
    </row>
    <row r="38" spans="2:4" x14ac:dyDescent="0.25">
      <c r="B38" s="9"/>
      <c r="C38" s="10"/>
      <c r="D38" s="10"/>
    </row>
    <row r="39" spans="2:4" x14ac:dyDescent="0.25">
      <c r="B39" s="9"/>
      <c r="C39" s="10"/>
      <c r="D39" s="10"/>
    </row>
    <row r="40" spans="2:4" x14ac:dyDescent="0.25">
      <c r="B40" s="9"/>
      <c r="C40" s="10"/>
      <c r="D40" s="10"/>
    </row>
    <row r="41" spans="2:4" x14ac:dyDescent="0.25">
      <c r="B41" s="9"/>
      <c r="C41" s="10"/>
      <c r="D41" s="10"/>
    </row>
    <row r="42" spans="2:4" x14ac:dyDescent="0.25">
      <c r="B42" s="9"/>
      <c r="C42" s="10"/>
      <c r="D42" s="10"/>
    </row>
    <row r="43" spans="2:4" x14ac:dyDescent="0.25">
      <c r="B43" s="9"/>
      <c r="C43" s="10"/>
      <c r="D43" s="10"/>
    </row>
    <row r="44" spans="2:4" x14ac:dyDescent="0.25">
      <c r="B44" s="9"/>
      <c r="C44" s="10"/>
      <c r="D44" s="10"/>
    </row>
  </sheetData>
  <mergeCells count="1">
    <mergeCell ref="A2:E2"/>
  </mergeCells>
  <phoneticPr fontId="3"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BF142-CD1C-4B52-9826-DD0042E0C204}">
  <sheetPr codeName="Sheet5"/>
  <dimension ref="A1:D73"/>
  <sheetViews>
    <sheetView tabSelected="1" workbookViewId="0">
      <selection activeCell="F12" sqref="F12"/>
    </sheetView>
  </sheetViews>
  <sheetFormatPr baseColWidth="10" defaultColWidth="9.140625" defaultRowHeight="15" x14ac:dyDescent="0.25"/>
  <cols>
    <col min="1" max="1" width="18.7109375" customWidth="1"/>
    <col min="2" max="2" width="21.7109375" style="32" customWidth="1"/>
    <col min="3" max="3" width="7.42578125" customWidth="1"/>
    <col min="4" max="4" width="11.5703125" bestFit="1" customWidth="1"/>
  </cols>
  <sheetData>
    <row r="1" spans="1:4" s="36" customFormat="1" ht="30" x14ac:dyDescent="0.25">
      <c r="A1" s="30" t="s">
        <v>93</v>
      </c>
      <c r="B1" s="30" t="s">
        <v>94</v>
      </c>
    </row>
    <row r="2" spans="1:4" x14ac:dyDescent="0.25">
      <c r="A2" s="22" t="s">
        <v>85</v>
      </c>
      <c r="B2" s="31">
        <v>50</v>
      </c>
      <c r="D2" t="s">
        <v>92</v>
      </c>
    </row>
    <row r="3" spans="1:4" x14ac:dyDescent="0.25">
      <c r="A3" s="7" t="s">
        <v>15</v>
      </c>
      <c r="B3" s="31">
        <v>100</v>
      </c>
      <c r="D3" t="s">
        <v>91</v>
      </c>
    </row>
    <row r="4" spans="1:4" x14ac:dyDescent="0.25">
      <c r="A4" s="7" t="s">
        <v>16</v>
      </c>
      <c r="B4" s="31">
        <v>150</v>
      </c>
    </row>
    <row r="5" spans="1:4" x14ac:dyDescent="0.25">
      <c r="A5" s="7" t="s">
        <v>17</v>
      </c>
      <c r="B5" s="31">
        <v>215</v>
      </c>
    </row>
    <row r="6" spans="1:4" x14ac:dyDescent="0.25">
      <c r="A6" s="7" t="s">
        <v>18</v>
      </c>
      <c r="B6" s="31">
        <v>300</v>
      </c>
    </row>
    <row r="7" spans="1:4" x14ac:dyDescent="0.25">
      <c r="A7" s="7" t="s">
        <v>19</v>
      </c>
      <c r="B7" s="31">
        <v>410</v>
      </c>
    </row>
    <row r="8" spans="1:4" x14ac:dyDescent="0.25">
      <c r="A8" s="7" t="s">
        <v>20</v>
      </c>
      <c r="B8" s="31">
        <v>550</v>
      </c>
    </row>
    <row r="9" spans="1:4" x14ac:dyDescent="0.25">
      <c r="A9" s="7" t="s">
        <v>21</v>
      </c>
      <c r="B9" s="31">
        <v>725</v>
      </c>
    </row>
    <row r="10" spans="1:4" x14ac:dyDescent="0.25">
      <c r="A10" s="7" t="s">
        <v>22</v>
      </c>
      <c r="B10" s="31">
        <v>1000</v>
      </c>
    </row>
    <row r="11" spans="1:4" x14ac:dyDescent="0.25">
      <c r="A11" s="7" t="s">
        <v>23</v>
      </c>
      <c r="B11" s="31">
        <v>1300</v>
      </c>
    </row>
    <row r="12" spans="1:4" x14ac:dyDescent="0.25">
      <c r="A12" s="7" t="s">
        <v>24</v>
      </c>
      <c r="B12" s="31">
        <v>1700</v>
      </c>
    </row>
    <row r="13" spans="1:4" x14ac:dyDescent="0.25">
      <c r="A13" s="7" t="s">
        <v>25</v>
      </c>
      <c r="B13" s="31">
        <v>2200</v>
      </c>
    </row>
    <row r="14" spans="1:4" x14ac:dyDescent="0.25">
      <c r="A14" s="7" t="s">
        <v>26</v>
      </c>
      <c r="B14" s="31">
        <v>2900</v>
      </c>
    </row>
    <row r="15" spans="1:4" x14ac:dyDescent="0.25">
      <c r="A15" s="7" t="s">
        <v>27</v>
      </c>
      <c r="B15" s="31">
        <v>3800</v>
      </c>
    </row>
    <row r="16" spans="1:4" x14ac:dyDescent="0.25">
      <c r="A16" s="7" t="s">
        <v>28</v>
      </c>
      <c r="B16" s="31">
        <v>5000</v>
      </c>
    </row>
    <row r="17" spans="1:2" x14ac:dyDescent="0.25">
      <c r="A17" s="7" t="s">
        <v>29</v>
      </c>
      <c r="B17" s="31">
        <v>6500</v>
      </c>
    </row>
    <row r="18" spans="1:2" x14ac:dyDescent="0.25">
      <c r="A18" s="7" t="s">
        <v>30</v>
      </c>
      <c r="B18" s="31">
        <v>8500</v>
      </c>
    </row>
    <row r="19" spans="1:2" x14ac:dyDescent="0.25">
      <c r="A19" s="7" t="s">
        <v>31</v>
      </c>
      <c r="B19" s="31">
        <v>11000</v>
      </c>
    </row>
    <row r="20" spans="1:2" x14ac:dyDescent="0.25">
      <c r="A20" s="7" t="s">
        <v>32</v>
      </c>
      <c r="B20" s="31">
        <v>14500</v>
      </c>
    </row>
    <row r="21" spans="1:2" x14ac:dyDescent="0.25">
      <c r="A21" s="7" t="s">
        <v>33</v>
      </c>
      <c r="B21" s="31">
        <v>18500</v>
      </c>
    </row>
    <row r="22" spans="1:2" x14ac:dyDescent="0.25">
      <c r="A22" s="7" t="s">
        <v>34</v>
      </c>
      <c r="B22" s="31">
        <v>24500</v>
      </c>
    </row>
    <row r="23" spans="1:2" x14ac:dyDescent="0.25">
      <c r="A23" s="7" t="s">
        <v>35</v>
      </c>
      <c r="B23" s="31">
        <v>31500</v>
      </c>
    </row>
    <row r="24" spans="1:2" x14ac:dyDescent="0.25">
      <c r="A24" s="7" t="s">
        <v>36</v>
      </c>
      <c r="B24" s="31">
        <v>41000</v>
      </c>
    </row>
    <row r="25" spans="1:2" x14ac:dyDescent="0.25">
      <c r="A25" s="7" t="s">
        <v>37</v>
      </c>
      <c r="B25" s="31">
        <v>53500</v>
      </c>
    </row>
    <row r="26" spans="1:2" x14ac:dyDescent="0.25">
      <c r="A26" s="7" t="s">
        <v>38</v>
      </c>
      <c r="B26" s="31">
        <v>69500</v>
      </c>
    </row>
    <row r="27" spans="1:2" x14ac:dyDescent="0.25">
      <c r="A27" s="7" t="s">
        <v>39</v>
      </c>
      <c r="B27" s="31">
        <v>90500</v>
      </c>
    </row>
    <row r="28" spans="1:2" x14ac:dyDescent="0.25">
      <c r="A28" s="7" t="s">
        <v>40</v>
      </c>
      <c r="B28" s="31">
        <v>117500</v>
      </c>
    </row>
    <row r="29" spans="1:2" x14ac:dyDescent="0.25">
      <c r="A29" s="7" t="s">
        <v>41</v>
      </c>
      <c r="B29" s="31">
        <v>153000</v>
      </c>
    </row>
    <row r="30" spans="1:2" x14ac:dyDescent="0.25">
      <c r="A30" s="7" t="s">
        <v>42</v>
      </c>
      <c r="B30" s="31">
        <v>200000</v>
      </c>
    </row>
    <row r="31" spans="1:2" x14ac:dyDescent="0.25">
      <c r="A31" s="7" t="s">
        <v>43</v>
      </c>
      <c r="B31" s="31">
        <v>260000</v>
      </c>
    </row>
    <row r="32" spans="1:2" x14ac:dyDescent="0.25">
      <c r="A32" s="7" t="s">
        <v>44</v>
      </c>
      <c r="B32" s="31">
        <v>335000</v>
      </c>
    </row>
    <row r="42" spans="1:3" hidden="1" x14ac:dyDescent="0.25">
      <c r="B42" s="31">
        <f t="shared" ref="B42:B70" si="0">VLOOKUP(C42,A$3:B$32,2,FALSE)</f>
        <v>335000</v>
      </c>
      <c r="C42" s="7" t="s">
        <v>44</v>
      </c>
    </row>
    <row r="43" spans="1:3" hidden="1" x14ac:dyDescent="0.25">
      <c r="A43" s="8">
        <f t="shared" ref="A43:A71" si="1">(B42-B43)/4+B43</f>
        <v>278750</v>
      </c>
      <c r="B43" s="31">
        <f t="shared" si="0"/>
        <v>260000</v>
      </c>
      <c r="C43" s="7" t="s">
        <v>43</v>
      </c>
    </row>
    <row r="44" spans="1:3" hidden="1" x14ac:dyDescent="0.25">
      <c r="A44" s="8">
        <f t="shared" si="1"/>
        <v>215000</v>
      </c>
      <c r="B44" s="31">
        <f t="shared" si="0"/>
        <v>200000</v>
      </c>
      <c r="C44" s="7" t="s">
        <v>42</v>
      </c>
    </row>
    <row r="45" spans="1:3" hidden="1" x14ac:dyDescent="0.25">
      <c r="A45" s="8">
        <f t="shared" si="1"/>
        <v>164750</v>
      </c>
      <c r="B45" s="31">
        <f t="shared" si="0"/>
        <v>153000</v>
      </c>
      <c r="C45" s="7" t="s">
        <v>41</v>
      </c>
    </row>
    <row r="46" spans="1:3" hidden="1" x14ac:dyDescent="0.25">
      <c r="A46" s="8">
        <f t="shared" si="1"/>
        <v>126375</v>
      </c>
      <c r="B46" s="31">
        <f t="shared" si="0"/>
        <v>117500</v>
      </c>
      <c r="C46" s="7" t="s">
        <v>40</v>
      </c>
    </row>
    <row r="47" spans="1:3" hidden="1" x14ac:dyDescent="0.25">
      <c r="A47" s="8">
        <f t="shared" si="1"/>
        <v>97250</v>
      </c>
      <c r="B47" s="31">
        <f t="shared" si="0"/>
        <v>90500</v>
      </c>
      <c r="C47" s="7" t="s">
        <v>39</v>
      </c>
    </row>
    <row r="48" spans="1:3" hidden="1" x14ac:dyDescent="0.25">
      <c r="A48" s="8">
        <f t="shared" si="1"/>
        <v>74750</v>
      </c>
      <c r="B48" s="31">
        <f t="shared" si="0"/>
        <v>69500</v>
      </c>
      <c r="C48" s="7" t="s">
        <v>38</v>
      </c>
    </row>
    <row r="49" spans="1:3" hidden="1" x14ac:dyDescent="0.25">
      <c r="A49" s="8">
        <f t="shared" si="1"/>
        <v>57500</v>
      </c>
      <c r="B49" s="31">
        <f t="shared" si="0"/>
        <v>53500</v>
      </c>
      <c r="C49" s="7" t="s">
        <v>37</v>
      </c>
    </row>
    <row r="50" spans="1:3" hidden="1" x14ac:dyDescent="0.25">
      <c r="A50" s="8">
        <f t="shared" si="1"/>
        <v>44125</v>
      </c>
      <c r="B50" s="31">
        <f t="shared" si="0"/>
        <v>41000</v>
      </c>
      <c r="C50" s="7" t="s">
        <v>36</v>
      </c>
    </row>
    <row r="51" spans="1:3" hidden="1" x14ac:dyDescent="0.25">
      <c r="A51" s="8">
        <f t="shared" si="1"/>
        <v>33875</v>
      </c>
      <c r="B51" s="31">
        <f t="shared" si="0"/>
        <v>31500</v>
      </c>
      <c r="C51" s="7" t="s">
        <v>35</v>
      </c>
    </row>
    <row r="52" spans="1:3" hidden="1" x14ac:dyDescent="0.25">
      <c r="A52" s="8">
        <f t="shared" si="1"/>
        <v>26250</v>
      </c>
      <c r="B52" s="31">
        <f t="shared" si="0"/>
        <v>24500</v>
      </c>
      <c r="C52" s="7" t="s">
        <v>34</v>
      </c>
    </row>
    <row r="53" spans="1:3" hidden="1" x14ac:dyDescent="0.25">
      <c r="A53" s="8">
        <f t="shared" si="1"/>
        <v>20000</v>
      </c>
      <c r="B53" s="31">
        <f t="shared" si="0"/>
        <v>18500</v>
      </c>
      <c r="C53" s="7" t="s">
        <v>33</v>
      </c>
    </row>
    <row r="54" spans="1:3" hidden="1" x14ac:dyDescent="0.25">
      <c r="A54" s="8">
        <f t="shared" si="1"/>
        <v>15500</v>
      </c>
      <c r="B54" s="31">
        <f t="shared" si="0"/>
        <v>14500</v>
      </c>
      <c r="C54" s="7" t="s">
        <v>32</v>
      </c>
    </row>
    <row r="55" spans="1:3" hidden="1" x14ac:dyDescent="0.25">
      <c r="A55" s="8">
        <f t="shared" si="1"/>
        <v>11875</v>
      </c>
      <c r="B55" s="31">
        <f t="shared" si="0"/>
        <v>11000</v>
      </c>
      <c r="C55" s="7" t="s">
        <v>31</v>
      </c>
    </row>
    <row r="56" spans="1:3" hidden="1" x14ac:dyDescent="0.25">
      <c r="A56" s="8">
        <f t="shared" si="1"/>
        <v>9125</v>
      </c>
      <c r="B56" s="31">
        <f t="shared" si="0"/>
        <v>8500</v>
      </c>
      <c r="C56" s="7" t="s">
        <v>30</v>
      </c>
    </row>
    <row r="57" spans="1:3" hidden="1" x14ac:dyDescent="0.25">
      <c r="A57" s="8">
        <f t="shared" si="1"/>
        <v>7000</v>
      </c>
      <c r="B57" s="31">
        <f t="shared" si="0"/>
        <v>6500</v>
      </c>
      <c r="C57" s="7" t="s">
        <v>29</v>
      </c>
    </row>
    <row r="58" spans="1:3" hidden="1" x14ac:dyDescent="0.25">
      <c r="A58" s="8">
        <f t="shared" si="1"/>
        <v>5375</v>
      </c>
      <c r="B58" s="31">
        <f t="shared" si="0"/>
        <v>5000</v>
      </c>
      <c r="C58" s="7" t="s">
        <v>28</v>
      </c>
    </row>
    <row r="59" spans="1:3" hidden="1" x14ac:dyDescent="0.25">
      <c r="A59" s="8">
        <f t="shared" si="1"/>
        <v>4100</v>
      </c>
      <c r="B59" s="31">
        <f t="shared" si="0"/>
        <v>3800</v>
      </c>
      <c r="C59" s="7" t="s">
        <v>27</v>
      </c>
    </row>
    <row r="60" spans="1:3" hidden="1" x14ac:dyDescent="0.25">
      <c r="A60" s="8">
        <f t="shared" si="1"/>
        <v>3125</v>
      </c>
      <c r="B60" s="31">
        <f t="shared" si="0"/>
        <v>2900</v>
      </c>
      <c r="C60" s="7" t="s">
        <v>26</v>
      </c>
    </row>
    <row r="61" spans="1:3" hidden="1" x14ac:dyDescent="0.25">
      <c r="A61" s="8">
        <f t="shared" si="1"/>
        <v>2375</v>
      </c>
      <c r="B61" s="31">
        <f t="shared" si="0"/>
        <v>2200</v>
      </c>
      <c r="C61" s="7" t="s">
        <v>25</v>
      </c>
    </row>
    <row r="62" spans="1:3" hidden="1" x14ac:dyDescent="0.25">
      <c r="A62" s="8">
        <f t="shared" si="1"/>
        <v>1825</v>
      </c>
      <c r="B62" s="31">
        <f t="shared" si="0"/>
        <v>1700</v>
      </c>
      <c r="C62" s="7" t="s">
        <v>24</v>
      </c>
    </row>
    <row r="63" spans="1:3" hidden="1" x14ac:dyDescent="0.25">
      <c r="A63" s="8">
        <f t="shared" si="1"/>
        <v>1400</v>
      </c>
      <c r="B63" s="31">
        <f t="shared" si="0"/>
        <v>1300</v>
      </c>
      <c r="C63" s="7" t="s">
        <v>23</v>
      </c>
    </row>
    <row r="64" spans="1:3" hidden="1" x14ac:dyDescent="0.25">
      <c r="A64" s="8">
        <f t="shared" si="1"/>
        <v>1075</v>
      </c>
      <c r="B64" s="31">
        <f t="shared" si="0"/>
        <v>1000</v>
      </c>
      <c r="C64" s="7" t="s">
        <v>22</v>
      </c>
    </row>
    <row r="65" spans="1:3" hidden="1" x14ac:dyDescent="0.25">
      <c r="A65" s="8">
        <f t="shared" si="1"/>
        <v>793.75</v>
      </c>
      <c r="B65" s="31">
        <f t="shared" si="0"/>
        <v>725</v>
      </c>
      <c r="C65" s="7" t="s">
        <v>21</v>
      </c>
    </row>
    <row r="66" spans="1:3" hidden="1" x14ac:dyDescent="0.25">
      <c r="A66" s="8">
        <f t="shared" si="1"/>
        <v>593.75</v>
      </c>
      <c r="B66" s="31">
        <f t="shared" si="0"/>
        <v>550</v>
      </c>
      <c r="C66" s="7" t="s">
        <v>20</v>
      </c>
    </row>
    <row r="67" spans="1:3" hidden="1" x14ac:dyDescent="0.25">
      <c r="A67" s="8">
        <f t="shared" si="1"/>
        <v>445</v>
      </c>
      <c r="B67" s="31">
        <f t="shared" si="0"/>
        <v>410</v>
      </c>
      <c r="C67" s="7" t="s">
        <v>19</v>
      </c>
    </row>
    <row r="68" spans="1:3" hidden="1" x14ac:dyDescent="0.25">
      <c r="A68" s="8">
        <f t="shared" si="1"/>
        <v>327.5</v>
      </c>
      <c r="B68" s="31">
        <f t="shared" si="0"/>
        <v>300</v>
      </c>
      <c r="C68" s="7" t="s">
        <v>18</v>
      </c>
    </row>
    <row r="69" spans="1:3" hidden="1" x14ac:dyDescent="0.25">
      <c r="A69" s="8">
        <f t="shared" si="1"/>
        <v>236.25</v>
      </c>
      <c r="B69" s="31">
        <f t="shared" si="0"/>
        <v>215</v>
      </c>
      <c r="C69" s="7" t="s">
        <v>17</v>
      </c>
    </row>
    <row r="70" spans="1:3" hidden="1" x14ac:dyDescent="0.25">
      <c r="A70" s="8">
        <f t="shared" si="1"/>
        <v>166.25</v>
      </c>
      <c r="B70" s="31">
        <f t="shared" si="0"/>
        <v>150</v>
      </c>
      <c r="C70" s="7" t="s">
        <v>16</v>
      </c>
    </row>
    <row r="71" spans="1:3" hidden="1" x14ac:dyDescent="0.25">
      <c r="A71" s="8">
        <f t="shared" si="1"/>
        <v>112.5</v>
      </c>
      <c r="B71" s="31">
        <f>VLOOKUP(C71,A$3:B$32,2,FALSE)</f>
        <v>100</v>
      </c>
      <c r="C71" s="7" t="s">
        <v>15</v>
      </c>
    </row>
    <row r="72" spans="1:3" hidden="1" x14ac:dyDescent="0.25">
      <c r="A72">
        <v>62</v>
      </c>
      <c r="B72" s="32">
        <v>50</v>
      </c>
      <c r="C72" s="7" t="s">
        <v>85</v>
      </c>
    </row>
    <row r="73" spans="1:3" hidden="1" x14ac:dyDescent="0.25">
      <c r="C73" s="7" t="s">
        <v>85</v>
      </c>
    </row>
  </sheetData>
  <sortState xmlns:xlrd2="http://schemas.microsoft.com/office/spreadsheetml/2017/richdata2" ref="B3:C32">
    <sortCondition ref="B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29678b-45df-4a2d-ae2d-57335bc52324" xsi:nil="true"/>
    <lcf76f155ced4ddcb4097134ff3c332f xmlns="99075f80-0fe0-47f2-abf3-4ad7bd9821df">
      <Terms xmlns="http://schemas.microsoft.com/office/infopath/2007/PartnerControls"/>
    </lcf76f155ced4ddcb4097134ff3c332f>
    <Classification xmlns="99075f80-0fe0-47f2-abf3-4ad7bd9821df">Proprietary</Classification>
    <Valid_x0020_To xmlns="99075f80-0fe0-47f2-abf3-4ad7bd9821df" xsi:nil="true"/>
    <_Flow_SignoffStatus xmlns="99075f80-0fe0-47f2-abf3-4ad7bd9821df" xsi:nil="true"/>
    <Revision xmlns="99075f80-0fe0-47f2-abf3-4ad7bd9821df" xsi:nil="true"/>
    <Document_x0020_Number xmlns="99075f80-0fe0-47f2-abf3-4ad7bd9821df">WA-INF-nnnn</Document_x0020_Number>
    <Valid_x0020_From xmlns="99075f80-0fe0-47f2-abf3-4ad7bd9821df" xsi:nil="true"/>
    <Document_x0020_Status xmlns="99075f80-0fe0-47f2-abf3-4ad7bd9821df">Draft</Document_x0020_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F00F0981ECC874AA045759C733D6D80" ma:contentTypeVersion="25" ma:contentTypeDescription="Opprett et nytt dokument." ma:contentTypeScope="" ma:versionID="cedc46d4d36a54f16996ae545fe4517c">
  <xsd:schema xmlns:xsd="http://www.w3.org/2001/XMLSchema" xmlns:xs="http://www.w3.org/2001/XMLSchema" xmlns:p="http://schemas.microsoft.com/office/2006/metadata/properties" xmlns:ns2="99075f80-0fe0-47f2-abf3-4ad7bd9821df" xmlns:ns3="f529678b-45df-4a2d-ae2d-57335bc52324" targetNamespace="http://schemas.microsoft.com/office/2006/metadata/properties" ma:root="true" ma:fieldsID="9ca170dac24534de27cc82fcb5718815" ns2:_="" ns3:_="">
    <xsd:import namespace="99075f80-0fe0-47f2-abf3-4ad7bd9821df"/>
    <xsd:import namespace="f529678b-45df-4a2d-ae2d-57335bc5232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Classification" minOccurs="0"/>
                <xsd:element ref="ns2:MediaServiceSearchProperties" minOccurs="0"/>
                <xsd:element ref="ns2:Document_x0020_Number" minOccurs="0"/>
                <xsd:element ref="ns2:Document_x0020_Status" minOccurs="0"/>
                <xsd:element ref="ns2:Revision" minOccurs="0"/>
                <xsd:element ref="ns2:Valid_x0020_From" minOccurs="0"/>
                <xsd:element ref="ns2:Valid_x0020_To"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75f80-0fe0-47f2-abf3-4ad7bd982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22d465c5-e4f8-4d3b-b99d-d85c230440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Classification" ma:index="24" nillable="true" ma:displayName="Classification" ma:default="General \ All Employees" ma:description="Information Classification" ma:format="Dropdown" ma:internalName="Classification">
      <xsd:simpleType>
        <xsd:restriction base="dms:Choice">
          <xsd:enumeration value="Public"/>
          <xsd:enumeration value="General \ Anyone"/>
          <xsd:enumeration value="General \ All Employees"/>
          <xsd:enumeration value="Confidential \ Anyone"/>
          <xsd:enumeration value="Confidential \ All Employees"/>
          <xsd:enumeration value="Confidential \ Trusted People"/>
          <xsd:enumeration value="Highly Confidential \ All Employees"/>
          <xsd:enumeration value="Highly Confidential \ Specific People"/>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ument_x0020_Number" ma:index="26" nillable="true" ma:displayName="Document Number" ma:default="WA-INF-nnnn" ma:internalName="Document_x0020_Number">
      <xsd:simpleType>
        <xsd:restriction base="dms:Text">
          <xsd:maxLength value="30"/>
        </xsd:restriction>
      </xsd:simpleType>
    </xsd:element>
    <xsd:element name="Document_x0020_Status" ma:index="27" nillable="true" ma:displayName="Document Status" ma:default="Draft" ma:format="Dropdown" ma:internalName="Document_x0020_Status">
      <xsd:simpleType>
        <xsd:restriction base="dms:Choice">
          <xsd:enumeration value="Draft"/>
          <xsd:enumeration value="Review"/>
          <xsd:enumeration value="Approved"/>
          <xsd:enumeration value="Published"/>
          <xsd:enumeration value="Removed"/>
        </xsd:restriction>
      </xsd:simpleType>
    </xsd:element>
    <xsd:element name="Revision" ma:index="28" nillable="true" ma:displayName="Revision" ma:internalName="Revision">
      <xsd:simpleType>
        <xsd:restriction base="dms:Text">
          <xsd:maxLength value="20"/>
        </xsd:restriction>
      </xsd:simpleType>
    </xsd:element>
    <xsd:element name="Valid_x0020_From" ma:index="29" nillable="true" ma:displayName="Valid From" ma:format="DateOnly" ma:internalName="Valid_x0020_From">
      <xsd:simpleType>
        <xsd:restriction base="dms:DateTime"/>
      </xsd:simpleType>
    </xsd:element>
    <xsd:element name="Valid_x0020_To" ma:index="30" nillable="true" ma:displayName="Valid To" ma:format="DateOnly" ma:internalName="Valid_x0020_To">
      <xsd:simpleType>
        <xsd:restriction base="dms:DateTime"/>
      </xsd:simpleType>
    </xsd:element>
    <xsd:element name="MediaServiceLocation" ma:index="31" nillable="true" ma:displayName="Location" ma:indexed="true" ma:internalName="MediaServiceLocation" ma:readOnly="true">
      <xsd:simpleType>
        <xsd:restriction base="dms:Text"/>
      </xsd:simpleType>
    </xsd:element>
    <xsd:element name="_Flow_SignoffStatus" ma:index="32" nillable="true" ma:displayName="Godkjenningsstatus" ma:internalName="Godkjennings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29678b-45df-4a2d-ae2d-57335bc52324"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1ea0902a-799c-44cd-a949-0f7b47655d6e}" ma:internalName="TaxCatchAll" ma:showField="CatchAllData" ma:web="f529678b-45df-4a2d-ae2d-57335bc523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EC569-9EA4-49F5-95DB-A30FAA666C6B}">
  <ds:schemaRefs>
    <ds:schemaRef ds:uri="http://www.w3.org/XML/1998/namespace"/>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schemas.microsoft.com/office/2006/documentManagement/types"/>
    <ds:schemaRef ds:uri="f529678b-45df-4a2d-ae2d-57335bc52324"/>
    <ds:schemaRef ds:uri="99075f80-0fe0-47f2-abf3-4ad7bd9821df"/>
    <ds:schemaRef ds:uri="http://purl.org/dc/terms/"/>
  </ds:schemaRefs>
</ds:datastoreItem>
</file>

<file path=customXml/itemProps2.xml><?xml version="1.0" encoding="utf-8"?>
<ds:datastoreItem xmlns:ds="http://schemas.openxmlformats.org/officeDocument/2006/customXml" ds:itemID="{DB15692B-2D73-45F3-965A-483DC1D229C7}">
  <ds:schemaRefs>
    <ds:schemaRef ds:uri="http://schemas.microsoft.com/sharepoint/v3/contenttype/forms"/>
  </ds:schemaRefs>
</ds:datastoreItem>
</file>

<file path=customXml/itemProps3.xml><?xml version="1.0" encoding="utf-8"?>
<ds:datastoreItem xmlns:ds="http://schemas.openxmlformats.org/officeDocument/2006/customXml" ds:itemID="{8F7E16E9-7712-49D0-AB9D-CF1A7A0D6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075f80-0fe0-47f2-abf3-4ad7bd9821df"/>
    <ds:schemaRef ds:uri="f529678b-45df-4a2d-ae2d-57335bc523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88cd3e9-ab4c-4643-991d-3af73a9dd25d}" enabled="1" method="Standard" siteId="{af756dfa-ec70-4f30-a6c4-e4cb574f794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Disclaimer</vt:lpstr>
      <vt:lpstr>1 - Instructions</vt:lpstr>
      <vt:lpstr>2a Simple UUT Report Content</vt:lpstr>
      <vt:lpstr>2b Detailed UUT Report Content</vt:lpstr>
      <vt:lpstr>3 - Summary</vt:lpstr>
      <vt:lpstr>Plans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Arne Danielsen</dc:creator>
  <cp:lastModifiedBy>Lise Gram Eriksen</cp:lastModifiedBy>
  <dcterms:created xsi:type="dcterms:W3CDTF">2015-06-05T18:17:20Z</dcterms:created>
  <dcterms:modified xsi:type="dcterms:W3CDTF">2025-11-27T09:47:26Z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0x010100FF00F0981ECC874AA045759C733D6D80</vt:lpwstr>
  </property>
</Properties>
</file>