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euafs\MANFS-MediaCity\NEW_ PROJECTS\.0. CCA Projects\01. AIC CCA Admin\Tech\Guidance Notes\Editing Versions NEW\"/>
    </mc:Choice>
  </mc:AlternateContent>
  <xr:revisionPtr revIDLastSave="0" documentId="8_{567628AC-4C3E-49BD-9710-D6216DD0F431}" xr6:coauthVersionLast="47" xr6:coauthVersionMax="47" xr10:uidLastSave="{00000000-0000-0000-0000-000000000000}"/>
  <workbookProtection workbookAlgorithmName="SHA-512" workbookHashValue="zahqFTWZnaV3pvGo0o51vQD94cqVaiuc8LAwD125vye53rLjn6m74sIKO7Dxr/Q3hPwviQHzxTL0CMiSmovKeA==" workbookSaltValue="A3It2iTuhLkLFkUlHk2dcg==" workbookSpinCount="100000" lockStructure="1"/>
  <bookViews>
    <workbookView xWindow="28680" yWindow="-120" windowWidth="29040" windowHeight="15840" tabRatio="665" xr2:uid="{00000000-000D-0000-FFFF-FFFF00000000}"/>
  </bookViews>
  <sheets>
    <sheet name="1. Why NOVEM" sheetId="3" r:id="rId1"/>
    <sheet name="2. Enter your info here" sheetId="12" r:id="rId2"/>
    <sheet name="2. Example - Discont product" sheetId="9" r:id="rId3"/>
    <sheet name="2. Example - New product" sheetId="11" r:id="rId4"/>
    <sheet name="3. Finding yellow info" sheetId="4" state="hidden" r:id="rId5"/>
    <sheet name="4. Calculating primary energy" sheetId="6" r:id="rId6"/>
    <sheet name="Free for your calculations" sheetId="13"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4" i="12" l="1"/>
  <c r="O93" i="12"/>
  <c r="M94" i="12"/>
  <c r="M93" i="12"/>
  <c r="K94" i="12"/>
  <c r="K93" i="12"/>
  <c r="I94" i="12"/>
  <c r="I93" i="12"/>
  <c r="G94" i="12"/>
  <c r="G93" i="12"/>
  <c r="O76" i="12"/>
  <c r="O75" i="12"/>
  <c r="M76" i="12"/>
  <c r="M75" i="12"/>
  <c r="K76" i="12"/>
  <c r="K75" i="12"/>
  <c r="I76" i="12"/>
  <c r="I75" i="12"/>
  <c r="G76" i="12"/>
  <c r="G75" i="12"/>
  <c r="O58" i="12"/>
  <c r="O57" i="12"/>
  <c r="M58" i="12"/>
  <c r="M57" i="12"/>
  <c r="K58" i="12"/>
  <c r="K57" i="12"/>
  <c r="I58" i="12"/>
  <c r="I57" i="12"/>
  <c r="G58" i="12"/>
  <c r="G57" i="12"/>
  <c r="G20" i="12" l="1"/>
  <c r="O84" i="12"/>
  <c r="M84" i="12"/>
  <c r="K84" i="12"/>
  <c r="I84" i="12"/>
  <c r="G84" i="12"/>
  <c r="G66" i="12"/>
  <c r="O66" i="12"/>
  <c r="M66" i="12"/>
  <c r="K66" i="12"/>
  <c r="I66" i="12"/>
  <c r="G48" i="12"/>
  <c r="O48" i="12"/>
  <c r="M48" i="12"/>
  <c r="K48" i="12"/>
  <c r="I48" i="12"/>
  <c r="O115" i="12" l="1"/>
  <c r="I115" i="12"/>
  <c r="O114" i="12"/>
  <c r="I114" i="12"/>
  <c r="O113" i="12"/>
  <c r="I113" i="12"/>
  <c r="O112" i="12"/>
  <c r="I112" i="12"/>
  <c r="O111" i="12"/>
  <c r="I111" i="12"/>
  <c r="O110" i="12"/>
  <c r="I110" i="12"/>
  <c r="O109" i="12"/>
  <c r="I109" i="12"/>
  <c r="O108" i="12"/>
  <c r="I108" i="12"/>
  <c r="O107" i="12"/>
  <c r="I107" i="12"/>
  <c r="O106" i="12"/>
  <c r="I106" i="12"/>
  <c r="O105" i="12"/>
  <c r="I105" i="12"/>
  <c r="O104" i="12"/>
  <c r="I104" i="12"/>
  <c r="O103" i="12"/>
  <c r="I103" i="12"/>
  <c r="O102" i="12"/>
  <c r="I102" i="12"/>
  <c r="O101" i="12"/>
  <c r="I101" i="12"/>
  <c r="P115" i="12"/>
  <c r="P114" i="12"/>
  <c r="P113" i="12"/>
  <c r="P112" i="12"/>
  <c r="P111" i="12"/>
  <c r="M115" i="12"/>
  <c r="M95" i="12"/>
  <c r="M113" i="12"/>
  <c r="I95" i="12"/>
  <c r="M111" i="12"/>
  <c r="K115" i="12"/>
  <c r="K114" i="12"/>
  <c r="K113" i="12"/>
  <c r="K112" i="12"/>
  <c r="P110" i="12"/>
  <c r="P109" i="12"/>
  <c r="P108" i="12"/>
  <c r="P107" i="12"/>
  <c r="P106" i="12"/>
  <c r="O77" i="12"/>
  <c r="M109" i="12"/>
  <c r="M108" i="12"/>
  <c r="M107" i="12"/>
  <c r="G77" i="12"/>
  <c r="K110" i="12"/>
  <c r="K109" i="12"/>
  <c r="K108" i="12"/>
  <c r="K107" i="12"/>
  <c r="K106" i="12"/>
  <c r="G59" i="12"/>
  <c r="P105" i="12"/>
  <c r="P104" i="12"/>
  <c r="P103" i="12"/>
  <c r="P102" i="12"/>
  <c r="P101" i="12"/>
  <c r="M105" i="12"/>
  <c r="M59" i="12"/>
  <c r="M102" i="12"/>
  <c r="M101" i="12"/>
  <c r="K105" i="12"/>
  <c r="K104" i="12"/>
  <c r="K103" i="12"/>
  <c r="K102" i="12"/>
  <c r="S36" i="12"/>
  <c r="S35" i="12"/>
  <c r="S34" i="12"/>
  <c r="S33" i="12"/>
  <c r="S32" i="12"/>
  <c r="G30" i="12"/>
  <c r="V24" i="12"/>
  <c r="M25" i="12" s="1"/>
  <c r="M23" i="12"/>
  <c r="V16" i="12"/>
  <c r="V22" i="12" s="1"/>
  <c r="M16" i="12"/>
  <c r="G22" i="11"/>
  <c r="O112" i="11"/>
  <c r="I112" i="11"/>
  <c r="O111" i="11"/>
  <c r="I111" i="11"/>
  <c r="O110" i="11"/>
  <c r="I110" i="11"/>
  <c r="O109" i="11"/>
  <c r="I109" i="11"/>
  <c r="O108" i="11"/>
  <c r="I108" i="11"/>
  <c r="O107" i="11"/>
  <c r="I107" i="11"/>
  <c r="O106" i="11"/>
  <c r="I106" i="11"/>
  <c r="O105" i="11"/>
  <c r="I105" i="11"/>
  <c r="O104" i="11"/>
  <c r="I104" i="11"/>
  <c r="O103" i="11"/>
  <c r="I103" i="11"/>
  <c r="O102" i="11"/>
  <c r="I102" i="11"/>
  <c r="O101" i="11"/>
  <c r="I101" i="11"/>
  <c r="O100" i="11"/>
  <c r="I100" i="11"/>
  <c r="O99" i="11"/>
  <c r="I99" i="11"/>
  <c r="O98" i="11"/>
  <c r="I98" i="11"/>
  <c r="O91" i="11"/>
  <c r="P112" i="11" s="1"/>
  <c r="M91" i="11"/>
  <c r="P111" i="11" s="1"/>
  <c r="K91" i="11"/>
  <c r="P110" i="11" s="1"/>
  <c r="I91" i="11"/>
  <c r="P109" i="11" s="1"/>
  <c r="G91" i="11"/>
  <c r="P108" i="11" s="1"/>
  <c r="O90" i="11"/>
  <c r="O92" i="11" s="1"/>
  <c r="M90" i="11"/>
  <c r="M92" i="11" s="1"/>
  <c r="K90" i="11"/>
  <c r="M110" i="11" s="1"/>
  <c r="I90" i="11"/>
  <c r="M109" i="11" s="1"/>
  <c r="G90" i="11"/>
  <c r="G92" i="11" s="1"/>
  <c r="O82" i="11"/>
  <c r="K112" i="11" s="1"/>
  <c r="M82" i="11"/>
  <c r="K111" i="11" s="1"/>
  <c r="K82" i="11"/>
  <c r="K110" i="11" s="1"/>
  <c r="I82" i="11"/>
  <c r="K109" i="11" s="1"/>
  <c r="G82" i="11"/>
  <c r="K108" i="11" s="1"/>
  <c r="O74" i="11"/>
  <c r="P107" i="11" s="1"/>
  <c r="M74" i="11"/>
  <c r="P106" i="11" s="1"/>
  <c r="K74" i="11"/>
  <c r="P105" i="11" s="1"/>
  <c r="I74" i="11"/>
  <c r="P104" i="11" s="1"/>
  <c r="G74" i="11"/>
  <c r="P103" i="11" s="1"/>
  <c r="O73" i="11"/>
  <c r="O75" i="11" s="1"/>
  <c r="M73" i="11"/>
  <c r="M106" i="11" s="1"/>
  <c r="K73" i="11"/>
  <c r="M105" i="11" s="1"/>
  <c r="I73" i="11"/>
  <c r="I75" i="11" s="1"/>
  <c r="G73" i="11"/>
  <c r="G75" i="11" s="1"/>
  <c r="O65" i="11"/>
  <c r="K107" i="11" s="1"/>
  <c r="M65" i="11"/>
  <c r="K106" i="11" s="1"/>
  <c r="K65" i="11"/>
  <c r="K105" i="11" s="1"/>
  <c r="I65" i="11"/>
  <c r="K104" i="11" s="1"/>
  <c r="G65" i="11"/>
  <c r="K103" i="11" s="1"/>
  <c r="O57" i="11"/>
  <c r="P102" i="11" s="1"/>
  <c r="M57" i="11"/>
  <c r="P101" i="11" s="1"/>
  <c r="K57" i="11"/>
  <c r="P100" i="11" s="1"/>
  <c r="I57" i="11"/>
  <c r="P99" i="11" s="1"/>
  <c r="G57" i="11"/>
  <c r="P98" i="11" s="1"/>
  <c r="O56" i="11"/>
  <c r="M102" i="11" s="1"/>
  <c r="M56" i="11"/>
  <c r="M101" i="11" s="1"/>
  <c r="K56" i="11"/>
  <c r="K58" i="11" s="1"/>
  <c r="I56" i="11"/>
  <c r="I58" i="11" s="1"/>
  <c r="G56" i="11"/>
  <c r="M98" i="11" s="1"/>
  <c r="O48" i="11"/>
  <c r="K102" i="11" s="1"/>
  <c r="M48" i="11"/>
  <c r="K101" i="11" s="1"/>
  <c r="K48" i="11"/>
  <c r="K100" i="11" s="1"/>
  <c r="I48" i="11"/>
  <c r="K99" i="11" s="1"/>
  <c r="G48" i="11"/>
  <c r="S36" i="11"/>
  <c r="S35" i="11"/>
  <c r="S34" i="11"/>
  <c r="S33" i="11"/>
  <c r="S32" i="11"/>
  <c r="G30" i="11"/>
  <c r="V24" i="11"/>
  <c r="M25" i="11" s="1"/>
  <c r="M23" i="11"/>
  <c r="G20" i="11"/>
  <c r="V16" i="11"/>
  <c r="V22" i="11" s="1"/>
  <c r="M16" i="11"/>
  <c r="O112" i="9"/>
  <c r="I112" i="9"/>
  <c r="O111" i="9"/>
  <c r="I111" i="9"/>
  <c r="O110" i="9"/>
  <c r="I110" i="9"/>
  <c r="O109" i="9"/>
  <c r="I109" i="9"/>
  <c r="O108" i="9"/>
  <c r="I108" i="9"/>
  <c r="O107" i="9"/>
  <c r="I107" i="9"/>
  <c r="O106" i="9"/>
  <c r="I106" i="9"/>
  <c r="O105" i="9"/>
  <c r="I105" i="9"/>
  <c r="O104" i="9"/>
  <c r="I104" i="9"/>
  <c r="O103" i="9"/>
  <c r="I103" i="9"/>
  <c r="O102" i="9"/>
  <c r="I102" i="9"/>
  <c r="O101" i="9"/>
  <c r="I101" i="9"/>
  <c r="O100" i="9"/>
  <c r="I100" i="9"/>
  <c r="O99" i="9"/>
  <c r="I99" i="9"/>
  <c r="O98" i="9"/>
  <c r="I98" i="9"/>
  <c r="I92" i="9"/>
  <c r="O91" i="9"/>
  <c r="P112" i="9" s="1"/>
  <c r="M91" i="9"/>
  <c r="P111" i="9" s="1"/>
  <c r="K91" i="9"/>
  <c r="P110" i="9" s="1"/>
  <c r="I91" i="9"/>
  <c r="P109" i="9" s="1"/>
  <c r="G91" i="9"/>
  <c r="P108" i="9" s="1"/>
  <c r="O90" i="9"/>
  <c r="O92" i="9" s="1"/>
  <c r="M90" i="9"/>
  <c r="M92" i="9" s="1"/>
  <c r="K90" i="9"/>
  <c r="M110" i="9" s="1"/>
  <c r="I90" i="9"/>
  <c r="M109" i="9" s="1"/>
  <c r="G90" i="9"/>
  <c r="G92" i="9" s="1"/>
  <c r="O82" i="9"/>
  <c r="K112" i="9" s="1"/>
  <c r="M82" i="9"/>
  <c r="K111" i="9" s="1"/>
  <c r="K82" i="9"/>
  <c r="K110" i="9" s="1"/>
  <c r="I82" i="9"/>
  <c r="K109" i="9" s="1"/>
  <c r="G82" i="9"/>
  <c r="K108" i="9" s="1"/>
  <c r="O74" i="9"/>
  <c r="P107" i="9" s="1"/>
  <c r="M74" i="9"/>
  <c r="P106" i="9" s="1"/>
  <c r="K74" i="9"/>
  <c r="P105" i="9" s="1"/>
  <c r="I74" i="9"/>
  <c r="P104" i="9" s="1"/>
  <c r="G74" i="9"/>
  <c r="P103" i="9" s="1"/>
  <c r="O73" i="9"/>
  <c r="O75" i="9" s="1"/>
  <c r="M73" i="9"/>
  <c r="M106" i="9" s="1"/>
  <c r="K73" i="9"/>
  <c r="M105" i="9" s="1"/>
  <c r="I73" i="9"/>
  <c r="I75" i="9" s="1"/>
  <c r="G73" i="9"/>
  <c r="G75" i="9" s="1"/>
  <c r="O65" i="9"/>
  <c r="K107" i="9" s="1"/>
  <c r="M65" i="9"/>
  <c r="K106" i="9" s="1"/>
  <c r="K65" i="9"/>
  <c r="K105" i="9" s="1"/>
  <c r="I65" i="9"/>
  <c r="K104" i="9" s="1"/>
  <c r="G65" i="9"/>
  <c r="K103" i="9" s="1"/>
  <c r="O57" i="9"/>
  <c r="P102" i="9" s="1"/>
  <c r="M57" i="9"/>
  <c r="P101" i="9" s="1"/>
  <c r="K57" i="9"/>
  <c r="P100" i="9" s="1"/>
  <c r="I57" i="9"/>
  <c r="P99" i="9" s="1"/>
  <c r="G57" i="9"/>
  <c r="P98" i="9" s="1"/>
  <c r="O56" i="9"/>
  <c r="M102" i="9" s="1"/>
  <c r="M56" i="9"/>
  <c r="M101" i="9" s="1"/>
  <c r="K56" i="9"/>
  <c r="K58" i="9" s="1"/>
  <c r="I56" i="9"/>
  <c r="I58" i="9" s="1"/>
  <c r="G56" i="9"/>
  <c r="M98" i="9" s="1"/>
  <c r="O48" i="9"/>
  <c r="K102" i="9" s="1"/>
  <c r="M48" i="9"/>
  <c r="K101" i="9" s="1"/>
  <c r="K48" i="9"/>
  <c r="K100" i="9" s="1"/>
  <c r="I48" i="9"/>
  <c r="K99" i="9" s="1"/>
  <c r="G48" i="9"/>
  <c r="K98" i="9" s="1"/>
  <c r="S36" i="9"/>
  <c r="S35" i="9"/>
  <c r="S34" i="9"/>
  <c r="S33" i="9"/>
  <c r="S32" i="9"/>
  <c r="G30" i="9"/>
  <c r="V24" i="9"/>
  <c r="G24" i="9"/>
  <c r="M23" i="9"/>
  <c r="V22" i="9"/>
  <c r="G20" i="9"/>
  <c r="V16" i="9"/>
  <c r="M16" i="9"/>
  <c r="M17" i="9" l="1"/>
  <c r="M100" i="9"/>
  <c r="K40" i="9"/>
  <c r="M100" i="11"/>
  <c r="I92" i="11"/>
  <c r="K40" i="11"/>
  <c r="M99" i="11"/>
  <c r="M108" i="9"/>
  <c r="M40" i="9"/>
  <c r="O40" i="11"/>
  <c r="M104" i="11"/>
  <c r="G21" i="11"/>
  <c r="G24" i="11" s="1"/>
  <c r="G31" i="11" s="1"/>
  <c r="M18" i="9"/>
  <c r="M58" i="9"/>
  <c r="K75" i="9"/>
  <c r="M112" i="9"/>
  <c r="G40" i="9"/>
  <c r="O40" i="9"/>
  <c r="M58" i="11"/>
  <c r="K75" i="11"/>
  <c r="M108" i="11"/>
  <c r="G23" i="11"/>
  <c r="I40" i="9"/>
  <c r="G40" i="11"/>
  <c r="M112" i="11"/>
  <c r="K40" i="12"/>
  <c r="I40" i="12"/>
  <c r="M40" i="12"/>
  <c r="M112" i="12"/>
  <c r="O59" i="12"/>
  <c r="K77" i="12"/>
  <c r="K95" i="12"/>
  <c r="M104" i="12"/>
  <c r="M114" i="12"/>
  <c r="M77" i="12"/>
  <c r="M110" i="12"/>
  <c r="D85" i="12"/>
  <c r="D49" i="12"/>
  <c r="I59" i="12"/>
  <c r="M106" i="12"/>
  <c r="K59" i="12"/>
  <c r="D67" i="12"/>
  <c r="I77" i="12"/>
  <c r="G95" i="12"/>
  <c r="O95" i="12"/>
  <c r="K111" i="12"/>
  <c r="G40" i="12"/>
  <c r="O40" i="12"/>
  <c r="M103" i="12"/>
  <c r="K101" i="12"/>
  <c r="M17" i="11"/>
  <c r="M18" i="11"/>
  <c r="D49" i="11"/>
  <c r="M40" i="11"/>
  <c r="D66" i="11"/>
  <c r="M103" i="11"/>
  <c r="M107" i="11"/>
  <c r="M111" i="11"/>
  <c r="D83" i="11"/>
  <c r="I40" i="11"/>
  <c r="G58" i="11"/>
  <c r="O58" i="11"/>
  <c r="M75" i="11"/>
  <c r="K92" i="11"/>
  <c r="K98" i="11"/>
  <c r="M104" i="9"/>
  <c r="G31" i="9"/>
  <c r="I21" i="9"/>
  <c r="I23" i="9"/>
  <c r="I22" i="9"/>
  <c r="I20" i="9"/>
  <c r="D66" i="9"/>
  <c r="M99" i="9"/>
  <c r="M103" i="9"/>
  <c r="M107" i="9"/>
  <c r="M111" i="9"/>
  <c r="D83" i="9"/>
  <c r="M25" i="9"/>
  <c r="G58" i="9"/>
  <c r="O58" i="9"/>
  <c r="M75" i="9"/>
  <c r="K92" i="9"/>
  <c r="D49" i="9"/>
  <c r="D25" i="11" l="1"/>
  <c r="V21" i="9"/>
  <c r="V21" i="12"/>
  <c r="D25" i="12"/>
  <c r="G24" i="12"/>
  <c r="M18" i="12" s="1"/>
  <c r="I23" i="12"/>
  <c r="I22" i="12"/>
  <c r="I21" i="12"/>
  <c r="I20" i="12"/>
  <c r="I23" i="11"/>
  <c r="I22" i="11"/>
  <c r="I21" i="11"/>
  <c r="I20" i="11"/>
  <c r="V21" i="11"/>
  <c r="D25" i="9"/>
  <c r="I24" i="9"/>
  <c r="M21" i="9"/>
  <c r="V23" i="9" l="1"/>
  <c r="M26" i="9"/>
  <c r="M21" i="11"/>
  <c r="I24" i="12"/>
  <c r="V23" i="12"/>
  <c r="M27" i="12" s="1"/>
  <c r="M26" i="12"/>
  <c r="M21" i="12"/>
  <c r="G31" i="12"/>
  <c r="M17" i="12"/>
  <c r="I24" i="11"/>
  <c r="V23" i="11"/>
  <c r="M26" i="11"/>
  <c r="M27" i="9" l="1"/>
  <c r="M24" i="9"/>
  <c r="M24" i="12"/>
  <c r="M27" i="11"/>
  <c r="M24" i="11"/>
  <c r="G17" i="6" l="1"/>
  <c r="F17" i="6"/>
  <c r="G16" i="6"/>
  <c r="F16" i="6"/>
  <c r="G14" i="6"/>
  <c r="G13" i="6"/>
  <c r="G12" i="6"/>
  <c r="G11" i="6"/>
  <c r="G10" i="6"/>
  <c r="G9" i="6"/>
  <c r="G8" i="6"/>
  <c r="G7" i="6"/>
  <c r="G6" i="6"/>
  <c r="G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jgartside</author>
  </authors>
  <commentList>
    <comment ref="G61" authorId="0" shapeId="0" xr:uid="{00000000-0006-0000-0100-000001000000}">
      <text>
        <r>
          <rPr>
            <sz val="9"/>
            <color indexed="81"/>
            <rFont val="Tahoma"/>
            <family val="2"/>
          </rPr>
          <t>Must represent 24 months</t>
        </r>
      </text>
    </comment>
    <comment ref="I61" authorId="0" shapeId="0" xr:uid="{00000000-0006-0000-0100-000002000000}">
      <text>
        <r>
          <rPr>
            <sz val="9"/>
            <color indexed="81"/>
            <rFont val="Tahoma"/>
            <family val="2"/>
          </rPr>
          <t>Must represent 24 months</t>
        </r>
      </text>
    </comment>
    <comment ref="K61" authorId="0" shapeId="0" xr:uid="{00000000-0006-0000-0100-000003000000}">
      <text>
        <r>
          <rPr>
            <sz val="9"/>
            <color indexed="81"/>
            <rFont val="Tahoma"/>
            <family val="2"/>
          </rPr>
          <t>Must represent 24 months</t>
        </r>
      </text>
    </comment>
    <comment ref="M61" authorId="0" shapeId="0" xr:uid="{00000000-0006-0000-0100-000004000000}">
      <text>
        <r>
          <rPr>
            <sz val="9"/>
            <color indexed="81"/>
            <rFont val="Tahoma"/>
            <family val="2"/>
          </rPr>
          <t>Must represent 24 months</t>
        </r>
      </text>
    </comment>
    <comment ref="O61" authorId="0" shapeId="0" xr:uid="{00000000-0006-0000-0100-000005000000}">
      <text>
        <r>
          <rPr>
            <sz val="9"/>
            <color indexed="81"/>
            <rFont val="Tahoma"/>
            <family val="2"/>
          </rPr>
          <t>Must represent 24 months</t>
        </r>
      </text>
    </comment>
    <comment ref="G79" authorId="0" shapeId="0" xr:uid="{00000000-0006-0000-0100-000006000000}">
      <text>
        <r>
          <rPr>
            <sz val="9"/>
            <color indexed="81"/>
            <rFont val="Tahoma"/>
            <family val="2"/>
          </rPr>
          <t>Must represent 24 months</t>
        </r>
      </text>
    </comment>
    <comment ref="I79" authorId="0" shapeId="0" xr:uid="{00000000-0006-0000-0100-000007000000}">
      <text>
        <r>
          <rPr>
            <sz val="9"/>
            <color indexed="81"/>
            <rFont val="Tahoma"/>
            <family val="2"/>
          </rPr>
          <t>Must represent 24 months</t>
        </r>
      </text>
    </comment>
    <comment ref="K79" authorId="0" shapeId="0" xr:uid="{00000000-0006-0000-0100-000008000000}">
      <text>
        <r>
          <rPr>
            <sz val="9"/>
            <color indexed="81"/>
            <rFont val="Tahoma"/>
            <family val="2"/>
          </rPr>
          <t>Must represent 24 months</t>
        </r>
      </text>
    </comment>
    <comment ref="M79" authorId="0" shapeId="0" xr:uid="{00000000-0006-0000-0100-000009000000}">
      <text>
        <r>
          <rPr>
            <sz val="9"/>
            <color indexed="81"/>
            <rFont val="Tahoma"/>
            <family val="2"/>
          </rPr>
          <t>Must represent 24 months</t>
        </r>
      </text>
    </comment>
    <comment ref="O79" authorId="0" shapeId="0" xr:uid="{00000000-0006-0000-0100-00000A000000}">
      <text>
        <r>
          <rPr>
            <sz val="9"/>
            <color indexed="81"/>
            <rFont val="Tahoma"/>
            <family val="2"/>
          </rPr>
          <t>Must represent 24 months</t>
        </r>
      </text>
    </comment>
    <comment ref="G97" authorId="0" shapeId="0" xr:uid="{00000000-0006-0000-0100-00000B000000}">
      <text>
        <r>
          <rPr>
            <sz val="9"/>
            <color indexed="81"/>
            <rFont val="Tahoma"/>
            <family val="2"/>
          </rPr>
          <t>Must represent 24 months</t>
        </r>
      </text>
    </comment>
    <comment ref="I97" authorId="0" shapeId="0" xr:uid="{00000000-0006-0000-0100-00000C000000}">
      <text>
        <r>
          <rPr>
            <sz val="9"/>
            <color indexed="81"/>
            <rFont val="Tahoma"/>
            <family val="2"/>
          </rPr>
          <t>Must represent 24 months</t>
        </r>
      </text>
    </comment>
    <comment ref="K97" authorId="0" shapeId="0" xr:uid="{00000000-0006-0000-0100-00000D000000}">
      <text>
        <r>
          <rPr>
            <sz val="9"/>
            <color indexed="81"/>
            <rFont val="Tahoma"/>
            <family val="2"/>
          </rPr>
          <t>Must represent 24 months</t>
        </r>
      </text>
    </comment>
    <comment ref="M97" authorId="0" shapeId="0" xr:uid="{00000000-0006-0000-0100-00000E000000}">
      <text>
        <r>
          <rPr>
            <sz val="9"/>
            <color indexed="81"/>
            <rFont val="Tahoma"/>
            <family val="2"/>
          </rPr>
          <t>Must represent 24 months</t>
        </r>
      </text>
    </comment>
    <comment ref="O97" authorId="0" shapeId="0" xr:uid="{00000000-0006-0000-0100-00000F000000}">
      <text>
        <r>
          <rPr>
            <sz val="9"/>
            <color indexed="81"/>
            <rFont val="Tahoma"/>
            <family val="2"/>
          </rPr>
          <t>Must represent 24 months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jgartside</author>
  </authors>
  <commentList>
    <comment ref="G60" authorId="0" shapeId="0" xr:uid="{00000000-0006-0000-0200-000001000000}">
      <text>
        <r>
          <rPr>
            <sz val="9"/>
            <color indexed="81"/>
            <rFont val="Tahoma"/>
            <family val="2"/>
          </rPr>
          <t>Must represent 24 months</t>
        </r>
      </text>
    </comment>
    <comment ref="I60" authorId="0" shapeId="0" xr:uid="{00000000-0006-0000-0200-000002000000}">
      <text>
        <r>
          <rPr>
            <sz val="9"/>
            <color indexed="81"/>
            <rFont val="Tahoma"/>
            <family val="2"/>
          </rPr>
          <t>Must represent 24 months</t>
        </r>
      </text>
    </comment>
    <comment ref="K60" authorId="0" shapeId="0" xr:uid="{00000000-0006-0000-0200-000003000000}">
      <text>
        <r>
          <rPr>
            <sz val="9"/>
            <color indexed="81"/>
            <rFont val="Tahoma"/>
            <family val="2"/>
          </rPr>
          <t>Must represent 24 months</t>
        </r>
      </text>
    </comment>
    <comment ref="M60" authorId="0" shapeId="0" xr:uid="{00000000-0006-0000-0200-000004000000}">
      <text>
        <r>
          <rPr>
            <sz val="9"/>
            <color indexed="81"/>
            <rFont val="Tahoma"/>
            <family val="2"/>
          </rPr>
          <t>Must represent 24 months</t>
        </r>
      </text>
    </comment>
    <comment ref="O60" authorId="0" shapeId="0" xr:uid="{00000000-0006-0000-0200-000005000000}">
      <text>
        <r>
          <rPr>
            <sz val="9"/>
            <color indexed="81"/>
            <rFont val="Tahoma"/>
            <family val="2"/>
          </rPr>
          <t>Must represent 24 months</t>
        </r>
      </text>
    </comment>
    <comment ref="G77" authorId="0" shapeId="0" xr:uid="{00000000-0006-0000-0200-000006000000}">
      <text>
        <r>
          <rPr>
            <sz val="9"/>
            <color indexed="81"/>
            <rFont val="Tahoma"/>
            <family val="2"/>
          </rPr>
          <t>Must represent 24 months</t>
        </r>
      </text>
    </comment>
    <comment ref="I77" authorId="0" shapeId="0" xr:uid="{00000000-0006-0000-0200-000007000000}">
      <text>
        <r>
          <rPr>
            <sz val="9"/>
            <color indexed="81"/>
            <rFont val="Tahoma"/>
            <family val="2"/>
          </rPr>
          <t>Must represent 24 months</t>
        </r>
      </text>
    </comment>
    <comment ref="K77" authorId="0" shapeId="0" xr:uid="{00000000-0006-0000-0200-000008000000}">
      <text>
        <r>
          <rPr>
            <sz val="9"/>
            <color indexed="81"/>
            <rFont val="Tahoma"/>
            <family val="2"/>
          </rPr>
          <t>Must represent 24 months</t>
        </r>
      </text>
    </comment>
    <comment ref="M77" authorId="0" shapeId="0" xr:uid="{00000000-0006-0000-0200-000009000000}">
      <text>
        <r>
          <rPr>
            <sz val="9"/>
            <color indexed="81"/>
            <rFont val="Tahoma"/>
            <family val="2"/>
          </rPr>
          <t>Must represent 24 months</t>
        </r>
      </text>
    </comment>
    <comment ref="O77" authorId="0" shapeId="0" xr:uid="{00000000-0006-0000-0200-00000A000000}">
      <text>
        <r>
          <rPr>
            <sz val="9"/>
            <color indexed="81"/>
            <rFont val="Tahoma"/>
            <family val="2"/>
          </rPr>
          <t>Must represent 24 months</t>
        </r>
      </text>
    </comment>
    <comment ref="G94" authorId="0" shapeId="0" xr:uid="{00000000-0006-0000-0200-00000B000000}">
      <text>
        <r>
          <rPr>
            <sz val="9"/>
            <color indexed="81"/>
            <rFont val="Tahoma"/>
            <family val="2"/>
          </rPr>
          <t>Must represent 24 months</t>
        </r>
      </text>
    </comment>
    <comment ref="I94" authorId="0" shapeId="0" xr:uid="{00000000-0006-0000-0200-00000C000000}">
      <text>
        <r>
          <rPr>
            <sz val="9"/>
            <color indexed="81"/>
            <rFont val="Tahoma"/>
            <family val="2"/>
          </rPr>
          <t>Must represent 24 months</t>
        </r>
      </text>
    </comment>
    <comment ref="K94" authorId="0" shapeId="0" xr:uid="{00000000-0006-0000-0200-00000D000000}">
      <text>
        <r>
          <rPr>
            <sz val="9"/>
            <color indexed="81"/>
            <rFont val="Tahoma"/>
            <family val="2"/>
          </rPr>
          <t>Must represent 24 months</t>
        </r>
      </text>
    </comment>
    <comment ref="M94" authorId="0" shapeId="0" xr:uid="{00000000-0006-0000-0200-00000E000000}">
      <text>
        <r>
          <rPr>
            <sz val="9"/>
            <color indexed="81"/>
            <rFont val="Tahoma"/>
            <family val="2"/>
          </rPr>
          <t>Must represent 24 months</t>
        </r>
      </text>
    </comment>
    <comment ref="O94" authorId="0" shapeId="0" xr:uid="{00000000-0006-0000-0200-00000F000000}">
      <text>
        <r>
          <rPr>
            <sz val="9"/>
            <color indexed="81"/>
            <rFont val="Tahoma"/>
            <family val="2"/>
          </rPr>
          <t>Must represent 24 months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jgartside</author>
  </authors>
  <commentList>
    <comment ref="G60" authorId="0" shapeId="0" xr:uid="{00000000-0006-0000-0300-000001000000}">
      <text>
        <r>
          <rPr>
            <sz val="9"/>
            <color indexed="81"/>
            <rFont val="Tahoma"/>
            <family val="2"/>
          </rPr>
          <t>Must represent 24 months</t>
        </r>
      </text>
    </comment>
    <comment ref="I60" authorId="0" shapeId="0" xr:uid="{00000000-0006-0000-0300-000002000000}">
      <text>
        <r>
          <rPr>
            <sz val="9"/>
            <color indexed="81"/>
            <rFont val="Tahoma"/>
            <family val="2"/>
          </rPr>
          <t>Must represent 24 months</t>
        </r>
      </text>
    </comment>
    <comment ref="K60" authorId="0" shapeId="0" xr:uid="{00000000-0006-0000-0300-000003000000}">
      <text>
        <r>
          <rPr>
            <sz val="9"/>
            <color indexed="81"/>
            <rFont val="Tahoma"/>
            <family val="2"/>
          </rPr>
          <t>Must represent 24 months</t>
        </r>
      </text>
    </comment>
    <comment ref="M60" authorId="0" shapeId="0" xr:uid="{00000000-0006-0000-0300-000004000000}">
      <text>
        <r>
          <rPr>
            <sz val="9"/>
            <color indexed="81"/>
            <rFont val="Tahoma"/>
            <family val="2"/>
          </rPr>
          <t>Must represent 24 months</t>
        </r>
      </text>
    </comment>
    <comment ref="O60" authorId="0" shapeId="0" xr:uid="{00000000-0006-0000-0300-000005000000}">
      <text>
        <r>
          <rPr>
            <sz val="9"/>
            <color indexed="81"/>
            <rFont val="Tahoma"/>
            <family val="2"/>
          </rPr>
          <t>Must represent 24 months</t>
        </r>
      </text>
    </comment>
    <comment ref="G77" authorId="0" shapeId="0" xr:uid="{00000000-0006-0000-0300-000006000000}">
      <text>
        <r>
          <rPr>
            <sz val="9"/>
            <color indexed="81"/>
            <rFont val="Tahoma"/>
            <family val="2"/>
          </rPr>
          <t>Must represent 24 months</t>
        </r>
      </text>
    </comment>
    <comment ref="I77" authorId="0" shapeId="0" xr:uid="{00000000-0006-0000-0300-000007000000}">
      <text>
        <r>
          <rPr>
            <sz val="9"/>
            <color indexed="81"/>
            <rFont val="Tahoma"/>
            <family val="2"/>
          </rPr>
          <t>Must represent 24 months</t>
        </r>
      </text>
    </comment>
    <comment ref="K77" authorId="0" shapeId="0" xr:uid="{00000000-0006-0000-0300-000008000000}">
      <text>
        <r>
          <rPr>
            <sz val="9"/>
            <color indexed="81"/>
            <rFont val="Tahoma"/>
            <family val="2"/>
          </rPr>
          <t>Must represent 24 months</t>
        </r>
      </text>
    </comment>
    <comment ref="M77" authorId="0" shapeId="0" xr:uid="{00000000-0006-0000-0300-000009000000}">
      <text>
        <r>
          <rPr>
            <sz val="9"/>
            <color indexed="81"/>
            <rFont val="Tahoma"/>
            <family val="2"/>
          </rPr>
          <t>Must represent 24 months</t>
        </r>
      </text>
    </comment>
    <comment ref="O77" authorId="0" shapeId="0" xr:uid="{00000000-0006-0000-0300-00000A000000}">
      <text>
        <r>
          <rPr>
            <sz val="9"/>
            <color indexed="81"/>
            <rFont val="Tahoma"/>
            <family val="2"/>
          </rPr>
          <t>Must represent 24 months</t>
        </r>
      </text>
    </comment>
    <comment ref="G94" authorId="0" shapeId="0" xr:uid="{00000000-0006-0000-0300-00000B000000}">
      <text>
        <r>
          <rPr>
            <sz val="9"/>
            <color indexed="81"/>
            <rFont val="Tahoma"/>
            <family val="2"/>
          </rPr>
          <t>Must represent 24 months</t>
        </r>
      </text>
    </comment>
    <comment ref="I94" authorId="0" shapeId="0" xr:uid="{00000000-0006-0000-0300-00000C000000}">
      <text>
        <r>
          <rPr>
            <sz val="9"/>
            <color indexed="81"/>
            <rFont val="Tahoma"/>
            <family val="2"/>
          </rPr>
          <t>Must represent 24 months</t>
        </r>
      </text>
    </comment>
    <comment ref="K94" authorId="0" shapeId="0" xr:uid="{00000000-0006-0000-0300-00000D000000}">
      <text>
        <r>
          <rPr>
            <sz val="9"/>
            <color indexed="81"/>
            <rFont val="Tahoma"/>
            <family val="2"/>
          </rPr>
          <t>Must represent 24 months</t>
        </r>
      </text>
    </comment>
    <comment ref="M94" authorId="0" shapeId="0" xr:uid="{00000000-0006-0000-0300-00000E000000}">
      <text>
        <r>
          <rPr>
            <sz val="9"/>
            <color indexed="81"/>
            <rFont val="Tahoma"/>
            <family val="2"/>
          </rPr>
          <t>Must represent 24 months</t>
        </r>
      </text>
    </comment>
    <comment ref="O94" authorId="0" shapeId="0" xr:uid="{00000000-0006-0000-0300-00000F000000}">
      <text>
        <r>
          <rPr>
            <sz val="9"/>
            <color indexed="81"/>
            <rFont val="Tahoma"/>
            <family val="2"/>
          </rPr>
          <t>Must represent 24 months</t>
        </r>
      </text>
    </comment>
  </commentList>
</comments>
</file>

<file path=xl/sharedStrings.xml><?xml version="1.0" encoding="utf-8"?>
<sst xmlns="http://schemas.openxmlformats.org/spreadsheetml/2006/main" count="561" uniqueCount="145">
  <si>
    <t>How to calculate a NOVEM target and work out if you'll be better off</t>
  </si>
  <si>
    <t>Product 1</t>
  </si>
  <si>
    <t>Product 2</t>
  </si>
  <si>
    <t>Site 1</t>
  </si>
  <si>
    <t>Site 2</t>
  </si>
  <si>
    <t>Facility Reference</t>
  </si>
  <si>
    <t xml:space="preserve">Base Year </t>
  </si>
  <si>
    <t>Site Name</t>
  </si>
  <si>
    <t>How many product groups apply at this site</t>
  </si>
  <si>
    <t>C)  Data for each product at the site</t>
  </si>
  <si>
    <t>Company Name</t>
  </si>
  <si>
    <t>Target Unit Reference Number</t>
  </si>
  <si>
    <t>Number of sites in your Target Unit</t>
  </si>
  <si>
    <t>Name</t>
  </si>
  <si>
    <t>Based on current reporting requirements:</t>
  </si>
  <si>
    <t>kWh</t>
  </si>
  <si>
    <t>'Non-specific product energy'</t>
  </si>
  <si>
    <t>Product 3
Primary Energy use: PE3 kWh
Production: T3 tonnes</t>
  </si>
  <si>
    <r>
      <t>Product 2
Primary Energy use: PE2</t>
    </r>
    <r>
      <rPr>
        <sz val="11"/>
        <color theme="1"/>
        <rFont val="Calibri"/>
        <family val="2"/>
        <scheme val="minor"/>
      </rPr>
      <t xml:space="preserve"> kWh
Production: T2</t>
    </r>
    <r>
      <rPr>
        <sz val="11"/>
        <color theme="1"/>
        <rFont val="Calibri"/>
        <family val="2"/>
        <scheme val="minor"/>
      </rPr>
      <t xml:space="preserve"> tonnes</t>
    </r>
  </si>
  <si>
    <r>
      <t>Product 1
Primary Energy use: PE1</t>
    </r>
    <r>
      <rPr>
        <sz val="11"/>
        <color theme="1"/>
        <rFont val="Calibri"/>
        <family val="2"/>
        <scheme val="minor"/>
      </rPr>
      <t xml:space="preserve"> kWh
Production: T1</t>
    </r>
    <r>
      <rPr>
        <sz val="11"/>
        <color theme="1"/>
        <rFont val="Calibri"/>
        <family val="2"/>
        <scheme val="minor"/>
      </rPr>
      <t xml:space="preserve"> tonnes</t>
    </r>
  </si>
  <si>
    <t>All products
Primary Energy use: PE1 kWh
Production: T1 tonnes</t>
  </si>
  <si>
    <t>Site 4</t>
  </si>
  <si>
    <t>Site 3</t>
  </si>
  <si>
    <t>Target Year situation:</t>
  </si>
  <si>
    <t>Base Year situation:</t>
  </si>
  <si>
    <t>In the example above, site 1 has stopped making one product since base year and site 4 has introduced a new product since base year.
No changes have occurred at site 2 whilst site 3 does not wish to break down it's products into separate groups.</t>
  </si>
  <si>
    <r>
      <rPr>
        <b/>
        <i/>
        <sz val="10"/>
        <color theme="1"/>
        <rFont val="Calibri"/>
        <family val="2"/>
        <scheme val="minor"/>
      </rPr>
      <t xml:space="preserve">'Non-specific product energy' -  </t>
    </r>
    <r>
      <rPr>
        <i/>
        <sz val="10"/>
        <color theme="1"/>
        <rFont val="Calibri"/>
        <family val="2"/>
        <scheme val="minor"/>
      </rPr>
      <t xml:space="preserve">This is the primary energy used across the remaining site, i.e. not exclusively for any product, and should be apportioned to each product.  How this has been achieved should be explained (e.g. split by proportion of total production).  The primary energy use against each product (e.g. PE1, PE2 etc) should </t>
    </r>
    <r>
      <rPr>
        <i/>
        <u/>
        <sz val="10"/>
        <color theme="1"/>
        <rFont val="Calibri"/>
        <family val="2"/>
        <scheme val="minor"/>
      </rPr>
      <t xml:space="preserve">include </t>
    </r>
    <r>
      <rPr>
        <i/>
        <sz val="10"/>
        <color theme="1"/>
        <rFont val="Calibri"/>
        <family val="2"/>
        <scheme val="minor"/>
      </rPr>
      <t>this non product specific energy.</t>
    </r>
  </si>
  <si>
    <t>Worksheet 1 - An example to illustrate why the NOVEM may be useful</t>
  </si>
  <si>
    <r>
      <t>The diagrams below illustrate where energy is used across different sites within a CCA target unit (</t>
    </r>
    <r>
      <rPr>
        <sz val="14"/>
        <color theme="1"/>
        <rFont val="Calibri"/>
        <family val="2"/>
        <scheme val="minor"/>
      </rPr>
      <t>a target unit can be a site or an organisation with multi sites</t>
    </r>
    <r>
      <rPr>
        <i/>
        <sz val="14"/>
        <color theme="1"/>
        <rFont val="Calibri"/>
        <family val="2"/>
        <scheme val="minor"/>
      </rPr>
      <t>).</t>
    </r>
  </si>
  <si>
    <t>If the new product at site 4 is very energy intensive (i.e. it uses a lot more energy for each tonne it makes of this new product compared to the others), it may mean that the company misses its CCA target even though they have been implementing energy savings.</t>
  </si>
  <si>
    <t>The 'NOVEM' methodology considers the energy intensity of each product and for changes in volumes between the products.</t>
  </si>
  <si>
    <t>Manchester</t>
  </si>
  <si>
    <t>FDF1/F09998</t>
  </si>
  <si>
    <t>FDF1/F09999</t>
  </si>
  <si>
    <t>If you want to switch to a NOVEM target, you must be able to:</t>
  </si>
  <si>
    <t>-</t>
  </si>
  <si>
    <t>Measure or estimate the primary energy used by each product group.  Any energy not used specifically by any product group (e.g. offices) must be allocated to the different product groups in some way.</t>
  </si>
  <si>
    <t>Identify the different product groups at the sites where you think it is needed.</t>
  </si>
  <si>
    <r>
      <t xml:space="preserve">Quantify the tonnage for each product group in the base year </t>
    </r>
    <r>
      <rPr>
        <u/>
        <sz val="12"/>
        <color theme="5" tint="-0.249977111117893"/>
        <rFont val="Calibri"/>
        <family val="2"/>
        <scheme val="minor"/>
      </rPr>
      <t>and</t>
    </r>
    <r>
      <rPr>
        <sz val="12"/>
        <color theme="5" tint="-0.249977111117893"/>
        <rFont val="Calibri"/>
        <family val="2"/>
        <scheme val="minor"/>
      </rPr>
      <t xml:space="preserve"> from the start of the current target period onwards.</t>
    </r>
  </si>
  <si>
    <t>Retain an audit trail to substantiate any data provided )e.g. production records, copies of estimations including assumptions made).</t>
  </si>
  <si>
    <t>Please read Guidance Note 11 for further information.</t>
  </si>
  <si>
    <t>Your forecast performance with and without the NOVEM is calculated in the blue box below</t>
  </si>
  <si>
    <t>â    â    â    â    â    â    â</t>
  </si>
  <si>
    <t>this spreadsheet can currently cope with up to 5 sites, if you have more please ask the help line for a bespoke version</t>
  </si>
  <si>
    <t>Energy Source</t>
  </si>
  <si>
    <t>Conversion to Primary Energy 
(kWh primary / 
kWh delivered)</t>
  </si>
  <si>
    <r>
      <t>Conversion to kg Carbon equivalent (kgC</t>
    </r>
    <r>
      <rPr>
        <b/>
        <vertAlign val="subscript"/>
        <sz val="11"/>
        <color theme="1"/>
        <rFont val="Calibri"/>
        <family val="2"/>
        <scheme val="minor"/>
      </rPr>
      <t>e</t>
    </r>
    <r>
      <rPr>
        <b/>
        <sz val="11"/>
        <color theme="1"/>
        <rFont val="Calibri"/>
        <family val="2"/>
        <scheme val="minor"/>
      </rPr>
      <t xml:space="preserve"> / 
kWh primary)</t>
    </r>
  </si>
  <si>
    <r>
      <t>Conversion to tonnes CO</t>
    </r>
    <r>
      <rPr>
        <b/>
        <vertAlign val="subscript"/>
        <sz val="11"/>
        <color theme="1"/>
        <rFont val="Calibri"/>
        <family val="2"/>
        <scheme val="minor"/>
      </rPr>
      <t xml:space="preserve">2e 
</t>
    </r>
    <r>
      <rPr>
        <b/>
        <sz val="11"/>
        <color theme="1"/>
        <rFont val="Calibri"/>
        <family val="2"/>
        <scheme val="minor"/>
      </rPr>
      <t>(kgC</t>
    </r>
    <r>
      <rPr>
        <b/>
        <vertAlign val="subscript"/>
        <sz val="11"/>
        <color theme="1"/>
        <rFont val="Calibri"/>
        <family val="2"/>
        <scheme val="minor"/>
      </rPr>
      <t>e</t>
    </r>
    <r>
      <rPr>
        <b/>
        <sz val="11"/>
        <color theme="1"/>
        <rFont val="Calibri"/>
        <family val="2"/>
        <scheme val="minor"/>
      </rPr>
      <t xml:space="preserve"> / tonnes CO</t>
    </r>
    <r>
      <rPr>
        <b/>
        <vertAlign val="subscript"/>
        <sz val="11"/>
        <color theme="1"/>
        <rFont val="Calibri"/>
        <family val="2"/>
        <scheme val="minor"/>
      </rPr>
      <t>2e</t>
    </r>
    <r>
      <rPr>
        <b/>
        <sz val="11"/>
        <color theme="1"/>
        <rFont val="Calibri"/>
        <family val="2"/>
        <scheme val="minor"/>
      </rPr>
      <t>)</t>
    </r>
  </si>
  <si>
    <t>Units</t>
  </si>
  <si>
    <t>Conversion from units to kWh delivered</t>
  </si>
  <si>
    <t>Electricity (from the grid)</t>
  </si>
  <si>
    <t>Natural Gas</t>
  </si>
  <si>
    <t>See gas bills</t>
  </si>
  <si>
    <t>Electricity (from renewables)</t>
  </si>
  <si>
    <t>Heavy Fuel Oil</t>
  </si>
  <si>
    <t>litres</t>
  </si>
  <si>
    <t>Medium Fuel Oil</t>
  </si>
  <si>
    <t>Gas Oil/Diesel</t>
  </si>
  <si>
    <t>Coal</t>
  </si>
  <si>
    <t>tonnes</t>
  </si>
  <si>
    <t>Propane (1)</t>
  </si>
  <si>
    <t>kg</t>
  </si>
  <si>
    <t>Propane (2)</t>
  </si>
  <si>
    <t>Propane/LPG</t>
  </si>
  <si>
    <t>Liquid Nitrogen (1)</t>
  </si>
  <si>
    <t>Kerosene</t>
  </si>
  <si>
    <t>Liquid Nitrogen (2)</t>
  </si>
  <si>
    <t>m3</t>
  </si>
  <si>
    <t>Diesel</t>
  </si>
  <si>
    <t>Liquid CO2 (1)</t>
  </si>
  <si>
    <t>Renewable fuel</t>
  </si>
  <si>
    <t>Liquid CO2 (2)</t>
  </si>
  <si>
    <t>Nitrogen</t>
  </si>
  <si>
    <t>CO2</t>
  </si>
  <si>
    <t>kgC</t>
  </si>
  <si>
    <t>kWh/tonne</t>
  </si>
  <si>
    <t>Total production</t>
  </si>
  <si>
    <t>Energy data must include the 'non-specific product energy'</t>
  </si>
  <si>
    <t>Other (please select)</t>
  </si>
  <si>
    <t>Target Period Forecast</t>
  </si>
  <si>
    <t>Climate Change Agreement  -  Conversion Factors</t>
  </si>
  <si>
    <t>Sites in FDF, BMPA, AIC and BPC may only use these factors if they were used in base year and your suppliers have not provided calorific values</t>
  </si>
  <si>
    <t>You must identify this information (please refer to Guidance Note 11)</t>
  </si>
  <si>
    <t>Carbon</t>
  </si>
  <si>
    <t>Primary energy</t>
  </si>
  <si>
    <t>Gas</t>
  </si>
  <si>
    <t>Electricity</t>
  </si>
  <si>
    <t>Production</t>
  </si>
  <si>
    <t>Specific Energy Consumption (SEC)</t>
  </si>
  <si>
    <t>Change between BY and Target Period</t>
  </si>
  <si>
    <t>Target Period target (%)</t>
  </si>
  <si>
    <t>this spreadsheet can currently cope with up to 3 products per site, if you have more please ask the help line for a bespoke version</t>
  </si>
  <si>
    <t>Product 3</t>
  </si>
  <si>
    <t>2 - If you switch to a NOVEM target:</t>
  </si>
  <si>
    <t>Site 5</t>
  </si>
  <si>
    <r>
      <t xml:space="preserve">Instructions for completion:  </t>
    </r>
    <r>
      <rPr>
        <i/>
        <sz val="14"/>
        <color theme="1"/>
        <rFont val="Calibri"/>
        <family val="2"/>
        <scheme val="minor"/>
      </rPr>
      <t xml:space="preserve">Please enter information into the </t>
    </r>
    <r>
      <rPr>
        <b/>
        <i/>
        <sz val="14"/>
        <color rgb="FFE3DE00"/>
        <rFont val="Calibri"/>
        <family val="2"/>
        <scheme val="minor"/>
      </rPr>
      <t>yellow</t>
    </r>
    <r>
      <rPr>
        <i/>
        <sz val="14"/>
        <color theme="1"/>
        <rFont val="Calibri"/>
        <family val="2"/>
        <scheme val="minor"/>
      </rPr>
      <t xml:space="preserve"> and </t>
    </r>
    <r>
      <rPr>
        <i/>
        <sz val="14"/>
        <color rgb="FF00B050"/>
        <rFont val="Calibri"/>
        <family val="2"/>
        <scheme val="minor"/>
      </rPr>
      <t>green</t>
    </r>
    <r>
      <rPr>
        <i/>
        <sz val="14"/>
        <color theme="1"/>
        <rFont val="Calibri"/>
        <family val="2"/>
        <scheme val="minor"/>
      </rPr>
      <t xml:space="preserve"> cells.</t>
    </r>
  </si>
  <si>
    <t>B)  About the sites in your target unit</t>
  </si>
  <si>
    <t>Production (24 months)</t>
  </si>
  <si>
    <t>Base Year
(12 month period)</t>
  </si>
  <si>
    <r>
      <t xml:space="preserve">1 - Based on </t>
    </r>
    <r>
      <rPr>
        <b/>
        <u/>
        <sz val="12"/>
        <color theme="1"/>
        <rFont val="Calibri"/>
        <family val="2"/>
        <scheme val="minor"/>
      </rPr>
      <t>current</t>
    </r>
    <r>
      <rPr>
        <b/>
        <sz val="12"/>
        <color theme="1"/>
        <rFont val="Calibri"/>
        <family val="2"/>
        <scheme val="minor"/>
      </rPr>
      <t xml:space="preserve"> reporting requirements:</t>
    </r>
  </si>
  <si>
    <t>New Targets and prediction of future target period performance based on data provided in (A) - (C)</t>
  </si>
  <si>
    <t>This is a screen shot from the 'CCA Performance all years' worksheet in the CCA Target Period reporting spreadsheet.</t>
  </si>
  <si>
    <t>To complete the yellow cells in Worksheet 2 of this spreadsheet, use the numbers highlighted by the red boxes</t>
  </si>
  <si>
    <t>Checks</t>
  </si>
  <si>
    <t>Base Year energy info provided for</t>
  </si>
  <si>
    <t>Base Year production info provided for</t>
  </si>
  <si>
    <t>Total number of product groups selected</t>
  </si>
  <si>
    <t>Product groups names entered</t>
  </si>
  <si>
    <t>Target Period forecast production info provided for</t>
  </si>
  <si>
    <t>(a)</t>
  </si>
  <si>
    <t>(b)</t>
  </si>
  <si>
    <t>(d)</t>
  </si>
  <si>
    <t>(c)</t>
  </si>
  <si>
    <t>(e)</t>
  </si>
  <si>
    <t>The Food Company</t>
  </si>
  <si>
    <t>Leicester</t>
  </si>
  <si>
    <t>Meals</t>
  </si>
  <si>
    <r>
      <t xml:space="preserve">For the forecast NOVEM result to show, 
all required data must be entered
</t>
    </r>
    <r>
      <rPr>
        <sz val="14"/>
        <color theme="1"/>
        <rFont val="Calibri"/>
        <family val="2"/>
        <scheme val="minor"/>
      </rPr>
      <t xml:space="preserve">
i.e.  (b) (c) (d) and (e) above must all equal (a)</t>
    </r>
  </si>
  <si>
    <t>v1</t>
  </si>
  <si>
    <t>When has it been produced?</t>
  </si>
  <si>
    <t>Started after TU base year</t>
  </si>
  <si>
    <t>Stopped after TU base year</t>
  </si>
  <si>
    <t>Constantly</t>
  </si>
  <si>
    <r>
      <t xml:space="preserve">The calculations below are to be used as a </t>
    </r>
    <r>
      <rPr>
        <i/>
        <u/>
        <sz val="12"/>
        <color theme="1"/>
        <rFont val="Calibri"/>
        <family val="2"/>
        <scheme val="minor"/>
      </rPr>
      <t>rough guide only</t>
    </r>
    <r>
      <rPr>
        <i/>
        <sz val="12"/>
        <color theme="1"/>
        <rFont val="Calibri"/>
        <family val="2"/>
        <scheme val="minor"/>
      </rPr>
      <t>.  Further data or adjustment of calculations may be needed dependent on your circumstances (this is particularly so for new products).</t>
    </r>
  </si>
  <si>
    <t>Base Year Period for this product</t>
  </si>
  <si>
    <t>A)  About your Target Unit (TU)</t>
  </si>
  <si>
    <t>Target Unit Base year: 12 months ending</t>
  </si>
  <si>
    <t>Product</t>
  </si>
  <si>
    <t>BY Period</t>
  </si>
  <si>
    <t>PE</t>
  </si>
  <si>
    <r>
      <t xml:space="preserve">Target Period Forecast
</t>
    </r>
    <r>
      <rPr>
        <sz val="11"/>
        <color theme="1"/>
        <rFont val="Calibri"/>
        <family val="2"/>
        <scheme val="minor"/>
      </rPr>
      <t xml:space="preserve">
(24 month period)</t>
    </r>
  </si>
  <si>
    <t>This is calculated by mulitplying the base year SEC for each product by the target period forecast production and adding them all together.</t>
  </si>
  <si>
    <t>FDF1/T0999</t>
  </si>
  <si>
    <t>Chilled Food</t>
  </si>
  <si>
    <t>Frozen Food</t>
  </si>
  <si>
    <t>Salads</t>
  </si>
  <si>
    <t>Base Year Primary Energy (exc new products)</t>
  </si>
  <si>
    <t>Your APPROXIMATE forecast performance with and without the NOVEM is calculated in the blue box below</t>
  </si>
  <si>
    <t>EXAMPLE for a company with two sites where a higher degree of energy intensive products are being made at one site and a low energy intensive product has stopped being manufactured at the other</t>
  </si>
  <si>
    <t>Sites within TU have different periods</t>
  </si>
  <si>
    <r>
      <t xml:space="preserve">v3 </t>
    </r>
    <r>
      <rPr>
        <sz val="11"/>
        <color theme="1"/>
        <rFont val="Calibri"/>
        <family val="2"/>
        <scheme val="minor"/>
      </rPr>
      <t>(TP5, £18/t)</t>
    </r>
  </si>
  <si>
    <t>Worksheet 2 - Assessing whether switching to NOVEM would be good for you at Target Period 5</t>
  </si>
  <si>
    <t>All yellow fields must be complete. Please contact the CCA helpdesk to confirm this information</t>
  </si>
  <si>
    <t>EXAMPLE for a company with two sites where a high energy intensive product has started being manufactured at one site and a higher degree of energy intensive products are being made at the other.</t>
  </si>
  <si>
    <t>Please complete Worksheet 2 of this spreadsheet to check if a NOVEM would be good for your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</si>
</sst>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00%"/>
    <numFmt numFmtId="166" formatCode="_-* #,##0.000_-;\-* #,##0.000_-;_-* &quot;-&quot;??_-;_-@_-"/>
    <numFmt numFmtId="167" formatCode="0.000000"/>
    <numFmt numFmtId="168" formatCode="mmm\ yy"/>
  </numFmts>
  <fonts count="61"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theme="1"/>
      <name val="Calibri"/>
      <family val="2"/>
      <scheme val="minor"/>
    </font>
    <font>
      <i/>
      <sz val="11"/>
      <color theme="1"/>
      <name val="Calibri"/>
      <family val="2"/>
      <scheme val="minor"/>
    </font>
    <font>
      <b/>
      <sz val="11"/>
      <color theme="1"/>
      <name val="Calibri"/>
      <family val="2"/>
      <scheme val="minor"/>
    </font>
    <font>
      <b/>
      <u/>
      <sz val="18"/>
      <color theme="1"/>
      <name val="Calibri"/>
      <family val="2"/>
      <scheme val="minor"/>
    </font>
    <font>
      <b/>
      <u/>
      <sz val="14"/>
      <color theme="5" tint="-0.249977111117893"/>
      <name val="Calibri"/>
      <family val="2"/>
      <scheme val="minor"/>
    </font>
    <font>
      <i/>
      <sz val="11"/>
      <color rgb="FF00B050"/>
      <name val="Calibri"/>
      <family val="2"/>
      <scheme val="minor"/>
    </font>
    <font>
      <i/>
      <sz val="11"/>
      <color theme="0"/>
      <name val="Calibri"/>
      <family val="2"/>
      <scheme val="minor"/>
    </font>
    <font>
      <i/>
      <sz val="10"/>
      <color theme="1"/>
      <name val="Calibri"/>
      <family val="2"/>
      <scheme val="minor"/>
    </font>
    <font>
      <b/>
      <i/>
      <sz val="11"/>
      <color theme="5" tint="-0.249977111117893"/>
      <name val="Calibri"/>
      <family val="2"/>
      <scheme val="minor"/>
    </font>
    <font>
      <b/>
      <u/>
      <sz val="16"/>
      <color rgb="FFFF0000"/>
      <name val="Calibri"/>
      <family val="2"/>
      <scheme val="minor"/>
    </font>
    <font>
      <i/>
      <sz val="12"/>
      <color theme="1"/>
      <name val="Calibri"/>
      <family val="2"/>
      <scheme val="minor"/>
    </font>
    <font>
      <b/>
      <sz val="16"/>
      <color theme="5" tint="-0.249977111117893"/>
      <name val="Calibri"/>
      <family val="2"/>
      <scheme val="minor"/>
    </font>
    <font>
      <b/>
      <u/>
      <sz val="11"/>
      <color theme="1"/>
      <name val="Calibri"/>
      <family val="2"/>
      <scheme val="minor"/>
    </font>
    <font>
      <b/>
      <sz val="14"/>
      <color theme="1"/>
      <name val="Calibri"/>
      <family val="2"/>
      <scheme val="minor"/>
    </font>
    <font>
      <i/>
      <sz val="14"/>
      <color theme="1"/>
      <name val="Calibri"/>
      <family val="2"/>
      <scheme val="minor"/>
    </font>
    <font>
      <b/>
      <u/>
      <sz val="16"/>
      <color theme="1"/>
      <name val="Calibri"/>
      <family val="2"/>
      <scheme val="minor"/>
    </font>
    <font>
      <b/>
      <i/>
      <sz val="10"/>
      <color theme="1"/>
      <name val="Calibri"/>
      <family val="2"/>
      <scheme val="minor"/>
    </font>
    <font>
      <i/>
      <u/>
      <sz val="10"/>
      <color theme="1"/>
      <name val="Calibri"/>
      <family val="2"/>
      <scheme val="minor"/>
    </font>
    <font>
      <sz val="14"/>
      <color theme="1"/>
      <name val="Calibri"/>
      <family val="2"/>
      <scheme val="minor"/>
    </font>
    <font>
      <b/>
      <i/>
      <sz val="11"/>
      <color theme="1"/>
      <name val="Calibri"/>
      <family val="2"/>
      <scheme val="minor"/>
    </font>
    <font>
      <i/>
      <sz val="9"/>
      <color theme="1"/>
      <name val="Calibri"/>
      <family val="2"/>
      <scheme val="minor"/>
    </font>
    <font>
      <b/>
      <i/>
      <sz val="13"/>
      <name val="Calibri"/>
      <family val="2"/>
      <scheme val="minor"/>
    </font>
    <font>
      <sz val="11"/>
      <color theme="5" tint="-0.249977111117893"/>
      <name val="Calibri"/>
      <family val="2"/>
      <scheme val="minor"/>
    </font>
    <font>
      <sz val="12"/>
      <color theme="5" tint="-0.249977111117893"/>
      <name val="Calibri"/>
      <family val="2"/>
      <scheme val="minor"/>
    </font>
    <font>
      <u/>
      <sz val="12"/>
      <color theme="5" tint="-0.249977111117893"/>
      <name val="Calibri"/>
      <family val="2"/>
      <scheme val="minor"/>
    </font>
    <font>
      <sz val="11"/>
      <color theme="1"/>
      <name val="Wingdings"/>
      <charset val="2"/>
    </font>
    <font>
      <i/>
      <sz val="8"/>
      <color theme="1"/>
      <name val="Calibri"/>
      <family val="2"/>
      <scheme val="minor"/>
    </font>
    <font>
      <b/>
      <i/>
      <sz val="18"/>
      <color theme="1"/>
      <name val="Calibri"/>
      <family val="2"/>
      <scheme val="minor"/>
    </font>
    <font>
      <b/>
      <vertAlign val="subscript"/>
      <sz val="11"/>
      <color theme="1"/>
      <name val="Calibri"/>
      <family val="2"/>
      <scheme val="minor"/>
    </font>
    <font>
      <sz val="11"/>
      <color theme="4" tint="0.59999389629810485"/>
      <name val="Calibri"/>
      <family val="2"/>
      <scheme val="minor"/>
    </font>
    <font>
      <sz val="9"/>
      <color theme="1"/>
      <name val="Calibri"/>
      <family val="2"/>
      <scheme val="minor"/>
    </font>
    <font>
      <sz val="9"/>
      <color indexed="81"/>
      <name val="Tahoma"/>
      <family val="2"/>
    </font>
    <font>
      <sz val="11"/>
      <color rgb="FFFF0000"/>
      <name val="Calibri"/>
      <family val="2"/>
      <scheme val="minor"/>
    </font>
    <font>
      <i/>
      <sz val="10"/>
      <color rgb="FFFF0000"/>
      <name val="Calibri"/>
      <family val="2"/>
      <scheme val="minor"/>
    </font>
    <font>
      <b/>
      <i/>
      <sz val="12"/>
      <color theme="1"/>
      <name val="Calibri"/>
      <family val="2"/>
      <scheme val="minor"/>
    </font>
    <font>
      <b/>
      <i/>
      <sz val="14"/>
      <color theme="1"/>
      <name val="Calibri"/>
      <family val="2"/>
      <scheme val="minor"/>
    </font>
    <font>
      <b/>
      <i/>
      <sz val="14"/>
      <color rgb="FFE3DE00"/>
      <name val="Calibri"/>
      <family val="2"/>
      <scheme val="minor"/>
    </font>
    <font>
      <i/>
      <sz val="14"/>
      <color rgb="FF00B050"/>
      <name val="Calibri"/>
      <family val="2"/>
      <scheme val="minor"/>
    </font>
    <font>
      <i/>
      <sz val="11"/>
      <color theme="4" tint="-0.249977111117893"/>
      <name val="Calibri"/>
      <family val="2"/>
      <scheme val="minor"/>
    </font>
    <font>
      <b/>
      <sz val="10"/>
      <color theme="1"/>
      <name val="Calibri"/>
      <family val="2"/>
      <scheme val="minor"/>
    </font>
    <font>
      <sz val="11"/>
      <color theme="0"/>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i/>
      <u/>
      <sz val="12"/>
      <color theme="1"/>
      <name val="Calibri"/>
      <family val="2"/>
      <scheme val="minor"/>
    </font>
    <font>
      <b/>
      <i/>
      <u/>
      <sz val="11"/>
      <color theme="5" tint="-0.249977111117893"/>
      <name val="Calibri"/>
      <family val="2"/>
      <scheme val="minor"/>
    </font>
    <font>
      <b/>
      <sz val="16"/>
      <color theme="1"/>
      <name val="Calibri"/>
      <family val="2"/>
      <scheme val="minor"/>
    </font>
    <font>
      <b/>
      <sz val="18"/>
      <color theme="1"/>
      <name val="Calibri"/>
      <family val="2"/>
      <scheme val="minor"/>
    </font>
    <font>
      <b/>
      <u/>
      <sz val="13"/>
      <color theme="5" tint="-0.249977111117893"/>
      <name val="Calibri"/>
      <family val="2"/>
      <scheme val="minor"/>
    </font>
    <font>
      <b/>
      <u/>
      <sz val="14"/>
      <color theme="1"/>
      <name val="Calibri"/>
      <family val="2"/>
      <scheme val="minor"/>
    </font>
    <font>
      <sz val="10"/>
      <color theme="1"/>
      <name val="Calibri"/>
      <family val="2"/>
      <scheme val="minor"/>
    </font>
    <font>
      <i/>
      <sz val="11"/>
      <color rgb="FFFF0000"/>
      <name val="Calibri"/>
      <family val="2"/>
      <scheme val="minor"/>
    </font>
    <font>
      <sz val="8"/>
      <color theme="1"/>
      <name val="Calibri"/>
      <family val="2"/>
      <scheme val="minor"/>
    </font>
    <font>
      <b/>
      <sz val="8"/>
      <color theme="1"/>
      <name val="Calibri"/>
      <family val="2"/>
      <scheme val="minor"/>
    </font>
    <font>
      <b/>
      <i/>
      <u/>
      <sz val="12"/>
      <color theme="5" tint="-0.249977111117893"/>
      <name val="Calibri"/>
      <family val="2"/>
      <scheme val="minor"/>
    </font>
    <font>
      <b/>
      <sz val="28"/>
      <color rgb="FFFF0000"/>
      <name val="Calibri"/>
      <family val="2"/>
      <scheme val="minor"/>
    </font>
    <font>
      <i/>
      <sz val="14"/>
      <color rgb="FFC000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Dashed">
        <color theme="1" tint="0.499984740745262"/>
      </top>
      <bottom/>
      <diagonal/>
    </border>
    <border>
      <left/>
      <right style="thin">
        <color auto="1"/>
      </right>
      <top/>
      <bottom/>
      <diagonal/>
    </border>
    <border>
      <left style="thin">
        <color indexed="64"/>
      </left>
      <right/>
      <top/>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cellStyleXfs>
  <cellXfs count="368">
    <xf numFmtId="0" fontId="0" fillId="0" borderId="0" xfId="0"/>
    <xf numFmtId="0" fontId="4" fillId="2" borderId="0" xfId="0" applyFont="1" applyFill="1"/>
    <xf numFmtId="0" fontId="4" fillId="0" borderId="0" xfId="0" applyFont="1"/>
    <xf numFmtId="0" fontId="4" fillId="2" borderId="0" xfId="0" applyFont="1" applyFill="1" applyAlignment="1">
      <alignment vertical="center"/>
    </xf>
    <xf numFmtId="0" fontId="4" fillId="0" borderId="0" xfId="0" applyFont="1" applyAlignment="1">
      <alignment vertical="center"/>
    </xf>
    <xf numFmtId="0" fontId="4" fillId="2" borderId="0" xfId="0" applyFont="1" applyFill="1" applyAlignment="1">
      <alignment horizontal="center" vertical="center"/>
    </xf>
    <xf numFmtId="0" fontId="7" fillId="2" borderId="0" xfId="0" applyFont="1" applyFill="1"/>
    <xf numFmtId="0" fontId="6" fillId="2" borderId="0" xfId="0" applyFont="1" applyFill="1" applyAlignment="1">
      <alignment horizontal="center" vertical="center"/>
    </xf>
    <xf numFmtId="0" fontId="4" fillId="2" borderId="0" xfId="0" applyFont="1" applyFill="1" applyAlignment="1">
      <alignment horizontal="right" vertical="center" indent="1"/>
    </xf>
    <xf numFmtId="0" fontId="5" fillId="2" borderId="0" xfId="0" applyFont="1" applyFill="1" applyAlignment="1">
      <alignment horizontal="left" vertical="top" indent="1"/>
    </xf>
    <xf numFmtId="0" fontId="4" fillId="2" borderId="0" xfId="0" applyFont="1" applyFill="1" applyAlignment="1">
      <alignment horizontal="left" vertical="center"/>
    </xf>
    <xf numFmtId="0" fontId="4" fillId="2" borderId="0" xfId="0" applyFont="1" applyFill="1" applyAlignment="1">
      <alignment horizontal="left" vertical="center" indent="2"/>
    </xf>
    <xf numFmtId="0" fontId="6" fillId="2" borderId="0" xfId="0" applyFont="1" applyFill="1" applyAlignment="1">
      <alignment horizontal="left" vertical="center" indent="3"/>
    </xf>
    <xf numFmtId="0" fontId="8" fillId="2" borderId="0" xfId="0" applyFont="1" applyFill="1"/>
    <xf numFmtId="0" fontId="4" fillId="2" borderId="0" xfId="0" applyFont="1" applyFill="1" applyBorder="1"/>
    <xf numFmtId="0" fontId="4" fillId="2" borderId="0" xfId="0" applyFont="1" applyFill="1" applyBorder="1" applyAlignment="1">
      <alignment vertical="center"/>
    </xf>
    <xf numFmtId="0" fontId="6" fillId="2" borderId="0" xfId="0" applyFont="1" applyFill="1" applyBorder="1" applyAlignment="1">
      <alignment horizontal="center" vertical="center"/>
    </xf>
    <xf numFmtId="0" fontId="4" fillId="2" borderId="0" xfId="0" applyFont="1" applyFill="1" applyBorder="1" applyAlignment="1">
      <alignment horizontal="left" vertical="center"/>
    </xf>
    <xf numFmtId="1" fontId="4" fillId="2" borderId="0" xfId="1" applyNumberFormat="1" applyFont="1" applyFill="1" applyBorder="1" applyAlignment="1">
      <alignment horizontal="center" vertical="center"/>
    </xf>
    <xf numFmtId="164" fontId="4" fillId="2" borderId="0" xfId="1" applyNumberFormat="1" applyFont="1" applyFill="1" applyBorder="1" applyAlignment="1">
      <alignment horizontal="left" vertical="center"/>
    </xf>
    <xf numFmtId="166" fontId="4" fillId="2" borderId="1" xfId="1" applyNumberFormat="1" applyFont="1" applyFill="1" applyBorder="1" applyAlignment="1">
      <alignment horizontal="left" vertical="center"/>
    </xf>
    <xf numFmtId="0" fontId="9" fillId="2" borderId="0" xfId="0" applyFont="1" applyFill="1" applyAlignment="1">
      <alignment horizontal="left" vertical="center" wrapText="1"/>
    </xf>
    <xf numFmtId="0" fontId="10" fillId="2" borderId="0" xfId="0" applyFont="1" applyFill="1" applyAlignment="1">
      <alignment horizontal="left" vertical="top" indent="3"/>
    </xf>
    <xf numFmtId="9" fontId="6" fillId="2" borderId="0" xfId="2" applyFont="1" applyFill="1" applyBorder="1" applyAlignment="1">
      <alignment horizontal="center" vertical="center"/>
    </xf>
    <xf numFmtId="0" fontId="4" fillId="4" borderId="0" xfId="0" applyFont="1" applyFill="1" applyBorder="1" applyAlignment="1">
      <alignment vertical="center"/>
    </xf>
    <xf numFmtId="0" fontId="6" fillId="4" borderId="0" xfId="0" applyFont="1" applyFill="1" applyBorder="1" applyAlignment="1">
      <alignment vertical="center"/>
    </xf>
    <xf numFmtId="165" fontId="4" fillId="4" borderId="0" xfId="0" applyNumberFormat="1"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4" fillId="4" borderId="5" xfId="0" applyFont="1" applyFill="1" applyBorder="1" applyAlignment="1">
      <alignment vertical="center"/>
    </xf>
    <xf numFmtId="0" fontId="4" fillId="4" borderId="6" xfId="0" applyFont="1" applyFill="1" applyBorder="1" applyAlignment="1">
      <alignment vertical="center"/>
    </xf>
    <xf numFmtId="0" fontId="4" fillId="4" borderId="7" xfId="0" applyFont="1" applyFill="1" applyBorder="1" applyAlignment="1">
      <alignment vertical="center"/>
    </xf>
    <xf numFmtId="0" fontId="4" fillId="4" borderId="8" xfId="0" applyFont="1" applyFill="1" applyBorder="1" applyAlignment="1">
      <alignment vertical="center"/>
    </xf>
    <xf numFmtId="0" fontId="4" fillId="4" borderId="9" xfId="0" applyFont="1" applyFill="1" applyBorder="1" applyAlignment="1">
      <alignment vertical="center"/>
    </xf>
    <xf numFmtId="0" fontId="13" fillId="2" borderId="0" xfId="0" applyFont="1" applyFill="1" applyAlignment="1">
      <alignment vertical="center"/>
    </xf>
    <xf numFmtId="164" fontId="4" fillId="2" borderId="1" xfId="1" applyNumberFormat="1" applyFont="1" applyFill="1" applyBorder="1" applyAlignment="1">
      <alignment horizontal="left" vertical="center"/>
    </xf>
    <xf numFmtId="0" fontId="13" fillId="2" borderId="0" xfId="0" applyFont="1" applyFill="1" applyAlignment="1"/>
    <xf numFmtId="0" fontId="5" fillId="2" borderId="0" xfId="0" applyFont="1" applyFill="1" applyAlignment="1">
      <alignment horizontal="left" vertical="center" wrapText="1"/>
    </xf>
    <xf numFmtId="0" fontId="5" fillId="2" borderId="0" xfId="0" quotePrefix="1" applyFont="1" applyFill="1" applyBorder="1" applyAlignment="1">
      <alignment vertical="top" wrapText="1"/>
    </xf>
    <xf numFmtId="0" fontId="14" fillId="2" borderId="0" xfId="0" quotePrefix="1" applyFont="1" applyFill="1" applyBorder="1" applyAlignment="1">
      <alignment vertical="top" wrapText="1"/>
    </xf>
    <xf numFmtId="0" fontId="5" fillId="2" borderId="0" xfId="0" applyFont="1" applyFill="1"/>
    <xf numFmtId="0" fontId="4" fillId="6" borderId="9" xfId="0" applyFont="1" applyFill="1" applyBorder="1"/>
    <xf numFmtId="0" fontId="4" fillId="6" borderId="8" xfId="0" applyFont="1" applyFill="1" applyBorder="1"/>
    <xf numFmtId="0" fontId="4" fillId="6" borderId="7" xfId="0" applyFont="1" applyFill="1" applyBorder="1"/>
    <xf numFmtId="0" fontId="4" fillId="6" borderId="6" xfId="0" applyFont="1" applyFill="1" applyBorder="1"/>
    <xf numFmtId="0" fontId="4" fillId="6" borderId="5" xfId="0" applyFont="1" applyFill="1" applyBorder="1"/>
    <xf numFmtId="0" fontId="4" fillId="6" borderId="0" xfId="0" quotePrefix="1" applyFont="1" applyFill="1" applyBorder="1" applyAlignment="1">
      <alignment horizontal="center" wrapText="1"/>
    </xf>
    <xf numFmtId="0" fontId="4" fillId="6" borderId="0" xfId="0" applyFont="1" applyFill="1" applyBorder="1"/>
    <xf numFmtId="0" fontId="16" fillId="6" borderId="0" xfId="0" applyFont="1" applyFill="1" applyBorder="1" applyAlignment="1">
      <alignment horizontal="center"/>
    </xf>
    <xf numFmtId="0" fontId="4" fillId="6" borderId="4" xfId="0" applyFont="1" applyFill="1" applyBorder="1"/>
    <xf numFmtId="0" fontId="4" fillId="6" borderId="3" xfId="0" applyFont="1" applyFill="1" applyBorder="1"/>
    <xf numFmtId="0" fontId="4" fillId="6" borderId="2" xfId="0" applyFont="1" applyFill="1" applyBorder="1"/>
    <xf numFmtId="0" fontId="5" fillId="2" borderId="0" xfId="0" quotePrefix="1" applyFont="1" applyFill="1" applyAlignment="1">
      <alignment vertical="center"/>
    </xf>
    <xf numFmtId="0" fontId="5" fillId="2" borderId="0" xfId="0" applyFont="1" applyFill="1" applyAlignment="1">
      <alignment vertical="center"/>
    </xf>
    <xf numFmtId="0" fontId="17" fillId="2" borderId="0" xfId="0" applyFont="1" applyFill="1"/>
    <xf numFmtId="0" fontId="18" fillId="2" borderId="0" xfId="0" applyFont="1" applyFill="1"/>
    <xf numFmtId="0" fontId="19" fillId="2" borderId="0" xfId="0" applyFont="1" applyFill="1"/>
    <xf numFmtId="0" fontId="15" fillId="2" borderId="0" xfId="0" applyFont="1" applyFill="1" applyBorder="1" applyAlignment="1">
      <alignment horizontal="center" vertical="center" wrapText="1"/>
    </xf>
    <xf numFmtId="0" fontId="11" fillId="2" borderId="0" xfId="0" quotePrefix="1" applyFont="1" applyFill="1" applyAlignment="1">
      <alignment vertical="center" wrapText="1"/>
    </xf>
    <xf numFmtId="0" fontId="8" fillId="2" borderId="0" xfId="0" applyFont="1" applyFill="1" applyAlignment="1">
      <alignment horizontal="left" indent="1"/>
    </xf>
    <xf numFmtId="0" fontId="23" fillId="2" borderId="0" xfId="0" applyFont="1" applyFill="1" applyAlignment="1">
      <alignment vertical="center"/>
    </xf>
    <xf numFmtId="0" fontId="26" fillId="2" borderId="0" xfId="0" quotePrefix="1" applyFont="1" applyFill="1" applyAlignment="1">
      <alignment horizontal="right" vertical="top"/>
    </xf>
    <xf numFmtId="0" fontId="27" fillId="2" borderId="0" xfId="0" quotePrefix="1" applyFont="1" applyFill="1" applyAlignment="1">
      <alignment horizontal="right" vertical="top"/>
    </xf>
    <xf numFmtId="0" fontId="27" fillId="2" borderId="0" xfId="0" quotePrefix="1" applyFont="1" applyFill="1" applyBorder="1" applyAlignment="1">
      <alignment vertical="top"/>
    </xf>
    <xf numFmtId="0" fontId="4" fillId="7" borderId="0" xfId="3" applyFill="1"/>
    <xf numFmtId="0" fontId="4" fillId="7" borderId="0" xfId="3" applyFill="1" applyAlignment="1">
      <alignment horizontal="center"/>
    </xf>
    <xf numFmtId="0" fontId="4" fillId="0" borderId="0" xfId="3"/>
    <xf numFmtId="0" fontId="4" fillId="7" borderId="0" xfId="3" applyFill="1" applyAlignment="1">
      <alignment wrapText="1"/>
    </xf>
    <xf numFmtId="0" fontId="6" fillId="4" borderId="1" xfId="3" applyFont="1" applyFill="1" applyBorder="1" applyAlignment="1">
      <alignment horizontal="center" wrapText="1"/>
    </xf>
    <xf numFmtId="0" fontId="4" fillId="7" borderId="0" xfId="3" applyFill="1" applyAlignment="1">
      <alignment horizontal="center" wrapText="1"/>
    </xf>
    <xf numFmtId="0" fontId="6" fillId="4" borderId="1" xfId="3" applyFont="1" applyFill="1" applyBorder="1" applyAlignment="1">
      <alignment wrapText="1"/>
    </xf>
    <xf numFmtId="0" fontId="4" fillId="0" borderId="0" xfId="3" applyAlignment="1">
      <alignment wrapText="1"/>
    </xf>
    <xf numFmtId="0" fontId="4" fillId="4" borderId="1" xfId="3" applyFill="1" applyBorder="1" applyAlignment="1">
      <alignment horizontal="center"/>
    </xf>
    <xf numFmtId="167" fontId="4" fillId="4" borderId="1" xfId="3" applyNumberFormat="1" applyFill="1" applyBorder="1" applyAlignment="1">
      <alignment horizontal="center"/>
    </xf>
    <xf numFmtId="0" fontId="4" fillId="4" borderId="1" xfId="3" applyFill="1" applyBorder="1"/>
    <xf numFmtId="0" fontId="4" fillId="4" borderId="1" xfId="3" applyFill="1" applyBorder="1" applyAlignment="1">
      <alignment wrapText="1"/>
    </xf>
    <xf numFmtId="0" fontId="4" fillId="4" borderId="1" xfId="3" applyFill="1" applyBorder="1" applyAlignment="1">
      <alignment horizontal="center" wrapText="1"/>
    </xf>
    <xf numFmtId="0" fontId="5" fillId="7" borderId="0" xfId="3" applyFont="1" applyFill="1"/>
    <xf numFmtId="0" fontId="4" fillId="0" borderId="0" xfId="3" applyAlignment="1">
      <alignment horizontal="center"/>
    </xf>
    <xf numFmtId="0" fontId="4" fillId="2" borderId="0" xfId="0" applyFont="1" applyFill="1" applyAlignment="1">
      <alignment horizontal="left" vertical="center" indent="1"/>
    </xf>
    <xf numFmtId="0" fontId="4" fillId="2" borderId="0" xfId="0" applyFont="1" applyFill="1" applyAlignment="1">
      <alignment horizont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30" fillId="2" borderId="0" xfId="0" applyFont="1" applyFill="1" applyAlignment="1">
      <alignment horizontal="center" vertical="center" wrapText="1"/>
    </xf>
    <xf numFmtId="0" fontId="4" fillId="2" borderId="22" xfId="0" applyFont="1" applyFill="1" applyBorder="1" applyAlignment="1">
      <alignment vertical="center"/>
    </xf>
    <xf numFmtId="0" fontId="4" fillId="2" borderId="22" xfId="0" applyFont="1" applyFill="1" applyBorder="1" applyAlignment="1">
      <alignment horizontal="center" vertical="center"/>
    </xf>
    <xf numFmtId="0" fontId="33" fillId="7" borderId="0" xfId="3" applyFont="1" applyFill="1"/>
    <xf numFmtId="0" fontId="34" fillId="2" borderId="0" xfId="0" applyFont="1" applyFill="1" applyAlignment="1">
      <alignment horizontal="right" vertical="center" indent="1"/>
    </xf>
    <xf numFmtId="0" fontId="4" fillId="4" borderId="0" xfId="0" applyFont="1" applyFill="1" applyBorder="1" applyAlignment="1">
      <alignment horizontal="left" vertical="center" wrapText="1"/>
    </xf>
    <xf numFmtId="0" fontId="30" fillId="2" borderId="0" xfId="0" applyFont="1" applyFill="1" applyAlignment="1">
      <alignment vertical="center" wrapText="1"/>
    </xf>
    <xf numFmtId="0" fontId="4" fillId="4" borderId="0" xfId="0" applyFont="1" applyFill="1" applyBorder="1" applyAlignment="1">
      <alignment horizontal="left" vertical="center" indent="3"/>
    </xf>
    <xf numFmtId="0" fontId="12" fillId="4" borderId="0" xfId="0" applyFont="1" applyFill="1" applyBorder="1" applyAlignment="1">
      <alignment horizontal="left" vertical="center" indent="3"/>
    </xf>
    <xf numFmtId="0" fontId="11" fillId="4" borderId="0" xfId="0" applyFont="1" applyFill="1" applyBorder="1" applyAlignment="1">
      <alignment vertical="top" wrapText="1"/>
    </xf>
    <xf numFmtId="0" fontId="4" fillId="4" borderId="0" xfId="0" applyFont="1" applyFill="1" applyBorder="1" applyAlignment="1">
      <alignment vertical="center" wrapText="1"/>
    </xf>
    <xf numFmtId="0" fontId="11" fillId="4" borderId="0" xfId="0" applyFont="1" applyFill="1" applyBorder="1" applyAlignment="1">
      <alignment horizontal="left" vertical="center" indent="5"/>
    </xf>
    <xf numFmtId="165" fontId="36" fillId="2" borderId="0" xfId="0" applyNumberFormat="1" applyFont="1" applyFill="1" applyBorder="1" applyAlignment="1">
      <alignment vertical="center"/>
    </xf>
    <xf numFmtId="0" fontId="36" fillId="2" borderId="0" xfId="0" applyFont="1" applyFill="1" applyBorder="1" applyAlignment="1">
      <alignment vertical="center"/>
    </xf>
    <xf numFmtId="0" fontId="37" fillId="2" borderId="0" xfId="0" applyFont="1" applyFill="1" applyBorder="1" applyAlignment="1">
      <alignment vertical="top" wrapText="1"/>
    </xf>
    <xf numFmtId="0" fontId="39" fillId="2"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xf numFmtId="0" fontId="44" fillId="2" borderId="0" xfId="0" applyFont="1" applyFill="1" applyAlignment="1">
      <alignment vertical="center"/>
    </xf>
    <xf numFmtId="3" fontId="44" fillId="2" borderId="0" xfId="0" applyNumberFormat="1" applyFont="1" applyFill="1" applyAlignment="1">
      <alignment horizontal="center" vertical="center"/>
    </xf>
    <xf numFmtId="0" fontId="44" fillId="2" borderId="0" xfId="0" applyFont="1" applyFill="1" applyBorder="1" applyAlignment="1">
      <alignment horizontal="left" vertical="center"/>
    </xf>
    <xf numFmtId="0" fontId="38" fillId="2" borderId="0" xfId="0" applyFont="1" applyFill="1" applyAlignment="1">
      <alignment horizontal="left" vertical="center" indent="2"/>
    </xf>
    <xf numFmtId="0" fontId="43" fillId="2" borderId="23" xfId="0" applyFont="1" applyFill="1" applyBorder="1" applyAlignment="1">
      <alignment horizontal="right" vertical="center" indent="1"/>
    </xf>
    <xf numFmtId="0" fontId="45" fillId="4" borderId="0" xfId="0" quotePrefix="1" applyFont="1" applyFill="1" applyBorder="1" applyAlignment="1">
      <alignment vertical="center"/>
    </xf>
    <xf numFmtId="0" fontId="14" fillId="2" borderId="0" xfId="0" applyFont="1" applyFill="1" applyAlignment="1">
      <alignment vertical="center"/>
    </xf>
    <xf numFmtId="0" fontId="49" fillId="4" borderId="0" xfId="0" applyFont="1" applyFill="1" applyBorder="1" applyAlignment="1">
      <alignment horizontal="left" vertical="center" indent="3"/>
    </xf>
    <xf numFmtId="165" fontId="4" fillId="3" borderId="1" xfId="2" applyNumberFormat="1" applyFont="1" applyFill="1" applyBorder="1" applyAlignment="1" applyProtection="1">
      <alignment horizontal="center" vertical="center"/>
      <protection locked="0"/>
    </xf>
    <xf numFmtId="164" fontId="4" fillId="3" borderId="1" xfId="1" applyNumberFormat="1" applyFont="1" applyFill="1" applyBorder="1" applyAlignment="1" applyProtection="1">
      <alignment horizontal="left" vertical="center"/>
      <protection locked="0"/>
    </xf>
    <xf numFmtId="1" fontId="4" fillId="3" borderId="1"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1" fontId="4" fillId="5" borderId="1" xfId="1" applyNumberFormat="1" applyFont="1" applyFill="1" applyBorder="1" applyAlignment="1" applyProtection="1">
      <alignment horizontal="center" vertical="center"/>
      <protection locked="0"/>
    </xf>
    <xf numFmtId="164" fontId="4" fillId="5" borderId="1" xfId="1" applyNumberFormat="1" applyFont="1" applyFill="1" applyBorder="1" applyAlignment="1" applyProtection="1">
      <alignment horizontal="center" vertical="center"/>
      <protection locked="0"/>
    </xf>
    <xf numFmtId="164" fontId="4" fillId="5" borderId="1" xfId="1" applyNumberFormat="1" applyFont="1" applyFill="1" applyBorder="1" applyAlignment="1" applyProtection="1">
      <alignment horizontal="left" vertical="center"/>
      <protection locked="0"/>
    </xf>
    <xf numFmtId="0" fontId="4" fillId="5" borderId="17" xfId="0" applyFont="1" applyFill="1" applyBorder="1" applyAlignment="1" applyProtection="1">
      <alignment vertical="center"/>
      <protection locked="0"/>
    </xf>
    <xf numFmtId="0" fontId="4" fillId="5" borderId="1" xfId="0" applyFont="1" applyFill="1" applyBorder="1" applyAlignment="1" applyProtection="1">
      <alignment vertical="center"/>
      <protection locked="0"/>
    </xf>
    <xf numFmtId="0" fontId="0" fillId="2" borderId="0" xfId="0" applyFill="1"/>
    <xf numFmtId="0" fontId="52" fillId="4" borderId="0" xfId="0" applyFont="1" applyFill="1" applyBorder="1" applyAlignment="1">
      <alignment vertical="center"/>
    </xf>
    <xf numFmtId="1" fontId="4" fillId="2" borderId="0" xfId="0" applyNumberFormat="1" applyFont="1" applyFill="1" applyAlignment="1">
      <alignment horizontal="center" vertical="center"/>
    </xf>
    <xf numFmtId="0" fontId="4" fillId="4" borderId="18" xfId="0" applyFont="1" applyFill="1" applyBorder="1" applyAlignment="1">
      <alignment vertical="center"/>
    </xf>
    <xf numFmtId="0" fontId="53" fillId="4" borderId="14" xfId="0" applyFont="1" applyFill="1" applyBorder="1" applyAlignment="1">
      <alignment horizontal="right" vertical="center"/>
    </xf>
    <xf numFmtId="0" fontId="4" fillId="4" borderId="14" xfId="0" applyFont="1" applyFill="1" applyBorder="1" applyAlignment="1">
      <alignment horizontal="right" vertical="center"/>
    </xf>
    <xf numFmtId="1" fontId="4" fillId="4" borderId="14" xfId="0" applyNumberFormat="1" applyFont="1" applyFill="1" applyBorder="1" applyAlignment="1">
      <alignment horizontal="left" vertical="center" indent="1"/>
    </xf>
    <xf numFmtId="0" fontId="4" fillId="4" borderId="19" xfId="0" applyFont="1" applyFill="1" applyBorder="1" applyAlignment="1">
      <alignment horizontal="center" vertical="center"/>
    </xf>
    <xf numFmtId="0" fontId="4" fillId="4" borderId="24" xfId="0" applyFont="1" applyFill="1" applyBorder="1" applyAlignment="1">
      <alignment vertical="center"/>
    </xf>
    <xf numFmtId="0" fontId="4" fillId="4" borderId="0" xfId="0" applyFont="1" applyFill="1" applyBorder="1" applyAlignment="1">
      <alignment horizontal="right" vertical="center"/>
    </xf>
    <xf numFmtId="1" fontId="4" fillId="4" borderId="0" xfId="0" applyNumberFormat="1" applyFont="1" applyFill="1" applyBorder="1" applyAlignment="1">
      <alignment horizontal="left" vertical="center" indent="1"/>
    </xf>
    <xf numFmtId="1" fontId="4" fillId="4" borderId="23" xfId="0" applyNumberFormat="1" applyFont="1" applyFill="1" applyBorder="1" applyAlignment="1">
      <alignment horizontal="center" vertical="center"/>
    </xf>
    <xf numFmtId="0" fontId="4" fillId="4" borderId="23" xfId="0" applyFont="1" applyFill="1" applyBorder="1" applyAlignment="1">
      <alignment horizontal="center" vertical="center"/>
    </xf>
    <xf numFmtId="0" fontId="4" fillId="4" borderId="20" xfId="0" applyFont="1" applyFill="1" applyBorder="1" applyAlignment="1">
      <alignment vertical="center"/>
    </xf>
    <xf numFmtId="0" fontId="4" fillId="4" borderId="13" xfId="0" applyFont="1" applyFill="1" applyBorder="1" applyAlignment="1">
      <alignment vertical="center"/>
    </xf>
    <xf numFmtId="0" fontId="4" fillId="4" borderId="13" xfId="0" applyFont="1" applyFill="1" applyBorder="1" applyAlignment="1">
      <alignment horizontal="right" vertical="center"/>
    </xf>
    <xf numFmtId="1" fontId="4" fillId="4" borderId="13" xfId="0" applyNumberFormat="1" applyFont="1" applyFill="1" applyBorder="1" applyAlignment="1">
      <alignment horizontal="left" vertical="center" indent="1"/>
    </xf>
    <xf numFmtId="0" fontId="4" fillId="4" borderId="21" xfId="0" applyFont="1" applyFill="1" applyBorder="1" applyAlignment="1">
      <alignment horizontal="center" vertical="center"/>
    </xf>
    <xf numFmtId="0" fontId="4" fillId="2" borderId="0" xfId="0" applyFont="1" applyFill="1" applyProtection="1"/>
    <xf numFmtId="0" fontId="4" fillId="2" borderId="0" xfId="0" applyFont="1" applyFill="1" applyAlignment="1" applyProtection="1">
      <alignment horizontal="center"/>
    </xf>
    <xf numFmtId="0" fontId="4" fillId="2" borderId="0" xfId="0" applyFont="1" applyFill="1" applyBorder="1" applyProtection="1"/>
    <xf numFmtId="0" fontId="4" fillId="0" borderId="0" xfId="0" applyFont="1" applyProtection="1"/>
    <xf numFmtId="0" fontId="7" fillId="2" borderId="0" xfId="0" applyFont="1" applyFill="1" applyProtection="1"/>
    <xf numFmtId="0" fontId="8" fillId="2" borderId="0" xfId="0" applyFont="1" applyFill="1" applyAlignment="1" applyProtection="1">
      <alignment horizontal="left" indent="1"/>
    </xf>
    <xf numFmtId="0" fontId="8" fillId="2" borderId="0" xfId="0" applyFont="1" applyFill="1" applyProtection="1"/>
    <xf numFmtId="0" fontId="4" fillId="0"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horizontal="center" vertical="center"/>
    </xf>
    <xf numFmtId="0" fontId="4" fillId="2" borderId="0" xfId="0"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Alignment="1" applyProtection="1">
      <alignment vertical="center"/>
    </xf>
    <xf numFmtId="0" fontId="14" fillId="2" borderId="0" xfId="0" applyFont="1" applyFill="1" applyAlignment="1" applyProtection="1">
      <alignment vertical="center"/>
    </xf>
    <xf numFmtId="0" fontId="5" fillId="2" borderId="0" xfId="0" applyFont="1" applyFill="1" applyAlignment="1" applyProtection="1">
      <alignment vertical="center"/>
    </xf>
    <xf numFmtId="0" fontId="5" fillId="2" borderId="0" xfId="0" applyFont="1" applyFill="1" applyAlignment="1" applyProtection="1">
      <alignment horizontal="center" vertical="center"/>
    </xf>
    <xf numFmtId="0" fontId="5" fillId="2" borderId="0" xfId="0" applyFont="1" applyFill="1" applyAlignment="1" applyProtection="1">
      <alignment horizontal="left" vertical="center" wrapText="1"/>
    </xf>
    <xf numFmtId="0" fontId="5" fillId="2" borderId="0" xfId="0" applyFont="1" applyFill="1" applyAlignment="1" applyProtection="1">
      <alignment horizontal="center" vertical="center" wrapText="1"/>
    </xf>
    <xf numFmtId="0" fontId="39" fillId="2" borderId="0" xfId="0" applyFont="1" applyFill="1" applyAlignment="1" applyProtection="1">
      <alignment vertical="center"/>
    </xf>
    <xf numFmtId="0" fontId="23" fillId="2" borderId="0" xfId="0" applyFont="1" applyFill="1" applyAlignment="1" applyProtection="1">
      <alignment vertical="center"/>
    </xf>
    <xf numFmtId="0" fontId="4" fillId="4" borderId="2" xfId="0" applyFont="1" applyFill="1" applyBorder="1" applyAlignment="1" applyProtection="1">
      <alignment vertical="center"/>
    </xf>
    <xf numFmtId="0" fontId="4" fillId="4" borderId="3" xfId="0" applyFont="1" applyFill="1" applyBorder="1" applyAlignment="1" applyProtection="1">
      <alignment vertical="center"/>
    </xf>
    <xf numFmtId="0" fontId="4" fillId="4" borderId="4" xfId="0" applyFont="1" applyFill="1" applyBorder="1" applyAlignment="1" applyProtection="1">
      <alignment vertical="center"/>
    </xf>
    <xf numFmtId="0" fontId="13" fillId="2" borderId="0" xfId="0" applyFont="1" applyFill="1" applyAlignment="1" applyProtection="1">
      <alignment vertical="center"/>
    </xf>
    <xf numFmtId="0" fontId="4" fillId="4" borderId="5" xfId="0" applyFont="1" applyFill="1" applyBorder="1" applyAlignment="1" applyProtection="1">
      <alignment vertical="center"/>
    </xf>
    <xf numFmtId="0" fontId="52" fillId="4" borderId="0" xfId="0" applyFont="1" applyFill="1" applyBorder="1" applyAlignment="1" applyProtection="1">
      <alignment vertical="center"/>
    </xf>
    <xf numFmtId="0" fontId="4" fillId="4" borderId="0" xfId="0" applyFont="1" applyFill="1" applyBorder="1" applyAlignment="1" applyProtection="1">
      <alignment vertical="center"/>
    </xf>
    <xf numFmtId="0" fontId="4" fillId="4" borderId="6" xfId="0" applyFont="1" applyFill="1" applyBorder="1" applyAlignment="1" applyProtection="1">
      <alignment vertical="center"/>
    </xf>
    <xf numFmtId="0" fontId="4" fillId="2" borderId="0" xfId="0" applyFont="1" applyFill="1" applyAlignment="1" applyProtection="1">
      <alignment horizontal="right" vertical="center" indent="1"/>
    </xf>
    <xf numFmtId="0" fontId="45" fillId="4" borderId="0" xfId="0" quotePrefix="1" applyFont="1" applyFill="1" applyBorder="1" applyAlignment="1" applyProtection="1">
      <alignment vertical="center"/>
    </xf>
    <xf numFmtId="0" fontId="6" fillId="4" borderId="0" xfId="0" applyFont="1" applyFill="1" applyBorder="1" applyAlignment="1" applyProtection="1">
      <alignment vertical="center"/>
    </xf>
    <xf numFmtId="0" fontId="4" fillId="4" borderId="0" xfId="0" applyFont="1" applyFill="1" applyBorder="1" applyAlignment="1" applyProtection="1">
      <alignment horizontal="left" vertical="center" indent="3"/>
    </xf>
    <xf numFmtId="165" fontId="4" fillId="4" borderId="0" xfId="0" applyNumberFormat="1" applyFont="1" applyFill="1" applyBorder="1" applyAlignment="1" applyProtection="1">
      <alignment vertical="center"/>
    </xf>
    <xf numFmtId="165" fontId="36" fillId="2" borderId="0" xfId="0" applyNumberFormat="1" applyFont="1" applyFill="1" applyBorder="1" applyAlignment="1" applyProtection="1">
      <alignment vertical="center"/>
    </xf>
    <xf numFmtId="0" fontId="36" fillId="2" borderId="0" xfId="0" applyFont="1" applyFill="1" applyBorder="1" applyAlignment="1" applyProtection="1">
      <alignment vertical="center"/>
    </xf>
    <xf numFmtId="0" fontId="12" fillId="4" borderId="0" xfId="0" applyFont="1" applyFill="1" applyBorder="1" applyAlignment="1" applyProtection="1">
      <alignment horizontal="left" vertical="center" indent="3"/>
    </xf>
    <xf numFmtId="165" fontId="4" fillId="3" borderId="1" xfId="2" applyNumberFormat="1" applyFont="1" applyFill="1" applyBorder="1" applyAlignment="1" applyProtection="1">
      <alignment horizontal="center" vertical="center"/>
    </xf>
    <xf numFmtId="0" fontId="38" fillId="2" borderId="0" xfId="0" applyFont="1" applyFill="1" applyAlignment="1" applyProtection="1">
      <alignment horizontal="left" vertical="center" indent="2"/>
    </xf>
    <xf numFmtId="164" fontId="4" fillId="3" borderId="1" xfId="1" applyNumberFormat="1" applyFont="1" applyFill="1" applyBorder="1" applyAlignment="1" applyProtection="1">
      <alignment horizontal="left" vertical="center"/>
    </xf>
    <xf numFmtId="0" fontId="4" fillId="4" borderId="0" xfId="0" applyFont="1" applyFill="1" applyBorder="1" applyAlignment="1" applyProtection="1">
      <alignment horizontal="left" indent="3"/>
    </xf>
    <xf numFmtId="0" fontId="4" fillId="4" borderId="0" xfId="0" applyFont="1" applyFill="1" applyBorder="1" applyAlignment="1" applyProtection="1">
      <alignment vertical="center" wrapText="1"/>
    </xf>
    <xf numFmtId="0" fontId="11" fillId="4" borderId="0" xfId="0" applyFont="1" applyFill="1" applyBorder="1" applyAlignment="1" applyProtection="1">
      <alignment horizontal="left" vertical="center" indent="5"/>
    </xf>
    <xf numFmtId="0" fontId="11" fillId="4" borderId="0" xfId="0" applyFont="1" applyFill="1" applyBorder="1" applyAlignment="1" applyProtection="1">
      <alignment vertical="top" wrapText="1"/>
    </xf>
    <xf numFmtId="0" fontId="37" fillId="2" borderId="0" xfId="0" applyFont="1" applyFill="1" applyBorder="1" applyAlignment="1" applyProtection="1">
      <alignment vertical="top" wrapText="1"/>
    </xf>
    <xf numFmtId="166" fontId="4" fillId="2" borderId="1" xfId="1" applyNumberFormat="1" applyFont="1" applyFill="1" applyBorder="1" applyAlignment="1" applyProtection="1">
      <alignment horizontal="left" vertical="center"/>
    </xf>
    <xf numFmtId="0" fontId="9" fillId="2" borderId="0" xfId="0" applyFont="1" applyFill="1" applyAlignment="1" applyProtection="1">
      <alignment horizontal="left" vertical="center" wrapText="1"/>
    </xf>
    <xf numFmtId="0" fontId="4" fillId="4" borderId="0" xfId="0" applyFont="1" applyFill="1" applyBorder="1" applyAlignment="1" applyProtection="1">
      <alignment horizontal="left" vertical="center" wrapText="1"/>
    </xf>
    <xf numFmtId="0" fontId="4" fillId="4" borderId="7" xfId="0" applyFont="1" applyFill="1" applyBorder="1" applyAlignment="1" applyProtection="1">
      <alignment vertical="center"/>
    </xf>
    <xf numFmtId="0" fontId="4" fillId="4" borderId="8" xfId="0" applyFont="1" applyFill="1" applyBorder="1" applyAlignment="1" applyProtection="1">
      <alignment vertical="center"/>
    </xf>
    <xf numFmtId="0" fontId="4" fillId="4" borderId="9" xfId="0" applyFont="1" applyFill="1" applyBorder="1" applyAlignment="1" applyProtection="1">
      <alignment vertical="center"/>
    </xf>
    <xf numFmtId="9" fontId="6" fillId="2" borderId="0" xfId="2" applyFont="1" applyFill="1" applyBorder="1" applyAlignment="1" applyProtection="1">
      <alignment horizontal="center" vertical="center"/>
    </xf>
    <xf numFmtId="0" fontId="10" fillId="2" borderId="0" xfId="0" applyFont="1" applyFill="1" applyAlignment="1" applyProtection="1">
      <alignment horizontal="left" vertical="top" indent="3"/>
    </xf>
    <xf numFmtId="0" fontId="4" fillId="4" borderId="18" xfId="0" applyFont="1" applyFill="1" applyBorder="1" applyAlignment="1" applyProtection="1">
      <alignment vertical="center"/>
    </xf>
    <xf numFmtId="0" fontId="53" fillId="4" borderId="14" xfId="0" applyFont="1" applyFill="1" applyBorder="1" applyAlignment="1" applyProtection="1">
      <alignment horizontal="right" vertical="center"/>
    </xf>
    <xf numFmtId="0" fontId="4" fillId="4" borderId="14" xfId="0" applyFont="1" applyFill="1" applyBorder="1" applyAlignment="1" applyProtection="1">
      <alignment horizontal="right" vertical="center"/>
    </xf>
    <xf numFmtId="1" fontId="4" fillId="4" borderId="14" xfId="0" applyNumberFormat="1" applyFont="1" applyFill="1" applyBorder="1" applyAlignment="1" applyProtection="1">
      <alignment horizontal="left" vertical="center" indent="1"/>
    </xf>
    <xf numFmtId="0" fontId="4" fillId="4" borderId="19" xfId="0" applyFont="1" applyFill="1" applyBorder="1" applyAlignment="1" applyProtection="1">
      <alignment horizontal="center" vertical="center"/>
    </xf>
    <xf numFmtId="0" fontId="4" fillId="2" borderId="0" xfId="0" applyFont="1" applyFill="1" applyAlignment="1" applyProtection="1">
      <alignment horizontal="left" vertical="center" indent="1"/>
    </xf>
    <xf numFmtId="1" fontId="4" fillId="3" borderId="1" xfId="0" applyNumberFormat="1" applyFont="1" applyFill="1" applyBorder="1" applyAlignment="1" applyProtection="1">
      <alignment horizontal="center" vertical="center"/>
    </xf>
    <xf numFmtId="0" fontId="30" fillId="2" borderId="0" xfId="0" applyFont="1" applyFill="1" applyAlignment="1" applyProtection="1">
      <alignment vertical="center" wrapText="1"/>
    </xf>
    <xf numFmtId="0" fontId="4" fillId="4" borderId="24" xfId="0" applyFont="1" applyFill="1" applyBorder="1" applyAlignment="1" applyProtection="1">
      <alignment vertical="center"/>
    </xf>
    <xf numFmtId="0" fontId="4" fillId="4" borderId="0" xfId="0" applyFont="1" applyFill="1" applyBorder="1" applyAlignment="1" applyProtection="1">
      <alignment horizontal="right" vertical="center"/>
    </xf>
    <xf numFmtId="1" fontId="4" fillId="4" borderId="0" xfId="0" applyNumberFormat="1" applyFont="1" applyFill="1" applyBorder="1" applyAlignment="1" applyProtection="1">
      <alignment horizontal="left" vertical="center" indent="1"/>
    </xf>
    <xf numFmtId="1" fontId="4" fillId="4" borderId="23" xfId="0" applyNumberFormat="1"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4" fillId="4" borderId="23" xfId="0" applyFont="1" applyFill="1" applyBorder="1" applyAlignment="1" applyProtection="1">
      <alignment horizontal="center" vertical="center"/>
    </xf>
    <xf numFmtId="0" fontId="13" fillId="2" borderId="0" xfId="0" applyFont="1" applyFill="1" applyAlignment="1" applyProtection="1"/>
    <xf numFmtId="0" fontId="6" fillId="2" borderId="0" xfId="0" applyFont="1" applyFill="1" applyAlignment="1" applyProtection="1">
      <alignment horizontal="center" vertical="center"/>
    </xf>
    <xf numFmtId="0" fontId="4" fillId="4" borderId="20" xfId="0" applyFont="1" applyFill="1" applyBorder="1" applyAlignment="1" applyProtection="1">
      <alignment vertical="center"/>
    </xf>
    <xf numFmtId="0" fontId="4" fillId="4" borderId="13" xfId="0" applyFont="1" applyFill="1" applyBorder="1" applyAlignment="1" applyProtection="1">
      <alignment vertical="center"/>
    </xf>
    <xf numFmtId="0" fontId="4" fillId="4" borderId="13" xfId="0" applyFont="1" applyFill="1" applyBorder="1" applyAlignment="1" applyProtection="1">
      <alignment horizontal="right" vertical="center"/>
    </xf>
    <xf numFmtId="1" fontId="4" fillId="4" borderId="13" xfId="0" applyNumberFormat="1" applyFont="1" applyFill="1" applyBorder="1" applyAlignment="1" applyProtection="1">
      <alignment horizontal="left" vertical="center" indent="1"/>
    </xf>
    <xf numFmtId="0" fontId="4" fillId="4" borderId="21"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3" borderId="1" xfId="0" applyFont="1" applyFill="1" applyBorder="1" applyAlignment="1" applyProtection="1">
      <alignment horizontal="center" vertical="center"/>
    </xf>
    <xf numFmtId="0" fontId="44" fillId="2" borderId="0" xfId="0" applyFont="1" applyFill="1" applyAlignment="1" applyProtection="1">
      <alignment vertical="center"/>
    </xf>
    <xf numFmtId="3" fontId="44" fillId="2" borderId="0" xfId="0" applyNumberFormat="1" applyFont="1" applyFill="1" applyAlignment="1" applyProtection="1">
      <alignment horizontal="center" vertical="center"/>
    </xf>
    <xf numFmtId="0" fontId="44" fillId="2" borderId="0" xfId="0" applyFont="1" applyFill="1" applyBorder="1" applyAlignment="1" applyProtection="1">
      <alignment horizontal="left" vertical="center"/>
    </xf>
    <xf numFmtId="1" fontId="4" fillId="2" borderId="0" xfId="1" applyNumberFormat="1" applyFont="1" applyFill="1" applyBorder="1" applyAlignment="1" applyProtection="1">
      <alignment horizontal="center" vertical="center"/>
    </xf>
    <xf numFmtId="0" fontId="4" fillId="2" borderId="0" xfId="0" applyFont="1" applyFill="1" applyAlignment="1" applyProtection="1">
      <alignment horizontal="left" vertical="center" indent="2"/>
    </xf>
    <xf numFmtId="1" fontId="4" fillId="2" borderId="0" xfId="0" applyNumberFormat="1" applyFont="1" applyFill="1" applyAlignment="1" applyProtection="1">
      <alignment horizontal="center" vertical="center"/>
    </xf>
    <xf numFmtId="1" fontId="4" fillId="5" borderId="1" xfId="1" applyNumberFormat="1" applyFont="1" applyFill="1" applyBorder="1" applyAlignment="1" applyProtection="1">
      <alignment horizontal="center" vertical="center"/>
    </xf>
    <xf numFmtId="0" fontId="4" fillId="2" borderId="0" xfId="0" applyFont="1" applyFill="1" applyAlignment="1" applyProtection="1">
      <alignment horizontal="left" vertical="center"/>
    </xf>
    <xf numFmtId="164" fontId="4" fillId="2" borderId="0" xfId="1" applyNumberFormat="1" applyFont="1" applyFill="1" applyBorder="1" applyAlignment="1" applyProtection="1">
      <alignment horizontal="left" vertical="center"/>
    </xf>
    <xf numFmtId="0" fontId="5" fillId="2" borderId="0" xfId="0" applyFont="1" applyFill="1" applyAlignment="1" applyProtection="1">
      <alignment horizontal="left" vertical="top" indent="1"/>
    </xf>
    <xf numFmtId="0" fontId="30" fillId="2" borderId="0" xfId="0" applyFont="1" applyFill="1" applyAlignment="1" applyProtection="1">
      <alignment horizontal="center" vertical="center" wrapText="1"/>
    </xf>
    <xf numFmtId="164" fontId="4" fillId="5" borderId="1" xfId="1" applyNumberFormat="1" applyFont="1" applyFill="1" applyBorder="1" applyAlignment="1" applyProtection="1">
      <alignment horizontal="center" vertical="center"/>
    </xf>
    <xf numFmtId="0" fontId="6" fillId="2" borderId="0" xfId="0" applyFont="1" applyFill="1" applyAlignment="1" applyProtection="1">
      <alignment horizontal="left" vertical="center" indent="3"/>
    </xf>
    <xf numFmtId="164" fontId="4" fillId="5" borderId="1" xfId="1" applyNumberFormat="1" applyFont="1" applyFill="1" applyBorder="1" applyAlignment="1" applyProtection="1">
      <alignment horizontal="left" vertical="center"/>
    </xf>
    <xf numFmtId="0" fontId="4" fillId="5" borderId="1" xfId="0" applyFont="1" applyFill="1" applyBorder="1" applyAlignment="1" applyProtection="1">
      <alignment vertical="center"/>
    </xf>
    <xf numFmtId="164" fontId="4" fillId="2" borderId="1" xfId="1" applyNumberFormat="1" applyFont="1" applyFill="1" applyBorder="1" applyAlignment="1" applyProtection="1">
      <alignment horizontal="left" vertical="center"/>
    </xf>
    <xf numFmtId="0" fontId="34" fillId="2" borderId="0" xfId="0" applyFont="1" applyFill="1" applyAlignment="1" applyProtection="1">
      <alignment horizontal="right" vertical="center" indent="1"/>
    </xf>
    <xf numFmtId="0" fontId="43" fillId="2" borderId="23" xfId="0" applyFont="1" applyFill="1" applyBorder="1" applyAlignment="1" applyProtection="1">
      <alignment horizontal="right" vertical="center" indent="1"/>
    </xf>
    <xf numFmtId="0" fontId="4" fillId="2" borderId="22" xfId="0" applyFont="1" applyFill="1" applyBorder="1" applyAlignment="1" applyProtection="1">
      <alignment vertical="center"/>
    </xf>
    <xf numFmtId="0" fontId="4" fillId="2" borderId="22" xfId="0" applyFont="1" applyFill="1" applyBorder="1" applyAlignment="1" applyProtection="1">
      <alignment horizontal="center" vertical="center"/>
    </xf>
    <xf numFmtId="0" fontId="4" fillId="5" borderId="17" xfId="0" applyFont="1" applyFill="1" applyBorder="1" applyAlignment="1" applyProtection="1">
      <alignment vertical="center"/>
    </xf>
    <xf numFmtId="0" fontId="4" fillId="0" borderId="0" xfId="0" applyFont="1" applyFill="1" applyBorder="1" applyAlignment="1" applyProtection="1">
      <alignment vertical="center"/>
    </xf>
    <xf numFmtId="0" fontId="17" fillId="2" borderId="0" xfId="0" applyFont="1" applyFill="1" applyBorder="1"/>
    <xf numFmtId="0" fontId="4" fillId="2" borderId="0" xfId="0" applyFont="1" applyFill="1" applyAlignment="1">
      <alignment horizontal="right" vertical="center"/>
    </xf>
    <xf numFmtId="168" fontId="4" fillId="2" borderId="0" xfId="1" applyNumberFormat="1" applyFont="1" applyFill="1" applyBorder="1" applyAlignment="1">
      <alignment horizontal="left" vertical="center"/>
    </xf>
    <xf numFmtId="168" fontId="54" fillId="5" borderId="1" xfId="1" applyNumberFormat="1" applyFont="1" applyFill="1" applyBorder="1" applyAlignment="1" applyProtection="1">
      <alignment horizontal="center" vertical="center"/>
      <protection locked="0"/>
    </xf>
    <xf numFmtId="0" fontId="6" fillId="2" borderId="23" xfId="0" applyFont="1" applyFill="1" applyBorder="1" applyAlignment="1">
      <alignment horizontal="left" vertical="center" indent="3"/>
    </xf>
    <xf numFmtId="164" fontId="4" fillId="2" borderId="0" xfId="0" applyNumberFormat="1" applyFont="1" applyFill="1" applyAlignment="1">
      <alignment vertical="center"/>
    </xf>
    <xf numFmtId="164" fontId="4" fillId="2" borderId="0" xfId="0" applyNumberFormat="1" applyFont="1" applyFill="1" applyBorder="1" applyAlignment="1">
      <alignment vertical="center"/>
    </xf>
    <xf numFmtId="0" fontId="42" fillId="2" borderId="0" xfId="0" applyFont="1" applyFill="1" applyAlignment="1">
      <alignment vertical="center" wrapText="1"/>
    </xf>
    <xf numFmtId="0" fontId="55" fillId="2" borderId="0" xfId="0" applyFont="1" applyFill="1" applyAlignment="1">
      <alignment horizontal="left" vertical="center" indent="1"/>
    </xf>
    <xf numFmtId="0" fontId="4" fillId="2" borderId="0" xfId="0" quotePrefix="1" applyFont="1" applyFill="1" applyAlignment="1">
      <alignment horizontal="center" vertical="center"/>
    </xf>
    <xf numFmtId="0" fontId="6" fillId="2" borderId="0" xfId="0" quotePrefix="1" applyFont="1" applyFill="1" applyAlignment="1">
      <alignment horizontal="center" vertical="center"/>
    </xf>
    <xf numFmtId="166" fontId="36" fillId="2" borderId="0" xfId="1" applyNumberFormat="1" applyFont="1" applyFill="1" applyBorder="1" applyAlignment="1" applyProtection="1">
      <alignment vertical="center"/>
    </xf>
    <xf numFmtId="166" fontId="36" fillId="2" borderId="0" xfId="0" applyNumberFormat="1" applyFont="1" applyFill="1" applyBorder="1" applyAlignment="1" applyProtection="1">
      <alignment vertical="center"/>
    </xf>
    <xf numFmtId="0" fontId="36" fillId="0" borderId="0" xfId="0" applyFont="1" applyAlignment="1">
      <alignment vertical="center"/>
    </xf>
    <xf numFmtId="164" fontId="56" fillId="2" borderId="1" xfId="1" applyNumberFormat="1" applyFont="1" applyFill="1" applyBorder="1" applyAlignment="1" applyProtection="1">
      <alignment horizontal="center" vertical="center"/>
      <protection locked="0"/>
    </xf>
    <xf numFmtId="0" fontId="57" fillId="2" borderId="0" xfId="0" applyFont="1" applyFill="1" applyAlignment="1">
      <alignment horizontal="left" vertical="center" indent="3"/>
    </xf>
    <xf numFmtId="0" fontId="56" fillId="2" borderId="0" xfId="0" applyFont="1" applyFill="1" applyBorder="1" applyAlignment="1">
      <alignment vertical="center"/>
    </xf>
    <xf numFmtId="0" fontId="36" fillId="2" borderId="0" xfId="0" applyFont="1" applyFill="1" applyAlignment="1">
      <alignment vertical="center"/>
    </xf>
    <xf numFmtId="0" fontId="53" fillId="2" borderId="23" xfId="0" applyFont="1" applyFill="1" applyBorder="1" applyAlignment="1">
      <alignment horizontal="center" vertical="center"/>
    </xf>
    <xf numFmtId="0" fontId="58" fillId="4" borderId="0" xfId="0" applyFont="1" applyFill="1" applyBorder="1" applyAlignment="1">
      <alignment horizontal="left" vertical="center" indent="3"/>
    </xf>
    <xf numFmtId="0" fontId="58" fillId="4" borderId="0" xfId="0" quotePrefix="1" applyFont="1" applyFill="1" applyBorder="1" applyAlignment="1">
      <alignment horizontal="left" vertical="center" indent="3"/>
    </xf>
    <xf numFmtId="0" fontId="36" fillId="2" borderId="0" xfId="0" applyFont="1" applyFill="1" applyAlignment="1">
      <alignment horizontal="right" vertical="center"/>
    </xf>
    <xf numFmtId="0" fontId="36" fillId="2" borderId="0" xfId="0" applyFont="1" applyFill="1" applyAlignment="1">
      <alignment horizontal="center" vertical="center"/>
    </xf>
    <xf numFmtId="0" fontId="36" fillId="2" borderId="0" xfId="0" applyFont="1" applyFill="1" applyBorder="1" applyAlignment="1">
      <alignment horizontal="left" vertical="center"/>
    </xf>
    <xf numFmtId="1" fontId="36" fillId="2" borderId="0" xfId="1" applyNumberFormat="1" applyFont="1" applyFill="1" applyBorder="1" applyAlignment="1">
      <alignment horizontal="center" vertical="center"/>
    </xf>
    <xf numFmtId="0" fontId="36" fillId="0" borderId="0" xfId="0" applyFont="1" applyFill="1" applyAlignment="1">
      <alignment vertical="center"/>
    </xf>
    <xf numFmtId="0" fontId="17" fillId="2" borderId="0" xfId="0" applyFont="1" applyFill="1" applyBorder="1" applyProtection="1"/>
    <xf numFmtId="0" fontId="58" fillId="4" borderId="0" xfId="0" quotePrefix="1" applyFont="1" applyFill="1" applyBorder="1" applyAlignment="1" applyProtection="1">
      <alignment horizontal="left" vertical="center" indent="3"/>
    </xf>
    <xf numFmtId="0" fontId="4" fillId="2" borderId="0" xfId="0" quotePrefix="1" applyFont="1" applyFill="1" applyAlignment="1" applyProtection="1">
      <alignment horizontal="center" vertical="center"/>
    </xf>
    <xf numFmtId="0" fontId="6" fillId="2" borderId="0" xfId="0" quotePrefix="1" applyFont="1" applyFill="1" applyAlignment="1" applyProtection="1">
      <alignment horizontal="center" vertical="center"/>
    </xf>
    <xf numFmtId="0" fontId="42" fillId="2" borderId="0" xfId="0" applyFont="1" applyFill="1" applyAlignment="1" applyProtection="1">
      <alignment vertical="center" wrapText="1"/>
    </xf>
    <xf numFmtId="0" fontId="55" fillId="2" borderId="0" xfId="0" applyFont="1" applyFill="1" applyAlignment="1" applyProtection="1">
      <alignment horizontal="left" vertical="center" indent="1"/>
    </xf>
    <xf numFmtId="0" fontId="58" fillId="4" borderId="0" xfId="0" applyFont="1" applyFill="1" applyBorder="1" applyAlignment="1" applyProtection="1">
      <alignment horizontal="left" vertical="center" indent="3"/>
    </xf>
    <xf numFmtId="0" fontId="49" fillId="4" borderId="0" xfId="0" applyFont="1" applyFill="1" applyBorder="1" applyAlignment="1" applyProtection="1">
      <alignment horizontal="left" vertical="center" indent="3"/>
    </xf>
    <xf numFmtId="0" fontId="36" fillId="2" borderId="0" xfId="0" applyFont="1" applyFill="1" applyAlignment="1" applyProtection="1">
      <alignment vertical="center"/>
    </xf>
    <xf numFmtId="0" fontId="36" fillId="2" borderId="0" xfId="0" applyFont="1" applyFill="1" applyAlignment="1" applyProtection="1">
      <alignment horizontal="right" vertical="center"/>
    </xf>
    <xf numFmtId="0" fontId="36" fillId="2" borderId="0" xfId="0" applyFont="1" applyFill="1" applyAlignment="1" applyProtection="1">
      <alignment horizontal="center" vertical="center"/>
    </xf>
    <xf numFmtId="0" fontId="36" fillId="2" borderId="0" xfId="0" applyFont="1" applyFill="1" applyBorder="1" applyAlignment="1" applyProtection="1">
      <alignment horizontal="left" vertical="center"/>
    </xf>
    <xf numFmtId="1" fontId="36" fillId="2" borderId="0" xfId="1" applyNumberFormat="1" applyFont="1" applyFill="1" applyBorder="1" applyAlignment="1" applyProtection="1">
      <alignment horizontal="center" vertical="center"/>
    </xf>
    <xf numFmtId="0" fontId="36" fillId="0" borderId="0" xfId="0" applyFont="1" applyFill="1" applyAlignment="1" applyProtection="1">
      <alignment vertical="center"/>
    </xf>
    <xf numFmtId="0" fontId="36" fillId="0" borderId="0" xfId="0" applyFont="1" applyAlignment="1" applyProtection="1">
      <alignment vertical="center"/>
    </xf>
    <xf numFmtId="0" fontId="53" fillId="2" borderId="23" xfId="0" applyFont="1" applyFill="1" applyBorder="1" applyAlignment="1" applyProtection="1">
      <alignment horizontal="center" vertical="center"/>
    </xf>
    <xf numFmtId="0" fontId="6" fillId="2" borderId="23" xfId="0" applyFont="1" applyFill="1" applyBorder="1" applyAlignment="1" applyProtection="1">
      <alignment horizontal="left" vertical="center" indent="3"/>
    </xf>
    <xf numFmtId="164" fontId="56" fillId="2" borderId="1" xfId="1" applyNumberFormat="1" applyFont="1" applyFill="1" applyBorder="1" applyAlignment="1" applyProtection="1">
      <alignment horizontal="center" vertical="center"/>
    </xf>
    <xf numFmtId="0" fontId="57" fillId="2" borderId="0" xfId="0" applyFont="1" applyFill="1" applyAlignment="1" applyProtection="1">
      <alignment horizontal="left" vertical="center" indent="3"/>
    </xf>
    <xf numFmtId="0" fontId="56" fillId="2" borderId="0" xfId="0" applyFont="1" applyFill="1" applyBorder="1" applyAlignment="1" applyProtection="1">
      <alignment vertical="center"/>
    </xf>
    <xf numFmtId="0" fontId="4" fillId="2" borderId="0" xfId="0" applyFont="1" applyFill="1" applyAlignment="1" applyProtection="1">
      <alignment horizontal="right" vertical="center"/>
    </xf>
    <xf numFmtId="168" fontId="54" fillId="5" borderId="1" xfId="1" applyNumberFormat="1" applyFont="1" applyFill="1" applyBorder="1" applyAlignment="1" applyProtection="1">
      <alignment horizontal="center" vertical="center"/>
    </xf>
    <xf numFmtId="168" fontId="4" fillId="2" borderId="0" xfId="1" applyNumberFormat="1" applyFont="1" applyFill="1" applyBorder="1" applyAlignment="1" applyProtection="1">
      <alignment horizontal="left" vertical="center"/>
    </xf>
    <xf numFmtId="164" fontId="4" fillId="2" borderId="0" xfId="0" applyNumberFormat="1" applyFont="1" applyFill="1" applyAlignment="1" applyProtection="1">
      <alignment vertical="center"/>
    </xf>
    <xf numFmtId="164" fontId="4" fillId="2" borderId="0" xfId="0" applyNumberFormat="1" applyFont="1" applyFill="1" applyBorder="1" applyAlignment="1" applyProtection="1">
      <alignment vertical="center"/>
    </xf>
    <xf numFmtId="0" fontId="2" fillId="3" borderId="1" xfId="0" applyFont="1" applyFill="1" applyBorder="1" applyAlignment="1" applyProtection="1">
      <alignment horizontal="center" vertical="center"/>
      <protection locked="0"/>
    </xf>
    <xf numFmtId="164" fontId="2" fillId="5" borderId="1" xfId="1" applyNumberFormat="1" applyFont="1" applyFill="1" applyBorder="1" applyAlignment="1" applyProtection="1">
      <alignment horizontal="center" vertical="center"/>
      <protection locked="0"/>
    </xf>
    <xf numFmtId="17" fontId="4" fillId="2" borderId="0" xfId="1" applyNumberFormat="1" applyFont="1" applyFill="1" applyBorder="1" applyAlignment="1">
      <alignment horizontal="left" vertical="center"/>
    </xf>
    <xf numFmtId="0" fontId="25" fillId="2" borderId="0" xfId="0" quotePrefix="1" applyFont="1" applyFill="1" applyBorder="1" applyAlignment="1">
      <alignment horizontal="left" vertical="top" wrapText="1"/>
    </xf>
    <xf numFmtId="0" fontId="26" fillId="2" borderId="0" xfId="0" quotePrefix="1" applyFont="1" applyFill="1" applyBorder="1" applyAlignment="1">
      <alignment horizontal="left" vertical="top" wrapText="1"/>
    </xf>
    <xf numFmtId="0" fontId="4" fillId="7" borderId="12" xfId="0" applyFont="1" applyFill="1" applyBorder="1" applyAlignment="1">
      <alignment horizontal="center" vertical="top" wrapText="1"/>
    </xf>
    <xf numFmtId="0" fontId="4" fillId="7" borderId="11" xfId="0" applyFont="1" applyFill="1" applyBorder="1" applyAlignment="1">
      <alignment horizontal="center" vertical="top" wrapText="1"/>
    </xf>
    <xf numFmtId="0" fontId="4" fillId="7" borderId="10" xfId="0" applyFont="1" applyFill="1" applyBorder="1" applyAlignment="1">
      <alignment horizontal="center" vertical="top" wrapText="1"/>
    </xf>
    <xf numFmtId="0" fontId="16" fillId="6" borderId="0" xfId="0" applyFont="1" applyFill="1" applyBorder="1" applyAlignment="1">
      <alignment horizontal="center"/>
    </xf>
    <xf numFmtId="0" fontId="4" fillId="6" borderId="0" xfId="0" quotePrefix="1" applyFont="1" applyFill="1" applyBorder="1" applyAlignment="1">
      <alignment horizontal="center" wrapText="1"/>
    </xf>
    <xf numFmtId="0" fontId="11" fillId="2" borderId="0" xfId="0" quotePrefix="1" applyFont="1" applyFill="1" applyAlignment="1">
      <alignment horizontal="left" vertical="center" wrapText="1" indent="1"/>
    </xf>
    <xf numFmtId="0" fontId="4" fillId="6" borderId="0" xfId="0" applyFont="1" applyFill="1" applyBorder="1" applyAlignment="1">
      <alignment horizontal="center" vertical="top" wrapText="1"/>
    </xf>
    <xf numFmtId="0" fontId="15" fillId="2" borderId="1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47" fillId="2" borderId="0" xfId="0" applyFont="1" applyFill="1" applyBorder="1" applyAlignment="1">
      <alignment horizontal="center" vertical="center"/>
    </xf>
    <xf numFmtId="0" fontId="29" fillId="2" borderId="8" xfId="0" applyFont="1" applyFill="1" applyBorder="1" applyAlignment="1">
      <alignment horizontal="center" vertical="center"/>
    </xf>
    <xf numFmtId="0" fontId="4" fillId="2" borderId="8" xfId="0" applyFont="1" applyFill="1" applyBorder="1" applyAlignment="1">
      <alignment horizontal="center" vertical="center"/>
    </xf>
    <xf numFmtId="0" fontId="2" fillId="3" borderId="15"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168" fontId="4" fillId="3" borderId="15" xfId="0" applyNumberFormat="1" applyFont="1" applyFill="1" applyBorder="1" applyAlignment="1" applyProtection="1">
      <alignment horizontal="center" vertical="center"/>
      <protection locked="0"/>
    </xf>
    <xf numFmtId="168" fontId="4" fillId="3" borderId="16" xfId="0" applyNumberFormat="1" applyFont="1" applyFill="1" applyBorder="1" applyAlignment="1" applyProtection="1">
      <alignment horizontal="center" vertical="center"/>
      <protection locked="0"/>
    </xf>
    <xf numFmtId="168" fontId="4" fillId="3" borderId="17" xfId="0" applyNumberFormat="1" applyFont="1" applyFill="1" applyBorder="1" applyAlignment="1" applyProtection="1">
      <alignment horizontal="center" vertical="center"/>
      <protection locked="0"/>
    </xf>
    <xf numFmtId="0" fontId="24" fillId="2" borderId="0" xfId="0" applyFont="1" applyFill="1" applyAlignment="1">
      <alignment horizontal="center" vertical="center" wrapText="1"/>
    </xf>
    <xf numFmtId="0" fontId="6" fillId="2" borderId="23" xfId="0" applyFont="1" applyFill="1" applyBorder="1" applyAlignment="1">
      <alignment horizontal="right" vertical="center" wrapText="1" indent="1"/>
    </xf>
    <xf numFmtId="0" fontId="42" fillId="2" borderId="0" xfId="0" applyFont="1" applyFill="1" applyAlignment="1">
      <alignment horizontal="center" vertical="center" wrapText="1"/>
    </xf>
    <xf numFmtId="0" fontId="17" fillId="4" borderId="24"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17" fillId="4" borderId="23" xfId="0" applyFont="1" applyFill="1" applyBorder="1" applyAlignment="1" applyProtection="1">
      <alignment horizontal="center" vertical="center" wrapText="1"/>
    </xf>
    <xf numFmtId="0" fontId="17" fillId="4" borderId="20" xfId="0" applyFont="1" applyFill="1" applyBorder="1" applyAlignment="1" applyProtection="1">
      <alignment horizontal="center" vertical="center" wrapText="1"/>
    </xf>
    <xf numFmtId="0" fontId="17" fillId="4" borderId="13" xfId="0" applyFont="1" applyFill="1" applyBorder="1" applyAlignment="1" applyProtection="1">
      <alignment horizontal="center" vertical="center" wrapText="1"/>
    </xf>
    <xf numFmtId="0" fontId="17" fillId="4" borderId="21" xfId="0" applyFont="1" applyFill="1" applyBorder="1" applyAlignment="1" applyProtection="1">
      <alignment horizontal="center" vertical="center" wrapText="1"/>
    </xf>
    <xf numFmtId="0" fontId="47" fillId="2" borderId="0" xfId="0" applyFont="1" applyFill="1" applyBorder="1" applyAlignment="1" applyProtection="1">
      <alignment horizontal="center" vertical="center"/>
    </xf>
    <xf numFmtId="0" fontId="29" fillId="2" borderId="8"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3" borderId="15" xfId="0" applyFont="1" applyFill="1" applyBorder="1" applyAlignment="1" applyProtection="1">
      <alignment horizontal="left" vertical="center"/>
    </xf>
    <xf numFmtId="0" fontId="4" fillId="3" borderId="16" xfId="0" applyFont="1" applyFill="1" applyBorder="1" applyAlignment="1" applyProtection="1">
      <alignment horizontal="left" vertical="center"/>
    </xf>
    <xf numFmtId="0" fontId="4" fillId="3" borderId="17" xfId="0" applyFont="1" applyFill="1" applyBorder="1" applyAlignment="1" applyProtection="1">
      <alignment horizontal="left" vertical="center"/>
    </xf>
    <xf numFmtId="0" fontId="24" fillId="2" borderId="0" xfId="0" applyFont="1" applyFill="1" applyAlignment="1" applyProtection="1">
      <alignment horizontal="center" vertical="center" wrapText="1"/>
    </xf>
    <xf numFmtId="0" fontId="6" fillId="2" borderId="23" xfId="0" applyFont="1" applyFill="1" applyBorder="1" applyAlignment="1" applyProtection="1">
      <alignment horizontal="right" vertical="center" wrapText="1" indent="1"/>
    </xf>
    <xf numFmtId="0" fontId="59" fillId="2" borderId="0" xfId="0" applyFont="1" applyFill="1" applyBorder="1" applyAlignment="1" applyProtection="1">
      <alignment horizontal="center"/>
    </xf>
    <xf numFmtId="0" fontId="60" fillId="8" borderId="1" xfId="0" applyFont="1" applyFill="1" applyBorder="1" applyAlignment="1" applyProtection="1">
      <alignment horizontal="center" vertical="center" wrapText="1"/>
    </xf>
    <xf numFmtId="168" fontId="4" fillId="3" borderId="15" xfId="0" applyNumberFormat="1" applyFont="1" applyFill="1" applyBorder="1" applyAlignment="1" applyProtection="1">
      <alignment horizontal="left" vertical="center"/>
    </xf>
    <xf numFmtId="168" fontId="4" fillId="3" borderId="17" xfId="0" applyNumberFormat="1" applyFont="1" applyFill="1" applyBorder="1" applyAlignment="1" applyProtection="1">
      <alignment horizontal="left" vertical="center"/>
    </xf>
    <xf numFmtId="0" fontId="42" fillId="2" borderId="0" xfId="0" applyFont="1" applyFill="1" applyAlignment="1" applyProtection="1">
      <alignment horizontal="center" vertical="center" wrapText="1"/>
    </xf>
    <xf numFmtId="0" fontId="50" fillId="2" borderId="0" xfId="0" applyFont="1" applyFill="1" applyAlignment="1">
      <alignment horizontal="center" vertical="center" wrapText="1"/>
    </xf>
    <xf numFmtId="0" fontId="51" fillId="3" borderId="25" xfId="0" applyFont="1" applyFill="1" applyBorder="1" applyAlignment="1">
      <alignment horizontal="center" vertical="center" wrapText="1"/>
    </xf>
    <xf numFmtId="0" fontId="51" fillId="3" borderId="26" xfId="0" applyFont="1" applyFill="1" applyBorder="1" applyAlignment="1">
      <alignment horizontal="center" vertical="center" wrapText="1"/>
    </xf>
    <xf numFmtId="0" fontId="51" fillId="3" borderId="27" xfId="0" applyFont="1" applyFill="1" applyBorder="1" applyAlignment="1">
      <alignment horizontal="center" vertical="center" wrapText="1"/>
    </xf>
    <xf numFmtId="0" fontId="51" fillId="3" borderId="28" xfId="0" applyFont="1" applyFill="1" applyBorder="1" applyAlignment="1">
      <alignment horizontal="center" vertical="center" wrapText="1"/>
    </xf>
    <xf numFmtId="0" fontId="51" fillId="3" borderId="29" xfId="0" applyFont="1" applyFill="1" applyBorder="1" applyAlignment="1">
      <alignment horizontal="center" vertical="center" wrapText="1"/>
    </xf>
    <xf numFmtId="0" fontId="51" fillId="3" borderId="30" xfId="0" applyFont="1" applyFill="1" applyBorder="1" applyAlignment="1">
      <alignment horizontal="center" vertical="center" wrapText="1"/>
    </xf>
    <xf numFmtId="0" fontId="4" fillId="4" borderId="15" xfId="3" applyFill="1" applyBorder="1" applyAlignment="1">
      <alignment horizontal="left" indent="2"/>
    </xf>
    <xf numFmtId="0" fontId="4" fillId="4" borderId="16" xfId="3" applyFill="1" applyBorder="1" applyAlignment="1">
      <alignment horizontal="left" indent="2"/>
    </xf>
    <xf numFmtId="0" fontId="4" fillId="4" borderId="17" xfId="3" applyFill="1" applyBorder="1" applyAlignment="1">
      <alignment horizontal="left" indent="2"/>
    </xf>
    <xf numFmtId="0" fontId="23" fillId="7" borderId="0" xfId="3" applyFont="1" applyFill="1" applyBorder="1" applyAlignment="1">
      <alignment horizontal="center" wrapText="1"/>
    </xf>
    <xf numFmtId="0" fontId="23" fillId="7" borderId="13" xfId="3" applyFont="1" applyFill="1" applyBorder="1" applyAlignment="1">
      <alignment horizontal="center" wrapText="1"/>
    </xf>
    <xf numFmtId="0" fontId="31" fillId="7" borderId="0" xfId="3" applyFont="1" applyFill="1" applyAlignment="1">
      <alignment horizontal="left" vertical="center"/>
    </xf>
    <xf numFmtId="0" fontId="31" fillId="7" borderId="13" xfId="3" applyFont="1" applyFill="1" applyBorder="1" applyAlignment="1">
      <alignment horizontal="left" vertical="center"/>
    </xf>
    <xf numFmtId="0" fontId="4" fillId="4" borderId="15" xfId="3" applyFill="1" applyBorder="1" applyAlignment="1">
      <alignment horizontal="left" vertical="center" indent="2"/>
    </xf>
    <xf numFmtId="0" fontId="4" fillId="4" borderId="16" xfId="3" applyFill="1" applyBorder="1" applyAlignment="1">
      <alignment horizontal="left" vertical="center" indent="2"/>
    </xf>
    <xf numFmtId="0" fontId="4" fillId="4" borderId="17" xfId="3" applyFill="1" applyBorder="1" applyAlignment="1">
      <alignment horizontal="left" vertical="center" indent="2"/>
    </xf>
    <xf numFmtId="0" fontId="6" fillId="4" borderId="1" xfId="3" applyFont="1" applyFill="1" applyBorder="1" applyAlignment="1">
      <alignment horizontal="center" vertical="center" wrapText="1"/>
    </xf>
    <xf numFmtId="0" fontId="5" fillId="4" borderId="15" xfId="3" applyFont="1" applyFill="1" applyBorder="1" applyAlignment="1">
      <alignment horizontal="center"/>
    </xf>
    <xf numFmtId="0" fontId="5" fillId="4" borderId="17" xfId="3" applyFont="1" applyFill="1" applyBorder="1" applyAlignment="1">
      <alignment horizontal="center"/>
    </xf>
  </cellXfs>
  <cellStyles count="4">
    <cellStyle name="Comma" xfId="1" builtinId="3"/>
    <cellStyle name="Normal" xfId="0" builtinId="0"/>
    <cellStyle name="Normal 2" xfId="3" xr:uid="{00000000-0005-0000-0000-000002000000}"/>
    <cellStyle name="Percent" xfId="2" builtinId="5"/>
  </cellStyles>
  <dxfs count="216">
    <dxf>
      <font>
        <color theme="4" tint="0.79998168889431442"/>
      </font>
      <border>
        <left/>
        <right/>
        <top/>
        <bottom/>
      </border>
    </dxf>
    <dxf>
      <font>
        <color theme="4" tint="0.79998168889431442"/>
      </font>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4" tint="0.79998168889431442"/>
      </font>
      <fill>
        <patternFill>
          <bgColor theme="4" tint="0.79998168889431442"/>
        </patternFill>
      </fill>
    </dxf>
    <dxf>
      <border>
        <right style="thin">
          <color auto="1"/>
        </right>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4" tint="0.79998168889431442"/>
      </font>
      <border>
        <left/>
        <right/>
        <top/>
        <bottom/>
      </border>
    </dxf>
    <dxf>
      <font>
        <color theme="4" tint="0.79998168889431442"/>
      </font>
      <fill>
        <patternFill>
          <bgColor theme="4" tint="0.7999816888943144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4" tint="0.79998168889431442"/>
      </font>
      <border>
        <left/>
        <right/>
        <top/>
        <bottom/>
      </border>
    </dxf>
    <dxf>
      <font>
        <color theme="4" tint="0.79998168889431442"/>
      </font>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4" tint="0.79998168889431442"/>
      </font>
      <fill>
        <patternFill>
          <bgColor theme="4" tint="0.79998168889431442"/>
        </patternFill>
      </fill>
    </dxf>
    <dxf>
      <border>
        <right style="thin">
          <color auto="1"/>
        </right>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4" tint="0.79998168889431442"/>
      </font>
      <border>
        <left/>
        <right/>
        <top/>
        <bottom/>
      </border>
    </dxf>
    <dxf>
      <font>
        <color theme="4" tint="0.79998168889431442"/>
      </font>
      <fill>
        <patternFill>
          <bgColor theme="4" tint="0.7999816888943144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4" tint="0.79998168889431442"/>
      </font>
      <border>
        <left/>
        <right/>
        <top/>
        <bottom/>
      </border>
    </dxf>
    <dxf>
      <font>
        <color theme="4" tint="0.79998168889431442"/>
      </font>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ont>
        <color theme="4" tint="0.79998168889431442"/>
      </font>
      <fill>
        <patternFill>
          <bgColor theme="4" tint="0.79998168889431442"/>
        </patternFill>
      </fill>
    </dxf>
    <dxf>
      <border>
        <right style="thin">
          <color auto="1"/>
        </right>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4" tint="0.79998168889431442"/>
      </font>
      <border>
        <left/>
        <right/>
        <top/>
        <bottom/>
      </border>
    </dxf>
    <dxf>
      <font>
        <color theme="4" tint="0.79998168889431442"/>
      </font>
      <fill>
        <patternFill>
          <bgColor theme="4" tint="0.7999816888943144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mruColors>
      <color rgb="FF054697"/>
      <color rgb="FFE3D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19</xdr:col>
      <xdr:colOff>10584</xdr:colOff>
      <xdr:row>1</xdr:row>
      <xdr:rowOff>4</xdr:rowOff>
    </xdr:from>
    <xdr:to>
      <xdr:col>20</xdr:col>
      <xdr:colOff>40834</xdr:colOff>
      <xdr:row>4</xdr:row>
      <xdr:rowOff>69848</xdr:rowOff>
    </xdr:to>
    <xdr:pic>
      <xdr:nvPicPr>
        <xdr:cNvPr id="2" name="Picture 1" descr="C:\Users\jgartside\Desktop\SLR Logo 2014 CMYK_Jpeg.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92167" y="84671"/>
          <a:ext cx="1332000" cy="80009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0</xdr:row>
      <xdr:rowOff>57150</xdr:rowOff>
    </xdr:from>
    <xdr:to>
      <xdr:col>14</xdr:col>
      <xdr:colOff>1063183</xdr:colOff>
      <xdr:row>4</xdr:row>
      <xdr:rowOff>137154</xdr:rowOff>
    </xdr:to>
    <xdr:pic>
      <xdr:nvPicPr>
        <xdr:cNvPr id="2" name="Picture 1" descr="C:\Users\jgartside\Desktop\SLR Logo 2014 CMYK_Jpeg.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77875" y="57150"/>
          <a:ext cx="1329883" cy="80009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0</xdr:row>
      <xdr:rowOff>57150</xdr:rowOff>
    </xdr:from>
    <xdr:to>
      <xdr:col>14</xdr:col>
      <xdr:colOff>1063183</xdr:colOff>
      <xdr:row>4</xdr:row>
      <xdr:rowOff>137154</xdr:rowOff>
    </xdr:to>
    <xdr:pic>
      <xdr:nvPicPr>
        <xdr:cNvPr id="2" name="Picture 1" descr="C:\Users\jgartside\Desktop\SLR Logo 2014 CMYK_Jpeg.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77875" y="57150"/>
          <a:ext cx="1329883" cy="800094"/>
        </a:xfrm>
        <a:prstGeom prst="rect">
          <a:avLst/>
        </a:prstGeom>
        <a:noFill/>
        <a:ln>
          <a:noFill/>
        </a:ln>
      </xdr:spPr>
    </xdr:pic>
    <xdr:clientData/>
  </xdr:twoCellAnchor>
  <xdr:oneCellAnchor>
    <xdr:from>
      <xdr:col>2</xdr:col>
      <xdr:colOff>666751</xdr:colOff>
      <xdr:row>33</xdr:row>
      <xdr:rowOff>214311</xdr:rowOff>
    </xdr:from>
    <xdr:ext cx="15425120" cy="4788619"/>
    <xdr:sp macro="" textlink="">
      <xdr:nvSpPr>
        <xdr:cNvPr id="3" name="Rectangle 2">
          <a:extLst>
            <a:ext uri="{FF2B5EF4-FFF2-40B4-BE49-F238E27FC236}">
              <a16:creationId xmlns:a16="http://schemas.microsoft.com/office/drawing/2014/main" id="{00000000-0008-0000-0200-000003000000}"/>
            </a:ext>
          </a:extLst>
        </xdr:cNvPr>
        <xdr:cNvSpPr/>
      </xdr:nvSpPr>
      <xdr:spPr>
        <a:xfrm rot="19577911">
          <a:off x="1238251" y="6572249"/>
          <a:ext cx="15425120" cy="4788619"/>
        </a:xfrm>
        <a:prstGeom prst="rect">
          <a:avLst/>
        </a:prstGeom>
        <a:noFill/>
      </xdr:spPr>
      <xdr:txBody>
        <a:bodyPr wrap="none" lIns="91440" tIns="45720" rIns="91440" bIns="45720">
          <a:spAutoFit/>
        </a:bodyPr>
        <a:lstStyle/>
        <a:p>
          <a:pPr algn="ctr"/>
          <a:r>
            <a:rPr lang="en-US" sz="30000" b="1" cap="none" spc="0">
              <a:ln w="12700">
                <a:solidFill>
                  <a:srgbClr val="054697"/>
                </a:solidFill>
                <a:prstDash val="solid"/>
              </a:ln>
              <a:solidFill>
                <a:schemeClr val="bg2">
                  <a:tint val="85000"/>
                  <a:satMod val="155000"/>
                  <a:alpha val="10000"/>
                </a:schemeClr>
              </a:solidFill>
              <a:effectLst>
                <a:outerShdw blurRad="41275" dist="20320" dir="1800000" algn="tl" rotWithShape="0">
                  <a:srgbClr val="000000">
                    <a:alpha val="40000"/>
                  </a:srgbClr>
                </a:outerShdw>
              </a:effectLst>
            </a:rPr>
            <a:t>EXAMPLE</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13</xdr:col>
      <xdr:colOff>0</xdr:colOff>
      <xdr:row>0</xdr:row>
      <xdr:rowOff>57150</xdr:rowOff>
    </xdr:from>
    <xdr:to>
      <xdr:col>14</xdr:col>
      <xdr:colOff>1063183</xdr:colOff>
      <xdr:row>4</xdr:row>
      <xdr:rowOff>137154</xdr:rowOff>
    </xdr:to>
    <xdr:pic>
      <xdr:nvPicPr>
        <xdr:cNvPr id="2" name="Picture 1" descr="C:\Users\jgartside\Desktop\SLR Logo 2014 CMYK_Jpeg.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77875" y="57150"/>
          <a:ext cx="1329883" cy="800094"/>
        </a:xfrm>
        <a:prstGeom prst="rect">
          <a:avLst/>
        </a:prstGeom>
        <a:noFill/>
        <a:ln>
          <a:noFill/>
        </a:ln>
      </xdr:spPr>
    </xdr:pic>
    <xdr:clientData/>
  </xdr:twoCellAnchor>
  <xdr:oneCellAnchor>
    <xdr:from>
      <xdr:col>2</xdr:col>
      <xdr:colOff>897256</xdr:colOff>
      <xdr:row>34</xdr:row>
      <xdr:rowOff>0</xdr:rowOff>
    </xdr:from>
    <xdr:ext cx="15425120" cy="4788619"/>
    <xdr:sp macro="" textlink="">
      <xdr:nvSpPr>
        <xdr:cNvPr id="3" name="Rectangle 2">
          <a:extLst>
            <a:ext uri="{FF2B5EF4-FFF2-40B4-BE49-F238E27FC236}">
              <a16:creationId xmlns:a16="http://schemas.microsoft.com/office/drawing/2014/main" id="{00000000-0008-0000-0300-000003000000}"/>
            </a:ext>
          </a:extLst>
        </xdr:cNvPr>
        <xdr:cNvSpPr/>
      </xdr:nvSpPr>
      <xdr:spPr>
        <a:xfrm rot="19577911">
          <a:off x="1478281" y="6581775"/>
          <a:ext cx="15425120" cy="4788619"/>
        </a:xfrm>
        <a:prstGeom prst="rect">
          <a:avLst/>
        </a:prstGeom>
        <a:noFill/>
      </xdr:spPr>
      <xdr:txBody>
        <a:bodyPr wrap="none" lIns="91440" tIns="45720" rIns="91440" bIns="45720">
          <a:spAutoFit/>
        </a:bodyPr>
        <a:lstStyle/>
        <a:p>
          <a:pPr algn="ctr"/>
          <a:r>
            <a:rPr lang="en-US" sz="30000" b="1" cap="none" spc="0">
              <a:ln w="12700">
                <a:solidFill>
                  <a:srgbClr val="054697"/>
                </a:solidFill>
                <a:prstDash val="solid"/>
              </a:ln>
              <a:solidFill>
                <a:schemeClr val="bg2">
                  <a:tint val="85000"/>
                  <a:satMod val="155000"/>
                  <a:alpha val="10000"/>
                </a:schemeClr>
              </a:solidFill>
              <a:effectLst>
                <a:outerShdw blurRad="41275" dist="20320" dir="1800000" algn="tl" rotWithShape="0">
                  <a:srgbClr val="000000">
                    <a:alpha val="40000"/>
                  </a:srgbClr>
                </a:outerShdw>
              </a:effectLst>
            </a:rPr>
            <a:t>EXAMPLE</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224117</xdr:colOff>
      <xdr:row>1</xdr:row>
      <xdr:rowOff>0</xdr:rowOff>
    </xdr:from>
    <xdr:to>
      <xdr:col>15</xdr:col>
      <xdr:colOff>55948</xdr:colOff>
      <xdr:row>44</xdr:row>
      <xdr:rowOff>95337</xdr:rowOff>
    </xdr:to>
    <xdr:grpSp>
      <xdr:nvGrpSpPr>
        <xdr:cNvPr id="31" name="Group 30">
          <a:extLst>
            <a:ext uri="{FF2B5EF4-FFF2-40B4-BE49-F238E27FC236}">
              <a16:creationId xmlns:a16="http://schemas.microsoft.com/office/drawing/2014/main" id="{00000000-0008-0000-0400-00001F000000}"/>
            </a:ext>
          </a:extLst>
        </xdr:cNvPr>
        <xdr:cNvGrpSpPr/>
      </xdr:nvGrpSpPr>
      <xdr:grpSpPr>
        <a:xfrm>
          <a:off x="222212" y="168088"/>
          <a:ext cx="9653899" cy="7397763"/>
          <a:chOff x="224117" y="179294"/>
          <a:chExt cx="9648184" cy="7861014"/>
        </a:xfrm>
      </xdr:grpSpPr>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246529" y="179294"/>
            <a:ext cx="9625772" cy="7460770"/>
          </a:xfrm>
          <a:prstGeom prst="rect">
            <a:avLst/>
          </a:prstGeom>
          <a:ln>
            <a:solidFill>
              <a:schemeClr val="accent1"/>
            </a:solidFill>
          </a:ln>
        </xdr:spPr>
      </xdr:pic>
      <xdr:pic>
        <xdr:nvPicPr>
          <xdr:cNvPr id="12" name="Picture 11">
            <a:extLst>
              <a:ext uri="{FF2B5EF4-FFF2-40B4-BE49-F238E27FC236}">
                <a16:creationId xmlns:a16="http://schemas.microsoft.com/office/drawing/2014/main" id="{00000000-0008-0000-0400-00000C000000}"/>
              </a:ext>
            </a:extLst>
          </xdr:cNvPr>
          <xdr:cNvPicPr>
            <a:picLocks noChangeAspect="1"/>
          </xdr:cNvPicPr>
        </xdr:nvPicPr>
        <xdr:blipFill rotWithShape="1">
          <a:blip xmlns:r="http://schemas.openxmlformats.org/officeDocument/2006/relationships" r:embed="rId2"/>
          <a:srcRect r="9047"/>
          <a:stretch/>
        </xdr:blipFill>
        <xdr:spPr>
          <a:xfrm>
            <a:off x="224117" y="7583965"/>
            <a:ext cx="9630000" cy="456343"/>
          </a:xfrm>
          <a:prstGeom prst="rect">
            <a:avLst/>
          </a:prstGeom>
        </xdr:spPr>
      </xdr:pic>
      <xdr:sp macro="" textlink="">
        <xdr:nvSpPr>
          <xdr:cNvPr id="8" name="Rectangle 7">
            <a:extLst>
              <a:ext uri="{FF2B5EF4-FFF2-40B4-BE49-F238E27FC236}">
                <a16:creationId xmlns:a16="http://schemas.microsoft.com/office/drawing/2014/main" id="{00000000-0008-0000-0400-000008000000}"/>
              </a:ext>
            </a:extLst>
          </xdr:cNvPr>
          <xdr:cNvSpPr/>
        </xdr:nvSpPr>
        <xdr:spPr>
          <a:xfrm>
            <a:off x="7765676" y="6766112"/>
            <a:ext cx="1178859" cy="21431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Rectangle 8">
            <a:extLst>
              <a:ext uri="{FF2B5EF4-FFF2-40B4-BE49-F238E27FC236}">
                <a16:creationId xmlns:a16="http://schemas.microsoft.com/office/drawing/2014/main" id="{00000000-0008-0000-0400-000009000000}"/>
              </a:ext>
            </a:extLst>
          </xdr:cNvPr>
          <xdr:cNvSpPr/>
        </xdr:nvSpPr>
        <xdr:spPr>
          <a:xfrm>
            <a:off x="7765676" y="6493249"/>
            <a:ext cx="1178859" cy="2126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0" name="Rectangle 9">
            <a:extLst>
              <a:ext uri="{FF2B5EF4-FFF2-40B4-BE49-F238E27FC236}">
                <a16:creationId xmlns:a16="http://schemas.microsoft.com/office/drawing/2014/main" id="{00000000-0008-0000-0400-00000A000000}"/>
              </a:ext>
            </a:extLst>
          </xdr:cNvPr>
          <xdr:cNvSpPr/>
        </xdr:nvSpPr>
        <xdr:spPr>
          <a:xfrm>
            <a:off x="7765676" y="6218704"/>
            <a:ext cx="1178859" cy="21432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4" name="Rectangle 13">
            <a:extLst>
              <a:ext uri="{FF2B5EF4-FFF2-40B4-BE49-F238E27FC236}">
                <a16:creationId xmlns:a16="http://schemas.microsoft.com/office/drawing/2014/main" id="{00000000-0008-0000-0400-00000E000000}"/>
              </a:ext>
            </a:extLst>
          </xdr:cNvPr>
          <xdr:cNvSpPr/>
        </xdr:nvSpPr>
        <xdr:spPr>
          <a:xfrm>
            <a:off x="2280397" y="3265394"/>
            <a:ext cx="1176618" cy="21431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5" name="Rectangle 14">
            <a:extLst>
              <a:ext uri="{FF2B5EF4-FFF2-40B4-BE49-F238E27FC236}">
                <a16:creationId xmlns:a16="http://schemas.microsoft.com/office/drawing/2014/main" id="{00000000-0008-0000-0400-00000F000000}"/>
              </a:ext>
            </a:extLst>
          </xdr:cNvPr>
          <xdr:cNvSpPr/>
        </xdr:nvSpPr>
        <xdr:spPr>
          <a:xfrm>
            <a:off x="2280397" y="2784662"/>
            <a:ext cx="1176618" cy="21431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6" name="Rectangle 15">
            <a:extLst>
              <a:ext uri="{FF2B5EF4-FFF2-40B4-BE49-F238E27FC236}">
                <a16:creationId xmlns:a16="http://schemas.microsoft.com/office/drawing/2014/main" id="{00000000-0008-0000-0400-000010000000}"/>
              </a:ext>
            </a:extLst>
          </xdr:cNvPr>
          <xdr:cNvSpPr/>
        </xdr:nvSpPr>
        <xdr:spPr>
          <a:xfrm>
            <a:off x="2280397" y="2548218"/>
            <a:ext cx="1176618" cy="21431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7" name="Rectangle 16">
            <a:extLst>
              <a:ext uri="{FF2B5EF4-FFF2-40B4-BE49-F238E27FC236}">
                <a16:creationId xmlns:a16="http://schemas.microsoft.com/office/drawing/2014/main" id="{00000000-0008-0000-0400-000011000000}"/>
              </a:ext>
            </a:extLst>
          </xdr:cNvPr>
          <xdr:cNvSpPr/>
        </xdr:nvSpPr>
        <xdr:spPr>
          <a:xfrm>
            <a:off x="2261347" y="1642222"/>
            <a:ext cx="1176618" cy="6101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8" name="Rectangle 17">
            <a:extLst>
              <a:ext uri="{FF2B5EF4-FFF2-40B4-BE49-F238E27FC236}">
                <a16:creationId xmlns:a16="http://schemas.microsoft.com/office/drawing/2014/main" id="{00000000-0008-0000-0400-000012000000}"/>
              </a:ext>
            </a:extLst>
          </xdr:cNvPr>
          <xdr:cNvSpPr/>
        </xdr:nvSpPr>
        <xdr:spPr>
          <a:xfrm>
            <a:off x="7548843" y="4033557"/>
            <a:ext cx="1576667" cy="43478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9" name="Rectangle 18">
            <a:extLst>
              <a:ext uri="{FF2B5EF4-FFF2-40B4-BE49-F238E27FC236}">
                <a16:creationId xmlns:a16="http://schemas.microsoft.com/office/drawing/2014/main" id="{00000000-0008-0000-0400-000013000000}"/>
              </a:ext>
            </a:extLst>
          </xdr:cNvPr>
          <xdr:cNvSpPr/>
        </xdr:nvSpPr>
        <xdr:spPr>
          <a:xfrm>
            <a:off x="2373406" y="6756587"/>
            <a:ext cx="2261276" cy="21431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0" name="Rectangle 19">
            <a:extLst>
              <a:ext uri="{FF2B5EF4-FFF2-40B4-BE49-F238E27FC236}">
                <a16:creationId xmlns:a16="http://schemas.microsoft.com/office/drawing/2014/main" id="{00000000-0008-0000-0400-000014000000}"/>
              </a:ext>
            </a:extLst>
          </xdr:cNvPr>
          <xdr:cNvSpPr/>
        </xdr:nvSpPr>
        <xdr:spPr>
          <a:xfrm>
            <a:off x="2373406" y="6483724"/>
            <a:ext cx="2261276" cy="2126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1" name="Rectangle 20">
            <a:extLst>
              <a:ext uri="{FF2B5EF4-FFF2-40B4-BE49-F238E27FC236}">
                <a16:creationId xmlns:a16="http://schemas.microsoft.com/office/drawing/2014/main" id="{00000000-0008-0000-0400-000015000000}"/>
              </a:ext>
            </a:extLst>
          </xdr:cNvPr>
          <xdr:cNvSpPr/>
        </xdr:nvSpPr>
        <xdr:spPr>
          <a:xfrm>
            <a:off x="2373406" y="6209179"/>
            <a:ext cx="2261276" cy="21432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2" name="Rectangle 21">
            <a:extLst>
              <a:ext uri="{FF2B5EF4-FFF2-40B4-BE49-F238E27FC236}">
                <a16:creationId xmlns:a16="http://schemas.microsoft.com/office/drawing/2014/main" id="{00000000-0008-0000-0400-000016000000}"/>
              </a:ext>
            </a:extLst>
          </xdr:cNvPr>
          <xdr:cNvSpPr/>
        </xdr:nvSpPr>
        <xdr:spPr>
          <a:xfrm>
            <a:off x="398929" y="3265394"/>
            <a:ext cx="1831518" cy="21431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3" name="Rectangle 22">
            <a:extLst>
              <a:ext uri="{FF2B5EF4-FFF2-40B4-BE49-F238E27FC236}">
                <a16:creationId xmlns:a16="http://schemas.microsoft.com/office/drawing/2014/main" id="{00000000-0008-0000-0400-000017000000}"/>
              </a:ext>
            </a:extLst>
          </xdr:cNvPr>
          <xdr:cNvSpPr/>
        </xdr:nvSpPr>
        <xdr:spPr>
          <a:xfrm>
            <a:off x="398929" y="2794187"/>
            <a:ext cx="1831518" cy="21431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4" name="Rectangle 23">
            <a:extLst>
              <a:ext uri="{FF2B5EF4-FFF2-40B4-BE49-F238E27FC236}">
                <a16:creationId xmlns:a16="http://schemas.microsoft.com/office/drawing/2014/main" id="{00000000-0008-0000-0400-000018000000}"/>
              </a:ext>
            </a:extLst>
          </xdr:cNvPr>
          <xdr:cNvSpPr/>
        </xdr:nvSpPr>
        <xdr:spPr>
          <a:xfrm>
            <a:off x="398929" y="2557743"/>
            <a:ext cx="1831518" cy="21431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6" name="Rectangle 25">
            <a:extLst>
              <a:ext uri="{FF2B5EF4-FFF2-40B4-BE49-F238E27FC236}">
                <a16:creationId xmlns:a16="http://schemas.microsoft.com/office/drawing/2014/main" id="{00000000-0008-0000-0400-00001A000000}"/>
              </a:ext>
            </a:extLst>
          </xdr:cNvPr>
          <xdr:cNvSpPr/>
        </xdr:nvSpPr>
        <xdr:spPr>
          <a:xfrm>
            <a:off x="7772400" y="4555751"/>
            <a:ext cx="1178859" cy="21432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7" name="Rectangle 26">
            <a:extLst>
              <a:ext uri="{FF2B5EF4-FFF2-40B4-BE49-F238E27FC236}">
                <a16:creationId xmlns:a16="http://schemas.microsoft.com/office/drawing/2014/main" id="{00000000-0008-0000-0400-00001B000000}"/>
              </a:ext>
            </a:extLst>
          </xdr:cNvPr>
          <xdr:cNvSpPr/>
        </xdr:nvSpPr>
        <xdr:spPr>
          <a:xfrm>
            <a:off x="2380128" y="4557413"/>
            <a:ext cx="2261276" cy="21432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9" name="Rectangle 28">
            <a:extLst>
              <a:ext uri="{FF2B5EF4-FFF2-40B4-BE49-F238E27FC236}">
                <a16:creationId xmlns:a16="http://schemas.microsoft.com/office/drawing/2014/main" id="{00000000-0008-0000-0400-00001D000000}"/>
              </a:ext>
            </a:extLst>
          </xdr:cNvPr>
          <xdr:cNvSpPr/>
        </xdr:nvSpPr>
        <xdr:spPr>
          <a:xfrm>
            <a:off x="374257" y="293033"/>
            <a:ext cx="5040000" cy="3600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0" name="Rectangle 29">
            <a:extLst>
              <a:ext uri="{FF2B5EF4-FFF2-40B4-BE49-F238E27FC236}">
                <a16:creationId xmlns:a16="http://schemas.microsoft.com/office/drawing/2014/main" id="{00000000-0008-0000-0400-00001E000000}"/>
              </a:ext>
            </a:extLst>
          </xdr:cNvPr>
          <xdr:cNvSpPr/>
        </xdr:nvSpPr>
        <xdr:spPr>
          <a:xfrm>
            <a:off x="369773" y="826437"/>
            <a:ext cx="5040000" cy="3600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AJ280"/>
  <sheetViews>
    <sheetView showRowColHeaders="0" tabSelected="1" zoomScale="90" zoomScaleNormal="90" workbookViewId="0">
      <selection activeCell="O6" sqref="O6"/>
    </sheetView>
  </sheetViews>
  <sheetFormatPr defaultColWidth="9" defaultRowHeight="14.4" x14ac:dyDescent="0.3"/>
  <cols>
    <col min="1" max="1" width="1.59765625" style="2" customWidth="1"/>
    <col min="2" max="2" width="4.59765625" style="2" customWidth="1"/>
    <col min="3" max="5" width="4.19921875" style="2" customWidth="1"/>
    <col min="6" max="6" width="1.59765625" style="2" customWidth="1"/>
    <col min="7" max="7" width="2" style="2" customWidth="1"/>
    <col min="8" max="8" width="17.09765625" style="2" customWidth="1"/>
    <col min="9" max="9" width="2" style="2" customWidth="1"/>
    <col min="10" max="10" width="17.09765625" style="2" customWidth="1"/>
    <col min="11" max="12" width="2" style="2" customWidth="1"/>
    <col min="13" max="13" width="17.09765625" style="2" customWidth="1"/>
    <col min="14" max="14" width="2" style="2" customWidth="1"/>
    <col min="15" max="15" width="17.09765625" style="2" customWidth="1"/>
    <col min="16" max="16" width="2" style="2" customWidth="1"/>
    <col min="17" max="17" width="17.09765625" style="2" customWidth="1"/>
    <col min="18" max="19" width="2" style="2" customWidth="1"/>
    <col min="20" max="20" width="17.09765625" style="2" customWidth="1"/>
    <col min="21" max="22" width="2" style="2" customWidth="1"/>
    <col min="23" max="23" width="17.09765625" style="2" customWidth="1"/>
    <col min="24" max="24" width="2" style="2" customWidth="1"/>
    <col min="25" max="25" width="17.09765625" style="2" customWidth="1"/>
    <col min="26" max="26" width="2" style="2" customWidth="1"/>
    <col min="27" max="27" width="17.09765625" style="2" customWidth="1"/>
    <col min="28" max="28" width="2" style="2" customWidth="1"/>
    <col min="29" max="16384" width="9" style="2"/>
  </cols>
  <sheetData>
    <row r="1" spans="1:36" ht="6.7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23.4" x14ac:dyDescent="0.45">
      <c r="A2" s="1"/>
      <c r="B2" s="6" t="s">
        <v>0</v>
      </c>
      <c r="C2" s="6"/>
      <c r="D2" s="1"/>
      <c r="E2" s="1"/>
      <c r="F2" s="1"/>
      <c r="H2" s="1"/>
      <c r="I2" s="1"/>
      <c r="J2" s="1"/>
      <c r="K2" s="1"/>
      <c r="L2" s="57"/>
      <c r="M2" s="1"/>
      <c r="N2" s="1"/>
      <c r="O2" s="1"/>
      <c r="P2" s="1"/>
      <c r="Q2" s="1"/>
      <c r="R2" s="1"/>
      <c r="T2" s="1"/>
      <c r="U2" s="1"/>
      <c r="W2" s="1"/>
      <c r="X2" s="1"/>
      <c r="Y2" s="1"/>
      <c r="Z2" s="1"/>
      <c r="AA2" s="1"/>
      <c r="AB2" s="1"/>
      <c r="AC2" s="1"/>
      <c r="AD2" s="1"/>
      <c r="AE2" s="1"/>
      <c r="AF2" s="1"/>
      <c r="AG2" s="1"/>
      <c r="AH2" s="1"/>
      <c r="AI2" s="1"/>
      <c r="AJ2" s="1"/>
    </row>
    <row r="3" spans="1:36"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8" x14ac:dyDescent="0.35">
      <c r="A4" s="1"/>
      <c r="B4" s="60" t="s">
        <v>27</v>
      </c>
      <c r="C4" s="13"/>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8" x14ac:dyDescent="0.35">
      <c r="A6" s="1"/>
      <c r="B6" s="1"/>
      <c r="C6" s="56" t="s">
        <v>28</v>
      </c>
      <c r="D6" s="1"/>
      <c r="E6" s="1"/>
      <c r="F6" s="1"/>
      <c r="H6" s="1"/>
      <c r="I6" s="1"/>
      <c r="J6" s="1"/>
      <c r="K6" s="1"/>
      <c r="L6" s="55"/>
      <c r="M6" s="1"/>
      <c r="N6" s="1"/>
      <c r="O6" s="1"/>
      <c r="P6" s="1"/>
      <c r="Q6" s="1"/>
      <c r="R6" s="1"/>
      <c r="T6" s="1"/>
      <c r="U6" s="1"/>
      <c r="W6" s="1"/>
      <c r="X6" s="1"/>
      <c r="Y6" s="1"/>
      <c r="Z6" s="1"/>
      <c r="AA6" s="1"/>
      <c r="AB6" s="1"/>
      <c r="AC6" s="1"/>
      <c r="AD6" s="1"/>
      <c r="AE6" s="1"/>
      <c r="AF6" s="1"/>
      <c r="AG6" s="1"/>
      <c r="AH6" s="1"/>
      <c r="AI6" s="1"/>
      <c r="AJ6" s="1"/>
    </row>
    <row r="7" spans="1:36" ht="18.75" customHeight="1" thickBot="1" x14ac:dyDescent="0.3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6" ht="6" customHeight="1" x14ac:dyDescent="0.3">
      <c r="A8" s="1"/>
      <c r="B8" s="1"/>
      <c r="C8" s="298" t="s">
        <v>24</v>
      </c>
      <c r="D8" s="298"/>
      <c r="E8" s="298"/>
      <c r="F8" s="58"/>
      <c r="G8" s="52"/>
      <c r="H8" s="51"/>
      <c r="I8" s="51"/>
      <c r="J8" s="51"/>
      <c r="K8" s="50"/>
      <c r="L8" s="52"/>
      <c r="M8" s="51"/>
      <c r="N8" s="51"/>
      <c r="O8" s="51"/>
      <c r="P8" s="51"/>
      <c r="Q8" s="51"/>
      <c r="R8" s="50"/>
      <c r="S8" s="52"/>
      <c r="T8" s="51"/>
      <c r="U8" s="50"/>
      <c r="V8" s="52"/>
      <c r="W8" s="51"/>
      <c r="X8" s="51"/>
      <c r="Y8" s="51"/>
      <c r="Z8" s="50"/>
      <c r="AA8" s="1"/>
      <c r="AB8" s="1"/>
      <c r="AC8" s="1"/>
      <c r="AD8" s="1"/>
      <c r="AE8" s="1"/>
      <c r="AF8" s="1"/>
      <c r="AG8" s="1"/>
      <c r="AH8" s="1"/>
      <c r="AI8" s="1"/>
      <c r="AJ8" s="1"/>
    </row>
    <row r="9" spans="1:36" ht="21" x14ac:dyDescent="0.3">
      <c r="A9" s="1"/>
      <c r="B9" s="1"/>
      <c r="C9" s="299"/>
      <c r="D9" s="299"/>
      <c r="E9" s="299"/>
      <c r="F9" s="58"/>
      <c r="G9" s="46"/>
      <c r="H9" s="294" t="s">
        <v>3</v>
      </c>
      <c r="I9" s="294"/>
      <c r="J9" s="294"/>
      <c r="K9" s="45"/>
      <c r="L9" s="46"/>
      <c r="M9" s="294" t="s">
        <v>4</v>
      </c>
      <c r="N9" s="294"/>
      <c r="O9" s="294"/>
      <c r="P9" s="294"/>
      <c r="Q9" s="294"/>
      <c r="R9" s="45"/>
      <c r="S9" s="46"/>
      <c r="T9" s="49" t="s">
        <v>22</v>
      </c>
      <c r="U9" s="45"/>
      <c r="V9" s="46"/>
      <c r="W9" s="294" t="s">
        <v>21</v>
      </c>
      <c r="X9" s="294"/>
      <c r="Y9" s="294"/>
      <c r="Z9" s="45"/>
      <c r="AA9" s="1"/>
      <c r="AB9" s="1"/>
      <c r="AC9" s="1"/>
      <c r="AD9" s="1"/>
      <c r="AE9" s="1"/>
      <c r="AF9" s="1"/>
      <c r="AG9" s="1"/>
      <c r="AH9" s="1"/>
      <c r="AI9" s="1"/>
      <c r="AJ9" s="1"/>
    </row>
    <row r="10" spans="1:36" ht="6" customHeight="1" x14ac:dyDescent="0.3">
      <c r="A10" s="1"/>
      <c r="B10" s="1"/>
      <c r="C10" s="299"/>
      <c r="D10" s="299"/>
      <c r="E10" s="299"/>
      <c r="F10" s="58"/>
      <c r="G10" s="46"/>
      <c r="H10" s="48"/>
      <c r="I10" s="48"/>
      <c r="J10" s="48"/>
      <c r="K10" s="45"/>
      <c r="L10" s="46"/>
      <c r="M10" s="48"/>
      <c r="N10" s="48"/>
      <c r="O10" s="48"/>
      <c r="P10" s="48"/>
      <c r="Q10" s="48"/>
      <c r="R10" s="45"/>
      <c r="S10" s="46"/>
      <c r="T10" s="48"/>
      <c r="U10" s="45"/>
      <c r="V10" s="46"/>
      <c r="W10" s="48"/>
      <c r="X10" s="48"/>
      <c r="Y10" s="48"/>
      <c r="Z10" s="45"/>
      <c r="AA10" s="1"/>
      <c r="AB10" s="1"/>
      <c r="AC10" s="1"/>
      <c r="AD10" s="1"/>
      <c r="AE10" s="1"/>
      <c r="AF10" s="1"/>
      <c r="AG10" s="1"/>
      <c r="AH10" s="1"/>
      <c r="AI10" s="1"/>
      <c r="AJ10" s="1"/>
    </row>
    <row r="11" spans="1:36" ht="19.5" customHeight="1" x14ac:dyDescent="0.3">
      <c r="A11" s="1"/>
      <c r="B11" s="1"/>
      <c r="C11" s="299"/>
      <c r="D11" s="299"/>
      <c r="E11" s="299"/>
      <c r="F11" s="58"/>
      <c r="G11" s="46"/>
      <c r="H11" s="291" t="s">
        <v>19</v>
      </c>
      <c r="I11" s="48"/>
      <c r="J11" s="291" t="s">
        <v>18</v>
      </c>
      <c r="K11" s="45"/>
      <c r="L11" s="46"/>
      <c r="M11" s="291" t="s">
        <v>19</v>
      </c>
      <c r="N11" s="48"/>
      <c r="O11" s="291" t="s">
        <v>18</v>
      </c>
      <c r="P11" s="48"/>
      <c r="Q11" s="291" t="s">
        <v>17</v>
      </c>
      <c r="R11" s="45"/>
      <c r="S11" s="46"/>
      <c r="T11" s="291" t="s">
        <v>20</v>
      </c>
      <c r="U11" s="45"/>
      <c r="V11" s="46"/>
      <c r="W11" s="291" t="s">
        <v>19</v>
      </c>
      <c r="X11" s="48"/>
      <c r="Y11" s="291" t="s">
        <v>18</v>
      </c>
      <c r="Z11" s="45"/>
      <c r="AA11" s="1"/>
      <c r="AB11" s="1"/>
      <c r="AC11" s="1"/>
      <c r="AD11" s="1"/>
      <c r="AE11" s="1"/>
      <c r="AF11" s="1"/>
      <c r="AG11" s="1"/>
      <c r="AH11" s="1"/>
      <c r="AI11" s="1"/>
      <c r="AJ11" s="1"/>
    </row>
    <row r="12" spans="1:36" ht="19.5" customHeight="1" x14ac:dyDescent="0.3">
      <c r="A12" s="1"/>
      <c r="B12" s="1"/>
      <c r="C12" s="299"/>
      <c r="D12" s="299"/>
      <c r="E12" s="299"/>
      <c r="F12" s="58"/>
      <c r="G12" s="46"/>
      <c r="H12" s="292"/>
      <c r="I12" s="48"/>
      <c r="J12" s="292"/>
      <c r="K12" s="45"/>
      <c r="L12" s="46"/>
      <c r="M12" s="292"/>
      <c r="N12" s="48"/>
      <c r="O12" s="292"/>
      <c r="P12" s="48"/>
      <c r="Q12" s="292"/>
      <c r="R12" s="45"/>
      <c r="S12" s="46"/>
      <c r="T12" s="292"/>
      <c r="U12" s="45"/>
      <c r="V12" s="46"/>
      <c r="W12" s="292"/>
      <c r="X12" s="48"/>
      <c r="Y12" s="292"/>
      <c r="Z12" s="45"/>
      <c r="AA12" s="1"/>
      <c r="AB12" s="1"/>
      <c r="AC12" s="1"/>
      <c r="AD12" s="1"/>
      <c r="AE12" s="1"/>
      <c r="AF12" s="1"/>
      <c r="AG12" s="1"/>
      <c r="AH12" s="1"/>
      <c r="AI12" s="1"/>
      <c r="AJ12" s="1"/>
    </row>
    <row r="13" spans="1:36" ht="19.5" customHeight="1" x14ac:dyDescent="0.3">
      <c r="A13" s="1"/>
      <c r="B13" s="1"/>
      <c r="C13" s="299"/>
      <c r="D13" s="299"/>
      <c r="E13" s="299"/>
      <c r="F13" s="58"/>
      <c r="G13" s="46"/>
      <c r="H13" s="292"/>
      <c r="I13" s="48"/>
      <c r="J13" s="292"/>
      <c r="K13" s="45"/>
      <c r="L13" s="46"/>
      <c r="M13" s="292"/>
      <c r="N13" s="48"/>
      <c r="O13" s="292"/>
      <c r="P13" s="48"/>
      <c r="Q13" s="292"/>
      <c r="R13" s="45"/>
      <c r="S13" s="46"/>
      <c r="T13" s="292"/>
      <c r="U13" s="45"/>
      <c r="V13" s="46"/>
      <c r="W13" s="292"/>
      <c r="X13" s="48"/>
      <c r="Y13" s="292"/>
      <c r="Z13" s="45"/>
      <c r="AA13" s="1"/>
      <c r="AB13" s="1"/>
      <c r="AC13" s="1"/>
      <c r="AD13" s="1"/>
      <c r="AE13" s="1"/>
      <c r="AF13" s="1"/>
      <c r="AG13" s="1"/>
      <c r="AH13" s="1"/>
      <c r="AI13" s="1"/>
      <c r="AJ13" s="1"/>
    </row>
    <row r="14" spans="1:36" ht="19.5" customHeight="1" x14ac:dyDescent="0.3">
      <c r="A14" s="1"/>
      <c r="B14" s="1"/>
      <c r="C14" s="299"/>
      <c r="D14" s="299"/>
      <c r="E14" s="299"/>
      <c r="F14" s="58"/>
      <c r="G14" s="46"/>
      <c r="H14" s="292"/>
      <c r="I14" s="48"/>
      <c r="J14" s="292"/>
      <c r="K14" s="45"/>
      <c r="L14" s="46"/>
      <c r="M14" s="292"/>
      <c r="N14" s="48"/>
      <c r="O14" s="292"/>
      <c r="P14" s="48"/>
      <c r="Q14" s="292"/>
      <c r="R14" s="45"/>
      <c r="S14" s="46"/>
      <c r="T14" s="292"/>
      <c r="U14" s="45"/>
      <c r="V14" s="46"/>
      <c r="W14" s="292"/>
      <c r="X14" s="48"/>
      <c r="Y14" s="292"/>
      <c r="Z14" s="45"/>
      <c r="AA14" s="1"/>
      <c r="AB14" s="1"/>
      <c r="AC14" s="1"/>
      <c r="AD14" s="1"/>
      <c r="AE14" s="1"/>
      <c r="AF14" s="1"/>
      <c r="AG14" s="1"/>
      <c r="AH14" s="1"/>
      <c r="AI14" s="1"/>
      <c r="AJ14" s="1"/>
    </row>
    <row r="15" spans="1:36" ht="19.5" customHeight="1" x14ac:dyDescent="0.3">
      <c r="A15" s="1"/>
      <c r="B15" s="1"/>
      <c r="C15" s="299"/>
      <c r="D15" s="299"/>
      <c r="E15" s="299"/>
      <c r="F15" s="58"/>
      <c r="G15" s="46"/>
      <c r="H15" s="293"/>
      <c r="I15" s="48"/>
      <c r="J15" s="293"/>
      <c r="K15" s="45"/>
      <c r="L15" s="46"/>
      <c r="M15" s="293"/>
      <c r="N15" s="48"/>
      <c r="O15" s="293"/>
      <c r="P15" s="48"/>
      <c r="Q15" s="293"/>
      <c r="R15" s="45"/>
      <c r="S15" s="46"/>
      <c r="T15" s="293"/>
      <c r="U15" s="45"/>
      <c r="V15" s="46"/>
      <c r="W15" s="293"/>
      <c r="X15" s="48"/>
      <c r="Y15" s="293"/>
      <c r="Z15" s="45"/>
      <c r="AA15" s="1"/>
      <c r="AB15" s="1"/>
      <c r="AC15" s="1"/>
      <c r="AD15" s="1"/>
      <c r="AE15" s="1"/>
      <c r="AF15" s="1"/>
      <c r="AG15" s="1"/>
      <c r="AH15" s="1"/>
      <c r="AI15" s="1"/>
      <c r="AJ15" s="1"/>
    </row>
    <row r="16" spans="1:36" ht="6" customHeight="1" x14ac:dyDescent="0.3">
      <c r="A16" s="1"/>
      <c r="B16" s="1"/>
      <c r="C16" s="299"/>
      <c r="D16" s="299"/>
      <c r="E16" s="299"/>
      <c r="F16" s="58"/>
      <c r="G16" s="46"/>
      <c r="H16" s="48"/>
      <c r="I16" s="48"/>
      <c r="J16" s="48"/>
      <c r="K16" s="45"/>
      <c r="L16" s="46"/>
      <c r="M16" s="48"/>
      <c r="N16" s="48"/>
      <c r="O16" s="48"/>
      <c r="P16" s="48"/>
      <c r="Q16" s="48"/>
      <c r="R16" s="45"/>
      <c r="S16" s="46"/>
      <c r="T16" s="48"/>
      <c r="U16" s="45"/>
      <c r="V16" s="46"/>
      <c r="W16" s="48"/>
      <c r="X16" s="48"/>
      <c r="Y16" s="48"/>
      <c r="Z16" s="45"/>
      <c r="AA16" s="1"/>
      <c r="AB16" s="1"/>
      <c r="AC16" s="1"/>
      <c r="AD16" s="1"/>
      <c r="AE16" s="1"/>
      <c r="AF16" s="1"/>
      <c r="AG16" s="1"/>
      <c r="AH16" s="1"/>
      <c r="AI16" s="1"/>
      <c r="AJ16" s="1"/>
    </row>
    <row r="17" spans="1:36" ht="27.75" customHeight="1" x14ac:dyDescent="0.3">
      <c r="A17" s="1"/>
      <c r="B17" s="1"/>
      <c r="C17" s="299"/>
      <c r="D17" s="299"/>
      <c r="E17" s="299"/>
      <c r="F17" s="58"/>
      <c r="G17" s="46"/>
      <c r="H17" s="295" t="s">
        <v>16</v>
      </c>
      <c r="I17" s="295"/>
      <c r="J17" s="295"/>
      <c r="K17" s="45"/>
      <c r="L17" s="46"/>
      <c r="M17" s="295" t="s">
        <v>16</v>
      </c>
      <c r="N17" s="295"/>
      <c r="O17" s="295"/>
      <c r="P17" s="295"/>
      <c r="Q17" s="295"/>
      <c r="R17" s="45"/>
      <c r="S17" s="46"/>
      <c r="T17" s="47" t="s">
        <v>16</v>
      </c>
      <c r="U17" s="45"/>
      <c r="V17" s="46"/>
      <c r="W17" s="295" t="s">
        <v>16</v>
      </c>
      <c r="X17" s="295"/>
      <c r="Y17" s="295"/>
      <c r="Z17" s="45"/>
      <c r="AA17" s="1"/>
      <c r="AB17" s="1"/>
      <c r="AC17" s="1"/>
      <c r="AD17" s="1"/>
      <c r="AE17" s="1"/>
      <c r="AF17" s="1"/>
      <c r="AG17" s="1"/>
      <c r="AH17" s="1"/>
      <c r="AI17" s="1"/>
      <c r="AJ17" s="1"/>
    </row>
    <row r="18" spans="1:36" ht="6" customHeight="1" thickBot="1" x14ac:dyDescent="0.35">
      <c r="A18" s="1"/>
      <c r="B18" s="1"/>
      <c r="C18" s="300"/>
      <c r="D18" s="300"/>
      <c r="E18" s="300"/>
      <c r="F18" s="58"/>
      <c r="G18" s="44"/>
      <c r="H18" s="43"/>
      <c r="I18" s="43"/>
      <c r="J18" s="43"/>
      <c r="K18" s="42"/>
      <c r="L18" s="44"/>
      <c r="M18" s="43"/>
      <c r="N18" s="43"/>
      <c r="O18" s="43"/>
      <c r="P18" s="43"/>
      <c r="Q18" s="43"/>
      <c r="R18" s="42"/>
      <c r="S18" s="44"/>
      <c r="T18" s="43"/>
      <c r="U18" s="42"/>
      <c r="V18" s="44"/>
      <c r="W18" s="43"/>
      <c r="X18" s="43"/>
      <c r="Y18" s="43"/>
      <c r="Z18" s="42"/>
      <c r="AA18" s="1"/>
      <c r="AB18" s="1"/>
      <c r="AC18" s="1"/>
      <c r="AD18" s="1"/>
      <c r="AE18" s="1"/>
      <c r="AF18" s="1"/>
      <c r="AG18" s="1"/>
      <c r="AH18" s="1"/>
      <c r="AI18" s="1"/>
      <c r="AJ18" s="1"/>
    </row>
    <row r="19" spans="1:36" ht="5.25" customHeight="1" x14ac:dyDescent="0.3">
      <c r="A19" s="1"/>
      <c r="B19" s="1"/>
      <c r="C19" s="14"/>
      <c r="D19" s="14"/>
      <c r="E19" s="14"/>
      <c r="F19" s="1"/>
      <c r="G19" s="41"/>
      <c r="H19" s="1"/>
      <c r="I19" s="1"/>
      <c r="J19" s="1"/>
      <c r="K19" s="1"/>
      <c r="L19" s="41"/>
      <c r="M19" s="1"/>
      <c r="N19" s="1"/>
      <c r="O19" s="1"/>
      <c r="P19" s="1"/>
      <c r="Q19" s="1"/>
      <c r="R19" s="1"/>
      <c r="S19" s="41"/>
      <c r="T19" s="1"/>
      <c r="U19" s="1"/>
      <c r="V19" s="41"/>
      <c r="W19" s="1"/>
      <c r="X19" s="1"/>
      <c r="Y19" s="1"/>
      <c r="Z19" s="1"/>
      <c r="AA19" s="1"/>
      <c r="AB19" s="1"/>
      <c r="AC19" s="1"/>
      <c r="AD19" s="1"/>
      <c r="AE19" s="1"/>
      <c r="AF19" s="1"/>
      <c r="AG19" s="1"/>
      <c r="AH19" s="1"/>
      <c r="AI19" s="1"/>
      <c r="AJ19" s="1"/>
    </row>
    <row r="20" spans="1:36" s="4" customFormat="1" ht="42.75" customHeight="1" x14ac:dyDescent="0.25">
      <c r="A20" s="3"/>
      <c r="B20" s="3"/>
      <c r="C20" s="15"/>
      <c r="D20" s="15"/>
      <c r="E20" s="15"/>
      <c r="F20" s="3"/>
      <c r="G20" s="296" t="s">
        <v>26</v>
      </c>
      <c r="H20" s="296"/>
      <c r="I20" s="296"/>
      <c r="J20" s="296"/>
      <c r="K20" s="296"/>
      <c r="L20" s="296"/>
      <c r="M20" s="296"/>
      <c r="N20" s="296"/>
      <c r="O20" s="296"/>
      <c r="P20" s="296"/>
      <c r="Q20" s="296"/>
      <c r="R20" s="296"/>
      <c r="S20" s="296"/>
      <c r="T20" s="296"/>
      <c r="U20" s="296"/>
      <c r="V20" s="296"/>
      <c r="W20" s="296"/>
      <c r="X20" s="59"/>
      <c r="Y20" s="59"/>
      <c r="Z20" s="3"/>
      <c r="AA20" s="3"/>
      <c r="AB20" s="3"/>
      <c r="AC20" s="3"/>
      <c r="AD20" s="3"/>
      <c r="AE20" s="3"/>
      <c r="AF20" s="3"/>
      <c r="AG20" s="3"/>
      <c r="AH20" s="3"/>
      <c r="AI20" s="3"/>
      <c r="AJ20" s="3"/>
    </row>
    <row r="21" spans="1:36" s="4" customFormat="1" ht="7.5" customHeight="1" thickBot="1" x14ac:dyDescent="0.3">
      <c r="A21" s="3"/>
      <c r="B21" s="3"/>
      <c r="C21" s="15"/>
      <c r="D21" s="15"/>
      <c r="E21" s="15"/>
      <c r="F21" s="3"/>
      <c r="G21" s="53"/>
      <c r="H21" s="3"/>
      <c r="I21" s="3"/>
      <c r="J21" s="3"/>
      <c r="K21" s="3"/>
      <c r="L21" s="54"/>
      <c r="M21" s="3"/>
      <c r="N21" s="3"/>
      <c r="O21" s="3"/>
      <c r="P21" s="3"/>
      <c r="Q21" s="3"/>
      <c r="R21" s="3"/>
      <c r="S21" s="53"/>
      <c r="T21" s="3"/>
      <c r="U21" s="3"/>
      <c r="V21" s="53"/>
      <c r="W21" s="3"/>
      <c r="X21" s="3"/>
      <c r="Y21" s="3"/>
      <c r="Z21" s="3"/>
      <c r="AA21" s="3"/>
      <c r="AB21" s="3"/>
      <c r="AC21" s="3"/>
      <c r="AD21" s="3"/>
      <c r="AE21" s="3"/>
      <c r="AF21" s="3"/>
      <c r="AG21" s="3"/>
      <c r="AH21" s="3"/>
      <c r="AI21" s="3"/>
      <c r="AJ21" s="3"/>
    </row>
    <row r="22" spans="1:36" ht="6" customHeight="1" x14ac:dyDescent="0.3">
      <c r="A22" s="1"/>
      <c r="B22" s="1"/>
      <c r="C22" s="298" t="s">
        <v>23</v>
      </c>
      <c r="D22" s="298"/>
      <c r="E22" s="298"/>
      <c r="F22" s="58"/>
      <c r="G22" s="52"/>
      <c r="H22" s="51"/>
      <c r="I22" s="51"/>
      <c r="J22" s="51"/>
      <c r="K22" s="50"/>
      <c r="L22" s="52"/>
      <c r="M22" s="51"/>
      <c r="N22" s="51"/>
      <c r="O22" s="51"/>
      <c r="P22" s="51"/>
      <c r="Q22" s="51"/>
      <c r="R22" s="50"/>
      <c r="S22" s="52"/>
      <c r="T22" s="51"/>
      <c r="U22" s="50"/>
      <c r="V22" s="52"/>
      <c r="W22" s="51"/>
      <c r="X22" s="51"/>
      <c r="Y22" s="51"/>
      <c r="Z22" s="51"/>
      <c r="AA22" s="51"/>
      <c r="AB22" s="50"/>
      <c r="AC22" s="1"/>
      <c r="AD22" s="1"/>
      <c r="AE22" s="1"/>
      <c r="AF22" s="1"/>
      <c r="AG22" s="1"/>
      <c r="AH22" s="1"/>
      <c r="AI22" s="1"/>
      <c r="AJ22" s="1"/>
    </row>
    <row r="23" spans="1:36" ht="21" x14ac:dyDescent="0.3">
      <c r="A23" s="1"/>
      <c r="B23" s="1"/>
      <c r="C23" s="299"/>
      <c r="D23" s="299"/>
      <c r="E23" s="299"/>
      <c r="F23" s="58"/>
      <c r="G23" s="46"/>
      <c r="H23" s="294" t="s">
        <v>3</v>
      </c>
      <c r="I23" s="294"/>
      <c r="J23" s="294"/>
      <c r="K23" s="45"/>
      <c r="L23" s="46"/>
      <c r="M23" s="294" t="s">
        <v>4</v>
      </c>
      <c r="N23" s="294"/>
      <c r="O23" s="294"/>
      <c r="P23" s="294"/>
      <c r="Q23" s="294"/>
      <c r="R23" s="45"/>
      <c r="S23" s="46"/>
      <c r="T23" s="49" t="s">
        <v>22</v>
      </c>
      <c r="U23" s="45"/>
      <c r="V23" s="46"/>
      <c r="W23" s="294" t="s">
        <v>21</v>
      </c>
      <c r="X23" s="294"/>
      <c r="Y23" s="294"/>
      <c r="Z23" s="294"/>
      <c r="AA23" s="294"/>
      <c r="AB23" s="45"/>
      <c r="AC23" s="1"/>
      <c r="AD23" s="1"/>
      <c r="AE23" s="1"/>
      <c r="AF23" s="1"/>
      <c r="AG23" s="1"/>
      <c r="AH23" s="1"/>
      <c r="AI23" s="1"/>
      <c r="AJ23" s="1"/>
    </row>
    <row r="24" spans="1:36" ht="6" customHeight="1" x14ac:dyDescent="0.3">
      <c r="A24" s="1"/>
      <c r="B24" s="1"/>
      <c r="C24" s="299"/>
      <c r="D24" s="299"/>
      <c r="E24" s="299"/>
      <c r="F24" s="58"/>
      <c r="G24" s="46"/>
      <c r="H24" s="48"/>
      <c r="I24" s="48"/>
      <c r="J24" s="48"/>
      <c r="K24" s="45"/>
      <c r="L24" s="46"/>
      <c r="M24" s="48"/>
      <c r="N24" s="48"/>
      <c r="O24" s="48"/>
      <c r="P24" s="48"/>
      <c r="Q24" s="48"/>
      <c r="R24" s="45"/>
      <c r="S24" s="46"/>
      <c r="T24" s="48"/>
      <c r="U24" s="45"/>
      <c r="V24" s="46"/>
      <c r="W24" s="48"/>
      <c r="X24" s="48"/>
      <c r="Y24" s="48"/>
      <c r="Z24" s="48"/>
      <c r="AA24" s="48"/>
      <c r="AB24" s="45"/>
      <c r="AC24" s="1"/>
      <c r="AD24" s="1"/>
      <c r="AE24" s="1"/>
      <c r="AF24" s="1"/>
      <c r="AG24" s="1"/>
      <c r="AH24" s="1"/>
      <c r="AI24" s="1"/>
      <c r="AJ24" s="1"/>
    </row>
    <row r="25" spans="1:36" ht="19.5" customHeight="1" x14ac:dyDescent="0.3">
      <c r="A25" s="1"/>
      <c r="B25" s="1"/>
      <c r="C25" s="299"/>
      <c r="D25" s="299"/>
      <c r="E25" s="299"/>
      <c r="F25" s="58"/>
      <c r="G25" s="46"/>
      <c r="H25" s="291" t="s">
        <v>19</v>
      </c>
      <c r="I25" s="48"/>
      <c r="J25" s="297"/>
      <c r="K25" s="45"/>
      <c r="L25" s="46"/>
      <c r="M25" s="291" t="s">
        <v>19</v>
      </c>
      <c r="N25" s="48"/>
      <c r="O25" s="291" t="s">
        <v>18</v>
      </c>
      <c r="P25" s="48"/>
      <c r="Q25" s="291" t="s">
        <v>17</v>
      </c>
      <c r="R25" s="45"/>
      <c r="S25" s="46"/>
      <c r="T25" s="291" t="s">
        <v>20</v>
      </c>
      <c r="U25" s="45"/>
      <c r="V25" s="46"/>
      <c r="W25" s="291" t="s">
        <v>19</v>
      </c>
      <c r="X25" s="48"/>
      <c r="Y25" s="291" t="s">
        <v>18</v>
      </c>
      <c r="Z25" s="48"/>
      <c r="AA25" s="291" t="s">
        <v>17</v>
      </c>
      <c r="AB25" s="45"/>
      <c r="AC25" s="1"/>
      <c r="AD25" s="1"/>
      <c r="AE25" s="1"/>
      <c r="AF25" s="1"/>
      <c r="AG25" s="1"/>
      <c r="AH25" s="1"/>
      <c r="AI25" s="1"/>
      <c r="AJ25" s="1"/>
    </row>
    <row r="26" spans="1:36" ht="19.5" customHeight="1" x14ac:dyDescent="0.3">
      <c r="A26" s="1"/>
      <c r="B26" s="1"/>
      <c r="C26" s="299"/>
      <c r="D26" s="299"/>
      <c r="E26" s="299"/>
      <c r="F26" s="58"/>
      <c r="G26" s="46"/>
      <c r="H26" s="292"/>
      <c r="I26" s="48"/>
      <c r="J26" s="297"/>
      <c r="K26" s="45"/>
      <c r="L26" s="46"/>
      <c r="M26" s="292"/>
      <c r="N26" s="48"/>
      <c r="O26" s="292"/>
      <c r="P26" s="48"/>
      <c r="Q26" s="292"/>
      <c r="R26" s="45"/>
      <c r="S26" s="46"/>
      <c r="T26" s="292"/>
      <c r="U26" s="45"/>
      <c r="V26" s="46"/>
      <c r="W26" s="292"/>
      <c r="X26" s="48"/>
      <c r="Y26" s="292"/>
      <c r="Z26" s="48"/>
      <c r="AA26" s="292"/>
      <c r="AB26" s="45"/>
      <c r="AC26" s="1"/>
      <c r="AD26" s="1"/>
      <c r="AE26" s="1"/>
      <c r="AF26" s="1"/>
      <c r="AG26" s="1"/>
      <c r="AH26" s="1"/>
      <c r="AI26" s="1"/>
      <c r="AJ26" s="1"/>
    </row>
    <row r="27" spans="1:36" ht="19.5" customHeight="1" x14ac:dyDescent="0.3">
      <c r="A27" s="1"/>
      <c r="B27" s="1"/>
      <c r="C27" s="299"/>
      <c r="D27" s="299"/>
      <c r="E27" s="299"/>
      <c r="F27" s="58"/>
      <c r="G27" s="46"/>
      <c r="H27" s="292"/>
      <c r="I27" s="48"/>
      <c r="J27" s="297"/>
      <c r="K27" s="45"/>
      <c r="L27" s="46"/>
      <c r="M27" s="292"/>
      <c r="N27" s="48"/>
      <c r="O27" s="292"/>
      <c r="P27" s="48"/>
      <c r="Q27" s="292"/>
      <c r="R27" s="45"/>
      <c r="S27" s="46"/>
      <c r="T27" s="292"/>
      <c r="U27" s="45"/>
      <c r="V27" s="46"/>
      <c r="W27" s="292"/>
      <c r="X27" s="48"/>
      <c r="Y27" s="292"/>
      <c r="Z27" s="48"/>
      <c r="AA27" s="292"/>
      <c r="AB27" s="45"/>
      <c r="AC27" s="1"/>
      <c r="AD27" s="1"/>
      <c r="AE27" s="1"/>
      <c r="AF27" s="1"/>
      <c r="AG27" s="1"/>
      <c r="AH27" s="1"/>
      <c r="AI27" s="1"/>
      <c r="AJ27" s="1"/>
    </row>
    <row r="28" spans="1:36" ht="19.5" customHeight="1" x14ac:dyDescent="0.3">
      <c r="A28" s="1"/>
      <c r="B28" s="1"/>
      <c r="C28" s="299"/>
      <c r="D28" s="299"/>
      <c r="E28" s="299"/>
      <c r="F28" s="58"/>
      <c r="G28" s="46"/>
      <c r="H28" s="292"/>
      <c r="I28" s="48"/>
      <c r="J28" s="297"/>
      <c r="K28" s="45"/>
      <c r="L28" s="46"/>
      <c r="M28" s="292"/>
      <c r="N28" s="48"/>
      <c r="O28" s="292"/>
      <c r="P28" s="48"/>
      <c r="Q28" s="292"/>
      <c r="R28" s="45"/>
      <c r="S28" s="46"/>
      <c r="T28" s="292"/>
      <c r="U28" s="45"/>
      <c r="V28" s="46"/>
      <c r="W28" s="292"/>
      <c r="X28" s="48"/>
      <c r="Y28" s="292"/>
      <c r="Z28" s="48"/>
      <c r="AA28" s="292"/>
      <c r="AB28" s="45"/>
      <c r="AC28" s="1"/>
      <c r="AD28" s="1"/>
      <c r="AE28" s="1"/>
      <c r="AF28" s="1"/>
      <c r="AG28" s="1"/>
      <c r="AH28" s="1"/>
      <c r="AI28" s="1"/>
      <c r="AJ28" s="1"/>
    </row>
    <row r="29" spans="1:36" ht="19.5" customHeight="1" x14ac:dyDescent="0.3">
      <c r="A29" s="1"/>
      <c r="B29" s="1"/>
      <c r="C29" s="299"/>
      <c r="D29" s="299"/>
      <c r="E29" s="299"/>
      <c r="F29" s="58"/>
      <c r="G29" s="46"/>
      <c r="H29" s="293"/>
      <c r="I29" s="48"/>
      <c r="J29" s="297"/>
      <c r="K29" s="45"/>
      <c r="L29" s="46"/>
      <c r="M29" s="293"/>
      <c r="N29" s="48"/>
      <c r="O29" s="293"/>
      <c r="P29" s="48"/>
      <c r="Q29" s="293"/>
      <c r="R29" s="45"/>
      <c r="S29" s="46"/>
      <c r="T29" s="293"/>
      <c r="U29" s="45"/>
      <c r="V29" s="46"/>
      <c r="W29" s="293"/>
      <c r="X29" s="48"/>
      <c r="Y29" s="293"/>
      <c r="Z29" s="48"/>
      <c r="AA29" s="293"/>
      <c r="AB29" s="45"/>
      <c r="AC29" s="1"/>
      <c r="AD29" s="1"/>
      <c r="AE29" s="1"/>
      <c r="AF29" s="1"/>
      <c r="AG29" s="1"/>
      <c r="AH29" s="1"/>
      <c r="AI29" s="1"/>
      <c r="AJ29" s="1"/>
    </row>
    <row r="30" spans="1:36" ht="6" customHeight="1" x14ac:dyDescent="0.3">
      <c r="A30" s="1"/>
      <c r="B30" s="1"/>
      <c r="C30" s="299"/>
      <c r="D30" s="299"/>
      <c r="E30" s="299"/>
      <c r="F30" s="58"/>
      <c r="G30" s="46"/>
      <c r="H30" s="48"/>
      <c r="I30" s="48"/>
      <c r="J30" s="48"/>
      <c r="K30" s="45"/>
      <c r="L30" s="46"/>
      <c r="M30" s="48"/>
      <c r="N30" s="48"/>
      <c r="O30" s="48"/>
      <c r="P30" s="48"/>
      <c r="Q30" s="48"/>
      <c r="R30" s="45"/>
      <c r="S30" s="46"/>
      <c r="T30" s="48"/>
      <c r="U30" s="45"/>
      <c r="V30" s="46"/>
      <c r="W30" s="48"/>
      <c r="X30" s="48"/>
      <c r="Y30" s="48"/>
      <c r="Z30" s="48"/>
      <c r="AA30" s="48"/>
      <c r="AB30" s="45"/>
      <c r="AC30" s="1"/>
      <c r="AD30" s="1"/>
      <c r="AE30" s="1"/>
      <c r="AF30" s="1"/>
      <c r="AG30" s="1"/>
      <c r="AH30" s="1"/>
      <c r="AI30" s="1"/>
      <c r="AJ30" s="1"/>
    </row>
    <row r="31" spans="1:36" ht="27.75" customHeight="1" x14ac:dyDescent="0.3">
      <c r="A31" s="1"/>
      <c r="B31" s="1"/>
      <c r="C31" s="299"/>
      <c r="D31" s="299"/>
      <c r="E31" s="299"/>
      <c r="F31" s="58"/>
      <c r="G31" s="46"/>
      <c r="H31" s="295" t="s">
        <v>16</v>
      </c>
      <c r="I31" s="295"/>
      <c r="J31" s="295"/>
      <c r="K31" s="45"/>
      <c r="L31" s="46"/>
      <c r="M31" s="295" t="s">
        <v>16</v>
      </c>
      <c r="N31" s="295"/>
      <c r="O31" s="295"/>
      <c r="P31" s="295"/>
      <c r="Q31" s="295"/>
      <c r="R31" s="45"/>
      <c r="S31" s="46"/>
      <c r="T31" s="47" t="s">
        <v>16</v>
      </c>
      <c r="U31" s="45"/>
      <c r="V31" s="46"/>
      <c r="W31" s="295" t="s">
        <v>16</v>
      </c>
      <c r="X31" s="295"/>
      <c r="Y31" s="295"/>
      <c r="Z31" s="295"/>
      <c r="AA31" s="295"/>
      <c r="AB31" s="45"/>
      <c r="AC31" s="1"/>
      <c r="AD31" s="1"/>
      <c r="AE31" s="1"/>
      <c r="AF31" s="1"/>
      <c r="AG31" s="1"/>
      <c r="AH31" s="1"/>
      <c r="AI31" s="1"/>
      <c r="AJ31" s="1"/>
    </row>
    <row r="32" spans="1:36" ht="6" customHeight="1" thickBot="1" x14ac:dyDescent="0.35">
      <c r="A32" s="1"/>
      <c r="B32" s="1"/>
      <c r="C32" s="300"/>
      <c r="D32" s="300"/>
      <c r="E32" s="300"/>
      <c r="F32" s="58"/>
      <c r="G32" s="44"/>
      <c r="H32" s="43"/>
      <c r="I32" s="43"/>
      <c r="J32" s="43"/>
      <c r="K32" s="42"/>
      <c r="L32" s="44"/>
      <c r="M32" s="43"/>
      <c r="N32" s="43"/>
      <c r="O32" s="43"/>
      <c r="P32" s="43"/>
      <c r="Q32" s="43"/>
      <c r="R32" s="42"/>
      <c r="S32" s="44"/>
      <c r="T32" s="43"/>
      <c r="U32" s="42"/>
      <c r="V32" s="44"/>
      <c r="W32" s="43"/>
      <c r="X32" s="43"/>
      <c r="Y32" s="43"/>
      <c r="Z32" s="43"/>
      <c r="AA32" s="43"/>
      <c r="AB32" s="42"/>
      <c r="AC32" s="1"/>
      <c r="AD32" s="1"/>
      <c r="AE32" s="1"/>
      <c r="AF32" s="1"/>
      <c r="AG32" s="1"/>
      <c r="AH32" s="1"/>
      <c r="AI32" s="1"/>
      <c r="AJ32" s="1"/>
    </row>
    <row r="33" spans="1:36" x14ac:dyDescent="0.3">
      <c r="A33" s="1"/>
      <c r="B33" s="1"/>
      <c r="C33" s="1"/>
      <c r="D33" s="1"/>
      <c r="E33" s="1"/>
      <c r="F33" s="1"/>
      <c r="G33" s="41"/>
      <c r="H33" s="1"/>
      <c r="I33" s="1"/>
      <c r="J33" s="1"/>
      <c r="K33" s="1"/>
      <c r="L33" s="41"/>
      <c r="M33" s="1"/>
      <c r="N33" s="1"/>
      <c r="O33" s="1"/>
      <c r="P33" s="1"/>
      <c r="Q33" s="1"/>
      <c r="R33" s="1"/>
      <c r="S33" s="41"/>
      <c r="T33" s="1"/>
      <c r="U33" s="1"/>
      <c r="V33" s="41"/>
      <c r="W33" s="1"/>
      <c r="X33" s="1"/>
      <c r="Y33" s="1"/>
      <c r="Z33" s="1"/>
      <c r="AA33" s="1"/>
      <c r="AB33" s="1"/>
      <c r="AC33" s="1"/>
      <c r="AD33" s="1"/>
      <c r="AE33" s="1"/>
      <c r="AF33" s="1"/>
      <c r="AG33" s="1"/>
      <c r="AH33" s="1"/>
      <c r="AI33" s="1"/>
      <c r="AJ33" s="1"/>
    </row>
    <row r="34" spans="1:36" ht="32.25" customHeight="1" x14ac:dyDescent="0.3">
      <c r="A34" s="1"/>
      <c r="B34" s="1"/>
      <c r="C34" s="62" t="s">
        <v>35</v>
      </c>
      <c r="D34" s="290" t="s">
        <v>25</v>
      </c>
      <c r="E34" s="290"/>
      <c r="F34" s="290"/>
      <c r="G34" s="290"/>
      <c r="H34" s="290"/>
      <c r="I34" s="290"/>
      <c r="J34" s="290"/>
      <c r="K34" s="290"/>
      <c r="L34" s="290"/>
      <c r="M34" s="290"/>
      <c r="N34" s="290"/>
      <c r="O34" s="290"/>
      <c r="P34" s="290"/>
      <c r="Q34" s="290"/>
      <c r="R34" s="290"/>
      <c r="S34" s="290"/>
      <c r="T34" s="290"/>
      <c r="U34" s="290"/>
      <c r="V34" s="290"/>
      <c r="W34" s="290"/>
      <c r="X34" s="290"/>
      <c r="Y34" s="40"/>
      <c r="Z34" s="39"/>
      <c r="AA34" s="1"/>
      <c r="AB34" s="1"/>
      <c r="AC34" s="1"/>
      <c r="AD34" s="1"/>
      <c r="AE34" s="1"/>
      <c r="AF34" s="1"/>
      <c r="AG34" s="1"/>
      <c r="AH34" s="1"/>
      <c r="AI34" s="1"/>
      <c r="AJ34" s="1"/>
    </row>
    <row r="35" spans="1:36" ht="32.25" customHeight="1" x14ac:dyDescent="0.3">
      <c r="A35" s="1"/>
      <c r="B35" s="1"/>
      <c r="C35" s="62" t="s">
        <v>35</v>
      </c>
      <c r="D35" s="290" t="s">
        <v>29</v>
      </c>
      <c r="E35" s="290"/>
      <c r="F35" s="290"/>
      <c r="G35" s="290"/>
      <c r="H35" s="290"/>
      <c r="I35" s="290"/>
      <c r="J35" s="290"/>
      <c r="K35" s="290"/>
      <c r="L35" s="290"/>
      <c r="M35" s="290"/>
      <c r="N35" s="290"/>
      <c r="O35" s="290"/>
      <c r="P35" s="290"/>
      <c r="Q35" s="290"/>
      <c r="R35" s="290"/>
      <c r="S35" s="290"/>
      <c r="T35" s="290"/>
      <c r="U35" s="290"/>
      <c r="V35" s="290"/>
      <c r="W35" s="290"/>
      <c r="X35" s="290"/>
      <c r="Y35" s="40"/>
      <c r="Z35" s="39"/>
      <c r="AA35" s="1"/>
      <c r="AB35" s="1"/>
      <c r="AC35" s="1"/>
      <c r="AD35" s="1"/>
      <c r="AE35" s="1"/>
      <c r="AF35" s="1"/>
      <c r="AG35" s="1"/>
      <c r="AH35" s="1"/>
      <c r="AI35" s="1"/>
      <c r="AJ35" s="1"/>
    </row>
    <row r="36" spans="1:36" ht="32.25" customHeight="1" x14ac:dyDescent="0.3">
      <c r="A36" s="1"/>
      <c r="B36" s="1"/>
      <c r="C36" s="62" t="s">
        <v>35</v>
      </c>
      <c r="D36" s="290" t="s">
        <v>30</v>
      </c>
      <c r="E36" s="290"/>
      <c r="F36" s="290"/>
      <c r="G36" s="290"/>
      <c r="H36" s="290"/>
      <c r="I36" s="290"/>
      <c r="J36" s="290"/>
      <c r="K36" s="290"/>
      <c r="L36" s="290"/>
      <c r="M36" s="290"/>
      <c r="N36" s="290"/>
      <c r="O36" s="290"/>
      <c r="P36" s="290"/>
      <c r="Q36" s="290"/>
      <c r="R36" s="290"/>
      <c r="S36" s="290"/>
      <c r="T36" s="290"/>
      <c r="U36" s="290"/>
      <c r="V36" s="290"/>
      <c r="W36" s="290"/>
      <c r="X36" s="290"/>
      <c r="Y36" s="40"/>
      <c r="Z36" s="39"/>
      <c r="AA36" s="1"/>
      <c r="AB36" s="1"/>
      <c r="AC36" s="1"/>
      <c r="AD36" s="1"/>
      <c r="AE36" s="1"/>
      <c r="AF36" s="1"/>
      <c r="AG36" s="1"/>
      <c r="AH36" s="1"/>
      <c r="AI36" s="1"/>
      <c r="AJ36" s="1"/>
    </row>
    <row r="37" spans="1:36" ht="26.25" customHeight="1" x14ac:dyDescent="0.3">
      <c r="A37" s="1"/>
      <c r="B37" s="1"/>
      <c r="C37" s="289" t="s">
        <v>34</v>
      </c>
      <c r="D37" s="289"/>
      <c r="E37" s="289"/>
      <c r="F37" s="289"/>
      <c r="G37" s="289"/>
      <c r="H37" s="289"/>
      <c r="I37" s="289"/>
      <c r="J37" s="289"/>
      <c r="K37" s="289"/>
      <c r="L37" s="289"/>
      <c r="M37" s="289"/>
      <c r="N37" s="289"/>
      <c r="O37" s="289"/>
      <c r="P37" s="289"/>
      <c r="Q37" s="289"/>
      <c r="R37" s="289"/>
      <c r="S37" s="289"/>
      <c r="T37" s="289"/>
      <c r="U37" s="289"/>
      <c r="V37" s="289"/>
      <c r="W37" s="289"/>
      <c r="X37" s="39"/>
      <c r="Y37" s="39"/>
      <c r="Z37" s="39"/>
      <c r="AA37" s="1"/>
      <c r="AB37" s="1"/>
      <c r="AC37" s="1"/>
      <c r="AD37" s="1"/>
      <c r="AE37" s="1"/>
      <c r="AF37" s="1"/>
      <c r="AG37" s="1"/>
      <c r="AH37" s="1"/>
      <c r="AI37" s="1"/>
      <c r="AJ37" s="1"/>
    </row>
    <row r="38" spans="1:36" ht="19.5" customHeight="1" x14ac:dyDescent="0.3">
      <c r="A38" s="1"/>
      <c r="B38" s="1"/>
      <c r="C38" s="63" t="s">
        <v>35</v>
      </c>
      <c r="D38" s="64" t="s">
        <v>37</v>
      </c>
      <c r="E38" s="64"/>
      <c r="F38" s="64"/>
      <c r="G38" s="64"/>
      <c r="H38" s="64"/>
      <c r="I38" s="64"/>
      <c r="J38" s="64"/>
      <c r="K38" s="64"/>
      <c r="L38" s="64"/>
      <c r="M38" s="64"/>
      <c r="N38" s="64"/>
      <c r="O38" s="64"/>
      <c r="P38" s="64"/>
      <c r="Q38" s="64"/>
      <c r="R38" s="64"/>
      <c r="S38" s="64"/>
      <c r="T38" s="64"/>
      <c r="U38" s="64"/>
      <c r="V38" s="64"/>
      <c r="W38" s="64"/>
      <c r="X38" s="64"/>
      <c r="Y38" s="39"/>
      <c r="Z38" s="39"/>
      <c r="AA38" s="1"/>
      <c r="AB38" s="1"/>
      <c r="AC38" s="1"/>
      <c r="AD38" s="1"/>
      <c r="AE38" s="1"/>
      <c r="AF38" s="1"/>
      <c r="AG38" s="1"/>
      <c r="AH38" s="1"/>
      <c r="AI38" s="1"/>
      <c r="AJ38" s="1"/>
    </row>
    <row r="39" spans="1:36" ht="19.5" customHeight="1" x14ac:dyDescent="0.3">
      <c r="A39" s="1"/>
      <c r="B39" s="1"/>
      <c r="C39" s="63" t="s">
        <v>35</v>
      </c>
      <c r="D39" s="64" t="s">
        <v>38</v>
      </c>
      <c r="E39" s="64"/>
      <c r="F39" s="64"/>
      <c r="G39" s="64"/>
      <c r="H39" s="64"/>
      <c r="I39" s="64"/>
      <c r="J39" s="64"/>
      <c r="K39" s="64"/>
      <c r="L39" s="64"/>
      <c r="M39" s="64"/>
      <c r="N39" s="64"/>
      <c r="O39" s="64"/>
      <c r="P39" s="64"/>
      <c r="Q39" s="64"/>
      <c r="R39" s="64"/>
      <c r="S39" s="64"/>
      <c r="T39" s="64"/>
      <c r="U39" s="64"/>
      <c r="V39" s="64"/>
      <c r="W39" s="64"/>
      <c r="X39" s="64"/>
      <c r="Y39" s="39"/>
      <c r="Z39" s="39"/>
      <c r="AA39" s="1"/>
      <c r="AB39" s="1"/>
      <c r="AC39" s="1"/>
      <c r="AD39" s="1"/>
      <c r="AE39" s="1"/>
      <c r="AF39" s="1"/>
      <c r="AG39" s="1"/>
      <c r="AH39" s="1"/>
      <c r="AI39" s="1"/>
      <c r="AJ39" s="1"/>
    </row>
    <row r="40" spans="1:36" ht="19.5" customHeight="1" x14ac:dyDescent="0.3">
      <c r="A40" s="1"/>
      <c r="B40" s="1"/>
      <c r="C40" s="63" t="s">
        <v>35</v>
      </c>
      <c r="D40" s="64" t="s">
        <v>36</v>
      </c>
      <c r="E40" s="64"/>
      <c r="F40" s="64"/>
      <c r="G40" s="64"/>
      <c r="H40" s="64"/>
      <c r="I40" s="64"/>
      <c r="J40" s="64"/>
      <c r="K40" s="64"/>
      <c r="L40" s="64"/>
      <c r="M40" s="64"/>
      <c r="N40" s="64"/>
      <c r="O40" s="64"/>
      <c r="P40" s="64"/>
      <c r="Q40" s="64"/>
      <c r="R40" s="64"/>
      <c r="S40" s="64"/>
      <c r="T40" s="64"/>
      <c r="U40" s="64"/>
      <c r="V40" s="64"/>
      <c r="W40" s="64"/>
      <c r="X40" s="64"/>
      <c r="Y40" s="1"/>
      <c r="Z40" s="1"/>
      <c r="AA40" s="1"/>
      <c r="AB40" s="1"/>
      <c r="AC40" s="1"/>
      <c r="AD40" s="1"/>
      <c r="AE40" s="1"/>
      <c r="AF40" s="1"/>
      <c r="AG40" s="1"/>
      <c r="AH40" s="1"/>
      <c r="AI40" s="1"/>
      <c r="AJ40" s="1"/>
    </row>
    <row r="41" spans="1:36" ht="19.5" customHeight="1" x14ac:dyDescent="0.3">
      <c r="A41" s="1"/>
      <c r="B41" s="1"/>
      <c r="C41" s="63" t="s">
        <v>35</v>
      </c>
      <c r="D41" s="64" t="s">
        <v>39</v>
      </c>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23.25" customHeight="1" x14ac:dyDescent="0.3">
      <c r="A43" s="1"/>
      <c r="B43" s="1"/>
      <c r="C43" s="289" t="s">
        <v>144</v>
      </c>
      <c r="D43" s="289"/>
      <c r="E43" s="289"/>
      <c r="F43" s="289"/>
      <c r="G43" s="289"/>
      <c r="H43" s="289"/>
      <c r="I43" s="289"/>
      <c r="J43" s="289"/>
      <c r="K43" s="289"/>
      <c r="L43" s="289"/>
      <c r="M43" s="289"/>
      <c r="N43" s="289"/>
      <c r="O43" s="289"/>
      <c r="P43" s="289"/>
      <c r="Q43" s="289"/>
      <c r="R43" s="289"/>
      <c r="S43" s="289"/>
      <c r="T43" s="289"/>
      <c r="U43" s="289"/>
      <c r="V43" s="289"/>
      <c r="W43" s="289"/>
      <c r="X43" s="1"/>
      <c r="Y43" s="1"/>
      <c r="Z43" s="1"/>
      <c r="AA43" s="1"/>
      <c r="AB43" s="1"/>
      <c r="AC43" s="1"/>
      <c r="AD43" s="1"/>
      <c r="AE43" s="1"/>
      <c r="AF43" s="1"/>
      <c r="AG43" s="1"/>
      <c r="AH43" s="1"/>
      <c r="AI43" s="1"/>
      <c r="AJ43" s="1"/>
    </row>
    <row r="44" spans="1:36" ht="15" customHeight="1" x14ac:dyDescent="0.3">
      <c r="A44" s="1"/>
      <c r="B44" s="1"/>
      <c r="C44" s="289" t="s">
        <v>40</v>
      </c>
      <c r="D44" s="289"/>
      <c r="E44" s="289"/>
      <c r="F44" s="289"/>
      <c r="G44" s="289"/>
      <c r="H44" s="289"/>
      <c r="I44" s="289"/>
      <c r="J44" s="289"/>
      <c r="K44" s="289"/>
      <c r="L44" s="289"/>
      <c r="M44" s="289"/>
      <c r="N44" s="289"/>
      <c r="O44" s="289"/>
      <c r="P44" s="289"/>
      <c r="Q44" s="289"/>
      <c r="R44" s="289"/>
      <c r="S44" s="289"/>
      <c r="T44" s="289"/>
      <c r="U44" s="289"/>
      <c r="V44" s="289"/>
      <c r="W44" s="289"/>
      <c r="X44" s="1"/>
      <c r="Y44" s="1"/>
      <c r="Z44" s="1"/>
      <c r="AA44" s="1"/>
      <c r="AB44" s="1"/>
      <c r="AC44" s="1"/>
      <c r="AD44" s="1"/>
      <c r="AE44" s="1"/>
      <c r="AF44" s="1"/>
      <c r="AG44" s="1"/>
      <c r="AH44" s="1"/>
      <c r="AI44" s="1"/>
      <c r="AJ44" s="1"/>
    </row>
    <row r="45" spans="1:36" ht="1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ht="1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ht="1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3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1:3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1:3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3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3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1:3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3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1:3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1:3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3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1:3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1:3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1:3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3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1:3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3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3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3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3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3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3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1:36"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1:36"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1:36"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1:36"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1:36"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1:36"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1:36"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1:36"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1:36"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1:36"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1:36"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1:36"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1:36"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1:36"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1:36"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1:36"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1:36"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1:36"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1:36"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1:36"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1:36"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1:36"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1:36"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1:36"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1:36"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1:36"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1:36"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1:36"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1:36"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1:36"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1:36"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1:36"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1:36"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1:36"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1:36"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1:36"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1:36"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1:36"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sheetData>
  <sheetProtection algorithmName="SHA-512" hashValue="Z4fbeR02yoJDY3gFxIcuHUitGIfFb+KALPCGtCm+HOOjRyDI1XhooAQ47HkKYhlhPBzImWF8/ouJ6ecnxl1vYA==" saltValue="CuSSzjm0HsK+1VQs4UsUiA==" spinCount="100000" sheet="1" objects="1" scenarios="1" selectLockedCells="1" selectUnlockedCells="1"/>
  <mergeCells count="38">
    <mergeCell ref="C44:W44"/>
    <mergeCell ref="C43:W43"/>
    <mergeCell ref="C8:E18"/>
    <mergeCell ref="C22:E32"/>
    <mergeCell ref="H23:J23"/>
    <mergeCell ref="M23:Q23"/>
    <mergeCell ref="H25:H29"/>
    <mergeCell ref="M11:M15"/>
    <mergeCell ref="H9:J9"/>
    <mergeCell ref="O11:O15"/>
    <mergeCell ref="Q11:Q15"/>
    <mergeCell ref="M9:Q9"/>
    <mergeCell ref="H17:J17"/>
    <mergeCell ref="M17:Q17"/>
    <mergeCell ref="H11:H15"/>
    <mergeCell ref="J11:J15"/>
    <mergeCell ref="G20:W20"/>
    <mergeCell ref="H31:J31"/>
    <mergeCell ref="J25:J29"/>
    <mergeCell ref="W23:AA23"/>
    <mergeCell ref="W31:AA31"/>
    <mergeCell ref="M25:M29"/>
    <mergeCell ref="O25:O29"/>
    <mergeCell ref="M31:Q31"/>
    <mergeCell ref="W9:Y9"/>
    <mergeCell ref="W11:W15"/>
    <mergeCell ref="Y11:Y15"/>
    <mergeCell ref="W17:Y17"/>
    <mergeCell ref="T11:T15"/>
    <mergeCell ref="C37:W37"/>
    <mergeCell ref="D34:X34"/>
    <mergeCell ref="D35:X35"/>
    <mergeCell ref="D36:X36"/>
    <mergeCell ref="AA25:AA29"/>
    <mergeCell ref="Q25:Q29"/>
    <mergeCell ref="T25:T29"/>
    <mergeCell ref="W25:W29"/>
    <mergeCell ref="Y25:Y2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BK294"/>
  <sheetViews>
    <sheetView showRowColHeaders="0" zoomScale="90" zoomScaleNormal="90" workbookViewId="0">
      <pane ySplit="12" topLeftCell="A13" activePane="bottomLeft" state="frozen"/>
      <selection activeCell="E36" sqref="E36"/>
      <selection pane="bottomLeft" activeCell="G33" sqref="G33"/>
    </sheetView>
  </sheetViews>
  <sheetFormatPr defaultColWidth="0" defaultRowHeight="15" customHeight="1" zeroHeight="1" x14ac:dyDescent="0.25"/>
  <cols>
    <col min="1" max="1" width="2.19921875" style="3" customWidth="1"/>
    <col min="2" max="2" width="5.3984375" style="3" customWidth="1"/>
    <col min="3" max="3" width="15.3984375" style="3" customWidth="1"/>
    <col min="4" max="4" width="28.59765625" style="3" customWidth="1"/>
    <col min="5" max="5" width="10.3984375" style="5" customWidth="1"/>
    <col min="6" max="6" width="1.3984375" style="3" customWidth="1"/>
    <col min="7" max="7" width="25.69921875" style="3" customWidth="1"/>
    <col min="8" max="8" width="3.5" style="3" customWidth="1"/>
    <col min="9" max="9" width="25.69921875" style="3" customWidth="1"/>
    <col min="10" max="10" width="3.5" style="3" customWidth="1"/>
    <col min="11" max="11" width="25.69921875" style="15" customWidth="1"/>
    <col min="12" max="12" width="3.5" style="15" customWidth="1"/>
    <col min="13" max="13" width="25.69921875" style="15" customWidth="1"/>
    <col min="14" max="14" width="3.5" style="15" customWidth="1"/>
    <col min="15" max="15" width="25.69921875" style="15" customWidth="1"/>
    <col min="16" max="16" width="9.69921875" style="15" bestFit="1" customWidth="1"/>
    <col min="17" max="17" width="3.5" style="15" customWidth="1"/>
    <col min="18" max="18" width="37.59765625" style="15" customWidth="1"/>
    <col min="19" max="19" width="5.8984375" style="15" customWidth="1"/>
    <col min="20" max="20" width="5" style="15" customWidth="1"/>
    <col min="21" max="21" width="4.09765625" style="15" customWidth="1"/>
    <col min="22" max="22" width="20.19921875" style="15" hidden="1" customWidth="1"/>
    <col min="23" max="23" width="5.09765625" style="15" customWidth="1"/>
    <col min="24" max="29" width="10.8984375" style="15" hidden="1" customWidth="1"/>
    <col min="30" max="31" width="10.8984375" style="101" hidden="1" customWidth="1"/>
    <col min="32" max="38" width="10.8984375" style="100" hidden="1" customWidth="1"/>
    <col min="39" max="16384" width="9" style="100" hidden="1"/>
  </cols>
  <sheetData>
    <row r="1" spans="1:63" s="2" customFormat="1" ht="6" customHeight="1" x14ac:dyDescent="0.3">
      <c r="A1" s="1"/>
      <c r="B1" s="1"/>
      <c r="C1" s="1"/>
      <c r="D1" s="1"/>
      <c r="E1" s="81"/>
      <c r="F1" s="1"/>
      <c r="G1" s="1"/>
      <c r="H1" s="1"/>
      <c r="I1" s="1"/>
      <c r="J1" s="1"/>
      <c r="K1" s="14"/>
      <c r="L1" s="14"/>
      <c r="M1" s="14"/>
      <c r="N1" s="14"/>
      <c r="O1" s="14"/>
      <c r="P1" s="14"/>
      <c r="Q1" s="14"/>
      <c r="R1" s="14"/>
      <c r="S1" s="14"/>
      <c r="T1" s="14"/>
      <c r="U1" s="14"/>
      <c r="V1" s="14"/>
      <c r="W1" s="14"/>
      <c r="X1" s="14"/>
      <c r="Y1" s="14"/>
      <c r="Z1" s="14"/>
      <c r="AA1" s="14"/>
      <c r="AB1" s="14"/>
      <c r="AC1" s="14"/>
      <c r="AD1" s="14"/>
      <c r="AE1" s="14"/>
      <c r="AF1" s="1"/>
      <c r="AG1" s="1"/>
      <c r="AH1" s="1"/>
      <c r="AI1" s="1"/>
      <c r="AJ1" s="1"/>
      <c r="AK1" s="1"/>
      <c r="AL1" s="1"/>
    </row>
    <row r="2" spans="1:63" s="2" customFormat="1" ht="23.4" x14ac:dyDescent="0.45">
      <c r="A2" s="1"/>
      <c r="B2" s="6" t="s">
        <v>0</v>
      </c>
      <c r="C2" s="6"/>
      <c r="D2" s="1"/>
      <c r="E2" s="81"/>
      <c r="F2" s="1"/>
      <c r="G2" s="1"/>
      <c r="I2" s="1"/>
      <c r="K2" s="235" t="s">
        <v>140</v>
      </c>
      <c r="L2" s="14"/>
      <c r="M2" s="14"/>
      <c r="N2" s="14"/>
      <c r="O2" s="14"/>
      <c r="P2" s="14"/>
      <c r="Q2" s="14"/>
      <c r="R2" s="14"/>
      <c r="S2" s="14"/>
      <c r="T2" s="14"/>
      <c r="U2" s="14"/>
      <c r="V2" s="14"/>
      <c r="W2" s="14"/>
      <c r="X2" s="14"/>
      <c r="Y2" s="14"/>
      <c r="Z2" s="14"/>
      <c r="AA2" s="14"/>
      <c r="AB2" s="14"/>
      <c r="AC2" s="14"/>
      <c r="AD2" s="14"/>
      <c r="AE2" s="14"/>
      <c r="AF2" s="1"/>
      <c r="AG2" s="1"/>
      <c r="AH2" s="1"/>
      <c r="AI2" s="1"/>
      <c r="AJ2" s="1"/>
      <c r="AK2" s="1"/>
      <c r="AL2" s="1"/>
    </row>
    <row r="3" spans="1:63" s="2" customFormat="1" ht="8.25" customHeight="1" x14ac:dyDescent="0.3">
      <c r="A3" s="1"/>
      <c r="B3" s="1"/>
      <c r="C3" s="1"/>
      <c r="D3" s="1"/>
      <c r="E3" s="81"/>
      <c r="F3" s="1"/>
      <c r="G3" s="1"/>
      <c r="H3" s="1"/>
      <c r="I3" s="1"/>
      <c r="J3" s="1"/>
      <c r="K3" s="14"/>
      <c r="L3" s="14"/>
      <c r="M3" s="14"/>
      <c r="N3" s="14"/>
      <c r="O3" s="14"/>
      <c r="P3" s="14"/>
      <c r="Q3" s="14"/>
      <c r="R3" s="14"/>
      <c r="S3" s="14"/>
      <c r="T3" s="14"/>
      <c r="U3" s="14"/>
      <c r="V3" s="14"/>
      <c r="W3" s="14"/>
      <c r="X3" s="14"/>
      <c r="Y3" s="14"/>
      <c r="Z3" s="14"/>
      <c r="AA3" s="14"/>
      <c r="AB3" s="14"/>
      <c r="AC3" s="14"/>
      <c r="AD3" s="14"/>
      <c r="AE3" s="14"/>
      <c r="AF3" s="1"/>
      <c r="AG3" s="1"/>
      <c r="AH3" s="1"/>
      <c r="AI3" s="1"/>
      <c r="AJ3" s="1"/>
      <c r="AK3" s="1"/>
      <c r="AL3" s="1"/>
    </row>
    <row r="4" spans="1:63" s="2" customFormat="1" ht="18" x14ac:dyDescent="0.35">
      <c r="A4" s="1"/>
      <c r="B4" s="60" t="s">
        <v>141</v>
      </c>
      <c r="C4" s="13"/>
      <c r="D4" s="1"/>
      <c r="E4" s="81"/>
      <c r="F4" s="1"/>
      <c r="G4" s="1"/>
      <c r="H4" s="1"/>
      <c r="I4" s="1"/>
      <c r="J4" s="1"/>
      <c r="K4" s="14"/>
      <c r="L4" s="14"/>
      <c r="M4" s="14"/>
      <c r="N4" s="14"/>
      <c r="O4" s="14"/>
      <c r="P4" s="14"/>
      <c r="Q4" s="14"/>
      <c r="R4" s="14"/>
      <c r="S4" s="14"/>
      <c r="T4" s="14"/>
      <c r="U4" s="14"/>
      <c r="V4" s="14"/>
      <c r="W4" s="14"/>
      <c r="X4" s="14"/>
      <c r="Y4" s="14"/>
      <c r="Z4" s="14"/>
      <c r="AA4" s="14"/>
      <c r="AB4" s="14"/>
      <c r="AC4" s="14"/>
      <c r="AD4" s="14"/>
      <c r="AE4" s="14"/>
      <c r="AF4" s="1"/>
      <c r="AG4" s="1"/>
      <c r="AH4" s="1"/>
      <c r="AI4" s="1"/>
      <c r="AJ4" s="1"/>
      <c r="AK4" s="1"/>
      <c r="AL4" s="1"/>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row>
    <row r="5" spans="1:63" s="4" customFormat="1" ht="14.4" x14ac:dyDescent="0.25">
      <c r="A5" s="3"/>
      <c r="B5" s="3"/>
      <c r="C5" s="3"/>
      <c r="D5" s="3"/>
      <c r="E5" s="5"/>
      <c r="F5" s="3"/>
      <c r="G5" s="3"/>
      <c r="H5" s="3"/>
      <c r="I5" s="3"/>
      <c r="J5" s="3"/>
      <c r="K5" s="15"/>
      <c r="L5" s="15"/>
      <c r="M5" s="15"/>
      <c r="N5" s="15"/>
      <c r="O5" s="15"/>
      <c r="P5" s="15"/>
      <c r="Q5" s="15"/>
      <c r="R5" s="15"/>
      <c r="S5" s="15"/>
      <c r="T5" s="15"/>
      <c r="U5" s="15"/>
      <c r="V5" s="15"/>
      <c r="W5" s="15"/>
      <c r="X5" s="15"/>
      <c r="Y5" s="15"/>
      <c r="Z5" s="15"/>
      <c r="AA5" s="15"/>
      <c r="AB5" s="15"/>
      <c r="AC5" s="15"/>
      <c r="AD5" s="15"/>
      <c r="AE5" s="15"/>
      <c r="AF5" s="3"/>
      <c r="AG5" s="3"/>
      <c r="AH5" s="3"/>
      <c r="AI5" s="3"/>
      <c r="AJ5" s="3"/>
      <c r="AK5" s="3"/>
      <c r="AL5" s="3"/>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row>
    <row r="6" spans="1:63" s="4" customFormat="1" ht="15" customHeight="1" x14ac:dyDescent="0.25">
      <c r="A6" s="3"/>
      <c r="B6" s="3"/>
      <c r="C6" s="109" t="s">
        <v>123</v>
      </c>
      <c r="D6" s="54"/>
      <c r="E6" s="82"/>
      <c r="F6" s="54"/>
      <c r="G6" s="54"/>
      <c r="H6" s="54"/>
      <c r="I6" s="54"/>
      <c r="J6" s="3"/>
      <c r="K6" s="15"/>
      <c r="L6" s="15"/>
      <c r="M6" s="15"/>
      <c r="N6" s="15"/>
      <c r="O6" s="15"/>
      <c r="P6" s="15"/>
      <c r="Q6" s="15"/>
      <c r="R6" s="15"/>
      <c r="S6" s="15"/>
      <c r="T6" s="15"/>
      <c r="U6" s="15"/>
      <c r="V6" s="15"/>
      <c r="W6" s="15"/>
      <c r="X6" s="15"/>
      <c r="Y6" s="15"/>
      <c r="Z6" s="15"/>
      <c r="AA6" s="15"/>
      <c r="AB6" s="15"/>
      <c r="AC6" s="15"/>
      <c r="AD6" s="15"/>
      <c r="AE6" s="15"/>
      <c r="AF6" s="3"/>
      <c r="AG6" s="3"/>
      <c r="AH6" s="3"/>
      <c r="AI6" s="3"/>
      <c r="AJ6" s="3"/>
      <c r="AK6" s="3"/>
      <c r="AL6" s="3"/>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row>
    <row r="7" spans="1:63" s="4" customFormat="1" ht="11.25" customHeight="1" x14ac:dyDescent="0.25">
      <c r="A7" s="3"/>
      <c r="B7" s="3"/>
      <c r="C7" s="38"/>
      <c r="D7" s="38"/>
      <c r="E7" s="83"/>
      <c r="F7" s="38"/>
      <c r="G7" s="38"/>
      <c r="H7" s="38"/>
      <c r="I7" s="38"/>
      <c r="J7" s="3"/>
      <c r="K7" s="15"/>
      <c r="L7" s="15"/>
      <c r="M7" s="15"/>
      <c r="N7" s="15"/>
      <c r="O7" s="15"/>
      <c r="P7" s="15"/>
      <c r="Q7" s="15"/>
      <c r="R7" s="15"/>
      <c r="S7" s="15"/>
      <c r="T7" s="15"/>
      <c r="U7" s="15"/>
      <c r="V7" s="15"/>
      <c r="W7" s="15"/>
      <c r="X7" s="15"/>
      <c r="Y7" s="15"/>
      <c r="Z7" s="15"/>
      <c r="AA7" s="15"/>
      <c r="AB7" s="15"/>
      <c r="AC7" s="15"/>
      <c r="AD7" s="15"/>
      <c r="AE7" s="15"/>
      <c r="AF7" s="3"/>
      <c r="AG7" s="3"/>
      <c r="AH7" s="3"/>
      <c r="AI7" s="3"/>
      <c r="AJ7" s="3"/>
      <c r="AK7" s="3"/>
      <c r="AL7" s="3"/>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row>
    <row r="8" spans="1:63" s="4" customFormat="1" ht="19.5" customHeight="1" x14ac:dyDescent="0.25">
      <c r="A8" s="3"/>
      <c r="B8" s="3"/>
      <c r="C8" s="99" t="s">
        <v>95</v>
      </c>
      <c r="D8" s="3"/>
      <c r="E8" s="5"/>
      <c r="F8" s="3"/>
      <c r="G8" s="3"/>
      <c r="H8" s="3"/>
      <c r="I8" s="38"/>
      <c r="J8" s="3"/>
      <c r="K8" s="15"/>
      <c r="L8" s="15"/>
      <c r="M8" s="15"/>
      <c r="N8" s="15"/>
      <c r="O8" s="15"/>
      <c r="P8" s="15"/>
      <c r="Q8" s="15"/>
      <c r="R8" s="15"/>
      <c r="S8" s="15"/>
      <c r="T8" s="15"/>
      <c r="U8" s="15"/>
      <c r="V8" s="15"/>
      <c r="W8" s="15"/>
      <c r="X8" s="15"/>
      <c r="Y8" s="15"/>
      <c r="Z8" s="15"/>
      <c r="AA8" s="15"/>
      <c r="AB8" s="15"/>
      <c r="AC8" s="15"/>
      <c r="AD8" s="15"/>
      <c r="AE8" s="15"/>
      <c r="AF8" s="3"/>
      <c r="AG8" s="3"/>
      <c r="AH8" s="3"/>
      <c r="AI8" s="3"/>
      <c r="AJ8" s="3"/>
      <c r="AK8" s="3"/>
      <c r="AL8" s="3"/>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row>
    <row r="9" spans="1:63" s="4" customFormat="1" ht="7.5" customHeight="1" x14ac:dyDescent="0.25">
      <c r="A9" s="3"/>
      <c r="B9" s="3"/>
      <c r="C9" s="61"/>
      <c r="D9" s="3"/>
      <c r="E9" s="5"/>
      <c r="F9" s="3"/>
      <c r="G9" s="3"/>
      <c r="H9" s="3"/>
      <c r="I9" s="38"/>
      <c r="J9" s="3"/>
      <c r="K9" s="15"/>
      <c r="L9" s="15"/>
      <c r="M9" s="15"/>
      <c r="N9" s="15"/>
      <c r="O9" s="15"/>
      <c r="P9" s="15"/>
      <c r="Q9" s="15"/>
      <c r="R9" s="15"/>
      <c r="S9" s="15"/>
      <c r="T9" s="15"/>
      <c r="U9" s="15"/>
      <c r="V9" s="15"/>
      <c r="W9" s="15"/>
      <c r="X9" s="15"/>
      <c r="Y9" s="15"/>
      <c r="Z9" s="15"/>
      <c r="AA9" s="15"/>
      <c r="AB9" s="15"/>
      <c r="AC9" s="15"/>
      <c r="AD9" s="15"/>
      <c r="AE9" s="15"/>
      <c r="AF9" s="3"/>
      <c r="AG9" s="3"/>
      <c r="AH9" s="3"/>
      <c r="AI9" s="3"/>
      <c r="AJ9" s="3"/>
      <c r="AK9" s="3"/>
      <c r="AL9" s="3"/>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row>
    <row r="10" spans="1:63" s="4" customFormat="1" ht="21.75" customHeight="1" x14ac:dyDescent="0.25">
      <c r="A10" s="3"/>
      <c r="B10" s="3"/>
      <c r="C10" s="3"/>
      <c r="D10" s="3"/>
      <c r="E10" s="307" t="s">
        <v>142</v>
      </c>
      <c r="F10" s="308"/>
      <c r="G10" s="309"/>
      <c r="H10" s="313" t="s">
        <v>82</v>
      </c>
      <c r="I10" s="314"/>
      <c r="J10" s="3"/>
      <c r="K10" s="15"/>
      <c r="L10" s="317" t="s">
        <v>137</v>
      </c>
      <c r="M10" s="317"/>
      <c r="N10" s="317"/>
      <c r="O10" s="317"/>
      <c r="P10" s="317"/>
      <c r="Q10" s="317"/>
      <c r="R10" s="317"/>
      <c r="S10" s="317"/>
      <c r="T10" s="317"/>
      <c r="U10" s="15"/>
      <c r="V10" s="15"/>
      <c r="W10" s="15"/>
      <c r="X10" s="15"/>
      <c r="Y10" s="15"/>
      <c r="Z10" s="15"/>
      <c r="AA10" s="15"/>
      <c r="AB10" s="15"/>
      <c r="AC10" s="15"/>
      <c r="AD10" s="15"/>
      <c r="AE10" s="15"/>
      <c r="AF10" s="3"/>
      <c r="AG10" s="3"/>
      <c r="AH10" s="3"/>
      <c r="AI10" s="3"/>
      <c r="AJ10" s="3"/>
      <c r="AK10" s="3"/>
      <c r="AL10" s="3"/>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row>
    <row r="11" spans="1:63" s="4" customFormat="1" ht="19.5" customHeight="1" thickBot="1" x14ac:dyDescent="0.3">
      <c r="A11" s="3"/>
      <c r="B11" s="3"/>
      <c r="C11" s="3"/>
      <c r="D11" s="3"/>
      <c r="E11" s="310"/>
      <c r="F11" s="311"/>
      <c r="G11" s="312"/>
      <c r="H11" s="315"/>
      <c r="I11" s="316"/>
      <c r="J11" s="3"/>
      <c r="K11" s="15"/>
      <c r="L11" s="318" t="s">
        <v>42</v>
      </c>
      <c r="M11" s="319"/>
      <c r="N11" s="319"/>
      <c r="O11" s="319"/>
      <c r="P11" s="319"/>
      <c r="Q11" s="319"/>
      <c r="R11" s="319"/>
      <c r="S11" s="319"/>
      <c r="T11" s="319"/>
      <c r="U11" s="15"/>
      <c r="V11" s="15"/>
      <c r="W11" s="15"/>
      <c r="X11" s="15"/>
      <c r="Y11" s="15"/>
      <c r="Z11" s="15"/>
      <c r="AA11" s="15"/>
      <c r="AB11" s="15"/>
      <c r="AC11" s="15"/>
      <c r="AD11" s="15"/>
      <c r="AE11" s="15"/>
      <c r="AF11" s="3"/>
      <c r="AG11" s="3"/>
      <c r="AH11" s="3"/>
      <c r="AI11" s="3"/>
      <c r="AJ11" s="3"/>
      <c r="AK11" s="3"/>
      <c r="AL11" s="3"/>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row>
    <row r="12" spans="1:63" s="4" customFormat="1" ht="7.5" customHeight="1" x14ac:dyDescent="0.25">
      <c r="A12" s="3"/>
      <c r="B12" s="3"/>
      <c r="C12" s="3"/>
      <c r="D12" s="3"/>
      <c r="E12" s="5"/>
      <c r="F12" s="3"/>
      <c r="G12" s="3"/>
      <c r="H12" s="3"/>
      <c r="I12" s="3"/>
      <c r="J12" s="3"/>
      <c r="K12" s="15"/>
      <c r="L12" s="27"/>
      <c r="M12" s="28"/>
      <c r="N12" s="28"/>
      <c r="O12" s="28"/>
      <c r="P12" s="28"/>
      <c r="Q12" s="28"/>
      <c r="R12" s="28"/>
      <c r="S12" s="28"/>
      <c r="T12" s="29"/>
      <c r="U12" s="15"/>
      <c r="V12" s="15"/>
      <c r="W12" s="15"/>
      <c r="X12" s="15"/>
      <c r="Y12" s="15"/>
      <c r="Z12" s="15"/>
      <c r="AA12" s="15"/>
      <c r="AB12" s="15"/>
      <c r="AC12" s="15"/>
      <c r="AD12" s="15"/>
      <c r="AE12" s="15"/>
      <c r="AF12" s="3"/>
      <c r="AG12" s="3"/>
      <c r="AH12" s="3"/>
      <c r="AI12" s="3"/>
      <c r="AJ12" s="3"/>
      <c r="AK12" s="3"/>
      <c r="AL12" s="3"/>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row>
    <row r="13" spans="1:63" s="4" customFormat="1" ht="21.75" customHeight="1" x14ac:dyDescent="0.25">
      <c r="A13" s="3"/>
      <c r="B13" s="3"/>
      <c r="C13" s="35" t="s">
        <v>125</v>
      </c>
      <c r="D13" s="3"/>
      <c r="E13" s="5"/>
      <c r="F13" s="3"/>
      <c r="G13" s="3"/>
      <c r="H13" s="3"/>
      <c r="I13" s="3"/>
      <c r="J13" s="3"/>
      <c r="K13" s="15"/>
      <c r="L13" s="30"/>
      <c r="M13" s="121" t="s">
        <v>100</v>
      </c>
      <c r="N13" s="24"/>
      <c r="O13" s="24"/>
      <c r="P13" s="24"/>
      <c r="Q13" s="24"/>
      <c r="R13" s="24"/>
      <c r="S13" s="24"/>
      <c r="T13" s="31"/>
      <c r="U13" s="148"/>
      <c r="V13" s="172"/>
      <c r="W13" s="172"/>
      <c r="X13" s="15"/>
      <c r="Y13" s="15"/>
      <c r="Z13" s="15"/>
      <c r="AA13" s="15"/>
      <c r="AB13" s="15"/>
      <c r="AC13" s="15"/>
      <c r="AD13" s="15"/>
      <c r="AE13" s="15"/>
      <c r="AF13" s="3"/>
      <c r="AG13" s="3"/>
      <c r="AH13" s="3"/>
      <c r="AI13" s="3"/>
      <c r="AJ13" s="3"/>
      <c r="AK13" s="3"/>
      <c r="AL13" s="3"/>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row>
    <row r="14" spans="1:63" s="4" customFormat="1" ht="15" customHeight="1" x14ac:dyDescent="0.25">
      <c r="A14" s="3"/>
      <c r="B14" s="3"/>
      <c r="C14" s="3"/>
      <c r="D14" s="8" t="s">
        <v>10</v>
      </c>
      <c r="E14" s="320"/>
      <c r="F14" s="321"/>
      <c r="G14" s="322"/>
      <c r="H14" s="3"/>
      <c r="I14" s="3"/>
      <c r="J14" s="3"/>
      <c r="K14" s="15"/>
      <c r="L14" s="30"/>
      <c r="M14" s="24"/>
      <c r="N14" s="24"/>
      <c r="O14" s="24"/>
      <c r="P14" s="24"/>
      <c r="Q14" s="24"/>
      <c r="R14" s="24"/>
      <c r="S14" s="24"/>
      <c r="T14" s="31"/>
      <c r="U14" s="148"/>
      <c r="V14" s="172"/>
      <c r="W14" s="172"/>
      <c r="X14" s="15"/>
      <c r="Y14" s="15"/>
      <c r="Z14" s="15"/>
      <c r="AA14" s="15"/>
      <c r="AB14" s="15"/>
      <c r="AC14" s="15"/>
      <c r="AD14" s="15"/>
      <c r="AE14" s="15"/>
      <c r="AF14" s="3"/>
      <c r="AG14" s="3"/>
      <c r="AH14" s="3"/>
      <c r="AI14" s="3"/>
      <c r="AJ14" s="3"/>
      <c r="AK14" s="3"/>
      <c r="AL14" s="3"/>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row>
    <row r="15" spans="1:63" s="4" customFormat="1" ht="15" customHeight="1" x14ac:dyDescent="0.25">
      <c r="A15" s="3"/>
      <c r="B15" s="3"/>
      <c r="C15" s="3"/>
      <c r="D15" s="8" t="s">
        <v>11</v>
      </c>
      <c r="E15" s="320"/>
      <c r="F15" s="321"/>
      <c r="G15" s="322"/>
      <c r="H15" s="3"/>
      <c r="I15" s="3"/>
      <c r="J15" s="3"/>
      <c r="K15" s="15"/>
      <c r="L15" s="30"/>
      <c r="M15" s="108" t="s">
        <v>99</v>
      </c>
      <c r="N15" s="25"/>
      <c r="O15" s="24"/>
      <c r="P15" s="24"/>
      <c r="Q15" s="24"/>
      <c r="R15" s="24"/>
      <c r="S15" s="24"/>
      <c r="T15" s="31"/>
      <c r="U15" s="148"/>
      <c r="V15" s="172"/>
      <c r="W15" s="172"/>
      <c r="X15" s="15"/>
      <c r="Y15" s="15"/>
      <c r="Z15" s="15"/>
      <c r="AA15" s="15"/>
      <c r="AB15" s="15"/>
      <c r="AC15" s="15"/>
      <c r="AD15" s="15"/>
      <c r="AE15" s="15"/>
      <c r="AF15" s="3"/>
      <c r="AG15" s="3"/>
      <c r="AH15" s="3"/>
      <c r="AI15" s="3"/>
      <c r="AJ15" s="3"/>
      <c r="AK15" s="3"/>
      <c r="AL15" s="3"/>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row>
    <row r="16" spans="1:63" s="4" customFormat="1" ht="15" customHeight="1" x14ac:dyDescent="0.25">
      <c r="A16" s="3"/>
      <c r="B16" s="3"/>
      <c r="C16" s="3"/>
      <c r="D16" s="8" t="s">
        <v>126</v>
      </c>
      <c r="E16" s="323"/>
      <c r="F16" s="324"/>
      <c r="G16" s="325"/>
      <c r="H16" s="3"/>
      <c r="I16" s="3"/>
      <c r="J16" s="3"/>
      <c r="K16" s="15"/>
      <c r="L16" s="30"/>
      <c r="M16" s="91" t="str">
        <f>CONCATENATE("The TU is required to save:   ",TEXT(G18,"0.000%"))</f>
        <v>The TU is required to save:   0.000%</v>
      </c>
      <c r="N16" s="26"/>
      <c r="O16" s="24"/>
      <c r="P16" s="24"/>
      <c r="Q16" s="24"/>
      <c r="R16" s="24"/>
      <c r="S16" s="24"/>
      <c r="T16" s="31"/>
      <c r="U16" s="148"/>
      <c r="V16" s="171">
        <f>G18</f>
        <v>0</v>
      </c>
      <c r="W16" s="171"/>
      <c r="X16" s="96"/>
      <c r="Y16" s="97"/>
      <c r="Z16" s="97"/>
      <c r="AA16" s="97"/>
      <c r="AB16" s="15"/>
      <c r="AC16" s="15"/>
      <c r="AD16" s="15"/>
      <c r="AE16" s="15"/>
      <c r="AF16" s="3"/>
      <c r="AG16" s="3"/>
      <c r="AH16" s="3"/>
      <c r="AI16" s="3"/>
      <c r="AJ16" s="3"/>
      <c r="AK16" s="3"/>
      <c r="AL16" s="3"/>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row>
    <row r="17" spans="1:63" s="4" customFormat="1" ht="15" customHeight="1" x14ac:dyDescent="0.25">
      <c r="A17" s="3"/>
      <c r="B17" s="3"/>
      <c r="C17" s="3"/>
      <c r="D17" s="8"/>
      <c r="E17" s="5"/>
      <c r="F17" s="8"/>
      <c r="G17" s="3"/>
      <c r="H17" s="3"/>
      <c r="I17" s="3"/>
      <c r="J17" s="3"/>
      <c r="K17" s="15"/>
      <c r="L17" s="30"/>
      <c r="M17" s="92" t="e">
        <f>CONCATENATE("The TU is forecast to ",IF(G30&gt;G24,"increase in SEC by ","decrease in SEC by "),TEXT(ABS(100*(G24-G30)/G24),"#0.000"),"% compared base year.")</f>
        <v>#DIV/0!</v>
      </c>
      <c r="N17" s="24"/>
      <c r="O17" s="24"/>
      <c r="P17" s="24"/>
      <c r="Q17" s="24"/>
      <c r="R17" s="24"/>
      <c r="S17" s="24"/>
      <c r="T17" s="31"/>
      <c r="U17" s="148"/>
      <c r="V17" s="172"/>
      <c r="W17" s="172"/>
      <c r="X17" s="97"/>
      <c r="Y17" s="97"/>
      <c r="Z17" s="97"/>
      <c r="AA17" s="97"/>
      <c r="AB17" s="15"/>
      <c r="AC17" s="15"/>
      <c r="AD17" s="15"/>
      <c r="AE17" s="15"/>
      <c r="AF17" s="3"/>
      <c r="AG17" s="3"/>
      <c r="AH17" s="3"/>
      <c r="AI17" s="3"/>
      <c r="AJ17" s="3"/>
      <c r="AK17" s="3"/>
      <c r="AL17" s="3"/>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row>
    <row r="18" spans="1:63" s="4" customFormat="1" ht="15" customHeight="1" x14ac:dyDescent="0.25">
      <c r="A18" s="3"/>
      <c r="B18" s="3"/>
      <c r="C18" s="3"/>
      <c r="D18" s="8" t="s">
        <v>90</v>
      </c>
      <c r="F18" s="8"/>
      <c r="G18" s="111"/>
      <c r="H18" s="3"/>
      <c r="I18" s="3"/>
      <c r="J18" s="3"/>
      <c r="K18" s="15"/>
      <c r="L18" s="30"/>
      <c r="M18" s="255" t="e">
        <f>IF((((G24*(1-G18))-G30)*G28*(G29/G27)*44/12000)&lt;0,CONCATENATE("As the target is ",TEXT(G18,"0.000%"),", the TU will fail by ",TEXT(ROUNDUP(ABS(((G24*(1-G18))-G30)*G28*(G29/G27)*44/12000),0),"#,#0")," tonnes CO2, at a cost of  £",TEXT(18*ROUNDUP(ABS(((G24*(1-G18))-G30)*G28*(G29/G27)*44/12000),0),"#,#0")),CONCATENATE("As the target is ",TEXT(G18,"0.000%"),", the TU will pass by ",TEXT(ROUNDDOWN(ABS(((G24*(1-G18))-G30)*G28*(G29/G27)*44/12000),0),"#,#0")," tonnes CO2."))</f>
        <v>#DIV/0!</v>
      </c>
      <c r="N18" s="24"/>
      <c r="O18" s="24"/>
      <c r="P18" s="24"/>
      <c r="Q18" s="24"/>
      <c r="R18" s="24"/>
      <c r="S18" s="24"/>
      <c r="T18" s="31"/>
      <c r="U18" s="148"/>
      <c r="V18" s="172"/>
      <c r="W18" s="172"/>
      <c r="X18" s="97"/>
      <c r="Y18" s="97"/>
      <c r="Z18" s="97"/>
      <c r="AA18" s="97"/>
      <c r="AB18" s="15"/>
      <c r="AC18" s="15"/>
      <c r="AD18" s="15"/>
      <c r="AE18" s="15"/>
      <c r="AF18" s="3"/>
      <c r="AG18" s="3"/>
      <c r="AH18" s="3"/>
      <c r="AI18" s="3"/>
      <c r="AJ18" s="3"/>
      <c r="AK18" s="3"/>
      <c r="AL18" s="3"/>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row>
    <row r="19" spans="1:63" s="4" customFormat="1" ht="15" customHeight="1" x14ac:dyDescent="0.25">
      <c r="A19" s="3"/>
      <c r="B19" s="3"/>
      <c r="C19" s="3"/>
      <c r="D19" s="8"/>
      <c r="E19" s="5"/>
      <c r="F19" s="8"/>
      <c r="G19" s="3"/>
      <c r="H19" s="3"/>
      <c r="I19" s="244"/>
      <c r="J19" s="3"/>
      <c r="K19" s="15"/>
      <c r="L19" s="30"/>
      <c r="M19" s="24"/>
      <c r="N19" s="24"/>
      <c r="O19" s="24"/>
      <c r="P19" s="24"/>
      <c r="Q19" s="24"/>
      <c r="R19" s="24"/>
      <c r="S19" s="24"/>
      <c r="T19" s="31"/>
      <c r="U19" s="148"/>
      <c r="V19" s="172"/>
      <c r="W19" s="172"/>
      <c r="X19" s="97"/>
      <c r="Y19" s="97"/>
      <c r="Z19" s="97"/>
      <c r="AA19" s="97"/>
      <c r="AB19" s="15"/>
      <c r="AC19" s="15"/>
      <c r="AD19" s="15"/>
      <c r="AE19" s="15"/>
      <c r="AF19" s="3"/>
      <c r="AG19" s="3"/>
      <c r="AH19" s="3"/>
      <c r="AI19" s="3"/>
      <c r="AJ19" s="3"/>
      <c r="AK19" s="3"/>
      <c r="AL19" s="3"/>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row>
    <row r="20" spans="1:63" s="4" customFormat="1" ht="15" customHeight="1" x14ac:dyDescent="0.25">
      <c r="A20" s="3"/>
      <c r="B20" s="3"/>
      <c r="C20" s="106" t="s">
        <v>14</v>
      </c>
      <c r="D20" s="8"/>
      <c r="E20" s="5"/>
      <c r="F20" s="8"/>
      <c r="G20" s="7" t="str">
        <f>IF(E16="","",IF(E16="Sites within TU have different periods","TU base year",CONCATENATE("TU 12 months ending ",TEXT(E16,"MMM YY"))))</f>
        <v/>
      </c>
      <c r="H20" s="3"/>
      <c r="I20" s="245" t="str">
        <f>IF(COUNTIF(K101:K115,"Must set a base year for this product")=1,"Base Year for new product",IF(COUNTIF(K101:K115,"Must set a base year for this product")&gt;1,"Base Year for new products",""))</f>
        <v/>
      </c>
      <c r="J20" s="3"/>
      <c r="K20" s="15"/>
      <c r="L20" s="30"/>
      <c r="M20" s="108" t="s">
        <v>93</v>
      </c>
      <c r="N20" s="24"/>
      <c r="O20" s="24"/>
      <c r="P20" s="24"/>
      <c r="Q20" s="24"/>
      <c r="R20" s="24"/>
      <c r="S20" s="24"/>
      <c r="T20" s="31"/>
      <c r="U20" s="148"/>
      <c r="V20" s="172"/>
      <c r="W20" s="172"/>
      <c r="X20" s="97"/>
      <c r="Y20" s="97"/>
      <c r="Z20" s="97"/>
      <c r="AA20" s="97"/>
      <c r="AB20" s="15"/>
      <c r="AC20" s="15"/>
      <c r="AD20" s="15"/>
      <c r="AE20" s="15"/>
      <c r="AF20" s="3"/>
      <c r="AG20" s="3"/>
      <c r="AH20" s="3"/>
      <c r="AI20" s="3"/>
      <c r="AJ20" s="3"/>
      <c r="AK20" s="3"/>
      <c r="AL20" s="3"/>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row>
    <row r="21" spans="1:63" s="4" customFormat="1" ht="15" customHeight="1" x14ac:dyDescent="0.3">
      <c r="A21" s="3"/>
      <c r="B21" s="3"/>
      <c r="C21" s="327" t="s">
        <v>6</v>
      </c>
      <c r="D21" s="3" t="s">
        <v>84</v>
      </c>
      <c r="E21" s="5" t="s">
        <v>15</v>
      </c>
      <c r="F21" s="3"/>
      <c r="G21" s="112"/>
      <c r="H21" s="3"/>
      <c r="I21" s="228">
        <f>SUMIF($K$101:$K$115,"Must set a base year for this product",$M$101:$M$115)</f>
        <v>0</v>
      </c>
      <c r="J21" s="242"/>
      <c r="K21" s="15"/>
      <c r="L21" s="30"/>
      <c r="M21" s="177" t="str">
        <f>CONCATENATE("The energy which would have been used in the ",IF(I20="","base year using forecast target period production levels is:   ","revised base lines using forecast target period production levels is:   "),(TEXT((V21),"#,#0.000"))," kWh")</f>
        <v>The energy which would have been used in the base year using forecast target period production levels is:   0.000 kWh</v>
      </c>
      <c r="N21" s="94"/>
      <c r="O21" s="94"/>
      <c r="P21" s="94"/>
      <c r="Q21" s="94"/>
      <c r="R21" s="94"/>
      <c r="S21" s="94"/>
      <c r="T21" s="31"/>
      <c r="U21" s="148"/>
      <c r="V21" s="246">
        <f>IF(ISERROR(G59),0,G59*G61)+IF(ISERROR(I59),0,I59*I61)+IF(ISERROR(K59),0,K59*K61)+IF(ISERROR(M59),0,M59*M61)+IF(ISERROR(O59),0,O59*O61)+
IF(ISERROR(G77),0,G77*G79)+IF(ISERROR(I77),0,I77*I79)+IF(ISERROR(K77),0,K77*K79)+IF(ISERROR(M77),0,M77*M79)+IF(ISERROR(O77),0,O77*O79)+
IF(ISERROR(G95),0,G95*G97)+IF(ISERROR(I95),0,I95*I97)+IF(ISERROR(K95),0,K95*K97)+IF(ISERROR(M95),0,M95*M97)+IF(ISERROR(O95),0,O95*O97)</f>
        <v>0</v>
      </c>
      <c r="W21" s="172"/>
      <c r="X21" s="97"/>
      <c r="Y21" s="97"/>
      <c r="Z21" s="97"/>
      <c r="AA21" s="97"/>
      <c r="AB21" s="15"/>
      <c r="AC21" s="15"/>
      <c r="AD21" s="15"/>
      <c r="AE21" s="15"/>
      <c r="AF21" s="3"/>
      <c r="AG21" s="3"/>
      <c r="AH21" s="3"/>
      <c r="AI21" s="3"/>
      <c r="AJ21" s="3"/>
      <c r="AK21" s="3"/>
      <c r="AL21" s="3"/>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row>
    <row r="22" spans="1:63" s="4" customFormat="1" ht="15" customHeight="1" x14ac:dyDescent="0.25">
      <c r="A22" s="3"/>
      <c r="B22" s="3"/>
      <c r="C22" s="327"/>
      <c r="D22" s="3" t="s">
        <v>76</v>
      </c>
      <c r="E22" s="5" t="s">
        <v>59</v>
      </c>
      <c r="F22" s="3"/>
      <c r="G22" s="112"/>
      <c r="H22" s="3"/>
      <c r="I22" s="228">
        <f>SUMIF($K$101:$K$115,"Must set a base year for this product",$O$101:$O$115)</f>
        <v>0</v>
      </c>
      <c r="J22" s="242"/>
      <c r="K22" s="15"/>
      <c r="L22" s="30"/>
      <c r="M22" s="179" t="s">
        <v>131</v>
      </c>
      <c r="N22" s="95"/>
      <c r="O22" s="95"/>
      <c r="P22" s="95"/>
      <c r="Q22" s="95"/>
      <c r="R22" s="95"/>
      <c r="S22" s="95"/>
      <c r="T22" s="31"/>
      <c r="U22" s="148"/>
      <c r="V22" s="171">
        <f>V16</f>
        <v>0</v>
      </c>
      <c r="W22" s="172"/>
      <c r="X22" s="97"/>
      <c r="Y22" s="97"/>
      <c r="Z22" s="97"/>
      <c r="AA22" s="97"/>
      <c r="AB22" s="15"/>
      <c r="AC22" s="15"/>
      <c r="AD22" s="15"/>
      <c r="AE22" s="15"/>
      <c r="AF22" s="3"/>
      <c r="AG22" s="3"/>
      <c r="AH22" s="3"/>
      <c r="AI22" s="3"/>
      <c r="AJ22" s="3"/>
      <c r="AK22" s="3"/>
      <c r="AL22" s="3"/>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row>
    <row r="23" spans="1:63" s="4" customFormat="1" ht="15" customHeight="1" x14ac:dyDescent="0.3">
      <c r="A23" s="3"/>
      <c r="B23" s="3"/>
      <c r="C23" s="327"/>
      <c r="D23" s="3" t="s">
        <v>83</v>
      </c>
      <c r="E23" s="5" t="s">
        <v>74</v>
      </c>
      <c r="F23" s="3"/>
      <c r="G23" s="112"/>
      <c r="H23" s="3"/>
      <c r="I23" s="228">
        <f>SUMIF($K$101:$K$115,"Must set a base year for this product",$P$101:$P$115)</f>
        <v>0</v>
      </c>
      <c r="J23" s="242"/>
      <c r="K23" s="15"/>
      <c r="L23" s="30"/>
      <c r="M23" s="177" t="str">
        <f>CONCATENATE("The TU is required to save:   ",(TEXT(G18,"0.000%")))</f>
        <v>The TU is required to save:   0.000%</v>
      </c>
      <c r="N23" s="93"/>
      <c r="O23" s="93"/>
      <c r="P23" s="93"/>
      <c r="Q23" s="93"/>
      <c r="R23" s="93"/>
      <c r="S23" s="93"/>
      <c r="T23" s="31"/>
      <c r="U23" s="148"/>
      <c r="V23" s="246">
        <f>V21*(1-V22)</f>
        <v>0</v>
      </c>
      <c r="W23" s="181"/>
      <c r="X23" s="98"/>
      <c r="Y23" s="98"/>
      <c r="Z23" s="98"/>
      <c r="AA23" s="98"/>
      <c r="AB23" s="15"/>
      <c r="AC23" s="15"/>
      <c r="AD23" s="15"/>
      <c r="AE23" s="15"/>
      <c r="AF23" s="3"/>
      <c r="AG23" s="3"/>
      <c r="AH23" s="3"/>
      <c r="AI23" s="3"/>
      <c r="AJ23" s="3"/>
      <c r="AK23" s="3"/>
      <c r="AL23" s="3"/>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row>
    <row r="24" spans="1:63" s="4" customFormat="1" ht="15" customHeight="1" x14ac:dyDescent="0.25">
      <c r="A24" s="3"/>
      <c r="B24" s="3"/>
      <c r="C24" s="327"/>
      <c r="D24" s="3" t="s">
        <v>88</v>
      </c>
      <c r="E24" s="5" t="s">
        <v>75</v>
      </c>
      <c r="F24" s="3"/>
      <c r="G24" s="20" t="e">
        <f>G21/G22</f>
        <v>#DIV/0!</v>
      </c>
      <c r="H24" s="3"/>
      <c r="I24" s="182" t="e">
        <f>I21/I22</f>
        <v>#DIV/0!</v>
      </c>
      <c r="J24" s="21"/>
      <c r="K24" s="15"/>
      <c r="L24" s="30"/>
      <c r="M24" s="169" t="str">
        <f>CONCATENATE("The energy target based on the NOVEM adjusted base year energy use is:   ",TEXT(V23,"#,#0.000")," kWh")</f>
        <v>The energy target based on the NOVEM adjusted base year energy use is:   0.000 kWh</v>
      </c>
      <c r="N24" s="93"/>
      <c r="O24" s="93"/>
      <c r="P24" s="93"/>
      <c r="Q24" s="93"/>
      <c r="R24" s="93"/>
      <c r="S24" s="93"/>
      <c r="T24" s="31"/>
      <c r="U24" s="148"/>
      <c r="V24" s="247">
        <f>G27</f>
        <v>0</v>
      </c>
      <c r="W24" s="181"/>
      <c r="X24" s="98"/>
      <c r="Y24" s="98"/>
      <c r="Z24" s="98"/>
      <c r="AA24" s="98"/>
      <c r="AB24" s="15"/>
      <c r="AC24" s="15"/>
      <c r="AD24" s="15"/>
      <c r="AE24" s="15"/>
      <c r="AF24" s="3"/>
      <c r="AG24" s="3"/>
      <c r="AH24" s="3"/>
      <c r="AI24" s="3"/>
      <c r="AJ24" s="3"/>
      <c r="AK24" s="3"/>
      <c r="AL24" s="3"/>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row>
    <row r="25" spans="1:63" s="4" customFormat="1" ht="15" customHeight="1" x14ac:dyDescent="0.25">
      <c r="A25" s="3"/>
      <c r="B25" s="3"/>
      <c r="C25" s="3"/>
      <c r="D25" s="243" t="str">
        <f>IF((SUM(G40:O40)=G21),"","Error: Primary energy of all products below made in the base year needs to match total for the target unit")</f>
        <v/>
      </c>
      <c r="E25" s="5"/>
      <c r="F25" s="8"/>
      <c r="G25" s="3"/>
      <c r="H25" s="3"/>
      <c r="I25" s="3"/>
      <c r="J25" s="3"/>
      <c r="K25" s="15"/>
      <c r="L25" s="30"/>
      <c r="M25" s="169" t="str">
        <f>CONCATENATE("The total primary energy use predicted for the target period is:   ",TEXT(V24,"#,#0.000")," kWh")</f>
        <v>The total primary energy use predicted for the target period is:   0.000 kWh</v>
      </c>
      <c r="N25" s="91"/>
      <c r="O25" s="91"/>
      <c r="P25" s="91"/>
      <c r="Q25" s="24"/>
      <c r="R25" s="24"/>
      <c r="S25" s="24"/>
      <c r="T25" s="31"/>
      <c r="U25" s="148"/>
      <c r="V25" s="172"/>
      <c r="W25" s="172"/>
      <c r="X25" s="15"/>
      <c r="Y25" s="15"/>
      <c r="Z25" s="15"/>
      <c r="AA25" s="15"/>
      <c r="AB25" s="15"/>
      <c r="AC25" s="15"/>
      <c r="AD25" s="15"/>
      <c r="AE25" s="15"/>
      <c r="AF25" s="3"/>
      <c r="AG25" s="3"/>
      <c r="AH25" s="3"/>
      <c r="AI25" s="3"/>
      <c r="AJ25" s="3"/>
      <c r="AK25" s="3"/>
      <c r="AL25" s="3"/>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row>
    <row r="26" spans="1:63" s="4" customFormat="1" ht="15" customHeight="1" x14ac:dyDescent="0.25">
      <c r="A26" s="3"/>
      <c r="B26" s="3"/>
      <c r="C26" s="3"/>
      <c r="D26" s="8"/>
      <c r="E26" s="5"/>
      <c r="F26" s="8"/>
      <c r="G26" s="3"/>
      <c r="H26" s="3"/>
      <c r="I26" s="3"/>
      <c r="J26" s="3"/>
      <c r="K26" s="15"/>
      <c r="L26" s="30"/>
      <c r="M26" s="173" t="e">
        <f>CONCATENATE("The TU is forecast to ",IF(V24&gt;V21,"increase energy use by ","decrease energy use by "),TEXT(ABS(100*(V21-V24)/V21),"#0.000"),"% compared to the revised base year.")</f>
        <v>#DIV/0!</v>
      </c>
      <c r="N26" s="91"/>
      <c r="O26" s="91"/>
      <c r="P26" s="91"/>
      <c r="Q26" s="24"/>
      <c r="R26" s="24"/>
      <c r="S26" s="24"/>
      <c r="T26" s="31"/>
      <c r="U26" s="148"/>
      <c r="V26" s="172"/>
      <c r="W26" s="172"/>
      <c r="X26" s="15"/>
      <c r="Y26" s="15"/>
      <c r="Z26" s="15"/>
      <c r="AA26" s="15"/>
      <c r="AB26" s="15"/>
      <c r="AC26" s="15"/>
      <c r="AD26" s="15"/>
      <c r="AE26" s="15"/>
      <c r="AF26" s="3"/>
      <c r="AG26" s="3"/>
      <c r="AH26" s="3"/>
      <c r="AI26" s="3"/>
      <c r="AJ26" s="3"/>
      <c r="AK26" s="3"/>
      <c r="AL26" s="3"/>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row>
    <row r="27" spans="1:63" s="4" customFormat="1" ht="15" customHeight="1" x14ac:dyDescent="0.25">
      <c r="A27" s="3"/>
      <c r="B27" s="3"/>
      <c r="C27" s="327" t="s">
        <v>130</v>
      </c>
      <c r="D27" s="3" t="s">
        <v>84</v>
      </c>
      <c r="E27" s="5" t="s">
        <v>15</v>
      </c>
      <c r="F27" s="3"/>
      <c r="G27" s="112"/>
      <c r="H27" s="3"/>
      <c r="I27" s="328"/>
      <c r="J27" s="328"/>
      <c r="K27" s="15"/>
      <c r="L27" s="30"/>
      <c r="M27" s="254" t="e">
        <f>IF(((V23-V24)*(G29/G27)*44/12000)&lt;0,CONCATENATE("As the target is ",TEXT(G18,"0.000%"),", the TU will fail by ",TEXT(ROUNDUP(ABS((V23-V24)*(G29/G27)*44/12000),0),"#,#0")," tonnes CO2 at a cost of £",TEXT(18*ROUNDUP(ABS((V23-V24)*(G29/G27)*44/12000),0),"#,#0")),CONCATENATE("As the target is ",TEXT(G18,"0.000%"),", the TU will pass by ",TEXT(ROUNDDOWN(ABS((V23-V24)*(G29/G27)*44/12000),0),"#,#0")," tonnes CO2."))</f>
        <v>#DIV/0!</v>
      </c>
      <c r="N27" s="94"/>
      <c r="O27" s="94"/>
      <c r="P27" s="94"/>
      <c r="Q27" s="89"/>
      <c r="R27" s="24"/>
      <c r="S27" s="24"/>
      <c r="T27" s="31"/>
      <c r="U27" s="148"/>
      <c r="V27" s="172"/>
      <c r="W27" s="172"/>
      <c r="X27" s="15"/>
      <c r="Y27" s="15"/>
      <c r="Z27" s="15"/>
      <c r="AA27" s="15"/>
      <c r="AB27" s="15"/>
      <c r="AC27" s="15"/>
      <c r="AD27" s="15"/>
      <c r="AE27" s="15"/>
      <c r="AF27" s="3"/>
      <c r="AG27" s="3"/>
      <c r="AH27" s="3"/>
      <c r="AI27" s="3"/>
      <c r="AJ27" s="3"/>
      <c r="AK27" s="3"/>
      <c r="AL27" s="3"/>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row>
    <row r="28" spans="1:63" s="4" customFormat="1" ht="15" customHeight="1" x14ac:dyDescent="0.25">
      <c r="A28" s="3"/>
      <c r="B28" s="3"/>
      <c r="C28" s="327"/>
      <c r="D28" s="3" t="s">
        <v>76</v>
      </c>
      <c r="E28" s="5" t="s">
        <v>59</v>
      </c>
      <c r="F28" s="3"/>
      <c r="G28" s="112"/>
      <c r="H28" s="3"/>
      <c r="I28" s="328"/>
      <c r="J28" s="328"/>
      <c r="K28" s="15"/>
      <c r="L28" s="30"/>
      <c r="M28" s="110"/>
      <c r="N28" s="94"/>
      <c r="O28" s="94"/>
      <c r="P28" s="94"/>
      <c r="Q28" s="89"/>
      <c r="R28" s="24"/>
      <c r="S28" s="24"/>
      <c r="T28" s="31"/>
      <c r="U28" s="148"/>
      <c r="V28" s="172"/>
      <c r="W28" s="172"/>
      <c r="X28" s="15"/>
      <c r="Y28" s="15"/>
      <c r="Z28" s="15"/>
      <c r="AA28" s="15"/>
      <c r="AB28" s="15"/>
      <c r="AC28" s="15"/>
      <c r="AD28" s="15"/>
      <c r="AE28" s="15"/>
      <c r="AF28" s="3"/>
      <c r="AG28" s="3"/>
      <c r="AH28" s="3"/>
      <c r="AI28" s="3"/>
      <c r="AJ28" s="3"/>
      <c r="AK28" s="3"/>
      <c r="AL28" s="3"/>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row>
    <row r="29" spans="1:63" s="4" customFormat="1" ht="15" customHeight="1" x14ac:dyDescent="0.25">
      <c r="A29" s="3"/>
      <c r="B29" s="3"/>
      <c r="C29" s="327"/>
      <c r="D29" s="3" t="s">
        <v>83</v>
      </c>
      <c r="E29" s="5" t="s">
        <v>74</v>
      </c>
      <c r="F29" s="3"/>
      <c r="G29" s="112"/>
      <c r="H29" s="3"/>
      <c r="I29" s="328"/>
      <c r="J29" s="328"/>
      <c r="K29" s="15"/>
      <c r="L29" s="30"/>
      <c r="M29" s="24"/>
      <c r="N29" s="24"/>
      <c r="O29" s="24"/>
      <c r="P29" s="24"/>
      <c r="Q29" s="24"/>
      <c r="R29" s="24"/>
      <c r="S29" s="24"/>
      <c r="T29" s="31"/>
      <c r="U29" s="148"/>
      <c r="V29" s="172"/>
      <c r="W29" s="172"/>
      <c r="X29" s="15"/>
      <c r="Y29" s="15"/>
      <c r="Z29" s="15"/>
      <c r="AA29" s="15"/>
      <c r="AB29" s="15"/>
      <c r="AC29" s="15"/>
      <c r="AD29" s="15"/>
      <c r="AE29" s="15"/>
      <c r="AF29" s="3"/>
      <c r="AG29" s="3"/>
      <c r="AH29" s="3"/>
      <c r="AI29" s="3"/>
      <c r="AJ29" s="3"/>
      <c r="AK29" s="3"/>
      <c r="AL29" s="3"/>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row>
    <row r="30" spans="1:63" s="4" customFormat="1" ht="15" customHeight="1" thickBot="1" x14ac:dyDescent="0.3">
      <c r="A30" s="3"/>
      <c r="B30" s="3"/>
      <c r="C30" s="327"/>
      <c r="D30" s="3" t="s">
        <v>88</v>
      </c>
      <c r="E30" s="5" t="s">
        <v>75</v>
      </c>
      <c r="F30" s="3"/>
      <c r="G30" s="20" t="e">
        <f>G27/G28</f>
        <v>#DIV/0!</v>
      </c>
      <c r="H30" s="3"/>
      <c r="I30" s="3"/>
      <c r="J30" s="3"/>
      <c r="K30" s="15"/>
      <c r="L30" s="32"/>
      <c r="M30" s="33"/>
      <c r="N30" s="33"/>
      <c r="O30" s="33"/>
      <c r="P30" s="33"/>
      <c r="Q30" s="33"/>
      <c r="R30" s="33"/>
      <c r="S30" s="33"/>
      <c r="T30" s="34"/>
      <c r="U30" s="15"/>
      <c r="V30" s="252"/>
      <c r="W30" s="97"/>
      <c r="X30" s="15"/>
      <c r="Y30" s="15"/>
      <c r="Z30" s="15"/>
      <c r="AA30" s="15"/>
      <c r="AB30" s="15"/>
      <c r="AC30" s="15"/>
      <c r="AD30" s="15"/>
      <c r="AE30" s="15"/>
      <c r="AF30" s="3"/>
      <c r="AG30" s="3"/>
      <c r="AH30" s="3"/>
      <c r="AI30" s="3"/>
      <c r="AJ30" s="3"/>
      <c r="AK30" s="3"/>
      <c r="AL30" s="3"/>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row>
    <row r="31" spans="1:63" s="4" customFormat="1" ht="15" customHeight="1" x14ac:dyDescent="0.25">
      <c r="A31" s="3"/>
      <c r="B31" s="3"/>
      <c r="C31" s="327"/>
      <c r="D31" s="3" t="s">
        <v>89</v>
      </c>
      <c r="E31" s="5"/>
      <c r="F31" s="3"/>
      <c r="G31" s="23" t="e">
        <f>CONCATENATE(TEXT(ABS(100*(G24-G30)/G24),"#0.000"),"%",IF(G30&gt;G24," increase in SEC"," decrease in SEC"))</f>
        <v>#DIV/0!</v>
      </c>
      <c r="H31" s="3"/>
      <c r="I31" s="3"/>
      <c r="J31" s="3"/>
      <c r="K31" s="15"/>
      <c r="L31" s="15"/>
      <c r="M31" s="15"/>
      <c r="N31" s="15"/>
      <c r="O31" s="15"/>
      <c r="P31" s="15"/>
      <c r="Q31" s="15"/>
      <c r="R31" s="15"/>
      <c r="S31" s="15"/>
      <c r="T31" s="15"/>
      <c r="U31" s="15"/>
      <c r="V31" s="3"/>
      <c r="W31" s="15"/>
      <c r="X31" s="15"/>
      <c r="Y31" s="15"/>
      <c r="Z31" s="15"/>
      <c r="AA31" s="15"/>
      <c r="AB31" s="15"/>
      <c r="AC31" s="15"/>
      <c r="AD31" s="15"/>
      <c r="AE31" s="15"/>
      <c r="AF31" s="3"/>
      <c r="AG31" s="3"/>
      <c r="AH31" s="3"/>
      <c r="AI31" s="3"/>
      <c r="AJ31" s="3"/>
      <c r="AK31" s="3"/>
      <c r="AL31" s="3"/>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row>
    <row r="32" spans="1:63" s="4" customFormat="1" ht="23.25" customHeight="1" x14ac:dyDescent="0.25">
      <c r="A32" s="3"/>
      <c r="B32" s="3"/>
      <c r="C32" s="22"/>
      <c r="D32" s="8"/>
      <c r="E32" s="5"/>
      <c r="F32" s="8"/>
      <c r="G32" s="3"/>
      <c r="H32" s="3"/>
      <c r="I32" s="3"/>
      <c r="J32" s="3"/>
      <c r="K32" s="15"/>
      <c r="L32" s="15"/>
      <c r="M32" s="3"/>
      <c r="N32" s="15"/>
      <c r="O32" s="15"/>
      <c r="P32" s="123"/>
      <c r="Q32" s="124" t="s">
        <v>103</v>
      </c>
      <c r="R32" s="125" t="s">
        <v>106</v>
      </c>
      <c r="S32" s="126">
        <f>SUM(G42:O42)</f>
        <v>0</v>
      </c>
      <c r="T32" s="127" t="s">
        <v>109</v>
      </c>
      <c r="U32" s="15"/>
      <c r="V32" s="3"/>
      <c r="W32" s="15"/>
      <c r="X32" s="15"/>
      <c r="Y32" s="15"/>
      <c r="Z32" s="15"/>
      <c r="AA32" s="15"/>
      <c r="AB32" s="15"/>
      <c r="AC32" s="15"/>
      <c r="AD32" s="15"/>
      <c r="AE32" s="15"/>
      <c r="AF32" s="3"/>
      <c r="AG32" s="3"/>
      <c r="AH32" s="3"/>
      <c r="AI32" s="3"/>
      <c r="AJ32" s="3"/>
      <c r="AK32" s="3"/>
      <c r="AL32" s="3"/>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row>
    <row r="33" spans="1:63" s="4" customFormat="1" ht="15" customHeight="1" x14ac:dyDescent="0.25">
      <c r="A33" s="3"/>
      <c r="B33" s="3"/>
      <c r="C33" s="3"/>
      <c r="D33" s="80" t="s">
        <v>12</v>
      </c>
      <c r="E33" s="5"/>
      <c r="F33" s="8"/>
      <c r="G33" s="113"/>
      <c r="H33" s="90"/>
      <c r="I33" s="90"/>
      <c r="J33" s="90"/>
      <c r="K33" s="15"/>
      <c r="L33" s="15"/>
      <c r="M33" s="15"/>
      <c r="N33" s="15"/>
      <c r="O33" s="15"/>
      <c r="P33" s="128"/>
      <c r="Q33" s="24"/>
      <c r="R33" s="129" t="s">
        <v>107</v>
      </c>
      <c r="S33" s="130">
        <f>COUNTA(G46,I46,K46,M46,O46,G64,I64,K64,M64,O64,G82,I82,K82,M82,O82)</f>
        <v>0</v>
      </c>
      <c r="T33" s="131" t="s">
        <v>110</v>
      </c>
      <c r="U33" s="15"/>
      <c r="V33" s="3"/>
      <c r="W33" s="15"/>
      <c r="X33" s="15"/>
      <c r="Y33" s="15"/>
      <c r="Z33" s="15"/>
      <c r="AA33" s="15"/>
      <c r="AB33" s="15"/>
      <c r="AC33" s="15"/>
      <c r="AD33" s="15"/>
      <c r="AE33" s="15"/>
      <c r="AF33" s="3"/>
      <c r="AG33" s="3"/>
      <c r="AH33" s="3"/>
      <c r="AI33" s="3"/>
      <c r="AJ33" s="3"/>
      <c r="AK33" s="3"/>
      <c r="AL33" s="3"/>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row>
    <row r="34" spans="1:63" s="4" customFormat="1" ht="18.75" customHeight="1" x14ac:dyDescent="0.25">
      <c r="A34" s="3"/>
      <c r="B34" s="3"/>
      <c r="C34" s="3"/>
      <c r="D34" s="8"/>
      <c r="E34" s="5"/>
      <c r="F34" s="8"/>
      <c r="G34" s="326" t="s">
        <v>43</v>
      </c>
      <c r="H34" s="326"/>
      <c r="I34" s="326"/>
      <c r="J34" s="90"/>
      <c r="K34" s="15"/>
      <c r="L34" s="15"/>
      <c r="M34" s="15"/>
      <c r="N34" s="15"/>
      <c r="O34" s="15"/>
      <c r="P34" s="128"/>
      <c r="Q34" s="24"/>
      <c r="R34" s="129" t="s">
        <v>105</v>
      </c>
      <c r="S34" s="130">
        <f>COUNTA(G51,I51,K51,M51,O51,G69,I69,K69,M69,O69,G87,I87,K87,M87,O87)</f>
        <v>0</v>
      </c>
      <c r="T34" s="131" t="s">
        <v>112</v>
      </c>
      <c r="U34" s="15"/>
      <c r="V34" s="3"/>
      <c r="W34" s="15"/>
      <c r="X34" s="16"/>
      <c r="Y34" s="15"/>
      <c r="Z34" s="16"/>
      <c r="AA34" s="15"/>
      <c r="AB34" s="16"/>
      <c r="AC34" s="15"/>
      <c r="AD34" s="15"/>
      <c r="AE34" s="15"/>
      <c r="AF34" s="3"/>
      <c r="AG34" s="3"/>
      <c r="AH34" s="3"/>
      <c r="AI34" s="3"/>
      <c r="AJ34" s="3"/>
      <c r="AK34" s="3"/>
      <c r="AL34" s="3"/>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row>
    <row r="35" spans="1:63" s="4" customFormat="1" ht="18" customHeight="1" x14ac:dyDescent="0.25">
      <c r="A35" s="3"/>
      <c r="B35" s="3"/>
      <c r="C35" s="3"/>
      <c r="D35" s="8"/>
      <c r="E35" s="5"/>
      <c r="F35" s="8"/>
      <c r="G35" s="326"/>
      <c r="H35" s="326"/>
      <c r="I35" s="326"/>
      <c r="J35" s="3"/>
      <c r="K35" s="15"/>
      <c r="L35" s="15"/>
      <c r="M35" s="15"/>
      <c r="N35" s="15"/>
      <c r="O35" s="15"/>
      <c r="P35" s="128"/>
      <c r="Q35" s="24"/>
      <c r="R35" s="129" t="s">
        <v>104</v>
      </c>
      <c r="S35" s="130">
        <f>IF(COUNTIF(G52:G55,"&gt;=0")&gt;0,1,0)+IF(COUNTIF(G70:G73,"&gt;=0")&gt;0,1,0)+IF(COUNTIF(G88:G91,"&gt;=0")&gt;0,1,0)
+IF(COUNTIF(I52:I55,"&gt;=0")&gt;0,1,0)+IF(COUNTIF(I70:I73,"&gt;=0")&gt;0,1,0)+IF(COUNTIF(I88:I91,"&gt;=0")&gt;0,1,0)
+IF(COUNTIF(K52:K55,"&gt;=0")&gt;0,1,0)+IF(COUNTIF(K70:K73,"&gt;=0")&gt;0,1,0)+IF(COUNTIF(K88:K91,"&gt;=0")&gt;0,1,0)
+IF(COUNTIF(M52:M55,"&gt;=0")&gt;0,1,0)+IF(COUNTIF(M70:M73,"&gt;=0")&gt;0,1,0)+IF(COUNTIF(M88:M91,"&gt;=0")&gt;0,1,0)
+IF(COUNTIF(O52:O55,"&gt;=0")&gt;0,1,0)+IF(COUNTIF(O70:O73,"&gt;=0")&gt;0,1,0)+IF(COUNTIF(O88:O91,"&gt;=0")&gt;0,1,0)</f>
        <v>0</v>
      </c>
      <c r="T35" s="132" t="s">
        <v>111</v>
      </c>
      <c r="U35" s="15"/>
      <c r="V35" s="3"/>
      <c r="W35" s="15"/>
      <c r="X35" s="15"/>
      <c r="Y35" s="15"/>
      <c r="Z35" s="15"/>
      <c r="AA35" s="15"/>
      <c r="AB35" s="15"/>
      <c r="AC35" s="15"/>
      <c r="AD35" s="15"/>
      <c r="AE35" s="15"/>
      <c r="AF35" s="3"/>
      <c r="AG35" s="3"/>
      <c r="AH35" s="3"/>
      <c r="AI35" s="3"/>
      <c r="AJ35" s="3"/>
      <c r="AK35" s="3"/>
      <c r="AL35" s="3"/>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row>
    <row r="36" spans="1:63" s="4" customFormat="1" ht="21.75" customHeight="1" x14ac:dyDescent="0.4">
      <c r="A36" s="3"/>
      <c r="B36" s="3"/>
      <c r="C36" s="37" t="s">
        <v>96</v>
      </c>
      <c r="D36" s="3"/>
      <c r="E36" s="5"/>
      <c r="F36" s="3"/>
      <c r="G36" s="7" t="s">
        <v>3</v>
      </c>
      <c r="H36" s="3"/>
      <c r="I36" s="7" t="s">
        <v>4</v>
      </c>
      <c r="J36" s="3"/>
      <c r="K36" s="7" t="s">
        <v>22</v>
      </c>
      <c r="L36" s="15"/>
      <c r="M36" s="7" t="s">
        <v>21</v>
      </c>
      <c r="N36" s="15"/>
      <c r="O36" s="7" t="s">
        <v>94</v>
      </c>
      <c r="P36" s="133"/>
      <c r="Q36" s="134"/>
      <c r="R36" s="135" t="s">
        <v>108</v>
      </c>
      <c r="S36" s="136">
        <f>COUNTA(G61,I61,K61,M61,O61,G79,I79,K79,M79,O79,G97,I97,K97,M97,O97)</f>
        <v>0</v>
      </c>
      <c r="T36" s="137" t="s">
        <v>113</v>
      </c>
      <c r="U36" s="15"/>
      <c r="V36" s="3"/>
      <c r="W36" s="15"/>
      <c r="X36" s="17"/>
      <c r="Y36" s="15"/>
      <c r="Z36" s="17"/>
      <c r="AA36" s="15"/>
      <c r="AB36" s="17"/>
      <c r="AC36" s="15"/>
      <c r="AD36" s="15"/>
      <c r="AE36" s="15"/>
      <c r="AF36" s="3"/>
      <c r="AG36" s="3"/>
      <c r="AH36" s="3"/>
      <c r="AI36" s="3"/>
      <c r="AJ36" s="3"/>
      <c r="AK36" s="3"/>
      <c r="AL36" s="3"/>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row>
    <row r="37" spans="1:63" s="4" customFormat="1" ht="15" customHeight="1" x14ac:dyDescent="0.25">
      <c r="A37" s="3"/>
      <c r="B37" s="3"/>
      <c r="C37" s="3"/>
      <c r="D37" s="3"/>
      <c r="E37" s="5"/>
      <c r="F37" s="3"/>
      <c r="G37" s="3"/>
      <c r="H37" s="3"/>
      <c r="I37" s="3"/>
      <c r="J37" s="3"/>
      <c r="K37" s="3"/>
      <c r="L37" s="15"/>
      <c r="M37" s="3"/>
      <c r="N37" s="15"/>
      <c r="O37" s="3"/>
      <c r="P37" s="15"/>
      <c r="Q37" s="15"/>
      <c r="R37" s="301" t="s">
        <v>117</v>
      </c>
      <c r="S37" s="302"/>
      <c r="T37" s="303"/>
      <c r="U37" s="15"/>
      <c r="V37" s="3"/>
      <c r="W37" s="15"/>
      <c r="X37" s="17"/>
      <c r="Y37" s="15"/>
      <c r="Z37" s="17"/>
      <c r="AA37" s="15"/>
      <c r="AB37" s="17"/>
      <c r="AC37" s="15"/>
      <c r="AD37" s="15"/>
      <c r="AE37" s="15"/>
      <c r="AF37" s="3"/>
      <c r="AG37" s="3"/>
      <c r="AH37" s="3"/>
      <c r="AI37" s="3"/>
      <c r="AJ37" s="3"/>
      <c r="AK37" s="3"/>
      <c r="AL37" s="3"/>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row>
    <row r="38" spans="1:63" s="4" customFormat="1" ht="15" customHeight="1" x14ac:dyDescent="0.25">
      <c r="A38" s="3"/>
      <c r="B38" s="3"/>
      <c r="C38" s="3"/>
      <c r="D38" s="8" t="s">
        <v>7</v>
      </c>
      <c r="E38" s="5"/>
      <c r="F38" s="8"/>
      <c r="G38" s="286"/>
      <c r="H38" s="5"/>
      <c r="I38" s="114"/>
      <c r="J38" s="3"/>
      <c r="K38" s="114"/>
      <c r="L38" s="16"/>
      <c r="M38" s="114"/>
      <c r="N38" s="16"/>
      <c r="O38" s="114"/>
      <c r="P38" s="16"/>
      <c r="Q38" s="16"/>
      <c r="R38" s="301"/>
      <c r="S38" s="302"/>
      <c r="T38" s="303"/>
      <c r="U38" s="15"/>
      <c r="V38" s="3"/>
      <c r="W38" s="15"/>
      <c r="X38" s="15"/>
      <c r="Y38" s="15"/>
      <c r="Z38" s="15"/>
      <c r="AA38" s="15"/>
      <c r="AB38" s="15"/>
      <c r="AC38" s="15"/>
      <c r="AD38" s="15"/>
      <c r="AE38" s="15"/>
      <c r="AF38" s="3"/>
      <c r="AG38" s="3"/>
      <c r="AH38" s="3"/>
      <c r="AI38" s="3"/>
      <c r="AJ38" s="3"/>
      <c r="AK38" s="3"/>
      <c r="AL38" s="3"/>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row>
    <row r="39" spans="1:63" s="4" customFormat="1" ht="15" customHeight="1" x14ac:dyDescent="0.25">
      <c r="A39" s="3"/>
      <c r="B39" s="3"/>
      <c r="C39" s="3"/>
      <c r="D39" s="8" t="s">
        <v>5</v>
      </c>
      <c r="E39" s="5"/>
      <c r="F39" s="8"/>
      <c r="G39" s="286"/>
      <c r="H39" s="5"/>
      <c r="I39" s="114"/>
      <c r="J39" s="3"/>
      <c r="K39" s="114"/>
      <c r="L39" s="15"/>
      <c r="M39" s="114"/>
      <c r="N39" s="15"/>
      <c r="O39" s="114"/>
      <c r="P39" s="15"/>
      <c r="Q39" s="15"/>
      <c r="R39" s="301"/>
      <c r="S39" s="302"/>
      <c r="T39" s="303"/>
      <c r="U39" s="15"/>
      <c r="V39" s="3"/>
      <c r="W39" s="15"/>
      <c r="X39" s="15"/>
      <c r="Y39" s="15"/>
      <c r="Z39" s="15"/>
      <c r="AA39" s="15"/>
      <c r="AB39" s="15"/>
      <c r="AC39" s="15"/>
      <c r="AD39" s="15"/>
      <c r="AE39" s="15"/>
      <c r="AF39" s="3"/>
      <c r="AG39" s="3"/>
      <c r="AH39" s="3"/>
      <c r="AI39" s="3"/>
      <c r="AJ39" s="3"/>
      <c r="AK39" s="3"/>
      <c r="AL39" s="3"/>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row>
    <row r="40" spans="1:63" s="248" customFormat="1" ht="15" customHeight="1" x14ac:dyDescent="0.25">
      <c r="A40" s="252"/>
      <c r="B40" s="252"/>
      <c r="C40" s="252"/>
      <c r="D40" s="256" t="s">
        <v>136</v>
      </c>
      <c r="E40" s="257"/>
      <c r="F40" s="252"/>
      <c r="G40" s="104">
        <f>IF(G47="Started after TU base year",0,G57)+IF(G65="Started after TU base year",0,G75)+IF(G83="Started after TU base year",0,G93)</f>
        <v>0</v>
      </c>
      <c r="H40" s="103"/>
      <c r="I40" s="104">
        <f>IF(I47="Started after TU base year",0,I57)+IF(I65="Started after TU base year",0,I75)+IF(I83="Started after TU base year",0,I93)</f>
        <v>0</v>
      </c>
      <c r="J40" s="103"/>
      <c r="K40" s="104">
        <f>IF(K47="Started after TU base year",0,K57)+IF(K65="Started after TU base year",0,K75)+IF(K83="Started after TU base year",0,K93)</f>
        <v>0</v>
      </c>
      <c r="L40" s="105"/>
      <c r="M40" s="104">
        <f>IF(M47="Started after TU base year",0,M57)+IF(M65="Started after TU base year",0,M75)+IF(M83="Started after TU base year",0,M93)</f>
        <v>0</v>
      </c>
      <c r="N40" s="105"/>
      <c r="O40" s="104">
        <f>IF(O47="Started after TU base year",0,O57)+IF(O65="Started after TU base year",0,O75)+IF(O83="Started after TU base year",0,O93)</f>
        <v>0</v>
      </c>
      <c r="P40" s="258"/>
      <c r="Q40" s="258"/>
      <c r="R40" s="301"/>
      <c r="S40" s="302"/>
      <c r="T40" s="303"/>
      <c r="U40" s="97"/>
      <c r="V40" s="252"/>
      <c r="W40" s="97"/>
      <c r="X40" s="259"/>
      <c r="Y40" s="97"/>
      <c r="Z40" s="259"/>
      <c r="AA40" s="97"/>
      <c r="AB40" s="259"/>
      <c r="AC40" s="97"/>
      <c r="AD40" s="97"/>
      <c r="AE40" s="97"/>
      <c r="AF40" s="252"/>
      <c r="AG40" s="252"/>
      <c r="AH40" s="252"/>
      <c r="AI40" s="252"/>
      <c r="AJ40" s="252"/>
      <c r="AK40" s="252"/>
      <c r="AL40" s="252"/>
      <c r="AM40" s="260"/>
      <c r="AN40" s="260"/>
      <c r="AO40" s="260"/>
      <c r="AP40" s="260"/>
      <c r="AQ40" s="260"/>
      <c r="AR40" s="260"/>
      <c r="AS40" s="260"/>
      <c r="AT40" s="260"/>
      <c r="AU40" s="260"/>
      <c r="AV40" s="260"/>
      <c r="AW40" s="260"/>
      <c r="AX40" s="260"/>
      <c r="AY40" s="260"/>
      <c r="AZ40" s="260"/>
      <c r="BA40" s="260"/>
      <c r="BB40" s="260"/>
      <c r="BC40" s="260"/>
      <c r="BD40" s="260"/>
      <c r="BE40" s="260"/>
      <c r="BF40" s="260"/>
      <c r="BG40" s="260"/>
      <c r="BH40" s="260"/>
      <c r="BI40" s="260"/>
      <c r="BJ40" s="260"/>
      <c r="BK40" s="260"/>
    </row>
    <row r="41" spans="1:63" s="4" customFormat="1" ht="21.75" customHeight="1" x14ac:dyDescent="0.4">
      <c r="A41" s="3"/>
      <c r="B41" s="3"/>
      <c r="C41" s="37" t="s">
        <v>9</v>
      </c>
      <c r="D41" s="3"/>
      <c r="E41" s="5"/>
      <c r="F41" s="3"/>
      <c r="G41" s="3"/>
      <c r="H41" s="3"/>
      <c r="I41" s="3"/>
      <c r="J41" s="3"/>
      <c r="K41" s="3"/>
      <c r="L41" s="17"/>
      <c r="M41" s="3"/>
      <c r="N41" s="17"/>
      <c r="O41" s="3"/>
      <c r="P41" s="17"/>
      <c r="Q41" s="17"/>
      <c r="R41" s="304"/>
      <c r="S41" s="305"/>
      <c r="T41" s="306"/>
      <c r="U41" s="15"/>
      <c r="V41" s="3"/>
      <c r="W41" s="15"/>
      <c r="X41" s="15"/>
      <c r="Y41" s="15"/>
      <c r="Z41" s="15"/>
      <c r="AA41" s="15"/>
      <c r="AB41" s="15"/>
      <c r="AC41" s="15"/>
      <c r="AD41" s="15"/>
      <c r="AE41" s="15"/>
      <c r="AF41" s="3"/>
      <c r="AG41" s="3"/>
      <c r="AH41" s="3"/>
      <c r="AI41" s="3"/>
      <c r="AJ41" s="3"/>
      <c r="AK41" s="3"/>
      <c r="AL41" s="3"/>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row>
    <row r="42" spans="1:63" s="4" customFormat="1" ht="15" customHeight="1" x14ac:dyDescent="0.25">
      <c r="A42" s="3"/>
      <c r="B42" s="3"/>
      <c r="C42" s="11" t="s">
        <v>8</v>
      </c>
      <c r="D42" s="3"/>
      <c r="E42" s="122"/>
      <c r="F42" s="3"/>
      <c r="G42" s="115"/>
      <c r="H42" s="3"/>
      <c r="I42" s="115"/>
      <c r="J42" s="3"/>
      <c r="K42" s="115"/>
      <c r="L42" s="15"/>
      <c r="M42" s="115"/>
      <c r="N42" s="15"/>
      <c r="O42" s="115"/>
      <c r="P42" s="15"/>
      <c r="Q42" s="15"/>
      <c r="R42" s="3"/>
      <c r="S42" s="3"/>
      <c r="T42" s="3"/>
      <c r="U42" s="15"/>
      <c r="V42" s="3"/>
      <c r="W42" s="15"/>
      <c r="X42" s="15"/>
      <c r="Y42" s="15"/>
      <c r="Z42" s="15"/>
      <c r="AA42" s="15"/>
      <c r="AB42" s="15"/>
      <c r="AC42" s="15"/>
      <c r="AD42" s="15"/>
      <c r="AE42" s="15"/>
      <c r="AF42" s="3"/>
      <c r="AG42" s="3"/>
      <c r="AH42" s="3"/>
      <c r="AI42" s="3"/>
      <c r="AJ42" s="3"/>
      <c r="AK42" s="3"/>
      <c r="AL42" s="3"/>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row>
    <row r="43" spans="1:63" s="4" customFormat="1" ht="15" customHeight="1" x14ac:dyDescent="0.25">
      <c r="A43" s="3"/>
      <c r="B43" s="3"/>
      <c r="C43" s="10"/>
      <c r="D43" s="3"/>
      <c r="E43" s="5"/>
      <c r="F43" s="3"/>
      <c r="G43" s="326" t="s">
        <v>91</v>
      </c>
      <c r="H43" s="326"/>
      <c r="I43" s="326"/>
      <c r="J43" s="326"/>
      <c r="K43" s="15"/>
      <c r="L43" s="15"/>
      <c r="M43" s="15"/>
      <c r="N43" s="15"/>
      <c r="O43" s="15"/>
      <c r="P43" s="15"/>
      <c r="Q43" s="15"/>
      <c r="R43" s="15"/>
      <c r="S43" s="3"/>
      <c r="T43" s="15"/>
      <c r="U43" s="15"/>
      <c r="V43" s="3"/>
      <c r="W43" s="15"/>
      <c r="X43" s="19"/>
      <c r="Y43" s="15"/>
      <c r="Z43" s="19"/>
      <c r="AA43" s="15"/>
      <c r="AB43" s="19"/>
      <c r="AC43" s="15"/>
      <c r="AD43" s="15"/>
      <c r="AE43" s="15"/>
      <c r="AF43" s="3"/>
      <c r="AG43" s="3"/>
      <c r="AH43" s="3"/>
      <c r="AI43" s="3"/>
      <c r="AJ43" s="3"/>
      <c r="AK43" s="3"/>
      <c r="AL43" s="3"/>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row>
    <row r="44" spans="1:63" s="4" customFormat="1" ht="15" customHeight="1" x14ac:dyDescent="0.25">
      <c r="A44" s="3"/>
      <c r="B44" s="3"/>
      <c r="C44" s="9" t="s">
        <v>77</v>
      </c>
      <c r="D44" s="3"/>
      <c r="E44" s="5"/>
      <c r="F44" s="3"/>
      <c r="G44" s="326"/>
      <c r="H44" s="326"/>
      <c r="I44" s="326"/>
      <c r="J44" s="326"/>
      <c r="K44" s="18"/>
      <c r="L44" s="18"/>
      <c r="M44" s="18"/>
      <c r="N44" s="18"/>
      <c r="O44" s="18"/>
      <c r="P44" s="18"/>
      <c r="Q44" s="18"/>
      <c r="R44" s="18"/>
      <c r="S44" s="18"/>
      <c r="T44" s="18"/>
      <c r="U44" s="15"/>
      <c r="V44" s="3"/>
      <c r="W44" s="15"/>
      <c r="X44" s="19"/>
      <c r="Y44" s="15"/>
      <c r="Z44" s="19"/>
      <c r="AA44" s="15"/>
      <c r="AB44" s="19"/>
      <c r="AC44" s="15"/>
      <c r="AD44" s="15"/>
      <c r="AE44" s="15"/>
      <c r="AF44" s="3"/>
      <c r="AG44" s="3"/>
      <c r="AH44" s="3"/>
      <c r="AI44" s="3"/>
      <c r="AJ44" s="3"/>
      <c r="AK44" s="3"/>
      <c r="AL44" s="3"/>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row>
    <row r="45" spans="1:63" s="4" customFormat="1" ht="9" customHeight="1" x14ac:dyDescent="0.25">
      <c r="A45" s="3"/>
      <c r="B45" s="3"/>
      <c r="C45" s="9"/>
      <c r="D45" s="3"/>
      <c r="E45" s="5"/>
      <c r="F45" s="3"/>
      <c r="G45" s="84"/>
      <c r="H45" s="84"/>
      <c r="I45" s="84"/>
      <c r="J45" s="3"/>
      <c r="K45" s="18"/>
      <c r="L45" s="18"/>
      <c r="M45" s="18"/>
      <c r="N45" s="18"/>
      <c r="O45" s="18"/>
      <c r="P45" s="18"/>
      <c r="Q45" s="18"/>
      <c r="R45" s="3"/>
      <c r="S45" s="3"/>
      <c r="T45" s="3"/>
      <c r="U45" s="15"/>
      <c r="V45" s="3"/>
      <c r="W45" s="15"/>
      <c r="X45" s="19"/>
      <c r="Y45" s="15"/>
      <c r="Z45" s="19"/>
      <c r="AA45" s="15"/>
      <c r="AB45" s="19"/>
      <c r="AC45" s="15"/>
      <c r="AD45" s="15"/>
      <c r="AE45" s="15"/>
      <c r="AF45" s="3"/>
      <c r="AG45" s="3"/>
      <c r="AH45" s="3"/>
      <c r="AI45" s="3"/>
      <c r="AJ45" s="3"/>
      <c r="AK45" s="3"/>
      <c r="AL45" s="3"/>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row>
    <row r="46" spans="1:63" s="4" customFormat="1" ht="18" customHeight="1" x14ac:dyDescent="0.25">
      <c r="A46" s="3"/>
      <c r="B46" s="3"/>
      <c r="C46" s="253" t="s">
        <v>1</v>
      </c>
      <c r="D46" s="3" t="s">
        <v>13</v>
      </c>
      <c r="E46" s="5"/>
      <c r="F46" s="3"/>
      <c r="G46" s="287"/>
      <c r="H46" s="3"/>
      <c r="I46" s="116"/>
      <c r="J46" s="3"/>
      <c r="K46" s="116"/>
      <c r="L46" s="15"/>
      <c r="M46" s="116"/>
      <c r="N46" s="15"/>
      <c r="O46" s="116"/>
      <c r="P46" s="15"/>
      <c r="Q46" s="15"/>
      <c r="R46" s="3"/>
      <c r="S46" s="3"/>
      <c r="T46" s="3"/>
      <c r="U46" s="15"/>
      <c r="V46" s="3"/>
      <c r="W46" s="15"/>
      <c r="X46" s="19"/>
      <c r="Y46" s="15"/>
      <c r="Z46" s="19"/>
      <c r="AA46" s="15"/>
      <c r="AB46" s="19"/>
      <c r="AC46" s="15"/>
      <c r="AD46" s="15"/>
      <c r="AE46" s="15"/>
      <c r="AF46" s="3"/>
      <c r="AG46" s="3"/>
      <c r="AH46" s="3"/>
      <c r="AI46" s="3"/>
      <c r="AJ46" s="3"/>
      <c r="AK46" s="3"/>
      <c r="AL46" s="3"/>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row>
    <row r="47" spans="1:63" s="4" customFormat="1" ht="15" customHeight="1" x14ac:dyDescent="0.25">
      <c r="A47" s="3"/>
      <c r="B47" s="3"/>
      <c r="C47" s="239"/>
      <c r="D47" s="3" t="s">
        <v>119</v>
      </c>
      <c r="E47" s="7"/>
      <c r="F47" s="12"/>
      <c r="G47" s="116"/>
      <c r="H47" s="12"/>
      <c r="I47" s="116"/>
      <c r="J47" s="12"/>
      <c r="K47" s="116"/>
      <c r="L47" s="12"/>
      <c r="M47" s="116"/>
      <c r="N47" s="15"/>
      <c r="O47" s="116"/>
      <c r="P47" s="15"/>
      <c r="Q47" s="15"/>
      <c r="R47" s="3"/>
      <c r="S47" s="3"/>
      <c r="T47" s="3"/>
      <c r="U47" s="15"/>
      <c r="V47" s="3"/>
      <c r="W47" s="15"/>
      <c r="X47" s="19"/>
      <c r="Y47" s="15"/>
      <c r="Z47" s="19"/>
      <c r="AA47" s="15"/>
      <c r="AB47" s="19"/>
      <c r="AC47" s="15"/>
      <c r="AD47" s="15"/>
      <c r="AE47" s="15"/>
      <c r="AF47" s="3"/>
      <c r="AG47" s="3"/>
      <c r="AH47" s="3"/>
      <c r="AI47" s="3"/>
      <c r="AJ47" s="3"/>
      <c r="AK47" s="3"/>
      <c r="AL47" s="3"/>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row>
    <row r="48" spans="1:63" s="4" customFormat="1" ht="15" customHeight="1" x14ac:dyDescent="0.25">
      <c r="A48" s="3"/>
      <c r="B48" s="3"/>
      <c r="C48" s="239"/>
      <c r="D48" s="3" t="s">
        <v>124</v>
      </c>
      <c r="E48" s="7"/>
      <c r="F48" s="12"/>
      <c r="G48" s="249" t="str">
        <f>IF(OR(G47="Constantly",G47="Stopped after TU base year"),"Same as existing",IF(G47="Started after TU base year","Must set a base year for this product",""))</f>
        <v/>
      </c>
      <c r="H48" s="250"/>
      <c r="I48" s="249" t="str">
        <f>IF(OR(I47="Constantly",I47="Stopped after TU base year"),"Same as existing",IF(I47="Started after TU base year","Must set a base year for this product",""))</f>
        <v/>
      </c>
      <c r="J48" s="250"/>
      <c r="K48" s="249" t="str">
        <f>IF(OR(K47="Constantly",K47="Stopped after TU base year"),"Same as existing",IF(K47="Started after TU base year","Must set a base year for this product",""))</f>
        <v/>
      </c>
      <c r="L48" s="250"/>
      <c r="M48" s="249" t="str">
        <f>IF(OR(M47="Constantly",M47="Stopped after TU base year"),"Same as existing",IF(M47="Started after TU base year","Must set a base year for this product",""))</f>
        <v/>
      </c>
      <c r="N48" s="251"/>
      <c r="O48" s="249" t="str">
        <f>IF(OR(O47="Constantly",O47="Stopped after TU base year"),"Same as existing",IF(O47="Started after TU base year","Must set a base year for this product",""))</f>
        <v/>
      </c>
      <c r="P48" s="15"/>
      <c r="Q48" s="15"/>
      <c r="R48" s="3"/>
      <c r="S48" s="3"/>
      <c r="T48" s="3"/>
      <c r="U48" s="15"/>
      <c r="V48" s="3"/>
      <c r="W48" s="15"/>
      <c r="X48" s="19"/>
      <c r="Y48" s="15"/>
      <c r="Z48" s="19"/>
      <c r="AA48" s="15"/>
      <c r="AB48" s="19"/>
      <c r="AC48" s="15"/>
      <c r="AD48" s="15"/>
      <c r="AE48" s="15"/>
      <c r="AF48" s="3"/>
      <c r="AG48" s="3"/>
      <c r="AH48" s="3"/>
      <c r="AI48" s="3"/>
      <c r="AJ48" s="3"/>
      <c r="AK48" s="3"/>
      <c r="AL48" s="3"/>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row>
    <row r="49" spans="1:63" s="4" customFormat="1" ht="15" customHeight="1" x14ac:dyDescent="0.25">
      <c r="A49" s="3"/>
      <c r="B49" s="3"/>
      <c r="C49" s="239"/>
      <c r="D49" s="236" t="str">
        <f>IF(COUNTIF(G48:O48,"Must set a base year for this product")&gt;0,"Base Year Period for this product is 12 months ending","")</f>
        <v/>
      </c>
      <c r="E49" s="7"/>
      <c r="F49" s="12"/>
      <c r="G49" s="238"/>
      <c r="H49" s="12"/>
      <c r="I49" s="238"/>
      <c r="J49" s="12"/>
      <c r="K49" s="238"/>
      <c r="L49" s="12"/>
      <c r="M49" s="238"/>
      <c r="N49" s="15"/>
      <c r="O49" s="238"/>
      <c r="P49" s="15"/>
      <c r="Q49" s="15"/>
      <c r="R49" s="3"/>
      <c r="S49" s="3"/>
      <c r="T49" s="3"/>
      <c r="U49" s="15"/>
      <c r="V49" s="3"/>
      <c r="W49" s="15"/>
      <c r="X49" s="19"/>
      <c r="Y49" s="15"/>
      <c r="Z49" s="19"/>
      <c r="AA49" s="15"/>
      <c r="AB49" s="19"/>
      <c r="AC49" s="15"/>
      <c r="AD49" s="15"/>
      <c r="AE49" s="15"/>
      <c r="AF49" s="3"/>
      <c r="AG49" s="3"/>
      <c r="AH49" s="3"/>
      <c r="AI49" s="3"/>
      <c r="AJ49" s="3"/>
      <c r="AK49" s="3"/>
      <c r="AL49" s="3"/>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row>
    <row r="50" spans="1:63" s="4" customFormat="1" ht="6" customHeight="1" x14ac:dyDescent="0.25">
      <c r="A50" s="3"/>
      <c r="B50" s="3"/>
      <c r="C50" s="12"/>
      <c r="D50" s="12"/>
      <c r="E50" s="7"/>
      <c r="F50" s="12"/>
      <c r="G50" s="12"/>
      <c r="H50" s="12"/>
      <c r="I50" s="12"/>
      <c r="J50" s="12"/>
      <c r="K50" s="12"/>
      <c r="L50" s="12"/>
      <c r="M50" s="12"/>
      <c r="N50" s="15"/>
      <c r="O50" s="12"/>
      <c r="P50" s="15"/>
      <c r="Q50" s="15"/>
      <c r="R50" s="3"/>
      <c r="S50" s="3"/>
      <c r="T50" s="3"/>
      <c r="U50" s="15"/>
      <c r="V50" s="3"/>
      <c r="W50" s="15"/>
      <c r="X50" s="19"/>
      <c r="Y50" s="15"/>
      <c r="Z50" s="19"/>
      <c r="AA50" s="15"/>
      <c r="AB50" s="19"/>
      <c r="AC50" s="15"/>
      <c r="AD50" s="15"/>
      <c r="AE50" s="15"/>
      <c r="AF50" s="3"/>
      <c r="AG50" s="3"/>
      <c r="AH50" s="3"/>
      <c r="AI50" s="3"/>
      <c r="AJ50" s="3"/>
      <c r="AK50" s="3"/>
      <c r="AL50" s="3"/>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row>
    <row r="51" spans="1:63" s="4" customFormat="1" ht="15" customHeight="1" x14ac:dyDescent="0.25">
      <c r="A51" s="3"/>
      <c r="B51" s="3"/>
      <c r="C51" s="327" t="s">
        <v>98</v>
      </c>
      <c r="D51" s="3" t="s">
        <v>87</v>
      </c>
      <c r="E51" s="5" t="s">
        <v>59</v>
      </c>
      <c r="F51" s="3"/>
      <c r="G51" s="117"/>
      <c r="H51" s="3"/>
      <c r="I51" s="117"/>
      <c r="J51" s="3"/>
      <c r="K51" s="117"/>
      <c r="L51" s="19"/>
      <c r="M51" s="117"/>
      <c r="N51" s="19"/>
      <c r="O51" s="117"/>
      <c r="P51" s="19"/>
      <c r="Q51" s="19"/>
      <c r="R51" s="3"/>
      <c r="S51" s="3"/>
      <c r="T51" s="3"/>
      <c r="U51" s="15"/>
      <c r="V51" s="3"/>
      <c r="W51" s="15"/>
      <c r="X51" s="19"/>
      <c r="Y51" s="15"/>
      <c r="Z51" s="19"/>
      <c r="AA51" s="15"/>
      <c r="AB51" s="19"/>
      <c r="AC51" s="15"/>
      <c r="AD51" s="15"/>
      <c r="AE51" s="15"/>
      <c r="AF51" s="3"/>
      <c r="AG51" s="3"/>
      <c r="AH51" s="3"/>
      <c r="AI51" s="3"/>
      <c r="AJ51" s="3"/>
      <c r="AK51" s="3"/>
      <c r="AL51" s="3"/>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row>
    <row r="52" spans="1:63" s="4" customFormat="1" ht="15" customHeight="1" x14ac:dyDescent="0.25">
      <c r="A52" s="3"/>
      <c r="B52" s="3"/>
      <c r="C52" s="327"/>
      <c r="D52" s="3" t="s">
        <v>86</v>
      </c>
      <c r="E52" s="5" t="s">
        <v>15</v>
      </c>
      <c r="F52" s="3"/>
      <c r="G52" s="117"/>
      <c r="H52" s="3"/>
      <c r="I52" s="117"/>
      <c r="J52" s="3"/>
      <c r="K52" s="117"/>
      <c r="L52" s="15"/>
      <c r="M52" s="117"/>
      <c r="N52" s="15"/>
      <c r="O52" s="117"/>
      <c r="P52" s="15"/>
      <c r="Q52" s="15"/>
      <c r="R52" s="3"/>
      <c r="S52" s="3"/>
      <c r="T52" s="3"/>
      <c r="U52" s="15"/>
      <c r="V52" s="3"/>
      <c r="W52" s="15"/>
      <c r="X52" s="19"/>
      <c r="Y52" s="15"/>
      <c r="Z52" s="19"/>
      <c r="AA52" s="15"/>
      <c r="AB52" s="19"/>
      <c r="AC52" s="15"/>
      <c r="AD52" s="15"/>
      <c r="AE52" s="15"/>
      <c r="AF52" s="3"/>
      <c r="AG52" s="3"/>
      <c r="AH52" s="3"/>
      <c r="AI52" s="3"/>
      <c r="AJ52" s="3"/>
      <c r="AK52" s="3"/>
      <c r="AL52" s="3"/>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row>
    <row r="53" spans="1:63" s="4" customFormat="1" ht="15" customHeight="1" x14ac:dyDescent="0.25">
      <c r="A53" s="3"/>
      <c r="B53" s="3"/>
      <c r="C53" s="327"/>
      <c r="D53" s="3" t="s">
        <v>85</v>
      </c>
      <c r="E53" s="5" t="s">
        <v>15</v>
      </c>
      <c r="F53" s="3"/>
      <c r="G53" s="117"/>
      <c r="H53" s="3"/>
      <c r="I53" s="117"/>
      <c r="J53" s="3"/>
      <c r="K53" s="117"/>
      <c r="L53" s="15"/>
      <c r="M53" s="117"/>
      <c r="N53" s="15"/>
      <c r="O53" s="117"/>
      <c r="P53" s="15"/>
      <c r="Q53" s="15"/>
      <c r="R53" s="15"/>
      <c r="S53" s="15"/>
      <c r="T53" s="15"/>
      <c r="U53" s="15"/>
      <c r="V53" s="3"/>
      <c r="W53" s="15"/>
      <c r="X53" s="19"/>
      <c r="Y53" s="15"/>
      <c r="Z53" s="19"/>
      <c r="AA53" s="15"/>
      <c r="AB53" s="19"/>
      <c r="AC53" s="15"/>
      <c r="AD53" s="15"/>
      <c r="AE53" s="15"/>
      <c r="AF53" s="3"/>
      <c r="AG53" s="3"/>
      <c r="AH53" s="3"/>
      <c r="AI53" s="3"/>
      <c r="AJ53" s="3"/>
      <c r="AK53" s="3"/>
      <c r="AL53" s="3"/>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row>
    <row r="54" spans="1:63" s="4" customFormat="1" ht="15" customHeight="1" x14ac:dyDescent="0.25">
      <c r="A54" s="3"/>
      <c r="B54" s="3"/>
      <c r="C54" s="327"/>
      <c r="D54" s="119" t="s">
        <v>78</v>
      </c>
      <c r="E54" s="5" t="s">
        <v>15</v>
      </c>
      <c r="F54" s="3"/>
      <c r="G54" s="117"/>
      <c r="H54" s="3"/>
      <c r="I54" s="117"/>
      <c r="J54" s="3"/>
      <c r="K54" s="117"/>
      <c r="L54" s="15"/>
      <c r="M54" s="117"/>
      <c r="N54" s="15"/>
      <c r="O54" s="117"/>
      <c r="P54" s="15"/>
      <c r="Q54" s="15"/>
      <c r="R54" s="15"/>
      <c r="S54" s="15"/>
      <c r="T54" s="15"/>
      <c r="U54" s="15"/>
      <c r="V54" s="3"/>
      <c r="W54" s="15"/>
      <c r="X54" s="19"/>
      <c r="Y54" s="15"/>
      <c r="Z54" s="19"/>
      <c r="AA54" s="15"/>
      <c r="AB54" s="19"/>
      <c r="AC54" s="15"/>
      <c r="AD54" s="15"/>
      <c r="AE54" s="15"/>
      <c r="AF54" s="3"/>
      <c r="AG54" s="3"/>
      <c r="AH54" s="3"/>
      <c r="AI54" s="3"/>
      <c r="AJ54" s="3"/>
      <c r="AK54" s="3"/>
      <c r="AL54" s="3"/>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row>
    <row r="55" spans="1:63" s="4" customFormat="1" ht="15" customHeight="1" x14ac:dyDescent="0.25">
      <c r="A55" s="3"/>
      <c r="B55" s="3"/>
      <c r="C55" s="327"/>
      <c r="D55" s="119" t="s">
        <v>78</v>
      </c>
      <c r="E55" s="5" t="s">
        <v>15</v>
      </c>
      <c r="F55" s="3"/>
      <c r="G55" s="117"/>
      <c r="H55" s="3"/>
      <c r="I55" s="117"/>
      <c r="J55" s="3"/>
      <c r="K55" s="117"/>
      <c r="L55" s="15"/>
      <c r="M55" s="117"/>
      <c r="N55" s="15"/>
      <c r="O55" s="117"/>
      <c r="P55" s="15"/>
      <c r="Q55" s="15"/>
      <c r="R55" s="15"/>
      <c r="S55" s="15"/>
      <c r="T55" s="15"/>
      <c r="U55" s="15"/>
      <c r="V55" s="3"/>
      <c r="W55" s="15"/>
      <c r="X55" s="19"/>
      <c r="Y55" s="15"/>
      <c r="Z55" s="19"/>
      <c r="AA55" s="15"/>
      <c r="AB55" s="19"/>
      <c r="AC55" s="15"/>
      <c r="AD55" s="15"/>
      <c r="AE55" s="15"/>
      <c r="AF55" s="3"/>
      <c r="AG55" s="3"/>
      <c r="AH55" s="3"/>
      <c r="AI55" s="3"/>
      <c r="AJ55" s="3"/>
      <c r="AK55" s="3"/>
      <c r="AL55" s="3"/>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row>
    <row r="56" spans="1:63" s="4" customFormat="1" ht="15" customHeight="1" x14ac:dyDescent="0.25">
      <c r="A56" s="3"/>
      <c r="B56" s="3"/>
      <c r="C56" s="327"/>
      <c r="D56" s="119" t="s">
        <v>78</v>
      </c>
      <c r="E56" s="5" t="s">
        <v>15</v>
      </c>
      <c r="F56" s="3"/>
      <c r="G56" s="117"/>
      <c r="H56" s="3"/>
      <c r="I56" s="117"/>
      <c r="J56" s="3"/>
      <c r="K56" s="117"/>
      <c r="L56" s="15"/>
      <c r="M56" s="117"/>
      <c r="N56" s="15"/>
      <c r="O56" s="117"/>
      <c r="P56" s="15"/>
      <c r="Q56" s="15"/>
      <c r="R56" s="15"/>
      <c r="S56" s="15"/>
      <c r="T56" s="15"/>
      <c r="U56" s="15"/>
      <c r="V56" s="3"/>
      <c r="W56" s="15"/>
      <c r="X56" s="19"/>
      <c r="Y56" s="15"/>
      <c r="Z56" s="19"/>
      <c r="AA56" s="15"/>
      <c r="AB56" s="19"/>
      <c r="AC56" s="15"/>
      <c r="AD56" s="15"/>
      <c r="AE56" s="15"/>
      <c r="AF56" s="3"/>
      <c r="AG56" s="3"/>
      <c r="AH56" s="3"/>
      <c r="AI56" s="3"/>
      <c r="AJ56" s="3"/>
      <c r="AK56" s="3"/>
      <c r="AL56" s="3"/>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row>
    <row r="57" spans="1:63" s="4" customFormat="1" ht="15" customHeight="1" x14ac:dyDescent="0.25">
      <c r="A57" s="3"/>
      <c r="B57" s="3"/>
      <c r="C57" s="327"/>
      <c r="D57" s="3" t="s">
        <v>84</v>
      </c>
      <c r="E57" s="5" t="s">
        <v>15</v>
      </c>
      <c r="F57" s="3"/>
      <c r="G57" s="36">
        <f>G52*2.6+G53+IF(LEFT($D54,3)="oth",0,(G54*VLOOKUP($D54,'4. Calculating primary energy'!$B$8:$E$17,4,FALSE)))+IF(LEFT($D55,3)="oth",0,(G55*VLOOKUP($D55,'4. Calculating primary energy'!$B$8:$E$17,4,FALSE)))+IF(LEFT($D56,3)="oth",0,(G56*VLOOKUP($D56,'4. Calculating primary energy'!$B$8:$E$17,4,FALSE)))</f>
        <v>0</v>
      </c>
      <c r="H57" s="3"/>
      <c r="I57" s="36">
        <f>I52*2.6+I53+IF(LEFT($D54,3)="oth",0,(I54*VLOOKUP($D54,'4. Calculating primary energy'!$B$8:$E$17,4,FALSE)))+IF(LEFT($D55,3)="oth",0,(I55*VLOOKUP($D55,'4. Calculating primary energy'!$B$8:$E$17,4,FALSE)))+IF(LEFT($D56,3)="oth",0,(I56*VLOOKUP($D56,'4. Calculating primary energy'!$B$8:$E$17,4,FALSE)))</f>
        <v>0</v>
      </c>
      <c r="J57" s="3"/>
      <c r="K57" s="36">
        <f>K52*2.6+K53+IF(LEFT($D54,3)="oth",0,(K54*VLOOKUP($D54,'4. Calculating primary energy'!$B$8:$E$17,4,FALSE)))+IF(LEFT($D55,3)="oth",0,(K55*VLOOKUP($D55,'4. Calculating primary energy'!$B$8:$E$17,4,FALSE)))+IF(LEFT($D56,3)="oth",0,(K56*VLOOKUP($D56,'4. Calculating primary energy'!$B$8:$E$17,4,FALSE)))</f>
        <v>0</v>
      </c>
      <c r="L57" s="15"/>
      <c r="M57" s="36">
        <f>M52*2.6+M53+IF(LEFT($D54,3)="oth",0,(M54*VLOOKUP($D54,'4. Calculating primary energy'!$B$8:$E$17,4,FALSE)))+IF(LEFT($D55,3)="oth",0,(M55*VLOOKUP($D55,'4. Calculating primary energy'!$B$8:$E$17,4,FALSE)))+IF(LEFT($D56,3)="oth",0,(M56*VLOOKUP($D56,'4. Calculating primary energy'!$B$8:$E$17,4,FALSE)))</f>
        <v>0</v>
      </c>
      <c r="N57" s="15"/>
      <c r="O57" s="36">
        <f>O52*2.6+O53+IF(LEFT($D54,3)="oth",0,(O54*VLOOKUP($D54,'4. Calculating primary energy'!$B$8:$E$17,4,FALSE)))+IF(LEFT($D55,3)="oth",0,(O55*VLOOKUP($D55,'4. Calculating primary energy'!$B$8:$E$17,4,FALSE)))+IF(LEFT($D56,3)="oth",0,(O56*VLOOKUP($D56,'4. Calculating primary energy'!$B$8:$E$17,4,FALSE)))</f>
        <v>0</v>
      </c>
      <c r="P57" s="15"/>
      <c r="Q57" s="15"/>
      <c r="R57" s="15"/>
      <c r="S57" s="15"/>
      <c r="T57" s="15"/>
      <c r="U57" s="15"/>
      <c r="V57" s="3"/>
      <c r="W57" s="15"/>
      <c r="X57" s="19"/>
      <c r="Y57" s="15"/>
      <c r="Z57" s="19"/>
      <c r="AA57" s="15"/>
      <c r="AB57" s="19"/>
      <c r="AC57" s="15"/>
      <c r="AD57" s="15"/>
      <c r="AE57" s="15"/>
      <c r="AF57" s="3"/>
      <c r="AG57" s="3"/>
      <c r="AH57" s="3"/>
      <c r="AI57" s="3"/>
      <c r="AJ57" s="3"/>
      <c r="AK57" s="3"/>
      <c r="AL57" s="3"/>
      <c r="AM57" s="100"/>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row>
    <row r="58" spans="1:63" s="4" customFormat="1" ht="15" customHeight="1" x14ac:dyDescent="0.25">
      <c r="A58" s="3"/>
      <c r="B58" s="3"/>
      <c r="C58" s="327"/>
      <c r="D58" s="3" t="s">
        <v>83</v>
      </c>
      <c r="E58" s="5" t="s">
        <v>74</v>
      </c>
      <c r="F58" s="3"/>
      <c r="G58" s="36">
        <f>G52*2.6*'4. Calculating primary energy'!$F$5+G53*'4. Calculating primary energy'!$F$7+IF(LEFT($D54,3)="oth",0,(G54*VLOOKUP($D54,'4. Calculating primary energy'!$B$8:$E$17,4,FALSE)*VLOOKUP($D54,'4. Calculating primary energy'!$B$8:$F$17,5,FALSE)))+IF(LEFT($D55,3)="oth",0,(G55*VLOOKUP($D55,'4. Calculating primary energy'!$B$8:$F$17,4,FALSE)*VLOOKUP($D55,'4. Calculating primary energy'!$B$8:$F$17,5,FALSE)))+IF(LEFT($D56,3)="oth",0,(G56*VLOOKUP($D56,'4. Calculating primary energy'!$B$8:$F$17,4,FALSE)*VLOOKUP($D56,'4. Calculating primary energy'!$B$8:$F$17,5,FALSE)))</f>
        <v>0</v>
      </c>
      <c r="H58" s="3"/>
      <c r="I58" s="36">
        <f>I52*2.6*'4. Calculating primary energy'!$F$5+I53*'4. Calculating primary energy'!$F$7+IF(LEFT($D54,3)="oth",0,(I54*VLOOKUP($D54,'4. Calculating primary energy'!$B$8:$E$17,4,FALSE)*VLOOKUP($D54,'4. Calculating primary energy'!$B$8:$F$17,5,FALSE)))+IF(LEFT($D55,3)="oth",0,(I55*VLOOKUP($D55,'4. Calculating primary energy'!$B$8:$F$17,4,FALSE)*VLOOKUP($D55,'4. Calculating primary energy'!$B$8:$F$17,5,FALSE)))+IF(LEFT($D56,3)="oth",0,(I56*VLOOKUP($D56,'4. Calculating primary energy'!$B$8:$F$17,4,FALSE)*VLOOKUP($D56,'4. Calculating primary energy'!$B$8:$F$17,5,FALSE)))</f>
        <v>0</v>
      </c>
      <c r="J58" s="3"/>
      <c r="K58" s="36">
        <f>K52*2.6*'4. Calculating primary energy'!$F$5+K53*'4. Calculating primary energy'!$F$7+IF(LEFT($D54,3)="oth",0,(K54*VLOOKUP($D54,'4. Calculating primary energy'!$B$8:$E$17,4,FALSE)*VLOOKUP($D54,'4. Calculating primary energy'!$B$8:$F$17,5,FALSE)))+IF(LEFT($D55,3)="oth",0,(K55*VLOOKUP($D55,'4. Calculating primary energy'!$B$8:$F$17,4,FALSE)*VLOOKUP($D55,'4. Calculating primary energy'!$B$8:$F$17,5,FALSE)))+IF(LEFT($D56,3)="oth",0,(K56*VLOOKUP($D56,'4. Calculating primary energy'!$B$8:$F$17,4,FALSE)*VLOOKUP($D56,'4. Calculating primary energy'!$B$8:$F$17,5,FALSE)))</f>
        <v>0</v>
      </c>
      <c r="L58" s="19"/>
      <c r="M58" s="36">
        <f>M52*2.6*'4. Calculating primary energy'!$F$5+M53*'4. Calculating primary energy'!$F$7+IF(LEFT($D54,3)="oth",0,(M54*VLOOKUP($D54,'4. Calculating primary energy'!$B$8:$E$17,4,FALSE)*VLOOKUP($D54,'4. Calculating primary energy'!$B$8:$F$17,5,FALSE)))+IF(LEFT($D55,3)="oth",0,(M55*VLOOKUP($D55,'4. Calculating primary energy'!$B$8:$F$17,4,FALSE)*VLOOKUP($D55,'4. Calculating primary energy'!$B$8:$F$17,5,FALSE)))+IF(LEFT($D56,3)="oth",0,(M56*VLOOKUP($D56,'4. Calculating primary energy'!$B$8:$F$17,4,FALSE)*VLOOKUP($D56,'4. Calculating primary energy'!$B$8:$F$17,5,FALSE)))</f>
        <v>0</v>
      </c>
      <c r="N58" s="19"/>
      <c r="O58" s="36">
        <f>O52*2.6*'4. Calculating primary energy'!$F$5+O53*'4. Calculating primary energy'!$F$7+IF(LEFT($D54,3)="oth",0,(O54*VLOOKUP($D54,'4. Calculating primary energy'!$B$8:$E$17,4,FALSE)*VLOOKUP($D54,'4. Calculating primary energy'!$B$8:$F$17,5,FALSE)))+IF(LEFT($D55,3)="oth",0,(O55*VLOOKUP($D55,'4. Calculating primary energy'!$B$8:$F$17,4,FALSE)*VLOOKUP($D55,'4. Calculating primary energy'!$B$8:$F$17,5,FALSE)))+IF(LEFT($D56,3)="oth",0,(O56*VLOOKUP($D56,'4. Calculating primary energy'!$B$8:$F$17,4,FALSE)*VLOOKUP($D56,'4. Calculating primary energy'!$B$8:$F$17,5,FALSE)))</f>
        <v>0</v>
      </c>
      <c r="P58" s="19"/>
      <c r="Q58" s="19"/>
      <c r="R58" s="19"/>
      <c r="S58" s="19"/>
      <c r="T58" s="19"/>
      <c r="U58" s="15"/>
      <c r="V58" s="3"/>
      <c r="W58" s="15"/>
      <c r="X58" s="15"/>
      <c r="Y58" s="15"/>
      <c r="Z58" s="15"/>
      <c r="AA58" s="15"/>
      <c r="AB58" s="15"/>
      <c r="AC58" s="15"/>
      <c r="AD58" s="15"/>
      <c r="AE58" s="15"/>
      <c r="AF58" s="3"/>
      <c r="AG58" s="3"/>
      <c r="AH58" s="3"/>
      <c r="AI58" s="3"/>
      <c r="AJ58" s="3"/>
      <c r="AK58" s="3"/>
      <c r="AL58" s="3"/>
      <c r="AM58" s="100"/>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row>
    <row r="59" spans="1:63" s="4" customFormat="1" ht="15" customHeight="1" x14ac:dyDescent="0.25">
      <c r="A59" s="3"/>
      <c r="B59" s="3"/>
      <c r="C59" s="327"/>
      <c r="D59" s="3" t="s">
        <v>88</v>
      </c>
      <c r="E59" s="5" t="s">
        <v>75</v>
      </c>
      <c r="F59" s="3"/>
      <c r="G59" s="20" t="e">
        <f>G57/G51</f>
        <v>#DIV/0!</v>
      </c>
      <c r="H59" s="3"/>
      <c r="I59" s="20" t="e">
        <f>I57/I51</f>
        <v>#DIV/0!</v>
      </c>
      <c r="J59" s="3"/>
      <c r="K59" s="20" t="e">
        <f>K57/K51</f>
        <v>#DIV/0!</v>
      </c>
      <c r="L59" s="19"/>
      <c r="M59" s="20" t="e">
        <f>M57/M51</f>
        <v>#DIV/0!</v>
      </c>
      <c r="N59" s="19"/>
      <c r="O59" s="20" t="e">
        <f>O57/O51</f>
        <v>#DIV/0!</v>
      </c>
      <c r="P59" s="19"/>
      <c r="Q59" s="19"/>
      <c r="R59" s="19"/>
      <c r="S59" s="19"/>
      <c r="T59" s="19"/>
      <c r="U59" s="15"/>
      <c r="V59" s="3"/>
      <c r="W59" s="15"/>
      <c r="X59" s="19"/>
      <c r="Y59" s="15"/>
      <c r="Z59" s="19"/>
      <c r="AA59" s="15"/>
      <c r="AB59" s="19"/>
      <c r="AC59" s="15"/>
      <c r="AD59" s="15"/>
      <c r="AE59" s="15"/>
      <c r="AF59" s="3"/>
      <c r="AG59" s="3"/>
      <c r="AH59" s="3"/>
      <c r="AI59" s="3"/>
      <c r="AJ59" s="3"/>
      <c r="AK59" s="3"/>
      <c r="AL59" s="3"/>
      <c r="AM59" s="100"/>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row>
    <row r="60" spans="1:63" s="4" customFormat="1" ht="5.25" customHeight="1" x14ac:dyDescent="0.25">
      <c r="A60" s="3"/>
      <c r="B60" s="3"/>
      <c r="C60" s="88"/>
      <c r="D60" s="3"/>
      <c r="E60" s="5"/>
      <c r="F60" s="3"/>
      <c r="G60" s="3"/>
      <c r="H60" s="3"/>
      <c r="I60" s="3"/>
      <c r="J60" s="3"/>
      <c r="K60" s="3"/>
      <c r="L60" s="19"/>
      <c r="M60" s="3"/>
      <c r="N60" s="19"/>
      <c r="O60" s="3"/>
      <c r="P60" s="19"/>
      <c r="Q60" s="19"/>
      <c r="R60" s="19"/>
      <c r="S60" s="19"/>
      <c r="T60" s="19"/>
      <c r="U60" s="15"/>
      <c r="V60" s="3"/>
      <c r="W60" s="15"/>
      <c r="X60" s="19"/>
      <c r="Y60" s="15"/>
      <c r="Z60" s="19"/>
      <c r="AA60" s="15"/>
      <c r="AB60" s="19"/>
      <c r="AC60" s="15"/>
      <c r="AD60" s="15"/>
      <c r="AE60" s="15"/>
      <c r="AF60" s="3"/>
      <c r="AG60" s="3"/>
      <c r="AH60" s="3"/>
      <c r="AI60" s="3"/>
      <c r="AJ60" s="3"/>
      <c r="AK60" s="3"/>
      <c r="AL60" s="3"/>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row>
    <row r="61" spans="1:63" s="4" customFormat="1" ht="15" customHeight="1" x14ac:dyDescent="0.25">
      <c r="A61" s="3"/>
      <c r="B61" s="3"/>
      <c r="C61" s="107" t="s">
        <v>79</v>
      </c>
      <c r="D61" s="3" t="s">
        <v>97</v>
      </c>
      <c r="E61" s="5" t="s">
        <v>59</v>
      </c>
      <c r="F61" s="3"/>
      <c r="G61" s="117"/>
      <c r="H61" s="3"/>
      <c r="I61" s="117"/>
      <c r="J61" s="3"/>
      <c r="K61" s="117"/>
      <c r="L61" s="19"/>
      <c r="M61" s="117"/>
      <c r="N61" s="19"/>
      <c r="O61" s="117"/>
      <c r="P61" s="19"/>
      <c r="Q61" s="19"/>
      <c r="R61" s="19"/>
      <c r="S61" s="19"/>
      <c r="T61" s="19"/>
      <c r="U61" s="15"/>
      <c r="V61" s="3"/>
      <c r="W61" s="15"/>
      <c r="X61" s="19"/>
      <c r="Y61" s="15"/>
      <c r="Z61" s="19"/>
      <c r="AA61" s="15"/>
      <c r="AB61" s="19"/>
      <c r="AC61" s="15"/>
      <c r="AD61" s="15"/>
      <c r="AE61" s="15"/>
      <c r="AF61" s="3"/>
      <c r="AG61" s="3"/>
      <c r="AH61" s="3"/>
      <c r="AI61" s="3"/>
      <c r="AJ61" s="3"/>
      <c r="AK61" s="3"/>
      <c r="AL61" s="3"/>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row>
    <row r="62" spans="1:63" s="4" customFormat="1" ht="15" customHeight="1" thickBot="1" x14ac:dyDescent="0.3">
      <c r="A62" s="3"/>
      <c r="B62" s="3"/>
      <c r="C62" s="3"/>
      <c r="D62" s="3"/>
      <c r="E62" s="5"/>
      <c r="F62" s="3"/>
      <c r="G62" s="3"/>
      <c r="H62" s="3"/>
      <c r="I62" s="3"/>
      <c r="J62" s="3"/>
      <c r="K62" s="3"/>
      <c r="L62" s="19"/>
      <c r="M62" s="3"/>
      <c r="N62" s="19"/>
      <c r="O62" s="3"/>
      <c r="P62" s="19"/>
      <c r="Q62" s="19"/>
      <c r="R62" s="19"/>
      <c r="S62" s="19"/>
      <c r="T62" s="19"/>
      <c r="U62" s="15"/>
      <c r="V62" s="3"/>
      <c r="W62" s="15"/>
      <c r="X62" s="19"/>
      <c r="Y62" s="15"/>
      <c r="Z62" s="19"/>
      <c r="AA62" s="15"/>
      <c r="AB62" s="19"/>
      <c r="AC62" s="15"/>
      <c r="AD62" s="15"/>
      <c r="AE62" s="15"/>
      <c r="AF62" s="3"/>
      <c r="AG62" s="3"/>
      <c r="AH62" s="3"/>
      <c r="AI62" s="3"/>
      <c r="AJ62" s="3"/>
      <c r="AK62" s="3"/>
      <c r="AL62" s="3"/>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row>
    <row r="63" spans="1:63" s="4" customFormat="1" ht="8.25" customHeight="1" x14ac:dyDescent="0.25">
      <c r="A63" s="3"/>
      <c r="B63" s="85"/>
      <c r="C63" s="85"/>
      <c r="D63" s="85"/>
      <c r="E63" s="86"/>
      <c r="F63" s="85"/>
      <c r="G63" s="85"/>
      <c r="H63" s="85"/>
      <c r="I63" s="85"/>
      <c r="J63" s="85"/>
      <c r="K63" s="85"/>
      <c r="L63" s="19"/>
      <c r="M63" s="85"/>
      <c r="N63" s="19"/>
      <c r="O63" s="85"/>
      <c r="P63" s="19"/>
      <c r="Q63" s="19"/>
      <c r="R63" s="19"/>
      <c r="S63" s="19"/>
      <c r="T63" s="19"/>
      <c r="U63" s="15"/>
      <c r="V63" s="3"/>
      <c r="W63" s="15"/>
      <c r="X63" s="19"/>
      <c r="Y63" s="15"/>
      <c r="Z63" s="19"/>
      <c r="AA63" s="15"/>
      <c r="AB63" s="19"/>
      <c r="AC63" s="15"/>
      <c r="AD63" s="15"/>
      <c r="AE63" s="15"/>
      <c r="AF63" s="3"/>
      <c r="AG63" s="3"/>
      <c r="AH63" s="3"/>
      <c r="AI63" s="3"/>
      <c r="AJ63" s="3"/>
      <c r="AK63" s="3"/>
      <c r="AL63" s="3"/>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row>
    <row r="64" spans="1:63" s="4" customFormat="1" ht="18" customHeight="1" x14ac:dyDescent="0.25">
      <c r="A64" s="3"/>
      <c r="B64" s="3"/>
      <c r="C64" s="253" t="s">
        <v>2</v>
      </c>
      <c r="D64" s="3" t="s">
        <v>13</v>
      </c>
      <c r="E64" s="5"/>
      <c r="F64" s="3"/>
      <c r="G64" s="287"/>
      <c r="H64" s="3"/>
      <c r="I64" s="116"/>
      <c r="J64" s="3"/>
      <c r="K64" s="116"/>
      <c r="L64" s="19"/>
      <c r="M64" s="116"/>
      <c r="N64" s="19"/>
      <c r="O64" s="116"/>
      <c r="P64" s="19"/>
      <c r="Q64" s="19"/>
      <c r="R64" s="19"/>
      <c r="S64" s="19"/>
      <c r="T64" s="19"/>
      <c r="U64" s="15"/>
      <c r="V64" s="3"/>
      <c r="W64" s="15"/>
      <c r="X64" s="19"/>
      <c r="Y64" s="15"/>
      <c r="Z64" s="19"/>
      <c r="AA64" s="15"/>
      <c r="AB64" s="19"/>
      <c r="AC64" s="15"/>
      <c r="AD64" s="15"/>
      <c r="AE64" s="15"/>
      <c r="AF64" s="3"/>
      <c r="AG64" s="3"/>
      <c r="AH64" s="3"/>
      <c r="AI64" s="3"/>
      <c r="AJ64" s="3"/>
      <c r="AK64" s="3"/>
      <c r="AL64" s="3"/>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row>
    <row r="65" spans="1:63" s="4" customFormat="1" ht="15" customHeight="1" x14ac:dyDescent="0.25">
      <c r="A65" s="3"/>
      <c r="B65" s="3"/>
      <c r="C65" s="239"/>
      <c r="D65" s="3" t="s">
        <v>119</v>
      </c>
      <c r="E65" s="7"/>
      <c r="F65" s="12"/>
      <c r="G65" s="116"/>
      <c r="H65" s="12"/>
      <c r="I65" s="116"/>
      <c r="J65" s="12"/>
      <c r="K65" s="116"/>
      <c r="L65" s="12"/>
      <c r="M65" s="116"/>
      <c r="N65" s="15"/>
      <c r="O65" s="116"/>
      <c r="P65" s="15"/>
      <c r="Q65" s="15"/>
      <c r="R65" s="3"/>
      <c r="S65" s="3"/>
      <c r="T65" s="3"/>
      <c r="U65" s="15"/>
      <c r="V65" s="3"/>
      <c r="W65" s="15"/>
      <c r="X65" s="19"/>
      <c r="Y65" s="15"/>
      <c r="Z65" s="19"/>
      <c r="AA65" s="15"/>
      <c r="AB65" s="19"/>
      <c r="AC65" s="15"/>
      <c r="AD65" s="15"/>
      <c r="AE65" s="15"/>
      <c r="AF65" s="3"/>
      <c r="AG65" s="3"/>
      <c r="AH65" s="3"/>
      <c r="AI65" s="3"/>
      <c r="AJ65" s="3"/>
      <c r="AK65" s="3"/>
      <c r="AL65" s="3"/>
      <c r="AM65" s="100"/>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row>
    <row r="66" spans="1:63" s="4" customFormat="1" ht="15" customHeight="1" x14ac:dyDescent="0.25">
      <c r="A66" s="3"/>
      <c r="B66" s="3"/>
      <c r="C66" s="239"/>
      <c r="D66" s="3" t="s">
        <v>124</v>
      </c>
      <c r="E66" s="7"/>
      <c r="F66" s="12"/>
      <c r="G66" s="249" t="str">
        <f>IF(OR(G65="Constantly",G65="Stopped after TU base year"),"Same as existing",IF(G65="Started after TU base year","Must set a base year for this product",""))</f>
        <v/>
      </c>
      <c r="H66" s="250"/>
      <c r="I66" s="249" t="str">
        <f>IF(OR(I65="Constantly",I65="Stopped after TU base year"),"Same as existing",IF(I65="Started after TU base year","Must set a base year for this product",""))</f>
        <v/>
      </c>
      <c r="J66" s="250"/>
      <c r="K66" s="249" t="str">
        <f>IF(OR(K65="Constantly",K65="Stopped after TU base year"),"Same as existing",IF(K65="Started after TU base year","Must set a base year for this product",""))</f>
        <v/>
      </c>
      <c r="L66" s="250"/>
      <c r="M66" s="249" t="str">
        <f>IF(OR(M65="Constantly",M65="Stopped after TU base year"),"Same as existing",IF(M65="Started after TU base year","Must set a base year for this product",""))</f>
        <v/>
      </c>
      <c r="N66" s="251"/>
      <c r="O66" s="249" t="str">
        <f>IF(OR(O65="Constantly",O65="Stopped after TU base year"),"Same as existing",IF(O65="Started after TU base year","Must set a base year for this product",""))</f>
        <v/>
      </c>
      <c r="P66" s="15"/>
      <c r="Q66" s="15"/>
      <c r="R66" s="3"/>
      <c r="S66" s="3"/>
      <c r="T66" s="3"/>
      <c r="U66" s="15"/>
      <c r="V66" s="3"/>
      <c r="W66" s="15"/>
      <c r="X66" s="19"/>
      <c r="Y66" s="15"/>
      <c r="Z66" s="19"/>
      <c r="AA66" s="15"/>
      <c r="AB66" s="19"/>
      <c r="AC66" s="15"/>
      <c r="AD66" s="15"/>
      <c r="AE66" s="15"/>
      <c r="AF66" s="3"/>
      <c r="AG66" s="3"/>
      <c r="AH66" s="3"/>
      <c r="AI66" s="3"/>
      <c r="AJ66" s="3"/>
      <c r="AK66" s="3"/>
      <c r="AL66" s="3"/>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row>
    <row r="67" spans="1:63" s="4" customFormat="1" ht="15" customHeight="1" x14ac:dyDescent="0.25">
      <c r="A67" s="3"/>
      <c r="B67" s="3"/>
      <c r="C67" s="239"/>
      <c r="D67" s="236" t="str">
        <f>IF(COUNTIF(G66:O66,"Must set a base year for this product")&gt;0,"Base Year Period for this product is 12 months ending","")</f>
        <v/>
      </c>
      <c r="E67" s="7"/>
      <c r="F67" s="12"/>
      <c r="G67" s="238"/>
      <c r="H67" s="12"/>
      <c r="I67" s="238">
        <v>40513</v>
      </c>
      <c r="J67" s="12"/>
      <c r="K67" s="238"/>
      <c r="L67" s="12"/>
      <c r="M67" s="238"/>
      <c r="N67" s="15"/>
      <c r="O67" s="238"/>
      <c r="P67" s="15"/>
      <c r="Q67" s="15"/>
      <c r="R67" s="3"/>
      <c r="S67" s="3"/>
      <c r="T67" s="3"/>
      <c r="U67" s="15"/>
      <c r="V67" s="3"/>
      <c r="W67" s="15"/>
      <c r="X67" s="19"/>
      <c r="Y67" s="15"/>
      <c r="Z67" s="19"/>
      <c r="AA67" s="15"/>
      <c r="AB67" s="19"/>
      <c r="AC67" s="15"/>
      <c r="AD67" s="15"/>
      <c r="AE67" s="15"/>
      <c r="AF67" s="3"/>
      <c r="AG67" s="3"/>
      <c r="AH67" s="3"/>
      <c r="AI67" s="3"/>
      <c r="AJ67" s="3"/>
      <c r="AK67" s="3"/>
      <c r="AL67" s="3"/>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row>
    <row r="68" spans="1:63" s="4" customFormat="1" ht="6" customHeight="1" x14ac:dyDescent="0.25">
      <c r="A68" s="3"/>
      <c r="B68" s="3"/>
      <c r="C68" s="12"/>
      <c r="D68" s="12"/>
      <c r="E68" s="7"/>
      <c r="F68" s="12"/>
      <c r="G68" s="12"/>
      <c r="H68" s="12"/>
      <c r="I68" s="12"/>
      <c r="J68" s="12"/>
      <c r="K68" s="12"/>
      <c r="L68" s="12"/>
      <c r="M68" s="12"/>
      <c r="N68" s="15"/>
      <c r="O68" s="12"/>
      <c r="P68" s="15"/>
      <c r="Q68" s="15"/>
      <c r="R68" s="15"/>
      <c r="S68" s="15"/>
      <c r="T68" s="15"/>
      <c r="U68" s="15"/>
      <c r="V68" s="3"/>
      <c r="W68" s="15"/>
      <c r="X68" s="19"/>
      <c r="Y68" s="15"/>
      <c r="Z68" s="19"/>
      <c r="AA68" s="15"/>
      <c r="AB68" s="19"/>
      <c r="AC68" s="15"/>
      <c r="AD68" s="15"/>
      <c r="AE68" s="15"/>
      <c r="AF68" s="3"/>
      <c r="AG68" s="3"/>
      <c r="AH68" s="3"/>
      <c r="AI68" s="3"/>
      <c r="AJ68" s="3"/>
      <c r="AK68" s="3"/>
      <c r="AL68" s="3"/>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row>
    <row r="69" spans="1:63" s="4" customFormat="1" ht="14.4" x14ac:dyDescent="0.25">
      <c r="A69" s="3"/>
      <c r="B69" s="3"/>
      <c r="C69" s="327" t="s">
        <v>98</v>
      </c>
      <c r="D69" s="3" t="s">
        <v>87</v>
      </c>
      <c r="E69" s="5" t="s">
        <v>59</v>
      </c>
      <c r="F69" s="3"/>
      <c r="G69" s="117"/>
      <c r="H69" s="12"/>
      <c r="I69" s="117"/>
      <c r="J69" s="12"/>
      <c r="K69" s="117"/>
      <c r="L69" s="12"/>
      <c r="M69" s="117"/>
      <c r="N69" s="15"/>
      <c r="O69" s="117"/>
      <c r="P69" s="15"/>
      <c r="Q69" s="15"/>
      <c r="R69" s="15"/>
      <c r="S69" s="15"/>
      <c r="T69" s="15"/>
      <c r="U69" s="15"/>
      <c r="V69" s="3"/>
      <c r="W69" s="15"/>
      <c r="X69" s="19"/>
      <c r="Y69" s="15"/>
      <c r="Z69" s="19"/>
      <c r="AA69" s="15"/>
      <c r="AB69" s="19"/>
      <c r="AC69" s="15"/>
      <c r="AD69" s="15"/>
      <c r="AE69" s="15"/>
      <c r="AF69" s="3"/>
      <c r="AG69" s="3"/>
      <c r="AH69" s="3"/>
      <c r="AI69" s="3"/>
      <c r="AJ69" s="3"/>
      <c r="AK69" s="3"/>
      <c r="AL69" s="3"/>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row>
    <row r="70" spans="1:63" s="4" customFormat="1" ht="14.4" x14ac:dyDescent="0.25">
      <c r="A70" s="3"/>
      <c r="B70" s="3"/>
      <c r="C70" s="327"/>
      <c r="D70" s="3" t="s">
        <v>86</v>
      </c>
      <c r="E70" s="5" t="s">
        <v>15</v>
      </c>
      <c r="F70" s="3"/>
      <c r="G70" s="117"/>
      <c r="H70" s="12"/>
      <c r="I70" s="117"/>
      <c r="J70" s="12"/>
      <c r="K70" s="117"/>
      <c r="L70" s="12"/>
      <c r="M70" s="117"/>
      <c r="N70" s="15"/>
      <c r="O70" s="117"/>
      <c r="P70" s="15"/>
      <c r="Q70" s="15"/>
      <c r="R70" s="15"/>
      <c r="S70" s="15"/>
      <c r="T70" s="15"/>
      <c r="U70" s="15"/>
      <c r="V70" s="3"/>
      <c r="W70" s="15"/>
      <c r="X70" s="19"/>
      <c r="Y70" s="15"/>
      <c r="Z70" s="19"/>
      <c r="AA70" s="15"/>
      <c r="AB70" s="19"/>
      <c r="AC70" s="15"/>
      <c r="AD70" s="15"/>
      <c r="AE70" s="15"/>
      <c r="AF70" s="3"/>
      <c r="AG70" s="3"/>
      <c r="AH70" s="3"/>
      <c r="AI70" s="3"/>
      <c r="AJ70" s="3"/>
      <c r="AK70" s="3"/>
      <c r="AL70" s="3"/>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row>
    <row r="71" spans="1:63" s="4" customFormat="1" ht="14.4" x14ac:dyDescent="0.25">
      <c r="A71" s="3"/>
      <c r="B71" s="3"/>
      <c r="C71" s="327"/>
      <c r="D71" s="3" t="s">
        <v>85</v>
      </c>
      <c r="E71" s="5" t="s">
        <v>15</v>
      </c>
      <c r="F71" s="3"/>
      <c r="G71" s="117"/>
      <c r="H71" s="12"/>
      <c r="I71" s="117"/>
      <c r="J71" s="12"/>
      <c r="K71" s="117"/>
      <c r="L71" s="12"/>
      <c r="M71" s="117"/>
      <c r="N71" s="15"/>
      <c r="O71" s="117"/>
      <c r="P71" s="15"/>
      <c r="Q71" s="15"/>
      <c r="R71" s="15"/>
      <c r="S71" s="15"/>
      <c r="T71" s="15"/>
      <c r="U71" s="15"/>
      <c r="V71" s="3"/>
      <c r="W71" s="15"/>
      <c r="X71" s="19"/>
      <c r="Y71" s="15"/>
      <c r="Z71" s="19"/>
      <c r="AA71" s="15"/>
      <c r="AB71" s="19"/>
      <c r="AC71" s="15"/>
      <c r="AD71" s="15"/>
      <c r="AE71" s="15"/>
      <c r="AF71" s="3"/>
      <c r="AG71" s="3"/>
      <c r="AH71" s="3"/>
      <c r="AI71" s="3"/>
      <c r="AJ71" s="3"/>
      <c r="AK71" s="3"/>
      <c r="AL71" s="3"/>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row>
    <row r="72" spans="1:63" s="4" customFormat="1" ht="14.4" x14ac:dyDescent="0.25">
      <c r="A72" s="3"/>
      <c r="B72" s="3"/>
      <c r="C72" s="327"/>
      <c r="D72" s="119" t="s">
        <v>78</v>
      </c>
      <c r="E72" s="5" t="s">
        <v>15</v>
      </c>
      <c r="F72" s="3"/>
      <c r="G72" s="117"/>
      <c r="H72" s="12"/>
      <c r="I72" s="117"/>
      <c r="J72" s="12"/>
      <c r="K72" s="117"/>
      <c r="L72" s="12"/>
      <c r="M72" s="117"/>
      <c r="N72" s="15"/>
      <c r="O72" s="117"/>
      <c r="P72" s="15"/>
      <c r="Q72" s="15"/>
      <c r="R72" s="15"/>
      <c r="S72" s="15"/>
      <c r="T72" s="15"/>
      <c r="U72" s="15"/>
      <c r="V72" s="3"/>
      <c r="W72" s="15"/>
      <c r="X72" s="19"/>
      <c r="Y72" s="15"/>
      <c r="Z72" s="19"/>
      <c r="AA72" s="15"/>
      <c r="AB72" s="19"/>
      <c r="AC72" s="15"/>
      <c r="AD72" s="15"/>
      <c r="AE72" s="15"/>
      <c r="AF72" s="3"/>
      <c r="AG72" s="3"/>
      <c r="AH72" s="3"/>
      <c r="AI72" s="3"/>
      <c r="AJ72" s="3"/>
      <c r="AK72" s="3"/>
      <c r="AL72" s="3"/>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row>
    <row r="73" spans="1:63" s="4" customFormat="1" ht="14.4" x14ac:dyDescent="0.25">
      <c r="A73" s="3"/>
      <c r="B73" s="3"/>
      <c r="C73" s="327"/>
      <c r="D73" s="119" t="s">
        <v>78</v>
      </c>
      <c r="E73" s="5" t="s">
        <v>15</v>
      </c>
      <c r="F73" s="3"/>
      <c r="G73" s="117"/>
      <c r="H73" s="12"/>
      <c r="I73" s="117"/>
      <c r="J73" s="12"/>
      <c r="K73" s="117"/>
      <c r="L73" s="12"/>
      <c r="M73" s="117"/>
      <c r="N73" s="15"/>
      <c r="O73" s="117"/>
      <c r="P73" s="15"/>
      <c r="Q73" s="15"/>
      <c r="R73" s="15"/>
      <c r="S73" s="15"/>
      <c r="T73" s="15"/>
      <c r="U73" s="15"/>
      <c r="V73" s="3"/>
      <c r="W73" s="15"/>
      <c r="X73" s="19"/>
      <c r="Y73" s="15"/>
      <c r="Z73" s="19"/>
      <c r="AA73" s="15"/>
      <c r="AB73" s="19"/>
      <c r="AC73" s="15"/>
      <c r="AD73" s="15"/>
      <c r="AE73" s="15"/>
      <c r="AF73" s="3"/>
      <c r="AG73" s="3"/>
      <c r="AH73" s="3"/>
      <c r="AI73" s="3"/>
      <c r="AJ73" s="3"/>
      <c r="AK73" s="3"/>
      <c r="AL73" s="3"/>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row>
    <row r="74" spans="1:63" s="4" customFormat="1" ht="14.4" x14ac:dyDescent="0.25">
      <c r="A74" s="3"/>
      <c r="B74" s="3"/>
      <c r="C74" s="327"/>
      <c r="D74" s="119" t="s">
        <v>78</v>
      </c>
      <c r="E74" s="5" t="s">
        <v>15</v>
      </c>
      <c r="F74" s="3"/>
      <c r="G74" s="117"/>
      <c r="H74" s="12"/>
      <c r="I74" s="117"/>
      <c r="J74" s="12"/>
      <c r="K74" s="117"/>
      <c r="L74" s="12"/>
      <c r="M74" s="117"/>
      <c r="N74" s="15"/>
      <c r="O74" s="117"/>
      <c r="P74" s="15"/>
      <c r="Q74" s="15"/>
      <c r="R74" s="15"/>
      <c r="S74" s="15"/>
      <c r="T74" s="15"/>
      <c r="U74" s="15"/>
      <c r="V74" s="3"/>
      <c r="W74" s="15"/>
      <c r="X74" s="19"/>
      <c r="Y74" s="15"/>
      <c r="Z74" s="19"/>
      <c r="AA74" s="15"/>
      <c r="AB74" s="19"/>
      <c r="AC74" s="15"/>
      <c r="AD74" s="15"/>
      <c r="AE74" s="15"/>
      <c r="AF74" s="3"/>
      <c r="AG74" s="3"/>
      <c r="AH74" s="3"/>
      <c r="AI74" s="3"/>
      <c r="AJ74" s="3"/>
      <c r="AK74" s="3"/>
      <c r="AL74" s="3"/>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row>
    <row r="75" spans="1:63" s="4" customFormat="1" ht="15" customHeight="1" x14ac:dyDescent="0.25">
      <c r="A75" s="3"/>
      <c r="B75" s="3"/>
      <c r="C75" s="327"/>
      <c r="D75" s="3" t="s">
        <v>84</v>
      </c>
      <c r="E75" s="5" t="s">
        <v>15</v>
      </c>
      <c r="F75" s="3"/>
      <c r="G75" s="36">
        <f>G70*2.6+G71+IF(LEFT($D72,3)="oth",0,(G72*VLOOKUP($D72,'4. Calculating primary energy'!$B$8:$E$17,4,FALSE)))+IF(LEFT($D73,3)="oth",0,(G73*VLOOKUP($D73,'4. Calculating primary energy'!$B$8:$E$17,4,FALSE)))+IF(LEFT($D74,3)="oth",0,(G74*VLOOKUP($D74,'4. Calculating primary energy'!$B$8:$E$17,4,FALSE)))</f>
        <v>0</v>
      </c>
      <c r="H75" s="3"/>
      <c r="I75" s="36">
        <f>I70*2.6+I71+IF(LEFT($D72,3)="oth",0,(I72*VLOOKUP($D72,'4. Calculating primary energy'!$B$8:$E$17,4,FALSE)))+IF(LEFT($D73,3)="oth",0,(I73*VLOOKUP($D73,'4. Calculating primary energy'!$B$8:$E$17,4,FALSE)))+IF(LEFT($D74,3)="oth",0,(I74*VLOOKUP($D74,'4. Calculating primary energy'!$B$8:$E$17,4,FALSE)))</f>
        <v>0</v>
      </c>
      <c r="J75" s="3"/>
      <c r="K75" s="36">
        <f>K70*2.6+K71+IF(LEFT($D72,3)="oth",0,(K72*VLOOKUP($D72,'4. Calculating primary energy'!$B$8:$E$17,4,FALSE)))+IF(LEFT($D73,3)="oth",0,(K73*VLOOKUP($D73,'4. Calculating primary energy'!$B$8:$E$17,4,FALSE)))+IF(LEFT($D74,3)="oth",0,(K74*VLOOKUP($D74,'4. Calculating primary energy'!$B$8:$E$17,4,FALSE)))</f>
        <v>0</v>
      </c>
      <c r="L75" s="15"/>
      <c r="M75" s="36">
        <f>M70*2.6+M71+IF(LEFT($D72,3)="oth",0,(M72*VLOOKUP($D72,'4. Calculating primary energy'!$B$8:$E$17,4,FALSE)))+IF(LEFT($D73,3)="oth",0,(M73*VLOOKUP($D73,'4. Calculating primary energy'!$B$8:$E$17,4,FALSE)))+IF(LEFT($D74,3)="oth",0,(M74*VLOOKUP($D74,'4. Calculating primary energy'!$B$8:$E$17,4,FALSE)))</f>
        <v>0</v>
      </c>
      <c r="N75" s="15"/>
      <c r="O75" s="36">
        <f>O70*2.6+O71+IF(LEFT($D72,3)="oth",0,(O72*VLOOKUP($D72,'4. Calculating primary energy'!$B$8:$E$17,4,FALSE)))+IF(LEFT($D73,3)="oth",0,(O73*VLOOKUP($D73,'4. Calculating primary energy'!$B$8:$E$17,4,FALSE)))+IF(LEFT($D74,3)="oth",0,(O74*VLOOKUP($D74,'4. Calculating primary energy'!$B$8:$E$17,4,FALSE)))</f>
        <v>0</v>
      </c>
      <c r="P75" s="15"/>
      <c r="Q75" s="15"/>
      <c r="R75" s="15"/>
      <c r="S75" s="15"/>
      <c r="T75" s="15"/>
      <c r="U75" s="15"/>
      <c r="V75" s="3"/>
      <c r="W75" s="15"/>
      <c r="X75" s="19"/>
      <c r="Y75" s="15"/>
      <c r="Z75" s="19"/>
      <c r="AA75" s="15"/>
      <c r="AB75" s="19"/>
      <c r="AC75" s="15"/>
      <c r="AD75" s="15"/>
      <c r="AE75" s="15"/>
      <c r="AF75" s="3"/>
      <c r="AG75" s="3"/>
      <c r="AH75" s="3"/>
      <c r="AI75" s="3"/>
      <c r="AJ75" s="3"/>
      <c r="AK75" s="3"/>
      <c r="AL75" s="3"/>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row>
    <row r="76" spans="1:63" s="4" customFormat="1" ht="15" customHeight="1" x14ac:dyDescent="0.25">
      <c r="A76" s="3"/>
      <c r="B76" s="3"/>
      <c r="C76" s="327"/>
      <c r="D76" s="3" t="s">
        <v>83</v>
      </c>
      <c r="E76" s="5" t="s">
        <v>74</v>
      </c>
      <c r="F76" s="3"/>
      <c r="G76" s="36">
        <f>G70*2.6*'4. Calculating primary energy'!$F$5+G71*'4. Calculating primary energy'!$F$7+IF(LEFT($D72,3)="oth",0,(G72*VLOOKUP($D72,'4. Calculating primary energy'!$B$8:$E$17,4,FALSE)*VLOOKUP($D72,'4. Calculating primary energy'!$B$8:$F$17,5,FALSE)))+IF(LEFT($D73,3)="oth",0,(G73*VLOOKUP($D73,'4. Calculating primary energy'!$B$8:$F$17,4,FALSE)*VLOOKUP($D73,'4. Calculating primary energy'!$B$8:$F$17,5,FALSE)))+IF(LEFT($D74,3)="oth",0,(G74*VLOOKUP($D74,'4. Calculating primary energy'!$B$8:$F$17,4,FALSE)*VLOOKUP($D74,'4. Calculating primary energy'!$B$8:$F$17,5,FALSE)))</f>
        <v>0</v>
      </c>
      <c r="H76" s="3"/>
      <c r="I76" s="36">
        <f>I70*2.6*'4. Calculating primary energy'!$F$5+I71*'4. Calculating primary energy'!$F$7+IF(LEFT($D72,3)="oth",0,(I72*VLOOKUP($D72,'4. Calculating primary energy'!$B$8:$E$17,4,FALSE)*VLOOKUP($D72,'4. Calculating primary energy'!$B$8:$F$17,5,FALSE)))+IF(LEFT($D73,3)="oth",0,(I73*VLOOKUP($D73,'4. Calculating primary energy'!$B$8:$F$17,4,FALSE)*VLOOKUP($D73,'4. Calculating primary energy'!$B$8:$F$17,5,FALSE)))+IF(LEFT($D74,3)="oth",0,(I74*VLOOKUP($D74,'4. Calculating primary energy'!$B$8:$F$17,4,FALSE)*VLOOKUP($D74,'4. Calculating primary energy'!$B$8:$F$17,5,FALSE)))</f>
        <v>0</v>
      </c>
      <c r="J76" s="3"/>
      <c r="K76" s="36">
        <f>K70*2.6*'4. Calculating primary energy'!$F$5+K71*'4. Calculating primary energy'!$F$7+IF(LEFT($D72,3)="oth",0,(K72*VLOOKUP($D72,'4. Calculating primary energy'!$B$8:$E$17,4,FALSE)*VLOOKUP($D72,'4. Calculating primary energy'!$B$8:$F$17,5,FALSE)))+IF(LEFT($D73,3)="oth",0,(K73*VLOOKUP($D73,'4. Calculating primary energy'!$B$8:$F$17,4,FALSE)*VLOOKUP($D73,'4. Calculating primary energy'!$B$8:$F$17,5,FALSE)))+IF(LEFT($D74,3)="oth",0,(K74*VLOOKUP($D74,'4. Calculating primary energy'!$B$8:$F$17,4,FALSE)*VLOOKUP($D74,'4. Calculating primary energy'!$B$8:$F$17,5,FALSE)))</f>
        <v>0</v>
      </c>
      <c r="L76" s="19"/>
      <c r="M76" s="36">
        <f>M70*2.6*'4. Calculating primary energy'!$F$5+M71*'4. Calculating primary energy'!$F$7+IF(LEFT($D72,3)="oth",0,(M72*VLOOKUP($D72,'4. Calculating primary energy'!$B$8:$E$17,4,FALSE)*VLOOKUP($D72,'4. Calculating primary energy'!$B$8:$F$17,5,FALSE)))+IF(LEFT($D73,3)="oth",0,(M73*VLOOKUP($D73,'4. Calculating primary energy'!$B$8:$F$17,4,FALSE)*VLOOKUP($D73,'4. Calculating primary energy'!$B$8:$F$17,5,FALSE)))+IF(LEFT($D74,3)="oth",0,(M74*VLOOKUP($D74,'4. Calculating primary energy'!$B$8:$F$17,4,FALSE)*VLOOKUP($D74,'4. Calculating primary energy'!$B$8:$F$17,5,FALSE)))</f>
        <v>0</v>
      </c>
      <c r="N76" s="19"/>
      <c r="O76" s="36">
        <f>O70*2.6*'4. Calculating primary energy'!$F$5+O71*'4. Calculating primary energy'!$F$7+IF(LEFT($D72,3)="oth",0,(O72*VLOOKUP($D72,'4. Calculating primary energy'!$B$8:$E$17,4,FALSE)*VLOOKUP($D72,'4. Calculating primary energy'!$B$8:$F$17,5,FALSE)))+IF(LEFT($D73,3)="oth",0,(O73*VLOOKUP($D73,'4. Calculating primary energy'!$B$8:$F$17,4,FALSE)*VLOOKUP($D73,'4. Calculating primary energy'!$B$8:$F$17,5,FALSE)))+IF(LEFT($D74,3)="oth",0,(O74*VLOOKUP($D74,'4. Calculating primary energy'!$B$8:$F$17,4,FALSE)*VLOOKUP($D74,'4. Calculating primary energy'!$B$8:$F$17,5,FALSE)))</f>
        <v>0</v>
      </c>
      <c r="P76" s="19"/>
      <c r="Q76" s="19"/>
      <c r="R76" s="19"/>
      <c r="S76" s="19"/>
      <c r="T76" s="19"/>
      <c r="U76" s="15"/>
      <c r="V76" s="3"/>
      <c r="W76" s="15"/>
      <c r="X76" s="15"/>
      <c r="Y76" s="15"/>
      <c r="Z76" s="15"/>
      <c r="AA76" s="15"/>
      <c r="AB76" s="15"/>
      <c r="AC76" s="15"/>
      <c r="AD76" s="15"/>
      <c r="AE76" s="15"/>
      <c r="AF76" s="3"/>
      <c r="AG76" s="3"/>
      <c r="AH76" s="3"/>
      <c r="AI76" s="3"/>
      <c r="AJ76" s="3"/>
      <c r="AK76" s="3"/>
      <c r="AL76" s="3"/>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row>
    <row r="77" spans="1:63" s="4" customFormat="1" ht="15" customHeight="1" x14ac:dyDescent="0.25">
      <c r="A77" s="3"/>
      <c r="B77" s="3"/>
      <c r="C77" s="327"/>
      <c r="D77" s="3" t="s">
        <v>88</v>
      </c>
      <c r="E77" s="5" t="s">
        <v>75</v>
      </c>
      <c r="F77" s="3"/>
      <c r="G77" s="20" t="e">
        <f>G75/G69</f>
        <v>#DIV/0!</v>
      </c>
      <c r="H77" s="3"/>
      <c r="I77" s="20" t="e">
        <f>I75/I69</f>
        <v>#DIV/0!</v>
      </c>
      <c r="J77" s="3"/>
      <c r="K77" s="20" t="e">
        <f>K75/K69</f>
        <v>#DIV/0!</v>
      </c>
      <c r="L77" s="19"/>
      <c r="M77" s="20" t="e">
        <f>M75/M69</f>
        <v>#DIV/0!</v>
      </c>
      <c r="N77" s="19"/>
      <c r="O77" s="20" t="e">
        <f>O75/O69</f>
        <v>#DIV/0!</v>
      </c>
      <c r="P77" s="19"/>
      <c r="Q77" s="19"/>
      <c r="R77" s="19"/>
      <c r="S77" s="19"/>
      <c r="T77" s="19"/>
      <c r="U77" s="15"/>
      <c r="V77" s="3"/>
      <c r="W77" s="15"/>
      <c r="X77" s="19"/>
      <c r="Y77" s="15"/>
      <c r="Z77" s="19"/>
      <c r="AA77" s="15"/>
      <c r="AB77" s="19"/>
      <c r="AC77" s="15"/>
      <c r="AD77" s="15"/>
      <c r="AE77" s="15"/>
      <c r="AF77" s="3"/>
      <c r="AG77" s="3"/>
      <c r="AH77" s="3"/>
      <c r="AI77" s="3"/>
      <c r="AJ77" s="3"/>
      <c r="AK77" s="3"/>
      <c r="AL77" s="3"/>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row>
    <row r="78" spans="1:63" s="4" customFormat="1" ht="6" customHeight="1" x14ac:dyDescent="0.25">
      <c r="A78" s="3"/>
      <c r="B78" s="3"/>
      <c r="C78" s="12"/>
      <c r="D78" s="12"/>
      <c r="E78" s="7"/>
      <c r="F78" s="12"/>
      <c r="G78" s="12"/>
      <c r="H78" s="12"/>
      <c r="I78" s="12"/>
      <c r="J78" s="12"/>
      <c r="K78" s="12"/>
      <c r="L78" s="12"/>
      <c r="M78" s="12"/>
      <c r="N78" s="15"/>
      <c r="O78" s="12"/>
      <c r="P78" s="15"/>
      <c r="Q78" s="15"/>
      <c r="R78" s="15"/>
      <c r="S78" s="15"/>
      <c r="T78" s="15"/>
      <c r="U78" s="15"/>
      <c r="V78" s="3"/>
      <c r="W78" s="15"/>
      <c r="X78" s="19"/>
      <c r="Y78" s="15"/>
      <c r="Z78" s="19"/>
      <c r="AA78" s="15"/>
      <c r="AB78" s="19"/>
      <c r="AC78" s="15"/>
      <c r="AD78" s="15"/>
      <c r="AE78" s="15"/>
      <c r="AF78" s="3"/>
      <c r="AG78" s="3"/>
      <c r="AH78" s="3"/>
      <c r="AI78" s="3"/>
      <c r="AJ78" s="3"/>
      <c r="AK78" s="3"/>
      <c r="AL78" s="3"/>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row>
    <row r="79" spans="1:63" s="4" customFormat="1" ht="14.4" x14ac:dyDescent="0.25">
      <c r="A79" s="3"/>
      <c r="B79" s="3"/>
      <c r="C79" s="107" t="s">
        <v>79</v>
      </c>
      <c r="D79" s="3" t="s">
        <v>97</v>
      </c>
      <c r="E79" s="5" t="s">
        <v>59</v>
      </c>
      <c r="F79" s="3"/>
      <c r="G79" s="117"/>
      <c r="H79" s="12"/>
      <c r="I79" s="117"/>
      <c r="J79" s="12"/>
      <c r="K79" s="117"/>
      <c r="L79" s="12"/>
      <c r="M79" s="117"/>
      <c r="N79" s="15"/>
      <c r="O79" s="117"/>
      <c r="P79" s="15"/>
      <c r="Q79" s="15"/>
      <c r="R79" s="15"/>
      <c r="S79" s="15"/>
      <c r="T79" s="15"/>
      <c r="U79" s="15"/>
      <c r="V79" s="3"/>
      <c r="W79" s="15"/>
      <c r="X79" s="19"/>
      <c r="Y79" s="15"/>
      <c r="Z79" s="19"/>
      <c r="AA79" s="15"/>
      <c r="AB79" s="19"/>
      <c r="AC79" s="15"/>
      <c r="AD79" s="15"/>
      <c r="AE79" s="15"/>
      <c r="AF79" s="3"/>
      <c r="AG79" s="3"/>
      <c r="AH79" s="3"/>
      <c r="AI79" s="3"/>
      <c r="AJ79" s="3"/>
      <c r="AK79" s="3"/>
      <c r="AL79" s="3"/>
      <c r="AM79" s="100"/>
      <c r="AN79" s="100"/>
      <c r="AO79" s="100"/>
      <c r="AP79" s="100"/>
      <c r="AQ79" s="100"/>
      <c r="AR79" s="100"/>
      <c r="AS79" s="100"/>
      <c r="AT79" s="100"/>
      <c r="AU79" s="100"/>
      <c r="AV79" s="100"/>
      <c r="AW79" s="100"/>
      <c r="AX79" s="100"/>
      <c r="AY79" s="100"/>
      <c r="AZ79" s="100"/>
      <c r="BA79" s="100"/>
      <c r="BB79" s="100"/>
      <c r="BC79" s="100"/>
      <c r="BD79" s="100"/>
      <c r="BE79" s="100"/>
      <c r="BF79" s="100"/>
      <c r="BG79" s="100"/>
      <c r="BH79" s="100"/>
      <c r="BI79" s="100"/>
      <c r="BJ79" s="100"/>
      <c r="BK79" s="100"/>
    </row>
    <row r="80" spans="1:63" s="4" customFormat="1" thickBot="1" x14ac:dyDescent="0.3">
      <c r="A80" s="3"/>
      <c r="B80" s="3"/>
      <c r="C80" s="3"/>
      <c r="D80" s="3"/>
      <c r="E80" s="5"/>
      <c r="F80" s="3"/>
      <c r="G80" s="3"/>
      <c r="H80" s="3"/>
      <c r="I80" s="3"/>
      <c r="J80" s="3"/>
      <c r="K80" s="3"/>
      <c r="L80" s="19"/>
      <c r="M80" s="3"/>
      <c r="N80" s="19"/>
      <c r="O80" s="3"/>
      <c r="P80" s="15"/>
      <c r="Q80" s="19"/>
      <c r="R80" s="15"/>
      <c r="S80" s="15"/>
      <c r="T80" s="19"/>
      <c r="U80" s="15"/>
      <c r="V80" s="3"/>
      <c r="W80" s="15"/>
      <c r="X80" s="15"/>
      <c r="Y80" s="15"/>
      <c r="Z80" s="15"/>
      <c r="AA80" s="15"/>
      <c r="AB80" s="15"/>
      <c r="AC80" s="15"/>
      <c r="AD80" s="15"/>
      <c r="AE80" s="15"/>
      <c r="AF80" s="3"/>
      <c r="AG80" s="3"/>
      <c r="AH80" s="3"/>
      <c r="AI80" s="3"/>
      <c r="AJ80" s="3"/>
      <c r="AK80" s="3"/>
      <c r="AL80" s="3"/>
      <c r="AM80" s="100"/>
      <c r="AN80" s="100"/>
      <c r="AO80" s="100"/>
      <c r="AP80" s="100"/>
      <c r="AQ80" s="100"/>
      <c r="AR80" s="100"/>
      <c r="AS80" s="100"/>
      <c r="AT80" s="100"/>
      <c r="AU80" s="100"/>
      <c r="AV80" s="100"/>
      <c r="AW80" s="100"/>
      <c r="AX80" s="100"/>
      <c r="AY80" s="100"/>
      <c r="AZ80" s="100"/>
      <c r="BA80" s="100"/>
      <c r="BB80" s="100"/>
      <c r="BC80" s="100"/>
      <c r="BD80" s="100"/>
      <c r="BE80" s="100"/>
      <c r="BF80" s="100"/>
      <c r="BG80" s="100"/>
      <c r="BH80" s="100"/>
      <c r="BI80" s="100"/>
      <c r="BJ80" s="100"/>
      <c r="BK80" s="100"/>
    </row>
    <row r="81" spans="1:63" s="4" customFormat="1" ht="14.25" customHeight="1" x14ac:dyDescent="0.25">
      <c r="A81" s="3"/>
      <c r="B81" s="85"/>
      <c r="C81" s="85"/>
      <c r="D81" s="85"/>
      <c r="E81" s="86"/>
      <c r="F81" s="85"/>
      <c r="G81" s="85"/>
      <c r="H81" s="85"/>
      <c r="I81" s="85"/>
      <c r="J81" s="85"/>
      <c r="K81" s="85"/>
      <c r="L81" s="15"/>
      <c r="M81" s="85"/>
      <c r="N81" s="15"/>
      <c r="O81" s="85"/>
      <c r="P81" s="15"/>
      <c r="Q81" s="15"/>
      <c r="R81" s="15"/>
      <c r="S81" s="15"/>
      <c r="T81" s="15"/>
      <c r="U81" s="15"/>
      <c r="V81" s="3"/>
      <c r="W81" s="15"/>
      <c r="X81" s="15"/>
      <c r="Y81" s="15"/>
      <c r="Z81" s="15"/>
      <c r="AA81" s="15"/>
      <c r="AB81" s="15"/>
      <c r="AC81" s="15"/>
      <c r="AD81" s="15"/>
      <c r="AE81" s="15"/>
      <c r="AF81" s="3"/>
      <c r="AG81" s="3"/>
      <c r="AH81" s="3"/>
      <c r="AI81" s="3"/>
      <c r="AJ81" s="3"/>
      <c r="AK81" s="3"/>
      <c r="AL81" s="3"/>
      <c r="AM81" s="100"/>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row>
    <row r="82" spans="1:63" s="4" customFormat="1" ht="18" customHeight="1" x14ac:dyDescent="0.25">
      <c r="A82" s="3"/>
      <c r="B82" s="3"/>
      <c r="C82" s="253" t="s">
        <v>92</v>
      </c>
      <c r="D82" s="3" t="s">
        <v>13</v>
      </c>
      <c r="E82" s="5"/>
      <c r="F82" s="3"/>
      <c r="G82" s="116"/>
      <c r="H82" s="3"/>
      <c r="I82" s="116"/>
      <c r="J82" s="3"/>
      <c r="K82" s="116"/>
      <c r="L82" s="15"/>
      <c r="M82" s="116"/>
      <c r="N82" s="15"/>
      <c r="O82" s="116"/>
      <c r="P82" s="15"/>
      <c r="Q82" s="15"/>
      <c r="R82" s="15"/>
      <c r="S82" s="15"/>
      <c r="T82" s="15"/>
      <c r="U82" s="15"/>
      <c r="V82" s="3"/>
      <c r="W82" s="15"/>
      <c r="X82" s="15"/>
      <c r="Y82" s="15"/>
      <c r="Z82" s="15"/>
      <c r="AA82" s="15"/>
      <c r="AB82" s="15"/>
      <c r="AC82" s="15"/>
      <c r="AD82" s="15"/>
      <c r="AE82" s="15"/>
      <c r="AF82" s="3"/>
      <c r="AG82" s="3"/>
      <c r="AH82" s="3"/>
      <c r="AI82" s="3"/>
      <c r="AJ82" s="3"/>
      <c r="AK82" s="3"/>
      <c r="AL82" s="3"/>
      <c r="AM82" s="100"/>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row>
    <row r="83" spans="1:63" s="4" customFormat="1" ht="15" customHeight="1" x14ac:dyDescent="0.25">
      <c r="A83" s="3"/>
      <c r="B83" s="3"/>
      <c r="C83" s="239"/>
      <c r="D83" s="3" t="s">
        <v>119</v>
      </c>
      <c r="E83" s="7"/>
      <c r="F83" s="12"/>
      <c r="G83" s="116"/>
      <c r="H83" s="12"/>
      <c r="I83" s="116"/>
      <c r="J83" s="12"/>
      <c r="K83" s="116"/>
      <c r="L83" s="12"/>
      <c r="M83" s="116"/>
      <c r="N83" s="15"/>
      <c r="O83" s="116"/>
      <c r="P83" s="15"/>
      <c r="Q83" s="15"/>
      <c r="R83" s="3"/>
      <c r="S83" s="3"/>
      <c r="T83" s="3"/>
      <c r="U83" s="15"/>
      <c r="V83" s="3"/>
      <c r="W83" s="15"/>
      <c r="X83" s="19"/>
      <c r="Y83" s="15"/>
      <c r="Z83" s="19"/>
      <c r="AA83" s="15"/>
      <c r="AB83" s="19"/>
      <c r="AC83" s="15"/>
      <c r="AD83" s="15"/>
      <c r="AE83" s="15"/>
      <c r="AF83" s="3"/>
      <c r="AG83" s="3"/>
      <c r="AH83" s="3"/>
      <c r="AI83" s="3"/>
      <c r="AJ83" s="3"/>
      <c r="AK83" s="3"/>
      <c r="AL83" s="3"/>
      <c r="AM83" s="100"/>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row>
    <row r="84" spans="1:63" s="4" customFormat="1" ht="15" customHeight="1" x14ac:dyDescent="0.25">
      <c r="A84" s="3"/>
      <c r="B84" s="3"/>
      <c r="C84" s="239"/>
      <c r="D84" s="3" t="s">
        <v>124</v>
      </c>
      <c r="E84" s="7"/>
      <c r="F84" s="12"/>
      <c r="G84" s="249" t="str">
        <f>IF(OR(G83="Constantly",G83="Stopped after TU base year"),"Same as existing",IF(G83="Started after TU base year","Must set a base year for this product",""))</f>
        <v/>
      </c>
      <c r="H84" s="250"/>
      <c r="I84" s="249" t="str">
        <f>IF(OR(I83="Constantly",I83="Stopped after TU base year"),"Same as existing",IF(I83="Started after TU base year","Must set a base year for this product",""))</f>
        <v/>
      </c>
      <c r="J84" s="250"/>
      <c r="K84" s="249" t="str">
        <f>IF(OR(K83="Constantly",K83="Stopped after TU base year"),"Same as existing",IF(K83="Started after TU base year","Must set a base year for this product",""))</f>
        <v/>
      </c>
      <c r="L84" s="250"/>
      <c r="M84" s="249" t="str">
        <f>IF(OR(M83="Constantly",M83="Stopped after TU base year"),"Same as existing",IF(M83="Started after TU base year","Must set a base year for this product",""))</f>
        <v/>
      </c>
      <c r="N84" s="251"/>
      <c r="O84" s="249" t="str">
        <f>IF(OR(O83="Constantly",O83="Stopped after TU base year"),"Same as existing",IF(O83="Started after TU base year","Must set a base year for this product",""))</f>
        <v/>
      </c>
      <c r="P84" s="15"/>
      <c r="Q84" s="15"/>
      <c r="R84" s="3"/>
      <c r="S84" s="3"/>
      <c r="T84" s="3"/>
      <c r="U84" s="15"/>
      <c r="V84" s="3"/>
      <c r="W84" s="15"/>
      <c r="X84" s="19"/>
      <c r="Y84" s="15"/>
      <c r="Z84" s="19"/>
      <c r="AA84" s="15"/>
      <c r="AB84" s="19"/>
      <c r="AC84" s="15"/>
      <c r="AD84" s="15"/>
      <c r="AE84" s="15"/>
      <c r="AF84" s="3"/>
      <c r="AG84" s="3"/>
      <c r="AH84" s="3"/>
      <c r="AI84" s="3"/>
      <c r="AJ84" s="3"/>
      <c r="AK84" s="3"/>
      <c r="AL84" s="3"/>
      <c r="AM84" s="100"/>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row>
    <row r="85" spans="1:63" s="4" customFormat="1" ht="15" customHeight="1" x14ac:dyDescent="0.25">
      <c r="A85" s="3"/>
      <c r="B85" s="3"/>
      <c r="C85" s="239"/>
      <c r="D85" s="236" t="str">
        <f>IF(COUNTIF(G84:O84,"Must set a base year for this product")&gt;0,"Base Year Period for this product is 12 months ending","")</f>
        <v/>
      </c>
      <c r="E85" s="7"/>
      <c r="F85" s="12"/>
      <c r="G85" s="238"/>
      <c r="H85" s="12"/>
      <c r="I85" s="238"/>
      <c r="J85" s="12"/>
      <c r="K85" s="238"/>
      <c r="L85" s="12"/>
      <c r="M85" s="238"/>
      <c r="N85" s="15"/>
      <c r="O85" s="238"/>
      <c r="P85" s="15"/>
      <c r="Q85" s="15"/>
      <c r="R85" s="3"/>
      <c r="S85" s="3"/>
      <c r="T85" s="3"/>
      <c r="U85" s="15"/>
      <c r="V85" s="3"/>
      <c r="W85" s="15"/>
      <c r="X85" s="19"/>
      <c r="Y85" s="15"/>
      <c r="Z85" s="19"/>
      <c r="AA85" s="15"/>
      <c r="AB85" s="19"/>
      <c r="AC85" s="15"/>
      <c r="AD85" s="15"/>
      <c r="AE85" s="15"/>
      <c r="AF85" s="3"/>
      <c r="AG85" s="3"/>
      <c r="AH85" s="3"/>
      <c r="AI85" s="3"/>
      <c r="AJ85" s="3"/>
      <c r="AK85" s="3"/>
      <c r="AL85" s="3"/>
      <c r="AM85" s="100"/>
      <c r="AN85" s="100"/>
      <c r="AO85" s="100"/>
      <c r="AP85" s="100"/>
      <c r="AQ85" s="100"/>
      <c r="AR85" s="100"/>
      <c r="AS85" s="100"/>
      <c r="AT85" s="100"/>
      <c r="AU85" s="100"/>
      <c r="AV85" s="100"/>
      <c r="AW85" s="100"/>
      <c r="AX85" s="100"/>
      <c r="AY85" s="100"/>
      <c r="AZ85" s="100"/>
      <c r="BA85" s="100"/>
      <c r="BB85" s="100"/>
      <c r="BC85" s="100"/>
      <c r="BD85" s="100"/>
      <c r="BE85" s="100"/>
      <c r="BF85" s="100"/>
      <c r="BG85" s="100"/>
      <c r="BH85" s="100"/>
      <c r="BI85" s="100"/>
      <c r="BJ85" s="100"/>
      <c r="BK85" s="100"/>
    </row>
    <row r="86" spans="1:63" s="4" customFormat="1" ht="9" customHeight="1" x14ac:dyDescent="0.25">
      <c r="A86" s="3"/>
      <c r="B86" s="3"/>
      <c r="C86" s="12"/>
      <c r="D86" s="12"/>
      <c r="E86" s="7"/>
      <c r="F86" s="12"/>
      <c r="G86" s="12"/>
      <c r="H86" s="12"/>
      <c r="I86" s="12"/>
      <c r="J86" s="12"/>
      <c r="K86" s="12"/>
      <c r="L86" s="15"/>
      <c r="M86" s="12"/>
      <c r="N86" s="15"/>
      <c r="O86" s="12"/>
      <c r="P86" s="15"/>
      <c r="Q86" s="15"/>
      <c r="R86" s="15"/>
      <c r="S86" s="15"/>
      <c r="T86" s="15"/>
      <c r="U86" s="15"/>
      <c r="V86" s="3"/>
      <c r="W86" s="15"/>
      <c r="X86" s="15"/>
      <c r="Y86" s="15"/>
      <c r="Z86" s="15"/>
      <c r="AA86" s="15"/>
      <c r="AB86" s="15"/>
      <c r="AC86" s="15"/>
      <c r="AD86" s="15"/>
      <c r="AE86" s="15"/>
      <c r="AF86" s="3"/>
      <c r="AG86" s="3"/>
      <c r="AH86" s="3"/>
      <c r="AI86" s="3"/>
      <c r="AJ86" s="3"/>
      <c r="AK86" s="3"/>
      <c r="AL86" s="3"/>
      <c r="AM86" s="100"/>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row>
    <row r="87" spans="1:63" s="4" customFormat="1" ht="15" customHeight="1" x14ac:dyDescent="0.25">
      <c r="A87" s="3"/>
      <c r="B87" s="3"/>
      <c r="C87" s="327" t="s">
        <v>98</v>
      </c>
      <c r="D87" s="3" t="s">
        <v>87</v>
      </c>
      <c r="E87" s="5" t="s">
        <v>59</v>
      </c>
      <c r="F87" s="3"/>
      <c r="G87" s="117"/>
      <c r="H87" s="12"/>
      <c r="I87" s="117"/>
      <c r="J87" s="12"/>
      <c r="K87" s="117"/>
      <c r="L87" s="15"/>
      <c r="M87" s="117"/>
      <c r="N87" s="15"/>
      <c r="O87" s="117"/>
      <c r="P87" s="15"/>
      <c r="Q87" s="15"/>
      <c r="R87" s="15"/>
      <c r="S87" s="15"/>
      <c r="T87" s="15"/>
      <c r="U87" s="15"/>
      <c r="V87" s="3"/>
      <c r="W87" s="15"/>
      <c r="X87" s="15"/>
      <c r="Y87" s="15"/>
      <c r="Z87" s="15"/>
      <c r="AA87" s="15"/>
      <c r="AB87" s="15"/>
      <c r="AC87" s="15"/>
      <c r="AD87" s="15"/>
      <c r="AE87" s="15"/>
      <c r="AF87" s="3"/>
      <c r="AG87" s="3"/>
      <c r="AH87" s="3"/>
      <c r="AI87" s="3"/>
      <c r="AJ87" s="3"/>
      <c r="AK87" s="3"/>
      <c r="AL87" s="3"/>
      <c r="AM87" s="100"/>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row>
    <row r="88" spans="1:63" s="4" customFormat="1" ht="14.4" x14ac:dyDescent="0.25">
      <c r="A88" s="3"/>
      <c r="B88" s="3"/>
      <c r="C88" s="327"/>
      <c r="D88" s="3" t="s">
        <v>86</v>
      </c>
      <c r="E88" s="5" t="s">
        <v>15</v>
      </c>
      <c r="F88" s="3"/>
      <c r="G88" s="117"/>
      <c r="H88" s="12"/>
      <c r="I88" s="117"/>
      <c r="J88" s="12"/>
      <c r="K88" s="117"/>
      <c r="L88" s="15"/>
      <c r="M88" s="117"/>
      <c r="N88" s="15"/>
      <c r="O88" s="117"/>
      <c r="P88" s="15"/>
      <c r="Q88" s="15"/>
      <c r="R88" s="15"/>
      <c r="S88" s="15"/>
      <c r="T88" s="15"/>
      <c r="U88" s="15"/>
      <c r="V88" s="3"/>
      <c r="W88" s="15"/>
      <c r="X88" s="15"/>
      <c r="Y88" s="15"/>
      <c r="Z88" s="15"/>
      <c r="AA88" s="15"/>
      <c r="AB88" s="15"/>
      <c r="AC88" s="15"/>
      <c r="AD88" s="15"/>
      <c r="AE88" s="15"/>
      <c r="AF88" s="3"/>
      <c r="AG88" s="3"/>
      <c r="AH88" s="3"/>
      <c r="AI88" s="3"/>
      <c r="AJ88" s="3"/>
      <c r="AK88" s="3"/>
      <c r="AL88" s="3"/>
      <c r="AM88" s="100"/>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row>
    <row r="89" spans="1:63" s="4" customFormat="1" ht="14.4" x14ac:dyDescent="0.25">
      <c r="A89" s="3"/>
      <c r="B89" s="3"/>
      <c r="C89" s="327"/>
      <c r="D89" s="3" t="s">
        <v>85</v>
      </c>
      <c r="E89" s="5" t="s">
        <v>15</v>
      </c>
      <c r="F89" s="3"/>
      <c r="G89" s="117"/>
      <c r="H89" s="12"/>
      <c r="I89" s="117"/>
      <c r="J89" s="12"/>
      <c r="K89" s="117"/>
      <c r="L89" s="15"/>
      <c r="M89" s="117"/>
      <c r="N89" s="15"/>
      <c r="O89" s="117"/>
      <c r="P89" s="15"/>
      <c r="Q89" s="15"/>
      <c r="R89" s="15"/>
      <c r="S89" s="15"/>
      <c r="T89" s="15"/>
      <c r="U89" s="15"/>
      <c r="V89" s="3"/>
      <c r="W89" s="15"/>
      <c r="X89" s="15"/>
      <c r="Y89" s="15"/>
      <c r="Z89" s="15"/>
      <c r="AA89" s="15"/>
      <c r="AB89" s="15"/>
      <c r="AC89" s="15"/>
      <c r="AD89" s="15"/>
      <c r="AE89" s="15"/>
      <c r="AF89" s="3"/>
      <c r="AG89" s="3"/>
      <c r="AH89" s="3"/>
      <c r="AI89" s="3"/>
      <c r="AJ89" s="3"/>
      <c r="AK89" s="3"/>
      <c r="AL89" s="3"/>
      <c r="AM89" s="100"/>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row>
    <row r="90" spans="1:63" s="4" customFormat="1" ht="14.4" x14ac:dyDescent="0.25">
      <c r="A90" s="3"/>
      <c r="B90" s="3"/>
      <c r="C90" s="327"/>
      <c r="D90" s="118" t="s">
        <v>78</v>
      </c>
      <c r="E90" s="5" t="s">
        <v>15</v>
      </c>
      <c r="F90" s="3"/>
      <c r="G90" s="117"/>
      <c r="H90" s="12"/>
      <c r="I90" s="117"/>
      <c r="J90" s="12"/>
      <c r="K90" s="117"/>
      <c r="L90" s="15"/>
      <c r="M90" s="117"/>
      <c r="N90" s="15"/>
      <c r="O90" s="117"/>
      <c r="P90" s="15"/>
      <c r="Q90" s="15"/>
      <c r="R90" s="15"/>
      <c r="S90" s="15"/>
      <c r="T90" s="15"/>
      <c r="U90" s="15"/>
      <c r="V90" s="3"/>
      <c r="W90" s="15"/>
      <c r="X90" s="15"/>
      <c r="Y90" s="15"/>
      <c r="Z90" s="15"/>
      <c r="AA90" s="15"/>
      <c r="AB90" s="15"/>
      <c r="AC90" s="15"/>
      <c r="AD90" s="15"/>
      <c r="AE90" s="15"/>
      <c r="AF90" s="3"/>
      <c r="AG90" s="3"/>
      <c r="AH90" s="3"/>
      <c r="AI90" s="3"/>
      <c r="AJ90" s="3"/>
      <c r="AK90" s="3"/>
      <c r="AL90" s="3"/>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row>
    <row r="91" spans="1:63" s="4" customFormat="1" ht="14.4" x14ac:dyDescent="0.25">
      <c r="A91" s="3"/>
      <c r="B91" s="3"/>
      <c r="C91" s="327"/>
      <c r="D91" s="118" t="s">
        <v>78</v>
      </c>
      <c r="E91" s="5" t="s">
        <v>15</v>
      </c>
      <c r="F91" s="3"/>
      <c r="G91" s="117"/>
      <c r="H91" s="12"/>
      <c r="I91" s="117"/>
      <c r="J91" s="12"/>
      <c r="K91" s="117"/>
      <c r="L91" s="15"/>
      <c r="M91" s="117"/>
      <c r="N91" s="15"/>
      <c r="O91" s="117"/>
      <c r="P91" s="15"/>
      <c r="Q91" s="15"/>
      <c r="R91" s="15"/>
      <c r="S91" s="15"/>
      <c r="T91" s="15"/>
      <c r="U91" s="15"/>
      <c r="V91" s="3"/>
      <c r="W91" s="15"/>
      <c r="X91" s="15"/>
      <c r="Y91" s="15"/>
      <c r="Z91" s="15"/>
      <c r="AA91" s="15"/>
      <c r="AB91" s="15"/>
      <c r="AC91" s="15"/>
      <c r="AD91" s="15"/>
      <c r="AE91" s="15"/>
      <c r="AF91" s="3"/>
      <c r="AG91" s="3"/>
      <c r="AH91" s="3"/>
      <c r="AI91" s="3"/>
      <c r="AJ91" s="3"/>
      <c r="AK91" s="3"/>
      <c r="AL91" s="3"/>
      <c r="AM91" s="100"/>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row>
    <row r="92" spans="1:63" s="4" customFormat="1" ht="14.4" x14ac:dyDescent="0.25">
      <c r="A92" s="3"/>
      <c r="B92" s="3"/>
      <c r="C92" s="327"/>
      <c r="D92" s="119" t="s">
        <v>78</v>
      </c>
      <c r="E92" s="5" t="s">
        <v>15</v>
      </c>
      <c r="F92" s="3"/>
      <c r="G92" s="117"/>
      <c r="H92" s="12"/>
      <c r="I92" s="117"/>
      <c r="J92" s="12"/>
      <c r="K92" s="117"/>
      <c r="L92" s="15"/>
      <c r="M92" s="117"/>
      <c r="N92" s="15"/>
      <c r="O92" s="117"/>
      <c r="P92" s="15"/>
      <c r="Q92" s="15"/>
      <c r="R92" s="15"/>
      <c r="S92" s="15"/>
      <c r="T92" s="15"/>
      <c r="U92" s="15"/>
      <c r="V92" s="3"/>
      <c r="W92" s="15"/>
      <c r="X92" s="15"/>
      <c r="Y92" s="15"/>
      <c r="Z92" s="15"/>
      <c r="AA92" s="15"/>
      <c r="AB92" s="15"/>
      <c r="AC92" s="15"/>
      <c r="AD92" s="15"/>
      <c r="AE92" s="15"/>
      <c r="AF92" s="3"/>
      <c r="AG92" s="3"/>
      <c r="AH92" s="3"/>
      <c r="AI92" s="3"/>
      <c r="AJ92" s="3"/>
      <c r="AK92" s="3"/>
      <c r="AL92" s="3"/>
      <c r="AM92" s="100"/>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row>
    <row r="93" spans="1:63" s="4" customFormat="1" ht="14.4" x14ac:dyDescent="0.25">
      <c r="A93" s="3"/>
      <c r="B93" s="3"/>
      <c r="C93" s="327"/>
      <c r="D93" s="3" t="s">
        <v>84</v>
      </c>
      <c r="E93" s="5" t="s">
        <v>15</v>
      </c>
      <c r="F93" s="3"/>
      <c r="G93" s="36">
        <f>G88*2.6+G89+IF(LEFT($D90,3)="oth",0,(G90*VLOOKUP($D90,'4. Calculating primary energy'!$B$8:$E$17,4,FALSE)))+IF(LEFT($D91,3)="oth",0,(G91*VLOOKUP($D91,'4. Calculating primary energy'!$B$8:$E$17,4,FALSE)))+IF(LEFT($D92,3)="oth",0,(G92*VLOOKUP($D92,'4. Calculating primary energy'!$B$8:$E$17,4,FALSE)))</f>
        <v>0</v>
      </c>
      <c r="H93" s="3"/>
      <c r="I93" s="36">
        <f>I88*2.6+I89+IF(LEFT($D90,3)="oth",0,(I90*VLOOKUP($D90,'4. Calculating primary energy'!$B$8:$E$17,4,FALSE)))+IF(LEFT($D91,3)="oth",0,(I91*VLOOKUP($D91,'4. Calculating primary energy'!$B$8:$E$17,4,FALSE)))+IF(LEFT($D92,3)="oth",0,(I92*VLOOKUP($D92,'4. Calculating primary energy'!$B$8:$E$17,4,FALSE)))</f>
        <v>0</v>
      </c>
      <c r="J93" s="3"/>
      <c r="K93" s="36">
        <f>K88*2.6+K89+IF(LEFT($D90,3)="oth",0,(K90*VLOOKUP($D90,'4. Calculating primary energy'!$B$8:$E$17,4,FALSE)))+IF(LEFT($D91,3)="oth",0,(K91*VLOOKUP($D91,'4. Calculating primary energy'!$B$8:$E$17,4,FALSE)))+IF(LEFT($D92,3)="oth",0,(K92*VLOOKUP($D92,'4. Calculating primary energy'!$B$8:$E$17,4,FALSE)))</f>
        <v>0</v>
      </c>
      <c r="L93" s="15"/>
      <c r="M93" s="36">
        <f>M88*2.6+M89+IF(LEFT($D90,3)="oth",0,(M90*VLOOKUP($D90,'4. Calculating primary energy'!$B$8:$E$17,4,FALSE)))+IF(LEFT($D91,3)="oth",0,(M91*VLOOKUP($D91,'4. Calculating primary energy'!$B$8:$E$17,4,FALSE)))+IF(LEFT($D92,3)="oth",0,(M92*VLOOKUP($D92,'4. Calculating primary energy'!$B$8:$E$17,4,FALSE)))</f>
        <v>0</v>
      </c>
      <c r="N93" s="15"/>
      <c r="O93" s="36">
        <f>O88*2.6+O89+IF(LEFT($D90,3)="oth",0,(O90*VLOOKUP($D90,'4. Calculating primary energy'!$B$8:$E$17,4,FALSE)))+IF(LEFT($D91,3)="oth",0,(O91*VLOOKUP($D91,'4. Calculating primary energy'!$B$8:$E$17,4,FALSE)))+IF(LEFT($D92,3)="oth",0,(O92*VLOOKUP($D92,'4. Calculating primary energy'!$B$8:$E$17,4,FALSE)))</f>
        <v>0</v>
      </c>
      <c r="P93" s="15"/>
      <c r="Q93" s="15"/>
      <c r="R93" s="15"/>
      <c r="S93" s="15"/>
      <c r="T93" s="15"/>
      <c r="U93" s="15"/>
      <c r="V93" s="3"/>
      <c r="W93" s="15"/>
      <c r="X93" s="15"/>
      <c r="Y93" s="15"/>
      <c r="Z93" s="15"/>
      <c r="AA93" s="15"/>
      <c r="AB93" s="15"/>
      <c r="AC93" s="15"/>
      <c r="AD93" s="15"/>
      <c r="AE93" s="15"/>
      <c r="AF93" s="3"/>
      <c r="AG93" s="3"/>
      <c r="AH93" s="3"/>
      <c r="AI93" s="3"/>
      <c r="AJ93" s="3"/>
      <c r="AK93" s="3"/>
      <c r="AL93" s="3"/>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row>
    <row r="94" spans="1:63" s="4" customFormat="1" ht="14.4" x14ac:dyDescent="0.25">
      <c r="A94" s="3"/>
      <c r="B94" s="3"/>
      <c r="C94" s="327"/>
      <c r="D94" s="3" t="s">
        <v>83</v>
      </c>
      <c r="E94" s="5" t="s">
        <v>74</v>
      </c>
      <c r="F94" s="3"/>
      <c r="G94" s="36">
        <f>G88*2.6*'4. Calculating primary energy'!$F$5+G89*'4. Calculating primary energy'!$F$7+IF(LEFT($D90,3)="oth",0,(G90*VLOOKUP($D90,'4. Calculating primary energy'!$B$8:$E$17,4,FALSE)*VLOOKUP($D90,'4. Calculating primary energy'!$B$8:$F$17,5,FALSE)))+IF(LEFT($D91,3)="oth",0,(G91*VLOOKUP($D91,'4. Calculating primary energy'!$B$8:$F$17,4,FALSE)*VLOOKUP($D91,'4. Calculating primary energy'!$B$8:$F$17,5,FALSE)))+IF(LEFT($D92,3)="oth",0,(G92*VLOOKUP($D92,'4. Calculating primary energy'!$B$8:$F$17,4,FALSE)*VLOOKUP($D92,'4. Calculating primary energy'!$B$8:$F$17,5,FALSE)))</f>
        <v>0</v>
      </c>
      <c r="H94" s="3"/>
      <c r="I94" s="36">
        <f>I88*2.6*'4. Calculating primary energy'!$F$5+I89*'4. Calculating primary energy'!$F$7+IF(LEFT($D90,3)="oth",0,(I90*VLOOKUP($D90,'4. Calculating primary energy'!$B$8:$E$17,4,FALSE)*VLOOKUP($D90,'4. Calculating primary energy'!$B$8:$F$17,5,FALSE)))+IF(LEFT($D91,3)="oth",0,(I91*VLOOKUP($D91,'4. Calculating primary energy'!$B$8:$F$17,4,FALSE)*VLOOKUP($D91,'4. Calculating primary energy'!$B$8:$F$17,5,FALSE)))+IF(LEFT($D92,3)="oth",0,(I92*VLOOKUP($D92,'4. Calculating primary energy'!$B$8:$F$17,4,FALSE)*VLOOKUP($D92,'4. Calculating primary energy'!$B$8:$F$17,5,FALSE)))</f>
        <v>0</v>
      </c>
      <c r="J94" s="3"/>
      <c r="K94" s="36">
        <f>K88*2.6*'4. Calculating primary energy'!$F$5+K89*'4. Calculating primary energy'!$F$7+IF(LEFT($D90,3)="oth",0,(K90*VLOOKUP($D90,'4. Calculating primary energy'!$B$8:$E$17,4,FALSE)*VLOOKUP($D90,'4. Calculating primary energy'!$B$8:$F$17,5,FALSE)))+IF(LEFT($D91,3)="oth",0,(K91*VLOOKUP($D91,'4. Calculating primary energy'!$B$8:$F$17,4,FALSE)*VLOOKUP($D91,'4. Calculating primary energy'!$B$8:$F$17,5,FALSE)))+IF(LEFT($D92,3)="oth",0,(K92*VLOOKUP($D92,'4. Calculating primary energy'!$B$8:$F$17,4,FALSE)*VLOOKUP($D92,'4. Calculating primary energy'!$B$8:$F$17,5,FALSE)))</f>
        <v>0</v>
      </c>
      <c r="L94" s="15"/>
      <c r="M94" s="36">
        <f>M88*2.6*'4. Calculating primary energy'!$F$5+M89*'4. Calculating primary energy'!$F$7+IF(LEFT($D90,3)="oth",0,(M90*VLOOKUP($D90,'4. Calculating primary energy'!$B$8:$E$17,4,FALSE)*VLOOKUP($D90,'4. Calculating primary energy'!$B$8:$F$17,5,FALSE)))+IF(LEFT($D91,3)="oth",0,(M91*VLOOKUP($D91,'4. Calculating primary energy'!$B$8:$F$17,4,FALSE)*VLOOKUP($D91,'4. Calculating primary energy'!$B$8:$F$17,5,FALSE)))+IF(LEFT($D92,3)="oth",0,(M92*VLOOKUP($D92,'4. Calculating primary energy'!$B$8:$F$17,4,FALSE)*VLOOKUP($D92,'4. Calculating primary energy'!$B$8:$F$17,5,FALSE)))</f>
        <v>0</v>
      </c>
      <c r="N94" s="15"/>
      <c r="O94" s="36">
        <f>O88*2.6*'4. Calculating primary energy'!$F$5+O89*'4. Calculating primary energy'!$F$7+IF(LEFT($D90,3)="oth",0,(O90*VLOOKUP($D90,'4. Calculating primary energy'!$B$8:$E$17,4,FALSE)*VLOOKUP($D90,'4. Calculating primary energy'!$B$8:$F$17,5,FALSE)))+IF(LEFT($D91,3)="oth",0,(O91*VLOOKUP($D91,'4. Calculating primary energy'!$B$8:$F$17,4,FALSE)*VLOOKUP($D91,'4. Calculating primary energy'!$B$8:$F$17,5,FALSE)))+IF(LEFT($D92,3)="oth",0,(O92*VLOOKUP($D92,'4. Calculating primary energy'!$B$8:$F$17,4,FALSE)*VLOOKUP($D92,'4. Calculating primary energy'!$B$8:$F$17,5,FALSE)))</f>
        <v>0</v>
      </c>
      <c r="P94" s="15"/>
      <c r="Q94" s="15"/>
      <c r="R94" s="15"/>
      <c r="S94" s="15"/>
      <c r="T94" s="15"/>
      <c r="U94" s="15"/>
      <c r="V94" s="3"/>
      <c r="W94" s="15"/>
      <c r="X94" s="15"/>
      <c r="Y94" s="15"/>
      <c r="Z94" s="15"/>
      <c r="AA94" s="15"/>
      <c r="AB94" s="15"/>
      <c r="AC94" s="15"/>
      <c r="AD94" s="15"/>
      <c r="AE94" s="15"/>
      <c r="AF94" s="3"/>
      <c r="AG94" s="3"/>
      <c r="AH94" s="3"/>
      <c r="AI94" s="3"/>
      <c r="AJ94" s="3"/>
      <c r="AK94" s="3"/>
      <c r="AL94" s="3"/>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row>
    <row r="95" spans="1:63" s="4" customFormat="1" ht="14.4" x14ac:dyDescent="0.25">
      <c r="A95" s="3"/>
      <c r="B95" s="3"/>
      <c r="C95" s="327"/>
      <c r="D95" s="3" t="s">
        <v>88</v>
      </c>
      <c r="E95" s="5" t="s">
        <v>75</v>
      </c>
      <c r="F95" s="3"/>
      <c r="G95" s="20" t="e">
        <f>G93/G87</f>
        <v>#DIV/0!</v>
      </c>
      <c r="H95" s="3"/>
      <c r="I95" s="20" t="e">
        <f>I93/I87</f>
        <v>#DIV/0!</v>
      </c>
      <c r="J95" s="3"/>
      <c r="K95" s="20" t="e">
        <f>K93/K87</f>
        <v>#DIV/0!</v>
      </c>
      <c r="L95" s="15"/>
      <c r="M95" s="20" t="e">
        <f>M93/M87</f>
        <v>#DIV/0!</v>
      </c>
      <c r="N95" s="15"/>
      <c r="O95" s="20" t="e">
        <f>O93/O87</f>
        <v>#DIV/0!</v>
      </c>
      <c r="P95" s="15"/>
      <c r="Q95" s="15"/>
      <c r="R95" s="15"/>
      <c r="S95" s="15"/>
      <c r="T95" s="15"/>
      <c r="U95" s="15"/>
      <c r="V95" s="3"/>
      <c r="W95" s="15"/>
      <c r="X95" s="15"/>
      <c r="Y95" s="15"/>
      <c r="Z95" s="15"/>
      <c r="AA95" s="15"/>
      <c r="AB95" s="15"/>
      <c r="AC95" s="15"/>
      <c r="AD95" s="15"/>
      <c r="AE95" s="15"/>
      <c r="AF95" s="3"/>
      <c r="AG95" s="3"/>
      <c r="AH95" s="3"/>
      <c r="AI95" s="3"/>
      <c r="AJ95" s="3"/>
      <c r="AK95" s="3"/>
      <c r="AL95" s="3"/>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row>
    <row r="96" spans="1:63" s="4" customFormat="1" ht="6" customHeight="1" x14ac:dyDescent="0.25">
      <c r="A96" s="3"/>
      <c r="B96" s="3"/>
      <c r="C96" s="12"/>
      <c r="D96" s="12"/>
      <c r="E96" s="7"/>
      <c r="F96" s="12"/>
      <c r="G96" s="12"/>
      <c r="H96" s="12"/>
      <c r="I96" s="12"/>
      <c r="J96" s="12"/>
      <c r="K96" s="12"/>
      <c r="L96" s="15"/>
      <c r="M96" s="12"/>
      <c r="N96" s="15"/>
      <c r="O96" s="12"/>
      <c r="P96" s="15"/>
      <c r="Q96" s="15"/>
      <c r="R96" s="15"/>
      <c r="S96" s="15"/>
      <c r="T96" s="15"/>
      <c r="U96" s="15"/>
      <c r="V96" s="3"/>
      <c r="W96" s="15"/>
      <c r="X96" s="15"/>
      <c r="Y96" s="15"/>
      <c r="Z96" s="15"/>
      <c r="AA96" s="15"/>
      <c r="AB96" s="15"/>
      <c r="AC96" s="15"/>
      <c r="AD96" s="15"/>
      <c r="AE96" s="15"/>
      <c r="AF96" s="3"/>
      <c r="AG96" s="3"/>
      <c r="AH96" s="3"/>
      <c r="AI96" s="3"/>
      <c r="AJ96" s="3"/>
      <c r="AK96" s="3"/>
      <c r="AL96" s="3"/>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row>
    <row r="97" spans="1:63" s="4" customFormat="1" ht="14.4" x14ac:dyDescent="0.25">
      <c r="A97" s="3"/>
      <c r="B97" s="3"/>
      <c r="C97" s="107" t="s">
        <v>79</v>
      </c>
      <c r="D97" s="3" t="s">
        <v>97</v>
      </c>
      <c r="E97" s="5" t="s">
        <v>59</v>
      </c>
      <c r="F97" s="3"/>
      <c r="G97" s="117"/>
      <c r="H97" s="12"/>
      <c r="I97" s="117"/>
      <c r="J97" s="12"/>
      <c r="K97" s="117"/>
      <c r="L97" s="15"/>
      <c r="M97" s="117"/>
      <c r="N97" s="15"/>
      <c r="O97" s="117"/>
      <c r="P97" s="15"/>
      <c r="Q97" s="15"/>
      <c r="R97" s="15"/>
      <c r="S97" s="15"/>
      <c r="T97" s="15"/>
      <c r="U97" s="15"/>
      <c r="V97" s="3"/>
      <c r="W97" s="15"/>
      <c r="X97" s="15"/>
      <c r="Y97" s="15"/>
      <c r="Z97" s="15"/>
      <c r="AA97" s="15"/>
      <c r="AB97" s="15"/>
      <c r="AC97" s="15"/>
      <c r="AD97" s="15"/>
      <c r="AE97" s="15"/>
      <c r="AF97" s="3"/>
      <c r="AG97" s="3"/>
      <c r="AH97" s="3"/>
      <c r="AI97" s="3"/>
      <c r="AJ97" s="3"/>
      <c r="AK97" s="3"/>
      <c r="AL97" s="3"/>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row>
    <row r="98" spans="1:63" s="4" customFormat="1" ht="59.25" customHeight="1" x14ac:dyDescent="0.25">
      <c r="A98" s="3"/>
      <c r="B98" s="3"/>
      <c r="C98" s="3"/>
      <c r="D98" s="3"/>
      <c r="E98" s="5"/>
      <c r="F98" s="3"/>
      <c r="G98" s="3"/>
      <c r="H98" s="3"/>
      <c r="I98" s="3"/>
      <c r="J98" s="3"/>
      <c r="K98" s="15"/>
      <c r="L98" s="15"/>
      <c r="M98" s="15"/>
      <c r="N98" s="15"/>
      <c r="O98" s="15"/>
      <c r="P98" s="15"/>
      <c r="Q98" s="15"/>
      <c r="R98" s="15"/>
      <c r="S98" s="15"/>
      <c r="T98" s="15"/>
      <c r="U98" s="15"/>
      <c r="V98" s="3"/>
      <c r="W98" s="15"/>
      <c r="X98" s="15"/>
      <c r="Y98" s="15"/>
      <c r="Z98" s="15"/>
      <c r="AA98" s="15"/>
      <c r="AB98" s="15"/>
      <c r="AC98" s="15"/>
      <c r="AD98" s="15"/>
      <c r="AE98" s="15"/>
      <c r="AF98" s="3"/>
      <c r="AG98" s="3"/>
      <c r="AH98" s="3"/>
      <c r="AI98" s="3"/>
      <c r="AJ98" s="3"/>
      <c r="AK98" s="3"/>
      <c r="AL98" s="3"/>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row>
    <row r="99" spans="1:63" ht="14.4" hidden="1" x14ac:dyDescent="0.25">
      <c r="G99" s="237" t="s">
        <v>139</v>
      </c>
      <c r="V99" s="3"/>
    </row>
    <row r="100" spans="1:63" ht="14.4" hidden="1" x14ac:dyDescent="0.25">
      <c r="G100" s="288">
        <v>43435</v>
      </c>
      <c r="I100" s="3" t="s">
        <v>127</v>
      </c>
      <c r="K100" s="15" t="s">
        <v>128</v>
      </c>
      <c r="M100" s="15" t="s">
        <v>129</v>
      </c>
      <c r="O100" s="15" t="s">
        <v>87</v>
      </c>
      <c r="P100" s="15" t="s">
        <v>83</v>
      </c>
      <c r="V100" s="3"/>
    </row>
    <row r="101" spans="1:63" ht="14.4" hidden="1" x14ac:dyDescent="0.25">
      <c r="G101" s="288">
        <v>43466</v>
      </c>
      <c r="I101" s="240">
        <f>$G$46</f>
        <v>0</v>
      </c>
      <c r="K101" s="241" t="str">
        <f>$G$48</f>
        <v/>
      </c>
      <c r="M101" s="241">
        <f>$G$57</f>
        <v>0</v>
      </c>
      <c r="O101" s="241">
        <f>$G$51</f>
        <v>0</v>
      </c>
      <c r="P101" s="241">
        <f>$G$58</f>
        <v>0</v>
      </c>
      <c r="V101" s="3"/>
    </row>
    <row r="102" spans="1:63" ht="14.4" hidden="1" x14ac:dyDescent="0.25">
      <c r="G102" s="288">
        <v>43497</v>
      </c>
      <c r="I102" s="240">
        <f>$I$46</f>
        <v>0</v>
      </c>
      <c r="K102" s="241" t="str">
        <f>$I$48</f>
        <v/>
      </c>
      <c r="M102" s="241">
        <f>$I$57</f>
        <v>0</v>
      </c>
      <c r="O102" s="241">
        <f>$I$51</f>
        <v>0</v>
      </c>
      <c r="P102" s="241">
        <f>$I$58</f>
        <v>0</v>
      </c>
      <c r="V102" s="3"/>
    </row>
    <row r="103" spans="1:63" ht="14.4" hidden="1" x14ac:dyDescent="0.25">
      <c r="G103" s="288">
        <v>43525</v>
      </c>
      <c r="I103" s="240">
        <f>$K$46</f>
        <v>0</v>
      </c>
      <c r="K103" s="241" t="str">
        <f>$K$48</f>
        <v/>
      </c>
      <c r="M103" s="241">
        <f>$K$57</f>
        <v>0</v>
      </c>
      <c r="O103" s="241">
        <f>$K$51</f>
        <v>0</v>
      </c>
      <c r="P103" s="241">
        <f>$K$58</f>
        <v>0</v>
      </c>
      <c r="V103" s="3"/>
    </row>
    <row r="104" spans="1:63" ht="14.4" hidden="1" x14ac:dyDescent="0.25">
      <c r="G104" s="288">
        <v>43556</v>
      </c>
      <c r="I104" s="240">
        <f>$M$46</f>
        <v>0</v>
      </c>
      <c r="K104" s="241" t="str">
        <f>$M$48</f>
        <v/>
      </c>
      <c r="M104" s="241">
        <f>$M$57</f>
        <v>0</v>
      </c>
      <c r="O104" s="241">
        <f>$M$51</f>
        <v>0</v>
      </c>
      <c r="P104" s="241">
        <f>$M$58</f>
        <v>0</v>
      </c>
      <c r="V104" s="3"/>
    </row>
    <row r="105" spans="1:63" ht="14.4" hidden="1" x14ac:dyDescent="0.25">
      <c r="G105" s="288">
        <v>43586</v>
      </c>
      <c r="I105" s="240">
        <f>$O$46</f>
        <v>0</v>
      </c>
      <c r="K105" s="241" t="str">
        <f>$O$48</f>
        <v/>
      </c>
      <c r="M105" s="241">
        <f>$O$57</f>
        <v>0</v>
      </c>
      <c r="O105" s="241">
        <f>$O$51</f>
        <v>0</v>
      </c>
      <c r="P105" s="241">
        <f>$O$58</f>
        <v>0</v>
      </c>
      <c r="V105" s="3"/>
    </row>
    <row r="106" spans="1:63" ht="14.4" hidden="1" x14ac:dyDescent="0.25">
      <c r="G106" s="288">
        <v>43617</v>
      </c>
      <c r="I106" s="240">
        <f>$G$64</f>
        <v>0</v>
      </c>
      <c r="K106" s="241" t="str">
        <f>$G$66</f>
        <v/>
      </c>
      <c r="M106" s="241">
        <f>$G$75</f>
        <v>0</v>
      </c>
      <c r="O106" s="241">
        <f>$G$69</f>
        <v>0</v>
      </c>
      <c r="P106" s="241">
        <f>$G$76</f>
        <v>0</v>
      </c>
      <c r="V106" s="3"/>
    </row>
    <row r="107" spans="1:63" ht="14.4" hidden="1" x14ac:dyDescent="0.25">
      <c r="G107" s="288">
        <v>43647</v>
      </c>
      <c r="I107" s="240">
        <f>$I$64</f>
        <v>0</v>
      </c>
      <c r="K107" s="241" t="str">
        <f>$I$66</f>
        <v/>
      </c>
      <c r="M107" s="241">
        <f>$I$75</f>
        <v>0</v>
      </c>
      <c r="O107" s="241">
        <f>$I$69</f>
        <v>0</v>
      </c>
      <c r="P107" s="241">
        <f>$I$76</f>
        <v>0</v>
      </c>
      <c r="V107" s="3"/>
    </row>
    <row r="108" spans="1:63" ht="14.4" hidden="1" x14ac:dyDescent="0.25">
      <c r="G108" s="288">
        <v>43678</v>
      </c>
      <c r="I108" s="240">
        <f>$K$64</f>
        <v>0</v>
      </c>
      <c r="K108" s="241" t="str">
        <f>$K$66</f>
        <v/>
      </c>
      <c r="M108" s="241">
        <f>$K$75</f>
        <v>0</v>
      </c>
      <c r="O108" s="241">
        <f>$K$69</f>
        <v>0</v>
      </c>
      <c r="P108" s="241">
        <f>$K$76</f>
        <v>0</v>
      </c>
      <c r="V108" s="3"/>
    </row>
    <row r="109" spans="1:63" ht="14.4" hidden="1" x14ac:dyDescent="0.25">
      <c r="G109" s="288">
        <v>43709</v>
      </c>
      <c r="I109" s="240">
        <f>$M$64</f>
        <v>0</v>
      </c>
      <c r="K109" s="241" t="str">
        <f>$M$66</f>
        <v/>
      </c>
      <c r="M109" s="241">
        <f>$M$75</f>
        <v>0</v>
      </c>
      <c r="O109" s="241">
        <f>$M$69</f>
        <v>0</v>
      </c>
      <c r="P109" s="241">
        <f>$M$76</f>
        <v>0</v>
      </c>
      <c r="V109" s="3"/>
    </row>
    <row r="110" spans="1:63" ht="14.4" hidden="1" x14ac:dyDescent="0.25">
      <c r="G110" s="288">
        <v>43739</v>
      </c>
      <c r="I110" s="240">
        <f>$O$64</f>
        <v>0</v>
      </c>
      <c r="K110" s="241" t="str">
        <f>$O$66</f>
        <v/>
      </c>
      <c r="M110" s="241">
        <f>$O$75</f>
        <v>0</v>
      </c>
      <c r="O110" s="241">
        <f>$O$69</f>
        <v>0</v>
      </c>
      <c r="P110" s="241">
        <f>$O$76</f>
        <v>0</v>
      </c>
      <c r="V110" s="3"/>
    </row>
    <row r="111" spans="1:63" ht="14.4" hidden="1" x14ac:dyDescent="0.25">
      <c r="G111" s="288">
        <v>43770</v>
      </c>
      <c r="I111" s="240">
        <f>$G$82</f>
        <v>0</v>
      </c>
      <c r="K111" s="241" t="str">
        <f>$G$84</f>
        <v/>
      </c>
      <c r="M111" s="241">
        <f>$G$93</f>
        <v>0</v>
      </c>
      <c r="O111" s="241">
        <f>$G$87</f>
        <v>0</v>
      </c>
      <c r="P111" s="241">
        <f>$G$94</f>
        <v>0</v>
      </c>
      <c r="V111" s="3"/>
    </row>
    <row r="112" spans="1:63" ht="14.4" hidden="1" x14ac:dyDescent="0.25">
      <c r="G112" s="288">
        <v>43800</v>
      </c>
      <c r="I112" s="240">
        <f>$I$82</f>
        <v>0</v>
      </c>
      <c r="K112" s="241" t="str">
        <f>$I$84</f>
        <v/>
      </c>
      <c r="M112" s="241">
        <f>$I$93</f>
        <v>0</v>
      </c>
      <c r="O112" s="241">
        <f>$I$87</f>
        <v>0</v>
      </c>
      <c r="P112" s="241">
        <f>$I$94</f>
        <v>0</v>
      </c>
      <c r="V112" s="3"/>
    </row>
    <row r="113" spans="7:22" ht="14.4" hidden="1" x14ac:dyDescent="0.25">
      <c r="G113" s="288">
        <v>43831</v>
      </c>
      <c r="I113" s="240">
        <f>$K$82</f>
        <v>0</v>
      </c>
      <c r="K113" s="241" t="str">
        <f>$K$84</f>
        <v/>
      </c>
      <c r="M113" s="241">
        <f>$K$93</f>
        <v>0</v>
      </c>
      <c r="O113" s="241">
        <f>$K$87</f>
        <v>0</v>
      </c>
      <c r="P113" s="241">
        <f>$K$94</f>
        <v>0</v>
      </c>
      <c r="V113" s="3"/>
    </row>
    <row r="114" spans="7:22" ht="14.4" hidden="1" x14ac:dyDescent="0.25">
      <c r="G114" s="288">
        <v>43862</v>
      </c>
      <c r="I114" s="240">
        <f>$M$82</f>
        <v>0</v>
      </c>
      <c r="K114" s="241" t="str">
        <f>$M$84</f>
        <v/>
      </c>
      <c r="M114" s="241">
        <f>$M$93</f>
        <v>0</v>
      </c>
      <c r="O114" s="241">
        <f>$M$87</f>
        <v>0</v>
      </c>
      <c r="P114" s="241">
        <f>$M$94</f>
        <v>0</v>
      </c>
      <c r="V114" s="3"/>
    </row>
    <row r="115" spans="7:22" ht="14.4" hidden="1" x14ac:dyDescent="0.25">
      <c r="G115" s="288">
        <v>43891</v>
      </c>
      <c r="I115" s="240">
        <f>$O$82</f>
        <v>0</v>
      </c>
      <c r="K115" s="241" t="str">
        <f>$O$84</f>
        <v/>
      </c>
      <c r="M115" s="241">
        <f>$O$93</f>
        <v>0</v>
      </c>
      <c r="O115" s="241">
        <f>$O$87</f>
        <v>0</v>
      </c>
      <c r="P115" s="241">
        <f>$O$94</f>
        <v>0</v>
      </c>
      <c r="V115" s="3"/>
    </row>
    <row r="116" spans="7:22" ht="14.4" hidden="1" x14ac:dyDescent="0.25">
      <c r="G116" s="288">
        <v>43922</v>
      </c>
      <c r="V116" s="3"/>
    </row>
    <row r="117" spans="7:22" ht="14.4" hidden="1" x14ac:dyDescent="0.25">
      <c r="G117" s="288">
        <v>43952</v>
      </c>
      <c r="V117" s="3"/>
    </row>
    <row r="118" spans="7:22" ht="14.4" hidden="1" x14ac:dyDescent="0.25">
      <c r="G118" s="288">
        <v>43983</v>
      </c>
      <c r="V118" s="3"/>
    </row>
    <row r="119" spans="7:22" ht="14.4" hidden="1" x14ac:dyDescent="0.25">
      <c r="G119" s="288">
        <v>44013</v>
      </c>
      <c r="V119" s="3"/>
    </row>
    <row r="120" spans="7:22" ht="14.4" hidden="1" x14ac:dyDescent="0.25">
      <c r="G120" s="288">
        <v>44044</v>
      </c>
      <c r="V120" s="3"/>
    </row>
    <row r="121" spans="7:22" ht="14.4" hidden="1" x14ac:dyDescent="0.25">
      <c r="G121" s="288">
        <v>44075</v>
      </c>
      <c r="V121" s="3"/>
    </row>
    <row r="122" spans="7:22" ht="14.4" hidden="1" x14ac:dyDescent="0.25">
      <c r="G122" s="288">
        <v>44105</v>
      </c>
      <c r="V122" s="3"/>
    </row>
    <row r="123" spans="7:22" ht="14.4" hidden="1" x14ac:dyDescent="0.25">
      <c r="G123" s="288">
        <v>44136</v>
      </c>
      <c r="V123" s="3"/>
    </row>
    <row r="124" spans="7:22" ht="14.4" hidden="1" x14ac:dyDescent="0.25">
      <c r="G124" s="288">
        <v>44166</v>
      </c>
      <c r="V124" s="3"/>
    </row>
    <row r="125" spans="7:22" ht="14.4" hidden="1" x14ac:dyDescent="0.25">
      <c r="G125" s="288">
        <v>44197</v>
      </c>
      <c r="V125" s="3"/>
    </row>
    <row r="126" spans="7:22" ht="14.4" hidden="1" x14ac:dyDescent="0.25">
      <c r="G126" s="288">
        <v>44228</v>
      </c>
      <c r="V126" s="3"/>
    </row>
    <row r="127" spans="7:22" ht="14.4" hidden="1" x14ac:dyDescent="0.25">
      <c r="G127" s="288">
        <v>44256</v>
      </c>
      <c r="V127" s="3"/>
    </row>
    <row r="128" spans="7:22" ht="14.4" hidden="1" x14ac:dyDescent="0.25">
      <c r="G128" s="288">
        <v>44287</v>
      </c>
      <c r="V128" s="3"/>
    </row>
    <row r="129" spans="7:22" ht="14.4" hidden="1" x14ac:dyDescent="0.25">
      <c r="G129" s="288">
        <v>44317</v>
      </c>
      <c r="V129" s="3"/>
    </row>
    <row r="130" spans="7:22" ht="14.4" hidden="1" x14ac:dyDescent="0.25">
      <c r="G130" s="288">
        <v>44348</v>
      </c>
      <c r="V130" s="3"/>
    </row>
    <row r="131" spans="7:22" ht="14.4" hidden="1" x14ac:dyDescent="0.25">
      <c r="G131" s="288">
        <v>44378</v>
      </c>
      <c r="V131" s="3"/>
    </row>
    <row r="132" spans="7:22" ht="14.4" hidden="1" x14ac:dyDescent="0.25">
      <c r="G132" s="288">
        <v>44409</v>
      </c>
      <c r="V132" s="3"/>
    </row>
    <row r="133" spans="7:22" ht="14.4" hidden="1" x14ac:dyDescent="0.25">
      <c r="G133" s="288">
        <v>44440</v>
      </c>
      <c r="V133" s="3"/>
    </row>
    <row r="134" spans="7:22" ht="14.4" hidden="1" x14ac:dyDescent="0.25">
      <c r="G134" s="288">
        <v>44470</v>
      </c>
      <c r="V134" s="3"/>
    </row>
    <row r="135" spans="7:22" ht="14.4" hidden="1" x14ac:dyDescent="0.25">
      <c r="G135" s="288">
        <v>44501</v>
      </c>
      <c r="V135" s="3"/>
    </row>
    <row r="136" spans="7:22" ht="14.4" hidden="1" x14ac:dyDescent="0.25">
      <c r="G136" s="288">
        <v>44531</v>
      </c>
      <c r="V136" s="3"/>
    </row>
    <row r="137" spans="7:22" ht="14.4" hidden="1" x14ac:dyDescent="0.25">
      <c r="G137" s="288">
        <v>44562</v>
      </c>
      <c r="V137" s="3"/>
    </row>
    <row r="138" spans="7:22" ht="14.4" hidden="1" x14ac:dyDescent="0.25">
      <c r="G138" s="288">
        <v>44593</v>
      </c>
      <c r="V138" s="3"/>
    </row>
    <row r="139" spans="7:22" ht="14.4" hidden="1" x14ac:dyDescent="0.25">
      <c r="G139" s="288">
        <v>44621</v>
      </c>
      <c r="V139" s="3"/>
    </row>
    <row r="140" spans="7:22" ht="14.4" hidden="1" x14ac:dyDescent="0.25">
      <c r="G140" s="288">
        <v>44652</v>
      </c>
      <c r="V140" s="3"/>
    </row>
    <row r="141" spans="7:22" ht="14.4" hidden="1" x14ac:dyDescent="0.25">
      <c r="G141" s="288">
        <v>44682</v>
      </c>
      <c r="V141" s="3"/>
    </row>
    <row r="142" spans="7:22" ht="14.4" hidden="1" x14ac:dyDescent="0.25">
      <c r="G142" s="288">
        <v>44713</v>
      </c>
      <c r="V142" s="3"/>
    </row>
    <row r="143" spans="7:22" ht="14.4" hidden="1" x14ac:dyDescent="0.25">
      <c r="G143" s="288">
        <v>44743</v>
      </c>
      <c r="V143" s="3"/>
    </row>
    <row r="144" spans="7:22" ht="14.4" hidden="1" x14ac:dyDescent="0.25">
      <c r="G144" s="288">
        <v>44774</v>
      </c>
      <c r="V144" s="3"/>
    </row>
    <row r="145" spans="7:22" ht="14.4" hidden="1" x14ac:dyDescent="0.25">
      <c r="G145" s="288">
        <v>44805</v>
      </c>
      <c r="V145" s="3"/>
    </row>
    <row r="146" spans="7:22" ht="14.4" hidden="1" x14ac:dyDescent="0.25">
      <c r="G146" s="288">
        <v>44835</v>
      </c>
      <c r="V146" s="3"/>
    </row>
    <row r="147" spans="7:22" ht="14.4" hidden="1" x14ac:dyDescent="0.25">
      <c r="G147" s="288">
        <v>44866</v>
      </c>
      <c r="V147" s="3"/>
    </row>
    <row r="148" spans="7:22" ht="14.4" hidden="1" x14ac:dyDescent="0.25">
      <c r="G148" s="288">
        <v>44896</v>
      </c>
      <c r="V148" s="3"/>
    </row>
    <row r="149" spans="7:22" ht="14.4" hidden="1" x14ac:dyDescent="0.25">
      <c r="G149" s="288">
        <v>44927</v>
      </c>
      <c r="V149" s="3"/>
    </row>
    <row r="150" spans="7:22" ht="14.4" hidden="1" x14ac:dyDescent="0.25">
      <c r="G150" s="288">
        <v>44958</v>
      </c>
      <c r="V150" s="3"/>
    </row>
    <row r="151" spans="7:22" ht="14.4" hidden="1" x14ac:dyDescent="0.25">
      <c r="G151" s="288">
        <v>44986</v>
      </c>
      <c r="V151" s="3"/>
    </row>
    <row r="152" spans="7:22" ht="14.4" hidden="1" x14ac:dyDescent="0.25">
      <c r="G152" s="288">
        <v>45017</v>
      </c>
      <c r="V152" s="3"/>
    </row>
    <row r="153" spans="7:22" ht="14.4" hidden="1" x14ac:dyDescent="0.25">
      <c r="G153" s="288">
        <v>45047</v>
      </c>
      <c r="V153" s="3"/>
    </row>
    <row r="154" spans="7:22" ht="14.4" hidden="1" x14ac:dyDescent="0.25">
      <c r="G154" s="288">
        <v>45078</v>
      </c>
      <c r="V154" s="3"/>
    </row>
    <row r="155" spans="7:22" ht="14.4" hidden="1" x14ac:dyDescent="0.25">
      <c r="G155" s="288">
        <v>45108</v>
      </c>
      <c r="V155" s="3"/>
    </row>
    <row r="156" spans="7:22" ht="14.4" hidden="1" x14ac:dyDescent="0.25">
      <c r="G156" s="288">
        <v>45139</v>
      </c>
      <c r="V156" s="3"/>
    </row>
    <row r="157" spans="7:22" ht="14.4" hidden="1" x14ac:dyDescent="0.25">
      <c r="G157" s="288">
        <v>45170</v>
      </c>
      <c r="V157" s="3"/>
    </row>
    <row r="158" spans="7:22" ht="14.4" hidden="1" x14ac:dyDescent="0.25">
      <c r="G158" s="288">
        <v>45200</v>
      </c>
      <c r="V158" s="3"/>
    </row>
    <row r="159" spans="7:22" ht="14.4" hidden="1" x14ac:dyDescent="0.25">
      <c r="G159" s="288">
        <v>45231</v>
      </c>
      <c r="V159" s="3"/>
    </row>
    <row r="160" spans="7:22" ht="14.4" hidden="1" x14ac:dyDescent="0.25">
      <c r="G160" s="288">
        <v>45261</v>
      </c>
      <c r="V160" s="3"/>
    </row>
    <row r="161" spans="7:22" ht="14.4" hidden="1" x14ac:dyDescent="0.25">
      <c r="G161" s="288"/>
      <c r="V161" s="3"/>
    </row>
    <row r="162" spans="7:22" ht="14.4" hidden="1" x14ac:dyDescent="0.25">
      <c r="G162" s="288"/>
      <c r="V162" s="3"/>
    </row>
    <row r="163" spans="7:22" ht="14.4" hidden="1" x14ac:dyDescent="0.25">
      <c r="G163" s="288"/>
      <c r="V163" s="3"/>
    </row>
    <row r="164" spans="7:22" ht="14.4" hidden="1" x14ac:dyDescent="0.25">
      <c r="G164" s="288"/>
      <c r="V164" s="3"/>
    </row>
    <row r="165" spans="7:22" ht="14.4" hidden="1" x14ac:dyDescent="0.25">
      <c r="G165" s="288"/>
      <c r="V165" s="3"/>
    </row>
    <row r="166" spans="7:22" ht="14.4" hidden="1" x14ac:dyDescent="0.25">
      <c r="G166" s="288"/>
      <c r="V166" s="3"/>
    </row>
    <row r="167" spans="7:22" ht="14.4" hidden="1" x14ac:dyDescent="0.25">
      <c r="G167" s="288"/>
      <c r="V167" s="3"/>
    </row>
    <row r="168" spans="7:22" ht="14.4" hidden="1" x14ac:dyDescent="0.25">
      <c r="G168" s="288"/>
      <c r="V168" s="3"/>
    </row>
    <row r="169" spans="7:22" ht="14.4" hidden="1" x14ac:dyDescent="0.25">
      <c r="G169" s="288"/>
      <c r="V169" s="3"/>
    </row>
    <row r="170" spans="7:22" ht="14.4" hidden="1" x14ac:dyDescent="0.25">
      <c r="G170" s="288"/>
      <c r="V170" s="3"/>
    </row>
    <row r="171" spans="7:22" ht="14.4" hidden="1" x14ac:dyDescent="0.25">
      <c r="G171" s="288"/>
      <c r="V171" s="3"/>
    </row>
    <row r="172" spans="7:22" ht="14.4" hidden="1" x14ac:dyDescent="0.25">
      <c r="G172" s="288"/>
      <c r="V172" s="3"/>
    </row>
    <row r="173" spans="7:22" ht="14.4" hidden="1" x14ac:dyDescent="0.25">
      <c r="G173" s="288"/>
      <c r="V173" s="3"/>
    </row>
    <row r="174" spans="7:22" ht="14.4" hidden="1" x14ac:dyDescent="0.25">
      <c r="G174" s="288"/>
      <c r="V174" s="3"/>
    </row>
    <row r="175" spans="7:22" ht="14.4" hidden="1" x14ac:dyDescent="0.25">
      <c r="G175" s="288"/>
      <c r="V175" s="3"/>
    </row>
    <row r="176" spans="7:22" ht="14.4" hidden="1" x14ac:dyDescent="0.25">
      <c r="G176" s="288"/>
      <c r="V176" s="3"/>
    </row>
    <row r="177" spans="7:22" ht="14.4" hidden="1" x14ac:dyDescent="0.25">
      <c r="G177" s="288"/>
      <c r="V177" s="3"/>
    </row>
    <row r="178" spans="7:22" ht="14.4" hidden="1" x14ac:dyDescent="0.25">
      <c r="G178" s="237"/>
      <c r="V178" s="3"/>
    </row>
    <row r="179" spans="7:22" ht="14.4" hidden="1" x14ac:dyDescent="0.25">
      <c r="G179" s="237"/>
      <c r="V179" s="3"/>
    </row>
    <row r="180" spans="7:22" ht="14.4" hidden="1" x14ac:dyDescent="0.25">
      <c r="G180" s="237"/>
      <c r="V180" s="3"/>
    </row>
    <row r="181" spans="7:22" ht="14.4" hidden="1" x14ac:dyDescent="0.25">
      <c r="G181" s="237"/>
      <c r="V181" s="3"/>
    </row>
    <row r="182" spans="7:22" ht="14.4" hidden="1" x14ac:dyDescent="0.25">
      <c r="G182" s="237"/>
      <c r="V182" s="3"/>
    </row>
    <row r="183" spans="7:22" ht="14.4" hidden="1" x14ac:dyDescent="0.25">
      <c r="G183" s="237"/>
      <c r="V183" s="3"/>
    </row>
    <row r="184" spans="7:22" ht="14.4" hidden="1" x14ac:dyDescent="0.25">
      <c r="G184" s="237"/>
      <c r="V184" s="3"/>
    </row>
    <row r="185" spans="7:22" ht="14.4" hidden="1" x14ac:dyDescent="0.25">
      <c r="G185" s="237"/>
      <c r="V185" s="3"/>
    </row>
    <row r="186" spans="7:22" ht="14.4" hidden="1" x14ac:dyDescent="0.25">
      <c r="G186" s="237"/>
      <c r="V186" s="3"/>
    </row>
    <row r="187" spans="7:22" ht="14.4" hidden="1" x14ac:dyDescent="0.25">
      <c r="G187" s="237"/>
      <c r="V187" s="3"/>
    </row>
    <row r="188" spans="7:22" ht="14.4" hidden="1" x14ac:dyDescent="0.25">
      <c r="G188" s="237"/>
      <c r="V188" s="3"/>
    </row>
    <row r="189" spans="7:22" ht="14.4" hidden="1" x14ac:dyDescent="0.25">
      <c r="G189" s="237"/>
      <c r="V189" s="3"/>
    </row>
    <row r="190" spans="7:22" ht="14.4" hidden="1" x14ac:dyDescent="0.25">
      <c r="G190" s="237"/>
      <c r="V190" s="3"/>
    </row>
    <row r="191" spans="7:22" ht="14.4" hidden="1" x14ac:dyDescent="0.25">
      <c r="G191" s="237"/>
      <c r="V191" s="3"/>
    </row>
    <row r="192" spans="7:22" ht="14.4" hidden="1" x14ac:dyDescent="0.25">
      <c r="G192" s="237"/>
      <c r="V192" s="3"/>
    </row>
    <row r="193" spans="7:22" ht="14.4" hidden="1" x14ac:dyDescent="0.25">
      <c r="G193" s="237"/>
      <c r="V193" s="3"/>
    </row>
    <row r="194" spans="7:22" ht="14.4" hidden="1" x14ac:dyDescent="0.25">
      <c r="G194" s="237"/>
      <c r="V194" s="3"/>
    </row>
    <row r="195" spans="7:22" ht="14.4" hidden="1" x14ac:dyDescent="0.25">
      <c r="G195" s="237"/>
      <c r="V195" s="3"/>
    </row>
    <row r="196" spans="7:22" ht="14.4" hidden="1" x14ac:dyDescent="0.25">
      <c r="G196" s="237"/>
      <c r="V196" s="3"/>
    </row>
    <row r="197" spans="7:22" ht="14.4" hidden="1" x14ac:dyDescent="0.25">
      <c r="G197" s="237"/>
      <c r="V197" s="3"/>
    </row>
    <row r="198" spans="7:22" ht="14.4" hidden="1" x14ac:dyDescent="0.25">
      <c r="G198" s="237"/>
      <c r="V198" s="3"/>
    </row>
    <row r="199" spans="7:22" ht="14.4" hidden="1" x14ac:dyDescent="0.25">
      <c r="G199" s="237"/>
      <c r="V199" s="3"/>
    </row>
    <row r="200" spans="7:22" ht="14.4" hidden="1" x14ac:dyDescent="0.25">
      <c r="G200" s="237"/>
      <c r="V200" s="3"/>
    </row>
    <row r="201" spans="7:22" ht="14.4" hidden="1" x14ac:dyDescent="0.25">
      <c r="G201" s="237"/>
      <c r="V201" s="3"/>
    </row>
    <row r="202" spans="7:22" ht="14.4" hidden="1" x14ac:dyDescent="0.25">
      <c r="G202" s="237"/>
      <c r="V202" s="3"/>
    </row>
    <row r="203" spans="7:22" ht="14.4" hidden="1" x14ac:dyDescent="0.25">
      <c r="G203" s="237"/>
      <c r="V203" s="3"/>
    </row>
    <row r="204" spans="7:22" ht="14.4" hidden="1" x14ac:dyDescent="0.25">
      <c r="G204" s="237"/>
      <c r="V204" s="3"/>
    </row>
    <row r="205" spans="7:22" ht="14.4" hidden="1" x14ac:dyDescent="0.25">
      <c r="G205" s="237"/>
      <c r="V205" s="3"/>
    </row>
    <row r="206" spans="7:22" ht="14.4" hidden="1" x14ac:dyDescent="0.25">
      <c r="G206" s="237"/>
      <c r="V206" s="3"/>
    </row>
    <row r="207" spans="7:22" ht="14.4" hidden="1" x14ac:dyDescent="0.25">
      <c r="G207" s="237"/>
      <c r="V207" s="3"/>
    </row>
    <row r="208" spans="7:22" ht="14.4" hidden="1" x14ac:dyDescent="0.25">
      <c r="G208" s="237"/>
      <c r="V208" s="3"/>
    </row>
    <row r="209" spans="7:22" ht="14.4" hidden="1" x14ac:dyDescent="0.25">
      <c r="G209" s="237"/>
      <c r="V209" s="3"/>
    </row>
    <row r="210" spans="7:22" ht="14.4" hidden="1" x14ac:dyDescent="0.25">
      <c r="G210" s="237"/>
      <c r="V210" s="3"/>
    </row>
    <row r="211" spans="7:22" ht="14.4" hidden="1" x14ac:dyDescent="0.25">
      <c r="G211" s="237"/>
      <c r="V211" s="3"/>
    </row>
    <row r="212" spans="7:22" ht="14.4" hidden="1" x14ac:dyDescent="0.25">
      <c r="G212" s="237"/>
      <c r="V212" s="3"/>
    </row>
    <row r="213" spans="7:22" ht="14.4" hidden="1" x14ac:dyDescent="0.25">
      <c r="G213" s="237"/>
      <c r="V213" s="3"/>
    </row>
    <row r="214" spans="7:22" ht="14.4" hidden="1" x14ac:dyDescent="0.25">
      <c r="G214" s="237"/>
    </row>
    <row r="215" spans="7:22" ht="14.4" hidden="1" x14ac:dyDescent="0.25">
      <c r="G215" s="237"/>
    </row>
    <row r="216" spans="7:22" ht="14.4" hidden="1" x14ac:dyDescent="0.25">
      <c r="G216" s="237"/>
    </row>
    <row r="217" spans="7:22" ht="14.4" hidden="1" x14ac:dyDescent="0.25">
      <c r="G217" s="237"/>
    </row>
    <row r="218" spans="7:22" ht="14.4" hidden="1" x14ac:dyDescent="0.25">
      <c r="G218" s="237"/>
    </row>
    <row r="219" spans="7:22" ht="14.4" hidden="1" x14ac:dyDescent="0.25">
      <c r="G219" s="237"/>
    </row>
    <row r="220" spans="7:22" ht="14.4" hidden="1" x14ac:dyDescent="0.25">
      <c r="G220" s="237"/>
    </row>
    <row r="221" spans="7:22" ht="14.4" hidden="1" x14ac:dyDescent="0.25">
      <c r="G221" s="237"/>
    </row>
    <row r="222" spans="7:22" ht="14.4" hidden="1" x14ac:dyDescent="0.25">
      <c r="G222" s="237"/>
    </row>
    <row r="223" spans="7:22" ht="14.4" hidden="1" x14ac:dyDescent="0.25">
      <c r="G223" s="237"/>
    </row>
    <row r="224" spans="7:22" ht="14.4" hidden="1" x14ac:dyDescent="0.25">
      <c r="G224" s="237"/>
    </row>
    <row r="225" spans="7:7" ht="14.4" hidden="1" x14ac:dyDescent="0.25">
      <c r="G225" s="237"/>
    </row>
    <row r="226" spans="7:7" ht="14.4" hidden="1" x14ac:dyDescent="0.25">
      <c r="G226" s="237"/>
    </row>
    <row r="227" spans="7:7" ht="14.4" hidden="1" x14ac:dyDescent="0.25">
      <c r="G227" s="237"/>
    </row>
    <row r="228" spans="7:7" ht="14.4" hidden="1" x14ac:dyDescent="0.25">
      <c r="G228" s="237"/>
    </row>
    <row r="229" spans="7:7" ht="14.4" hidden="1" x14ac:dyDescent="0.25">
      <c r="G229" s="237"/>
    </row>
    <row r="230" spans="7:7" ht="14.4" hidden="1" x14ac:dyDescent="0.25">
      <c r="G230" s="237"/>
    </row>
    <row r="231" spans="7:7" ht="14.4" hidden="1" x14ac:dyDescent="0.25">
      <c r="G231" s="237"/>
    </row>
    <row r="232" spans="7:7" ht="14.4" hidden="1" x14ac:dyDescent="0.25">
      <c r="G232" s="237"/>
    </row>
    <row r="233" spans="7:7" ht="14.4" hidden="1" x14ac:dyDescent="0.25">
      <c r="G233" s="237"/>
    </row>
    <row r="234" spans="7:7" ht="14.4" hidden="1" x14ac:dyDescent="0.25">
      <c r="G234" s="237"/>
    </row>
    <row r="235" spans="7:7" ht="14.4" hidden="1" x14ac:dyDescent="0.25">
      <c r="G235" s="237"/>
    </row>
    <row r="236" spans="7:7" ht="14.4" hidden="1" x14ac:dyDescent="0.25">
      <c r="G236" s="237"/>
    </row>
    <row r="237" spans="7:7" ht="14.4" hidden="1" x14ac:dyDescent="0.25">
      <c r="G237" s="237"/>
    </row>
    <row r="238" spans="7:7" ht="14.4" hidden="1" x14ac:dyDescent="0.25">
      <c r="G238" s="237"/>
    </row>
    <row r="239" spans="7:7" ht="14.4" hidden="1" x14ac:dyDescent="0.25">
      <c r="G239" s="237"/>
    </row>
    <row r="240" spans="7:7" ht="14.4" hidden="1" x14ac:dyDescent="0.25">
      <c r="G240" s="237"/>
    </row>
    <row r="241" spans="7:7" ht="14.4" hidden="1" x14ac:dyDescent="0.25">
      <c r="G241" s="237"/>
    </row>
    <row r="242" spans="7:7" ht="14.4" hidden="1" x14ac:dyDescent="0.25">
      <c r="G242" s="237"/>
    </row>
    <row r="243" spans="7:7" ht="14.4" hidden="1" x14ac:dyDescent="0.25">
      <c r="G243" s="237"/>
    </row>
    <row r="244" spans="7:7" ht="14.4" hidden="1" x14ac:dyDescent="0.25">
      <c r="G244" s="237"/>
    </row>
    <row r="245" spans="7:7" ht="14.4" hidden="1" x14ac:dyDescent="0.25">
      <c r="G245" s="237"/>
    </row>
    <row r="246" spans="7:7" ht="14.4" hidden="1" x14ac:dyDescent="0.25">
      <c r="G246" s="237"/>
    </row>
    <row r="247" spans="7:7" ht="14.4" hidden="1" x14ac:dyDescent="0.25">
      <c r="G247" s="237"/>
    </row>
    <row r="248" spans="7:7" ht="14.4" hidden="1" x14ac:dyDescent="0.25">
      <c r="G248" s="237"/>
    </row>
    <row r="249" spans="7:7" ht="14.4" hidden="1" x14ac:dyDescent="0.25">
      <c r="G249" s="237"/>
    </row>
    <row r="250" spans="7:7" ht="14.4" hidden="1" x14ac:dyDescent="0.25">
      <c r="G250" s="237"/>
    </row>
    <row r="251" spans="7:7" ht="14.4" hidden="1" x14ac:dyDescent="0.25">
      <c r="G251" s="237"/>
    </row>
    <row r="252" spans="7:7" ht="14.4" hidden="1" x14ac:dyDescent="0.25">
      <c r="G252" s="237"/>
    </row>
    <row r="253" spans="7:7" ht="14.4" hidden="1" x14ac:dyDescent="0.25">
      <c r="G253" s="237"/>
    </row>
    <row r="254" spans="7:7" ht="14.4" hidden="1" x14ac:dyDescent="0.25">
      <c r="G254" s="237"/>
    </row>
    <row r="255" spans="7:7" ht="14.4" hidden="1" x14ac:dyDescent="0.25">
      <c r="G255" s="237"/>
    </row>
    <row r="256" spans="7:7" ht="14.4" hidden="1" x14ac:dyDescent="0.25">
      <c r="G256" s="237"/>
    </row>
    <row r="257" spans="7:7" ht="14.4" hidden="1" x14ac:dyDescent="0.25">
      <c r="G257" s="237"/>
    </row>
    <row r="258" spans="7:7" ht="14.4" hidden="1" x14ac:dyDescent="0.25">
      <c r="G258" s="237"/>
    </row>
    <row r="259" spans="7:7" ht="14.4" hidden="1" x14ac:dyDescent="0.25">
      <c r="G259" s="237"/>
    </row>
    <row r="260" spans="7:7" ht="14.4" hidden="1" x14ac:dyDescent="0.25">
      <c r="G260" s="237"/>
    </row>
    <row r="261" spans="7:7" ht="14.4" hidden="1" x14ac:dyDescent="0.25">
      <c r="G261" s="237"/>
    </row>
    <row r="262" spans="7:7" ht="14.4" hidden="1" x14ac:dyDescent="0.25">
      <c r="G262" s="237"/>
    </row>
    <row r="263" spans="7:7" ht="14.4" hidden="1" x14ac:dyDescent="0.25">
      <c r="G263" s="237"/>
    </row>
    <row r="264" spans="7:7" ht="14.4" hidden="1" x14ac:dyDescent="0.25">
      <c r="G264" s="237"/>
    </row>
    <row r="265" spans="7:7" ht="14.4" hidden="1" x14ac:dyDescent="0.25">
      <c r="G265" s="237"/>
    </row>
    <row r="266" spans="7:7" ht="14.4" hidden="1" x14ac:dyDescent="0.25">
      <c r="G266" s="237"/>
    </row>
    <row r="267" spans="7:7" ht="14.4" hidden="1" x14ac:dyDescent="0.25">
      <c r="G267" s="237"/>
    </row>
    <row r="268" spans="7:7" ht="14.4" hidden="1" x14ac:dyDescent="0.25">
      <c r="G268" s="237"/>
    </row>
    <row r="269" spans="7:7" ht="14.4" hidden="1" x14ac:dyDescent="0.25">
      <c r="G269" s="237"/>
    </row>
    <row r="270" spans="7:7" ht="14.4" hidden="1" x14ac:dyDescent="0.25">
      <c r="G270" s="237"/>
    </row>
    <row r="271" spans="7:7" ht="14.4" hidden="1" x14ac:dyDescent="0.25">
      <c r="G271" s="237"/>
    </row>
    <row r="272" spans="7:7" ht="14.4" hidden="1" x14ac:dyDescent="0.25">
      <c r="G272" s="237"/>
    </row>
    <row r="273" spans="7:7" ht="14.4" hidden="1" x14ac:dyDescent="0.25">
      <c r="G273" s="237"/>
    </row>
    <row r="274" spans="7:7" ht="14.4" hidden="1" x14ac:dyDescent="0.25">
      <c r="G274" s="237"/>
    </row>
    <row r="275" spans="7:7" ht="14.4" hidden="1" x14ac:dyDescent="0.25">
      <c r="G275" s="237"/>
    </row>
    <row r="276" spans="7:7" ht="14.4" hidden="1" x14ac:dyDescent="0.25">
      <c r="G276" s="237"/>
    </row>
    <row r="277" spans="7:7" ht="14.4" hidden="1" x14ac:dyDescent="0.25">
      <c r="G277" s="237"/>
    </row>
    <row r="278" spans="7:7" ht="14.4" hidden="1" x14ac:dyDescent="0.25">
      <c r="G278" s="237"/>
    </row>
    <row r="279" spans="7:7" ht="14.4" hidden="1" x14ac:dyDescent="0.25">
      <c r="G279" s="237"/>
    </row>
    <row r="280" spans="7:7" ht="14.4" hidden="1" x14ac:dyDescent="0.25">
      <c r="G280" s="237"/>
    </row>
    <row r="281" spans="7:7" ht="14.4" hidden="1" x14ac:dyDescent="0.25">
      <c r="G281" s="237"/>
    </row>
    <row r="282" spans="7:7" ht="14.4" hidden="1" x14ac:dyDescent="0.25">
      <c r="G282" s="237"/>
    </row>
    <row r="283" spans="7:7" ht="14.4" hidden="1" x14ac:dyDescent="0.25">
      <c r="G283" s="237"/>
    </row>
    <row r="284" spans="7:7" ht="14.4" hidden="1" x14ac:dyDescent="0.25">
      <c r="G284" s="237"/>
    </row>
    <row r="285" spans="7:7" ht="14.4" hidden="1" x14ac:dyDescent="0.25">
      <c r="G285" s="237"/>
    </row>
    <row r="286" spans="7:7" ht="14.4" hidden="1" x14ac:dyDescent="0.25">
      <c r="G286" s="237"/>
    </row>
    <row r="287" spans="7:7" ht="14.4" hidden="1" x14ac:dyDescent="0.25">
      <c r="G287" s="237"/>
    </row>
    <row r="288" spans="7:7" ht="14.4" hidden="1" x14ac:dyDescent="0.25">
      <c r="G288" s="237"/>
    </row>
    <row r="289" spans="7:7" ht="14.4" hidden="1" x14ac:dyDescent="0.25">
      <c r="G289" s="237"/>
    </row>
    <row r="290" spans="7:7" ht="14.4" hidden="1" x14ac:dyDescent="0.25">
      <c r="G290" s="237"/>
    </row>
    <row r="291" spans="7:7" ht="14.4" hidden="1" x14ac:dyDescent="0.25">
      <c r="G291" s="237"/>
    </row>
    <row r="292" spans="7:7" ht="14.4" hidden="1" x14ac:dyDescent="0.25">
      <c r="G292" s="237"/>
    </row>
    <row r="293" spans="7:7" ht="14.4" hidden="1" x14ac:dyDescent="0.25"/>
    <row r="294" spans="7:7" ht="14.4" hidden="1" x14ac:dyDescent="0.25"/>
  </sheetData>
  <sheetProtection algorithmName="SHA-512" hashValue="osSHDL7K7CP1TTpA6jm6rhX6JdOf+U5NzLyokLMlnqRgJvgIVoxTpG3PcOnvqAu9zCRAtjOQ7MhZTmQf5iRkjQ==" saltValue="MazfTdL0Wviadcp09tJA0w==" spinCount="100000" sheet="1" objects="1" scenarios="1" selectLockedCells="1"/>
  <mergeCells count="16">
    <mergeCell ref="G43:J44"/>
    <mergeCell ref="C51:C59"/>
    <mergeCell ref="C69:C77"/>
    <mergeCell ref="C87:C95"/>
    <mergeCell ref="C21:C24"/>
    <mergeCell ref="C27:C31"/>
    <mergeCell ref="I27:J29"/>
    <mergeCell ref="G34:I35"/>
    <mergeCell ref="R37:T41"/>
    <mergeCell ref="E10:G11"/>
    <mergeCell ref="H10:I11"/>
    <mergeCell ref="L10:T10"/>
    <mergeCell ref="L11:T11"/>
    <mergeCell ref="E14:G14"/>
    <mergeCell ref="E15:G15"/>
    <mergeCell ref="E16:G16"/>
  </mergeCells>
  <conditionalFormatting sqref="G82 G86:G97 I86:I97 K86:K97 M86:M97 O86:O97">
    <cfRule type="expression" dxfId="215" priority="72">
      <formula>IF(G$42=3,0,1)</formula>
    </cfRule>
  </conditionalFormatting>
  <conditionalFormatting sqref="G64 G68:G79 I68:I79 K68:K79 M68:M79 O68:O79">
    <cfRule type="expression" dxfId="214" priority="71">
      <formula>IF(G$42&gt;1,0,1)</formula>
    </cfRule>
  </conditionalFormatting>
  <conditionalFormatting sqref="I82">
    <cfRule type="expression" dxfId="213" priority="70">
      <formula>IF(I$42=3,0,1)</formula>
    </cfRule>
  </conditionalFormatting>
  <conditionalFormatting sqref="I64">
    <cfRule type="expression" dxfId="212" priority="69">
      <formula>IF(I$42&gt;1,0,1)</formula>
    </cfRule>
  </conditionalFormatting>
  <conditionalFormatting sqref="K82">
    <cfRule type="expression" dxfId="211" priority="68">
      <formula>IF(K$42=3,0,1)</formula>
    </cfRule>
  </conditionalFormatting>
  <conditionalFormatting sqref="K64">
    <cfRule type="expression" dxfId="210" priority="67">
      <formula>IF(K$42&gt;1,0,1)</formula>
    </cfRule>
  </conditionalFormatting>
  <conditionalFormatting sqref="M82">
    <cfRule type="expression" dxfId="209" priority="66">
      <formula>IF(M$42=3,0,1)</formula>
    </cfRule>
  </conditionalFormatting>
  <conditionalFormatting sqref="M64">
    <cfRule type="expression" dxfId="208" priority="65">
      <formula>IF(M$42&gt;1,0,1)</formula>
    </cfRule>
  </conditionalFormatting>
  <conditionalFormatting sqref="O82">
    <cfRule type="expression" dxfId="207" priority="64">
      <formula>IF(O$42=3,0,1)</formula>
    </cfRule>
  </conditionalFormatting>
  <conditionalFormatting sqref="O64">
    <cfRule type="expression" dxfId="206" priority="63">
      <formula>IF(O$42&gt;1,0,1)</formula>
    </cfRule>
  </conditionalFormatting>
  <conditionalFormatting sqref="O36:O39 O43:O47 O50:O61 O41">
    <cfRule type="expression" dxfId="205" priority="62">
      <formula>IF($G$33=5,0,1)</formula>
    </cfRule>
  </conditionalFormatting>
  <conditionalFormatting sqref="M36:M39 M43:M47 M50:M61 M41">
    <cfRule type="expression" dxfId="204" priority="61">
      <formula>IF($G$33&gt;3,0,1)</formula>
    </cfRule>
  </conditionalFormatting>
  <conditionalFormatting sqref="K36:K39 K43:K47 K50:K61 K41">
    <cfRule type="expression" dxfId="203" priority="60">
      <formula>IF($G$33&gt;2,0,1)</formula>
    </cfRule>
  </conditionalFormatting>
  <conditionalFormatting sqref="I36:I39 I46:I47 I50:I61 I41">
    <cfRule type="expression" dxfId="202" priority="59">
      <formula>IF($G$33&gt;1,0,1)</formula>
    </cfRule>
  </conditionalFormatting>
  <conditionalFormatting sqref="M16:M17">
    <cfRule type="expression" dxfId="201" priority="58">
      <formula>IF(OR(ISERROR($G$24),ISERROR($G$30)),1,0)</formula>
    </cfRule>
  </conditionalFormatting>
  <conditionalFormatting sqref="M28">
    <cfRule type="expression" dxfId="200" priority="57">
      <formula>IF(AND($S$32&gt;0,$S$32=SUM($S$33:$S$36)/4),0,1)</formula>
    </cfRule>
  </conditionalFormatting>
  <conditionalFormatting sqref="O42">
    <cfRule type="expression" dxfId="199" priority="56">
      <formula>IF($G$33=5,0,1)</formula>
    </cfRule>
  </conditionalFormatting>
  <conditionalFormatting sqref="M42">
    <cfRule type="expression" dxfId="198" priority="55">
      <formula>IF($G$33&gt;3,0,1)</formula>
    </cfRule>
  </conditionalFormatting>
  <conditionalFormatting sqref="K42">
    <cfRule type="expression" dxfId="197" priority="54">
      <formula>IF($G$33&gt;2,0,1)</formula>
    </cfRule>
  </conditionalFormatting>
  <conditionalFormatting sqref="I42">
    <cfRule type="expression" dxfId="196" priority="53">
      <formula>IF($G$33&gt;1,0,1)</formula>
    </cfRule>
  </conditionalFormatting>
  <conditionalFormatting sqref="P32:T36 R37:T41">
    <cfRule type="expression" dxfId="195" priority="52">
      <formula>IF(SUM($G$42:$O$42)&gt;0,0,1)</formula>
    </cfRule>
  </conditionalFormatting>
  <conditionalFormatting sqref="O36">
    <cfRule type="expression" dxfId="194" priority="51">
      <formula>IF(SUM($G$42:$O$42)&gt;0,1,0)</formula>
    </cfRule>
  </conditionalFormatting>
  <conditionalFormatting sqref="M18">
    <cfRule type="expression" dxfId="193" priority="50">
      <formula>IF(OR(ISERROR($G$24),ISERROR($G$30)),1,0)</formula>
    </cfRule>
  </conditionalFormatting>
  <conditionalFormatting sqref="G49">
    <cfRule type="expression" dxfId="192" priority="49">
      <formula>IF(G$48="Must set a base year for this product",0,1)</formula>
    </cfRule>
  </conditionalFormatting>
  <conditionalFormatting sqref="I49">
    <cfRule type="expression" dxfId="191" priority="48">
      <formula>IF(I$48="Must set a base year for this product",0,1)</formula>
    </cfRule>
  </conditionalFormatting>
  <conditionalFormatting sqref="K49">
    <cfRule type="expression" dxfId="190" priority="47">
      <formula>IF(K$48="Must set a base year for this product",0,1)</formula>
    </cfRule>
  </conditionalFormatting>
  <conditionalFormatting sqref="M49">
    <cfRule type="expression" dxfId="189" priority="46">
      <formula>IF(M$48="Must set a base year for this product",0,1)</formula>
    </cfRule>
  </conditionalFormatting>
  <conditionalFormatting sqref="O49">
    <cfRule type="expression" dxfId="188" priority="45">
      <formula>IF(O$48="Must set a base year for this product",0,1)</formula>
    </cfRule>
  </conditionalFormatting>
  <conditionalFormatting sqref="O48">
    <cfRule type="expression" dxfId="187" priority="44">
      <formula>IF($G$33=5,0,1)</formula>
    </cfRule>
  </conditionalFormatting>
  <conditionalFormatting sqref="M48">
    <cfRule type="expression" dxfId="186" priority="43">
      <formula>IF($G$33&gt;3,0,1)</formula>
    </cfRule>
  </conditionalFormatting>
  <conditionalFormatting sqref="K48">
    <cfRule type="expression" dxfId="185" priority="42">
      <formula>IF($G$33&gt;2,0,1)</formula>
    </cfRule>
  </conditionalFormatting>
  <conditionalFormatting sqref="I48">
    <cfRule type="expression" dxfId="184" priority="41">
      <formula>IF($G$33&gt;1,0,1)</formula>
    </cfRule>
  </conditionalFormatting>
  <conditionalFormatting sqref="O65">
    <cfRule type="expression" dxfId="183" priority="40">
      <formula>IF($G$33=5,0,1)</formula>
    </cfRule>
  </conditionalFormatting>
  <conditionalFormatting sqref="M65">
    <cfRule type="expression" dxfId="182" priority="39">
      <formula>IF($G$33&gt;3,0,1)</formula>
    </cfRule>
  </conditionalFormatting>
  <conditionalFormatting sqref="K65">
    <cfRule type="expression" dxfId="181" priority="38">
      <formula>IF($G$33&gt;2,0,1)</formula>
    </cfRule>
  </conditionalFormatting>
  <conditionalFormatting sqref="I65">
    <cfRule type="expression" dxfId="180" priority="37">
      <formula>IF($G$33&gt;1,0,1)</formula>
    </cfRule>
  </conditionalFormatting>
  <conditionalFormatting sqref="G67">
    <cfRule type="expression" dxfId="179" priority="36">
      <formula>IF(G$66="Must set a base year for this product",0,1)</formula>
    </cfRule>
  </conditionalFormatting>
  <conditionalFormatting sqref="I67">
    <cfRule type="expression" dxfId="178" priority="35">
      <formula>IF(I$66="Must set a base year for this product",0,1)</formula>
    </cfRule>
  </conditionalFormatting>
  <conditionalFormatting sqref="K67">
    <cfRule type="expression" dxfId="177" priority="34">
      <formula>IF(K$66="Must set a base year for this product",0,1)</formula>
    </cfRule>
  </conditionalFormatting>
  <conditionalFormatting sqref="M67">
    <cfRule type="expression" dxfId="176" priority="33">
      <formula>IF(M$66="Must set a base year for this product",0,1)</formula>
    </cfRule>
  </conditionalFormatting>
  <conditionalFormatting sqref="O67">
    <cfRule type="expression" dxfId="175" priority="32">
      <formula>IF(O$66="Must set a base year for this product",0,1)</formula>
    </cfRule>
  </conditionalFormatting>
  <conditionalFormatting sqref="O66">
    <cfRule type="expression" dxfId="174" priority="31">
      <formula>IF($G$33=5,0,1)</formula>
    </cfRule>
  </conditionalFormatting>
  <conditionalFormatting sqref="M66">
    <cfRule type="expression" dxfId="173" priority="30">
      <formula>IF($G$33&gt;3,0,1)</formula>
    </cfRule>
  </conditionalFormatting>
  <conditionalFormatting sqref="K66">
    <cfRule type="expression" dxfId="172" priority="29">
      <formula>IF($G$33&gt;3,0,1)</formula>
    </cfRule>
  </conditionalFormatting>
  <conditionalFormatting sqref="I66">
    <cfRule type="expression" dxfId="171" priority="28">
      <formula>IF($G$33&gt;1,0,1)</formula>
    </cfRule>
  </conditionalFormatting>
  <conditionalFormatting sqref="M65:M66">
    <cfRule type="expression" dxfId="170" priority="27">
      <formula>IF($M$42&gt;1,0,1)</formula>
    </cfRule>
  </conditionalFormatting>
  <conditionalFormatting sqref="K65:K66">
    <cfRule type="expression" dxfId="169" priority="26">
      <formula>IF($K$42&gt;1,0,1)</formula>
    </cfRule>
  </conditionalFormatting>
  <conditionalFormatting sqref="I65:I66">
    <cfRule type="expression" dxfId="168" priority="25">
      <formula>IF($I$42&gt;1,0,1)</formula>
    </cfRule>
  </conditionalFormatting>
  <conditionalFormatting sqref="G65:G66">
    <cfRule type="expression" dxfId="167" priority="24">
      <formula>IF($G$42&gt;1,0,1)</formula>
    </cfRule>
  </conditionalFormatting>
  <conditionalFormatting sqref="O65:O66">
    <cfRule type="expression" dxfId="166" priority="23">
      <formula>IF($O$42&gt;1,0,1)</formula>
    </cfRule>
  </conditionalFormatting>
  <conditionalFormatting sqref="O83">
    <cfRule type="expression" dxfId="165" priority="22">
      <formula>IF($G$33=5,0,1)</formula>
    </cfRule>
  </conditionalFormatting>
  <conditionalFormatting sqref="M83">
    <cfRule type="expression" dxfId="164" priority="21">
      <formula>IF($G$33&gt;3,0,1)</formula>
    </cfRule>
  </conditionalFormatting>
  <conditionalFormatting sqref="K83">
    <cfRule type="expression" dxfId="163" priority="20">
      <formula>IF($G$33&gt;2,0,1)</formula>
    </cfRule>
  </conditionalFormatting>
  <conditionalFormatting sqref="I83">
    <cfRule type="expression" dxfId="162" priority="19">
      <formula>IF($G$33&gt;1,0,1)</formula>
    </cfRule>
  </conditionalFormatting>
  <conditionalFormatting sqref="G85">
    <cfRule type="expression" dxfId="161" priority="18">
      <formula>IF(G$84="Must set a base year for this product",0,1)</formula>
    </cfRule>
  </conditionalFormatting>
  <conditionalFormatting sqref="I85">
    <cfRule type="expression" dxfId="160" priority="17">
      <formula>IF(I$84="Must set a base year for this product",0,1)</formula>
    </cfRule>
  </conditionalFormatting>
  <conditionalFormatting sqref="K85">
    <cfRule type="expression" dxfId="159" priority="16">
      <formula>IF(K$84="Must set a base year for this product",0,1)</formula>
    </cfRule>
  </conditionalFormatting>
  <conditionalFormatting sqref="M85">
    <cfRule type="expression" dxfId="158" priority="15">
      <formula>IF(M$84="Must set a base year for this product",0,1)</formula>
    </cfRule>
  </conditionalFormatting>
  <conditionalFormatting sqref="O85">
    <cfRule type="expression" dxfId="157" priority="14">
      <formula>IF(O$84="Must set a base year for this product",0,1)</formula>
    </cfRule>
  </conditionalFormatting>
  <conditionalFormatting sqref="O84">
    <cfRule type="expression" dxfId="156" priority="13">
      <formula>IF($G$33=5,0,1)</formula>
    </cfRule>
  </conditionalFormatting>
  <conditionalFormatting sqref="M84">
    <cfRule type="expression" dxfId="155" priority="12">
      <formula>IF($G$33&gt;3,0,1)</formula>
    </cfRule>
  </conditionalFormatting>
  <conditionalFormatting sqref="K84">
    <cfRule type="expression" dxfId="154" priority="11">
      <formula>IF($G$33&gt;3,0,1)</formula>
    </cfRule>
  </conditionalFormatting>
  <conditionalFormatting sqref="I84">
    <cfRule type="expression" dxfId="153" priority="10">
      <formula>IF($G$33&gt;1,0,1)</formula>
    </cfRule>
  </conditionalFormatting>
  <conditionalFormatting sqref="M83:M84">
    <cfRule type="expression" dxfId="152" priority="9">
      <formula>IF($M$42&gt;2,0,1)</formula>
    </cfRule>
  </conditionalFormatting>
  <conditionalFormatting sqref="K83:K84">
    <cfRule type="expression" dxfId="151" priority="8">
      <formula>IF($K$42&gt;2,0,1)</formula>
    </cfRule>
  </conditionalFormatting>
  <conditionalFormatting sqref="I83:I84">
    <cfRule type="expression" dxfId="150" priority="7">
      <formula>IF($I$42&gt;2,0,1)</formula>
    </cfRule>
  </conditionalFormatting>
  <conditionalFormatting sqref="G83:G84">
    <cfRule type="expression" dxfId="149" priority="6">
      <formula>IF($G$42&gt;2,0,1)</formula>
    </cfRule>
  </conditionalFormatting>
  <conditionalFormatting sqref="O83:O84">
    <cfRule type="expression" dxfId="148" priority="4">
      <formula>IF($O$42&gt;2,0,1)</formula>
    </cfRule>
    <cfRule type="expression" dxfId="147" priority="5">
      <formula>IF($O$42&gt;1,0,1)</formula>
    </cfRule>
  </conditionalFormatting>
  <conditionalFormatting sqref="I21:I24">
    <cfRule type="expression" dxfId="146" priority="3">
      <formula>IF($I$20&lt;&gt;"",0,1)</formula>
    </cfRule>
  </conditionalFormatting>
  <conditionalFormatting sqref="M21:M26">
    <cfRule type="expression" dxfId="145" priority="2">
      <formula>IF(AND($S$32&gt;0,$S$32=SUM($S$33:$S$36)/4),0,1)</formula>
    </cfRule>
  </conditionalFormatting>
  <conditionalFormatting sqref="M27">
    <cfRule type="expression" dxfId="144" priority="1">
      <formula>IF(AND($S$32&gt;0,$S$32=SUM($S$33:$S$36)/4),0,1)</formula>
    </cfRule>
  </conditionalFormatting>
  <dataValidations count="4">
    <dataValidation type="list" allowBlank="1" showInputMessage="1" showErrorMessage="1" sqref="O85 E16:G16 G67 I67 K67 M67 O67 G49 I49 K49 M49 O49 G85 I85 K85 M85" xr:uid="{00000000-0002-0000-0100-000000000000}">
      <formula1>$G$100:$G$160</formula1>
    </dataValidation>
    <dataValidation type="list" allowBlank="1" showInputMessage="1" showErrorMessage="1" sqref="G47 I47 K47 M47 O47 G65 I65 K65 M65 O65 G83 I83 K83 M83 O83" xr:uid="{00000000-0002-0000-0100-000001000000}">
      <formula1>"Constantly,Started after TU base year,Stopped after TU base year"</formula1>
    </dataValidation>
    <dataValidation type="list" allowBlank="1" showInputMessage="1" showErrorMessage="1" sqref="G42 I42 K42 M42 O42" xr:uid="{00000000-0002-0000-0100-000002000000}">
      <formula1>"1,2,3"</formula1>
    </dataValidation>
    <dataValidation type="list" allowBlank="1" showInputMessage="1" showErrorMessage="1" sqref="G33" xr:uid="{00000000-0002-0000-0100-000003000000}">
      <formula1>"1,2,3,4,5"</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5000000}">
          <x14:formula1>
            <xm:f>'4. Calculating primary energy'!$B$8:$B$18</xm:f>
          </x14:formula1>
          <xm:sqref>D54:D56 D72:D74 D90:D92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BK291"/>
  <sheetViews>
    <sheetView zoomScaleNormal="100" workbookViewId="0">
      <pane ySplit="12" topLeftCell="A13" activePane="bottomLeft" state="frozen"/>
      <selection activeCell="E36" sqref="E36"/>
      <selection pane="bottomLeft" activeCell="A97" sqref="A97:XFD290"/>
    </sheetView>
  </sheetViews>
  <sheetFormatPr defaultColWidth="0" defaultRowHeight="15" customHeight="1" x14ac:dyDescent="0.25"/>
  <cols>
    <col min="1" max="1" width="2.19921875" style="146" customWidth="1"/>
    <col min="2" max="2" width="5.3984375" style="146" customWidth="1"/>
    <col min="3" max="3" width="15.3984375" style="146" customWidth="1"/>
    <col min="4" max="4" width="28.59765625" style="146" customWidth="1"/>
    <col min="5" max="5" width="10.3984375" style="147" customWidth="1"/>
    <col min="6" max="6" width="1.3984375" style="146" customWidth="1"/>
    <col min="7" max="7" width="25.69921875" style="146" customWidth="1"/>
    <col min="8" max="8" width="3.5" style="146" customWidth="1"/>
    <col min="9" max="9" width="25.69921875" style="146" customWidth="1"/>
    <col min="10" max="10" width="3.5" style="146" customWidth="1"/>
    <col min="11" max="11" width="25.69921875" style="148" customWidth="1"/>
    <col min="12" max="12" width="3.5" style="148" customWidth="1"/>
    <col min="13" max="13" width="25.69921875" style="148" customWidth="1"/>
    <col min="14" max="14" width="3.5" style="148" customWidth="1"/>
    <col min="15" max="15" width="25.69921875" style="148" customWidth="1"/>
    <col min="16" max="16" width="5.8984375" style="148" customWidth="1"/>
    <col min="17" max="17" width="3.5" style="148" customWidth="1"/>
    <col min="18" max="18" width="37.59765625" style="148" customWidth="1"/>
    <col min="19" max="19" width="5.8984375" style="148" customWidth="1"/>
    <col min="20" max="20" width="5" style="148" customWidth="1"/>
    <col min="21" max="21" width="4.09765625" style="148" customWidth="1"/>
    <col min="22" max="22" width="20.19921875" style="148" hidden="1" customWidth="1"/>
    <col min="23" max="23" width="5.09765625" style="148" customWidth="1"/>
    <col min="24" max="29" width="10.8984375" style="148" hidden="1" customWidth="1"/>
    <col min="30" max="31" width="10.8984375" style="234" hidden="1" customWidth="1"/>
    <col min="32" max="38" width="10.8984375" style="149" hidden="1" customWidth="1"/>
    <col min="39" max="16384" width="9" style="149" hidden="1"/>
  </cols>
  <sheetData>
    <row r="1" spans="1:63" s="141" customFormat="1" ht="6" customHeight="1" x14ac:dyDescent="0.3">
      <c r="A1" s="138"/>
      <c r="B1" s="138"/>
      <c r="C1" s="138"/>
      <c r="D1" s="138"/>
      <c r="E1" s="139"/>
      <c r="F1" s="138"/>
      <c r="G1" s="138"/>
      <c r="H1" s="138"/>
      <c r="I1" s="138"/>
      <c r="J1" s="138"/>
      <c r="K1" s="140"/>
      <c r="L1" s="140"/>
      <c r="M1" s="140"/>
      <c r="N1" s="140"/>
      <c r="O1" s="140"/>
      <c r="P1" s="140"/>
      <c r="Q1" s="140"/>
      <c r="R1" s="140"/>
      <c r="S1" s="140"/>
      <c r="T1" s="140"/>
      <c r="U1" s="140"/>
      <c r="V1" s="140"/>
      <c r="W1" s="140"/>
      <c r="X1" s="140"/>
      <c r="Y1" s="140"/>
      <c r="Z1" s="140"/>
      <c r="AA1" s="140"/>
      <c r="AB1" s="140"/>
      <c r="AC1" s="140"/>
      <c r="AD1" s="140"/>
      <c r="AE1" s="140"/>
      <c r="AF1" s="138"/>
      <c r="AG1" s="138"/>
      <c r="AH1" s="138"/>
      <c r="AI1" s="138"/>
      <c r="AJ1" s="138"/>
      <c r="AK1" s="138"/>
      <c r="AL1" s="138"/>
    </row>
    <row r="2" spans="1:63" s="141" customFormat="1" ht="23.4" x14ac:dyDescent="0.45">
      <c r="A2" s="138"/>
      <c r="B2" s="142" t="s">
        <v>0</v>
      </c>
      <c r="C2" s="142"/>
      <c r="D2" s="138"/>
      <c r="E2" s="139"/>
      <c r="F2" s="138"/>
      <c r="G2" s="138"/>
      <c r="I2" s="138"/>
      <c r="K2" s="261" t="s">
        <v>118</v>
      </c>
      <c r="L2" s="140"/>
      <c r="M2" s="140"/>
      <c r="N2" s="140"/>
      <c r="O2" s="140"/>
      <c r="P2" s="140"/>
      <c r="Q2" s="140"/>
      <c r="R2" s="140"/>
      <c r="S2" s="140"/>
      <c r="T2" s="140"/>
      <c r="U2" s="140"/>
      <c r="V2" s="140"/>
      <c r="W2" s="140"/>
      <c r="X2" s="140"/>
      <c r="Y2" s="140"/>
      <c r="Z2" s="140"/>
      <c r="AA2" s="140"/>
      <c r="AB2" s="140"/>
      <c r="AC2" s="140"/>
      <c r="AD2" s="140"/>
      <c r="AE2" s="140"/>
      <c r="AF2" s="138"/>
      <c r="AG2" s="138"/>
      <c r="AH2" s="138"/>
      <c r="AI2" s="138"/>
      <c r="AJ2" s="138"/>
      <c r="AK2" s="138"/>
      <c r="AL2" s="138"/>
    </row>
    <row r="3" spans="1:63" s="141" customFormat="1" ht="8.25" customHeight="1" x14ac:dyDescent="0.3">
      <c r="A3" s="138"/>
      <c r="B3" s="138"/>
      <c r="C3" s="138"/>
      <c r="D3" s="138"/>
      <c r="E3" s="139"/>
      <c r="F3" s="138"/>
      <c r="G3" s="138"/>
      <c r="H3" s="138"/>
      <c r="I3" s="138"/>
      <c r="J3" s="138"/>
      <c r="K3" s="140"/>
      <c r="L3" s="140"/>
      <c r="M3" s="140"/>
      <c r="N3" s="140"/>
      <c r="O3" s="140"/>
      <c r="P3" s="140"/>
      <c r="Q3" s="140"/>
      <c r="R3" s="140"/>
      <c r="S3" s="140"/>
      <c r="T3" s="140"/>
      <c r="U3" s="140"/>
      <c r="V3" s="140"/>
      <c r="W3" s="140"/>
      <c r="X3" s="140"/>
      <c r="Y3" s="140"/>
      <c r="Z3" s="140"/>
      <c r="AA3" s="140"/>
      <c r="AB3" s="140"/>
      <c r="AC3" s="140"/>
      <c r="AD3" s="140"/>
      <c r="AE3" s="140"/>
      <c r="AF3" s="138"/>
      <c r="AG3" s="138"/>
      <c r="AH3" s="138"/>
      <c r="AI3" s="138"/>
      <c r="AJ3" s="138"/>
      <c r="AK3" s="138"/>
      <c r="AL3" s="138"/>
    </row>
    <row r="4" spans="1:63" s="141" customFormat="1" ht="18" x14ac:dyDescent="0.35">
      <c r="A4" s="138"/>
      <c r="B4" s="143" t="s">
        <v>141</v>
      </c>
      <c r="C4" s="144"/>
      <c r="D4" s="138"/>
      <c r="E4" s="139"/>
      <c r="F4" s="138"/>
      <c r="G4" s="138"/>
      <c r="H4" s="138"/>
      <c r="I4" s="138"/>
      <c r="J4" s="138"/>
      <c r="K4" s="343"/>
      <c r="L4" s="140"/>
      <c r="M4" s="140"/>
      <c r="N4" s="140"/>
      <c r="O4" s="140"/>
      <c r="P4" s="140"/>
      <c r="Q4" s="140"/>
      <c r="R4" s="140"/>
      <c r="S4" s="140"/>
      <c r="T4" s="140"/>
      <c r="U4" s="140"/>
      <c r="V4" s="140"/>
      <c r="W4" s="140"/>
      <c r="X4" s="140"/>
      <c r="Y4" s="140"/>
      <c r="Z4" s="140"/>
      <c r="AA4" s="140"/>
      <c r="AB4" s="140"/>
      <c r="AC4" s="140"/>
      <c r="AD4" s="140"/>
      <c r="AE4" s="140"/>
      <c r="AF4" s="138"/>
      <c r="AG4" s="138"/>
      <c r="AH4" s="138"/>
      <c r="AI4" s="138"/>
      <c r="AJ4" s="138"/>
      <c r="AK4" s="138"/>
      <c r="AL4" s="138"/>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row>
    <row r="5" spans="1:63" s="150" customFormat="1" ht="14.4" x14ac:dyDescent="0.25">
      <c r="A5" s="146"/>
      <c r="B5" s="146"/>
      <c r="C5" s="146"/>
      <c r="D5" s="146"/>
      <c r="E5" s="147"/>
      <c r="F5" s="146"/>
      <c r="G5" s="146"/>
      <c r="H5" s="146"/>
      <c r="I5" s="146"/>
      <c r="J5" s="146"/>
      <c r="K5" s="343"/>
      <c r="L5" s="148"/>
      <c r="M5" s="148"/>
      <c r="N5" s="148"/>
      <c r="O5" s="148"/>
      <c r="P5" s="148"/>
      <c r="Q5" s="148"/>
      <c r="R5" s="148"/>
      <c r="S5" s="148"/>
      <c r="T5" s="148"/>
      <c r="U5" s="148"/>
      <c r="V5" s="148"/>
      <c r="W5" s="148"/>
      <c r="X5" s="148"/>
      <c r="Y5" s="148"/>
      <c r="Z5" s="148"/>
      <c r="AA5" s="148"/>
      <c r="AB5" s="148"/>
      <c r="AC5" s="148"/>
      <c r="AD5" s="148"/>
      <c r="AE5" s="148"/>
      <c r="AF5" s="146"/>
      <c r="AG5" s="146"/>
      <c r="AH5" s="146"/>
      <c r="AI5" s="146"/>
      <c r="AJ5" s="146"/>
      <c r="AK5" s="146"/>
      <c r="AL5" s="146"/>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K5" s="149"/>
    </row>
    <row r="6" spans="1:63" s="150" customFormat="1" ht="15" customHeight="1" x14ac:dyDescent="0.25">
      <c r="A6" s="146"/>
      <c r="B6" s="146"/>
      <c r="C6" s="151" t="s">
        <v>123</v>
      </c>
      <c r="D6" s="152"/>
      <c r="E6" s="153"/>
      <c r="F6" s="152"/>
      <c r="G6" s="152"/>
      <c r="H6" s="152"/>
      <c r="I6" s="152"/>
      <c r="J6" s="146"/>
      <c r="K6" s="148"/>
      <c r="L6" s="148"/>
      <c r="M6" s="148"/>
      <c r="N6" s="148"/>
      <c r="O6" s="148"/>
      <c r="P6" s="148"/>
      <c r="Q6" s="148"/>
      <c r="R6" s="148"/>
      <c r="S6" s="148"/>
      <c r="T6" s="148"/>
      <c r="U6" s="148"/>
      <c r="V6" s="148"/>
      <c r="W6" s="148"/>
      <c r="X6" s="148"/>
      <c r="Y6" s="148"/>
      <c r="Z6" s="148"/>
      <c r="AA6" s="148"/>
      <c r="AB6" s="148"/>
      <c r="AC6" s="148"/>
      <c r="AD6" s="148"/>
      <c r="AE6" s="148"/>
      <c r="AF6" s="146"/>
      <c r="AG6" s="146"/>
      <c r="AH6" s="146"/>
      <c r="AI6" s="146"/>
      <c r="AJ6" s="146"/>
      <c r="AK6" s="146"/>
      <c r="AL6" s="146"/>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row>
    <row r="7" spans="1:63" s="150" customFormat="1" ht="11.25" customHeight="1" x14ac:dyDescent="0.25">
      <c r="A7" s="146"/>
      <c r="B7" s="146"/>
      <c r="C7" s="154"/>
      <c r="D7" s="154"/>
      <c r="E7" s="155"/>
      <c r="F7" s="154"/>
      <c r="G7" s="154"/>
      <c r="H7" s="154"/>
      <c r="I7" s="154"/>
      <c r="J7" s="146"/>
      <c r="K7" s="148"/>
      <c r="L7" s="148"/>
      <c r="M7" s="148"/>
      <c r="N7" s="148"/>
      <c r="O7" s="148"/>
      <c r="P7" s="148"/>
      <c r="Q7" s="148"/>
      <c r="R7" s="148"/>
      <c r="S7" s="148"/>
      <c r="T7" s="148"/>
      <c r="U7" s="148"/>
      <c r="V7" s="148"/>
      <c r="W7" s="148"/>
      <c r="X7" s="148"/>
      <c r="Y7" s="148"/>
      <c r="Z7" s="148"/>
      <c r="AA7" s="148"/>
      <c r="AB7" s="148"/>
      <c r="AC7" s="148"/>
      <c r="AD7" s="148"/>
      <c r="AE7" s="148"/>
      <c r="AF7" s="146"/>
      <c r="AG7" s="146"/>
      <c r="AH7" s="146"/>
      <c r="AI7" s="146"/>
      <c r="AJ7" s="146"/>
      <c r="AK7" s="146"/>
      <c r="AL7" s="146"/>
      <c r="AM7" s="149"/>
      <c r="AN7" s="149"/>
      <c r="AO7" s="149"/>
      <c r="AP7" s="149"/>
      <c r="AQ7" s="149"/>
      <c r="AR7" s="149"/>
      <c r="AS7" s="149"/>
      <c r="AT7" s="149"/>
      <c r="AU7" s="149"/>
      <c r="AV7" s="149"/>
      <c r="AW7" s="149"/>
      <c r="AX7" s="149"/>
      <c r="AY7" s="149"/>
      <c r="AZ7" s="149"/>
      <c r="BA7" s="149"/>
      <c r="BB7" s="149"/>
      <c r="BC7" s="149"/>
      <c r="BD7" s="149"/>
      <c r="BE7" s="149"/>
      <c r="BF7" s="149"/>
      <c r="BG7" s="149"/>
      <c r="BH7" s="149"/>
      <c r="BI7" s="149"/>
      <c r="BJ7" s="149"/>
      <c r="BK7" s="149"/>
    </row>
    <row r="8" spans="1:63" s="150" customFormat="1" ht="19.5" customHeight="1" x14ac:dyDescent="0.25">
      <c r="A8" s="146"/>
      <c r="B8" s="146"/>
      <c r="C8" s="156" t="s">
        <v>95</v>
      </c>
      <c r="D8" s="146"/>
      <c r="E8" s="147"/>
      <c r="F8" s="146"/>
      <c r="G8" s="146"/>
      <c r="H8" s="146"/>
      <c r="I8" s="154"/>
      <c r="J8" s="146"/>
      <c r="K8" s="148"/>
      <c r="L8" s="148"/>
      <c r="M8" s="148"/>
      <c r="N8" s="148"/>
      <c r="O8" s="148"/>
      <c r="P8" s="148"/>
      <c r="Q8" s="148"/>
      <c r="R8" s="148"/>
      <c r="S8" s="148"/>
      <c r="T8" s="148"/>
      <c r="U8" s="148"/>
      <c r="V8" s="148"/>
      <c r="W8" s="148"/>
      <c r="X8" s="148"/>
      <c r="Y8" s="148"/>
      <c r="Z8" s="148"/>
      <c r="AA8" s="148"/>
      <c r="AB8" s="148"/>
      <c r="AC8" s="148"/>
      <c r="AD8" s="148"/>
      <c r="AE8" s="148"/>
      <c r="AF8" s="146"/>
      <c r="AG8" s="146"/>
      <c r="AH8" s="146"/>
      <c r="AI8" s="146"/>
      <c r="AJ8" s="146"/>
      <c r="AK8" s="146"/>
      <c r="AL8" s="146"/>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149"/>
      <c r="BK8" s="149"/>
    </row>
    <row r="9" spans="1:63" s="150" customFormat="1" ht="7.5" customHeight="1" x14ac:dyDescent="0.25">
      <c r="A9" s="146"/>
      <c r="B9" s="146"/>
      <c r="C9" s="157"/>
      <c r="D9" s="146"/>
      <c r="E9" s="147"/>
      <c r="F9" s="146"/>
      <c r="G9" s="146"/>
      <c r="H9" s="146"/>
      <c r="I9" s="154"/>
      <c r="J9" s="146"/>
      <c r="K9" s="148"/>
      <c r="L9" s="148"/>
      <c r="M9" s="148"/>
      <c r="N9" s="148"/>
      <c r="O9" s="148"/>
      <c r="P9" s="148"/>
      <c r="Q9" s="148"/>
      <c r="R9" s="148"/>
      <c r="S9" s="148"/>
      <c r="T9" s="148"/>
      <c r="U9" s="148"/>
      <c r="V9" s="148"/>
      <c r="W9" s="148"/>
      <c r="X9" s="148"/>
      <c r="Y9" s="148"/>
      <c r="Z9" s="148"/>
      <c r="AA9" s="148"/>
      <c r="AB9" s="148"/>
      <c r="AC9" s="148"/>
      <c r="AD9" s="148"/>
      <c r="AE9" s="148"/>
      <c r="AF9" s="146"/>
      <c r="AG9" s="146"/>
      <c r="AH9" s="146"/>
      <c r="AI9" s="146"/>
      <c r="AJ9" s="146"/>
      <c r="AK9" s="146"/>
      <c r="AL9" s="146"/>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row>
    <row r="10" spans="1:63" s="150" customFormat="1" ht="21.75" customHeight="1" x14ac:dyDescent="0.25">
      <c r="A10" s="146"/>
      <c r="B10" s="146"/>
      <c r="C10" s="344" t="s">
        <v>138</v>
      </c>
      <c r="D10" s="344"/>
      <c r="E10" s="344"/>
      <c r="F10" s="344"/>
      <c r="G10" s="344"/>
      <c r="H10" s="344"/>
      <c r="I10" s="344"/>
      <c r="J10" s="146"/>
      <c r="K10" s="148"/>
      <c r="L10" s="335" t="s">
        <v>41</v>
      </c>
      <c r="M10" s="335"/>
      <c r="N10" s="335"/>
      <c r="O10" s="335"/>
      <c r="P10" s="335"/>
      <c r="Q10" s="335"/>
      <c r="R10" s="335"/>
      <c r="S10" s="335"/>
      <c r="T10" s="335"/>
      <c r="U10" s="148"/>
      <c r="V10" s="148"/>
      <c r="W10" s="148"/>
      <c r="X10" s="148"/>
      <c r="Y10" s="148"/>
      <c r="Z10" s="148"/>
      <c r="AA10" s="148"/>
      <c r="AB10" s="148"/>
      <c r="AC10" s="148"/>
      <c r="AD10" s="148"/>
      <c r="AE10" s="148"/>
      <c r="AF10" s="146"/>
      <c r="AG10" s="146"/>
      <c r="AH10" s="146"/>
      <c r="AI10" s="146"/>
      <c r="AJ10" s="146"/>
      <c r="AK10" s="146"/>
      <c r="AL10" s="146"/>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row>
    <row r="11" spans="1:63" s="150" customFormat="1" ht="19.5" customHeight="1" thickBot="1" x14ac:dyDescent="0.3">
      <c r="A11" s="146"/>
      <c r="B11" s="146"/>
      <c r="C11" s="344"/>
      <c r="D11" s="344"/>
      <c r="E11" s="344"/>
      <c r="F11" s="344"/>
      <c r="G11" s="344"/>
      <c r="H11" s="344"/>
      <c r="I11" s="344"/>
      <c r="J11" s="146"/>
      <c r="K11" s="148"/>
      <c r="L11" s="336" t="s">
        <v>42</v>
      </c>
      <c r="M11" s="337"/>
      <c r="N11" s="337"/>
      <c r="O11" s="337"/>
      <c r="P11" s="337"/>
      <c r="Q11" s="337"/>
      <c r="R11" s="337"/>
      <c r="S11" s="337"/>
      <c r="T11" s="337"/>
      <c r="U11" s="148"/>
      <c r="V11" s="148"/>
      <c r="W11" s="148"/>
      <c r="X11" s="148"/>
      <c r="Y11" s="148"/>
      <c r="Z11" s="148"/>
      <c r="AA11" s="148"/>
      <c r="AB11" s="148"/>
      <c r="AC11" s="148"/>
      <c r="AD11" s="148"/>
      <c r="AE11" s="148"/>
      <c r="AF11" s="146"/>
      <c r="AG11" s="146"/>
      <c r="AH11" s="146"/>
      <c r="AI11" s="146"/>
      <c r="AJ11" s="146"/>
      <c r="AK11" s="146"/>
      <c r="AL11" s="146"/>
      <c r="AM11" s="149"/>
      <c r="AN11" s="149"/>
      <c r="AO11" s="149"/>
      <c r="AP11" s="149"/>
      <c r="AQ11" s="149"/>
      <c r="AR11" s="149"/>
      <c r="AS11" s="149"/>
      <c r="AT11" s="149"/>
      <c r="AU11" s="149"/>
      <c r="AV11" s="149"/>
      <c r="AW11" s="149"/>
      <c r="AX11" s="149"/>
      <c r="AY11" s="149"/>
      <c r="AZ11" s="149"/>
      <c r="BA11" s="149"/>
      <c r="BB11" s="149"/>
      <c r="BC11" s="149"/>
      <c r="BD11" s="149"/>
      <c r="BE11" s="149"/>
      <c r="BF11" s="149"/>
      <c r="BG11" s="149"/>
      <c r="BH11" s="149"/>
      <c r="BI11" s="149"/>
      <c r="BJ11" s="149"/>
      <c r="BK11" s="149"/>
    </row>
    <row r="12" spans="1:63" s="150" customFormat="1" ht="7.5" customHeight="1" x14ac:dyDescent="0.25">
      <c r="A12" s="146"/>
      <c r="B12" s="146"/>
      <c r="C12" s="146"/>
      <c r="D12" s="146"/>
      <c r="E12" s="147"/>
      <c r="F12" s="146"/>
      <c r="G12" s="146"/>
      <c r="H12" s="146"/>
      <c r="I12" s="146"/>
      <c r="J12" s="146"/>
      <c r="K12" s="148"/>
      <c r="L12" s="158"/>
      <c r="M12" s="159"/>
      <c r="N12" s="159"/>
      <c r="O12" s="159"/>
      <c r="P12" s="159"/>
      <c r="Q12" s="159"/>
      <c r="R12" s="159"/>
      <c r="S12" s="159"/>
      <c r="T12" s="160"/>
      <c r="U12" s="148"/>
      <c r="V12" s="148"/>
      <c r="W12" s="148"/>
      <c r="X12" s="148"/>
      <c r="Y12" s="148"/>
      <c r="Z12" s="148"/>
      <c r="AA12" s="148"/>
      <c r="AB12" s="148"/>
      <c r="AC12" s="148"/>
      <c r="AD12" s="148"/>
      <c r="AE12" s="148"/>
      <c r="AF12" s="146"/>
      <c r="AG12" s="146"/>
      <c r="AH12" s="146"/>
      <c r="AI12" s="146"/>
      <c r="AJ12" s="146"/>
      <c r="AK12" s="146"/>
      <c r="AL12" s="146"/>
      <c r="AM12" s="149"/>
      <c r="AN12" s="149"/>
      <c r="AO12" s="149"/>
      <c r="AP12" s="149"/>
      <c r="AQ12" s="149"/>
      <c r="AR12" s="149"/>
      <c r="AS12" s="149"/>
      <c r="AT12" s="149"/>
      <c r="AU12" s="149"/>
      <c r="AV12" s="149"/>
      <c r="AW12" s="149"/>
      <c r="AX12" s="149"/>
      <c r="AY12" s="149"/>
      <c r="AZ12" s="149"/>
      <c r="BA12" s="149"/>
      <c r="BB12" s="149"/>
      <c r="BC12" s="149"/>
      <c r="BD12" s="149"/>
      <c r="BE12" s="149"/>
      <c r="BF12" s="149"/>
      <c r="BG12" s="149"/>
      <c r="BH12" s="149"/>
      <c r="BI12" s="149"/>
      <c r="BJ12" s="149"/>
      <c r="BK12" s="149"/>
    </row>
    <row r="13" spans="1:63" s="150" customFormat="1" ht="21.75" customHeight="1" x14ac:dyDescent="0.25">
      <c r="A13" s="146"/>
      <c r="B13" s="146"/>
      <c r="C13" s="161" t="s">
        <v>125</v>
      </c>
      <c r="D13" s="146"/>
      <c r="E13" s="147"/>
      <c r="F13" s="146"/>
      <c r="G13" s="146"/>
      <c r="H13" s="146"/>
      <c r="I13" s="146"/>
      <c r="J13" s="146"/>
      <c r="K13" s="148"/>
      <c r="L13" s="162"/>
      <c r="M13" s="163" t="s">
        <v>100</v>
      </c>
      <c r="N13" s="164"/>
      <c r="O13" s="164"/>
      <c r="P13" s="164"/>
      <c r="Q13" s="164"/>
      <c r="R13" s="164"/>
      <c r="S13" s="164"/>
      <c r="T13" s="165"/>
      <c r="U13" s="148"/>
      <c r="V13" s="172"/>
      <c r="W13" s="172"/>
      <c r="X13" s="148"/>
      <c r="Y13" s="148"/>
      <c r="Z13" s="148"/>
      <c r="AA13" s="148"/>
      <c r="AB13" s="148"/>
      <c r="AC13" s="148"/>
      <c r="AD13" s="148"/>
      <c r="AE13" s="148"/>
      <c r="AF13" s="146"/>
      <c r="AG13" s="146"/>
      <c r="AH13" s="146"/>
      <c r="AI13" s="146"/>
      <c r="AJ13" s="146"/>
      <c r="AK13" s="146"/>
      <c r="AL13" s="146"/>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row>
    <row r="14" spans="1:63" s="150" customFormat="1" ht="15" customHeight="1" x14ac:dyDescent="0.25">
      <c r="A14" s="146"/>
      <c r="B14" s="146"/>
      <c r="C14" s="146"/>
      <c r="D14" s="166" t="s">
        <v>10</v>
      </c>
      <c r="E14" s="338" t="s">
        <v>114</v>
      </c>
      <c r="F14" s="339"/>
      <c r="G14" s="340"/>
      <c r="H14" s="146"/>
      <c r="I14" s="146"/>
      <c r="J14" s="146"/>
      <c r="K14" s="148"/>
      <c r="L14" s="162"/>
      <c r="M14" s="164"/>
      <c r="N14" s="164"/>
      <c r="O14" s="164"/>
      <c r="P14" s="164"/>
      <c r="Q14" s="164"/>
      <c r="R14" s="164"/>
      <c r="S14" s="164"/>
      <c r="T14" s="165"/>
      <c r="U14" s="148"/>
      <c r="V14" s="172"/>
      <c r="W14" s="172"/>
      <c r="X14" s="148"/>
      <c r="Y14" s="148"/>
      <c r="Z14" s="148"/>
      <c r="AA14" s="148"/>
      <c r="AB14" s="148"/>
      <c r="AC14" s="148"/>
      <c r="AD14" s="148"/>
      <c r="AE14" s="148"/>
      <c r="AF14" s="146"/>
      <c r="AG14" s="146"/>
      <c r="AH14" s="146"/>
      <c r="AI14" s="146"/>
      <c r="AJ14" s="146"/>
      <c r="AK14" s="146"/>
      <c r="AL14" s="146"/>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row>
    <row r="15" spans="1:63" s="150" customFormat="1" ht="15" customHeight="1" x14ac:dyDescent="0.25">
      <c r="A15" s="146"/>
      <c r="B15" s="146"/>
      <c r="C15" s="146"/>
      <c r="D15" s="166" t="s">
        <v>11</v>
      </c>
      <c r="E15" s="338" t="s">
        <v>132</v>
      </c>
      <c r="F15" s="340"/>
      <c r="G15" s="146"/>
      <c r="H15" s="146"/>
      <c r="I15" s="146"/>
      <c r="J15" s="146"/>
      <c r="K15" s="148"/>
      <c r="L15" s="162"/>
      <c r="M15" s="167" t="s">
        <v>99</v>
      </c>
      <c r="N15" s="168"/>
      <c r="O15" s="164"/>
      <c r="P15" s="164"/>
      <c r="Q15" s="164"/>
      <c r="R15" s="164"/>
      <c r="S15" s="164"/>
      <c r="T15" s="165"/>
      <c r="U15" s="148"/>
      <c r="V15" s="172"/>
      <c r="W15" s="172"/>
      <c r="X15" s="148"/>
      <c r="Y15" s="148"/>
      <c r="Z15" s="148"/>
      <c r="AA15" s="148"/>
      <c r="AB15" s="148"/>
      <c r="AC15" s="148"/>
      <c r="AD15" s="148"/>
      <c r="AE15" s="148"/>
      <c r="AF15" s="146"/>
      <c r="AG15" s="146"/>
      <c r="AH15" s="146"/>
      <c r="AI15" s="146"/>
      <c r="AJ15" s="146"/>
      <c r="AK15" s="146"/>
      <c r="AL15" s="146"/>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row>
    <row r="16" spans="1:63" s="150" customFormat="1" ht="15" customHeight="1" x14ac:dyDescent="0.25">
      <c r="A16" s="146"/>
      <c r="B16" s="146"/>
      <c r="C16" s="146"/>
      <c r="D16" s="166" t="s">
        <v>126</v>
      </c>
      <c r="E16" s="345">
        <v>43435</v>
      </c>
      <c r="F16" s="346"/>
      <c r="H16" s="146"/>
      <c r="I16" s="146"/>
      <c r="J16" s="146"/>
      <c r="K16" s="148"/>
      <c r="L16" s="162"/>
      <c r="M16" s="169" t="str">
        <f>CONCATENATE("The TU is required to save:   ",TEXT(E18,"0.000%"))</f>
        <v>The TU is required to save:   5.000%</v>
      </c>
      <c r="N16" s="170"/>
      <c r="O16" s="164"/>
      <c r="P16" s="164"/>
      <c r="Q16" s="164"/>
      <c r="R16" s="164"/>
      <c r="S16" s="164"/>
      <c r="T16" s="165"/>
      <c r="U16" s="148"/>
      <c r="V16" s="171">
        <f>E18</f>
        <v>0.05</v>
      </c>
      <c r="W16" s="171"/>
      <c r="X16" s="171"/>
      <c r="Y16" s="172"/>
      <c r="Z16" s="172"/>
      <c r="AA16" s="172"/>
      <c r="AB16" s="148"/>
      <c r="AC16" s="148"/>
      <c r="AD16" s="148"/>
      <c r="AE16" s="148"/>
      <c r="AF16" s="146"/>
      <c r="AG16" s="146"/>
      <c r="AH16" s="146"/>
      <c r="AI16" s="146"/>
      <c r="AJ16" s="146"/>
      <c r="AK16" s="146"/>
      <c r="AL16" s="146"/>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row>
    <row r="17" spans="1:63" s="150" customFormat="1" ht="15" customHeight="1" x14ac:dyDescent="0.25">
      <c r="A17" s="146"/>
      <c r="B17" s="146"/>
      <c r="C17" s="146"/>
      <c r="D17" s="166"/>
      <c r="E17" s="147"/>
      <c r="F17" s="166"/>
      <c r="G17" s="146"/>
      <c r="H17" s="146"/>
      <c r="I17" s="146"/>
      <c r="J17" s="146"/>
      <c r="K17" s="148"/>
      <c r="L17" s="162"/>
      <c r="M17" s="173" t="str">
        <f>CONCATENATE("The TU is forecast to ",IF(G30&gt;G24,"increase in SEC by ","decrease in SEC by "),TEXT(ABS(100*(G24-G30)/G24),"#0.000"),"% compared base year.")</f>
        <v>The TU is forecast to decrease in SEC by 0.449% compared base year.</v>
      </c>
      <c r="N17" s="164"/>
      <c r="O17" s="164"/>
      <c r="P17" s="164"/>
      <c r="Q17" s="164"/>
      <c r="R17" s="164"/>
      <c r="S17" s="164"/>
      <c r="T17" s="165"/>
      <c r="U17" s="148"/>
      <c r="V17" s="172"/>
      <c r="W17" s="172"/>
      <c r="X17" s="172"/>
      <c r="Y17" s="172"/>
      <c r="Z17" s="172"/>
      <c r="AA17" s="172"/>
      <c r="AB17" s="148"/>
      <c r="AC17" s="148"/>
      <c r="AD17" s="148"/>
      <c r="AE17" s="148"/>
      <c r="AF17" s="146"/>
      <c r="AG17" s="146"/>
      <c r="AH17" s="146"/>
      <c r="AI17" s="146"/>
      <c r="AJ17" s="146"/>
      <c r="AK17" s="146"/>
      <c r="AL17" s="146"/>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row>
    <row r="18" spans="1:63" s="150" customFormat="1" ht="15" customHeight="1" x14ac:dyDescent="0.25">
      <c r="A18" s="146"/>
      <c r="B18" s="146"/>
      <c r="C18" s="146"/>
      <c r="D18" s="166" t="s">
        <v>90</v>
      </c>
      <c r="E18" s="174">
        <v>0.05</v>
      </c>
      <c r="F18" s="166"/>
      <c r="H18" s="146"/>
      <c r="I18" s="146"/>
      <c r="J18" s="146"/>
      <c r="K18" s="148"/>
      <c r="L18" s="162"/>
      <c r="M18" s="262" t="str">
        <f>IF((((G24*(1-E18))-G30)*G28*(G29/G27)*44/12000)&lt;0,CONCATENATE("As the target is ",TEXT(E18,"0.000%"),", the TU will fail by ",TEXT(ROUNDUP(ABS(((G24*(1-E18))-G30)*G28*(G29/G27)*44/12000),0),"#,#0")," tonnes CO2, at a cost of  £",TEXT(12*ROUNDUP(ABS(((G24*(1-E18))-G30)*G28*(G29/G27)*44/12000),0),"#,#0")),CONCATENATE("As the target is ",TEXT(E18,"0.000%"),", the TU will pass by ",TEXT(ROUNDDOWN(ABS(((G24*(1-E18))-G30)*G28*(G29/G27)*44/12000),0),"#,#0")," tonnes CO2."))</f>
        <v>As the target is 5.000%, the TU will fail by 569 tonnes CO2, at a cost of  £6,828</v>
      </c>
      <c r="N18" s="164"/>
      <c r="O18" s="164"/>
      <c r="P18" s="164"/>
      <c r="Q18" s="164"/>
      <c r="R18" s="164"/>
      <c r="S18" s="164"/>
      <c r="T18" s="165"/>
      <c r="U18" s="148"/>
      <c r="V18" s="172"/>
      <c r="W18" s="172"/>
      <c r="X18" s="172"/>
      <c r="Y18" s="172"/>
      <c r="Z18" s="172"/>
      <c r="AA18" s="172"/>
      <c r="AB18" s="148"/>
      <c r="AC18" s="148"/>
      <c r="AD18" s="148"/>
      <c r="AE18" s="148"/>
      <c r="AF18" s="146"/>
      <c r="AG18" s="146"/>
      <c r="AH18" s="146"/>
      <c r="AI18" s="146"/>
      <c r="AJ18" s="146"/>
      <c r="AK18" s="146"/>
      <c r="AL18" s="146"/>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row>
    <row r="19" spans="1:63" s="150" customFormat="1" ht="15" customHeight="1" x14ac:dyDescent="0.25">
      <c r="A19" s="146"/>
      <c r="B19" s="146"/>
      <c r="C19" s="146"/>
      <c r="D19" s="166"/>
      <c r="E19" s="147"/>
      <c r="F19" s="166"/>
      <c r="G19" s="146"/>
      <c r="H19" s="146"/>
      <c r="I19" s="263"/>
      <c r="J19" s="146"/>
      <c r="K19" s="148"/>
      <c r="L19" s="162"/>
      <c r="M19" s="164"/>
      <c r="N19" s="164"/>
      <c r="O19" s="164"/>
      <c r="P19" s="164"/>
      <c r="Q19" s="164"/>
      <c r="R19" s="164"/>
      <c r="S19" s="164"/>
      <c r="T19" s="165"/>
      <c r="U19" s="148"/>
      <c r="V19" s="172"/>
      <c r="W19" s="172"/>
      <c r="X19" s="172"/>
      <c r="Y19" s="172"/>
      <c r="Z19" s="172"/>
      <c r="AA19" s="172"/>
      <c r="AB19" s="148"/>
      <c r="AC19" s="148"/>
      <c r="AD19" s="148"/>
      <c r="AE19" s="148"/>
      <c r="AF19" s="146"/>
      <c r="AG19" s="146"/>
      <c r="AH19" s="146"/>
      <c r="AI19" s="146"/>
      <c r="AJ19" s="146"/>
      <c r="AK19" s="146"/>
      <c r="AL19" s="146"/>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row>
    <row r="20" spans="1:63" s="150" customFormat="1" ht="15" customHeight="1" x14ac:dyDescent="0.25">
      <c r="A20" s="146"/>
      <c r="B20" s="146"/>
      <c r="C20" s="175" t="s">
        <v>14</v>
      </c>
      <c r="D20" s="166"/>
      <c r="E20" s="147"/>
      <c r="F20" s="166"/>
      <c r="G20" s="205" t="str">
        <f>CONCATENATE("TU 12 months ending ",TEXT(E16,"MMM YY"))</f>
        <v>TU 12 months ending Dec 18</v>
      </c>
      <c r="H20" s="146"/>
      <c r="I20" s="264" t="str">
        <f>IF(COUNTIF(K98:K112,"Must set a base year for this product")=1,"Base Year for new product",IF(COUNTIF(K98:K112,"Must set a base year for this product")&gt;1,"Base Year for new products",""))</f>
        <v/>
      </c>
      <c r="J20" s="146"/>
      <c r="K20" s="148"/>
      <c r="L20" s="162"/>
      <c r="M20" s="167" t="s">
        <v>93</v>
      </c>
      <c r="N20" s="164"/>
      <c r="O20" s="164"/>
      <c r="P20" s="164"/>
      <c r="Q20" s="164"/>
      <c r="R20" s="164"/>
      <c r="S20" s="164"/>
      <c r="T20" s="165"/>
      <c r="U20" s="148"/>
      <c r="V20" s="172"/>
      <c r="W20" s="172"/>
      <c r="X20" s="172"/>
      <c r="Y20" s="172"/>
      <c r="Z20" s="172"/>
      <c r="AA20" s="172"/>
      <c r="AB20" s="148"/>
      <c r="AC20" s="148"/>
      <c r="AD20" s="148"/>
      <c r="AE20" s="148"/>
      <c r="AF20" s="146"/>
      <c r="AG20" s="146"/>
      <c r="AH20" s="146"/>
      <c r="AI20" s="146"/>
      <c r="AJ20" s="146"/>
      <c r="AK20" s="146"/>
      <c r="AL20" s="146"/>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row>
    <row r="21" spans="1:63" s="150" customFormat="1" ht="15" customHeight="1" x14ac:dyDescent="0.3">
      <c r="A21" s="146"/>
      <c r="B21" s="146"/>
      <c r="C21" s="342" t="s">
        <v>6</v>
      </c>
      <c r="D21" s="146" t="s">
        <v>84</v>
      </c>
      <c r="E21" s="147" t="s">
        <v>15</v>
      </c>
      <c r="F21" s="146"/>
      <c r="G21" s="176">
        <v>37755566.799999997</v>
      </c>
      <c r="H21" s="146"/>
      <c r="I21" s="228">
        <f>SUMIF($K$98:$K$112,"Must set a base year for this product",$M$98:$M$112)</f>
        <v>0</v>
      </c>
      <c r="J21" s="265"/>
      <c r="K21" s="148"/>
      <c r="L21" s="162"/>
      <c r="M21" s="177" t="str">
        <f>CONCATENATE("The energy which would have been used in the ",IF(I20="","base year using forecast target period production levels is:   ","revised base lines using forecast target period production levels is:   "),(TEXT((V21),"#,#0.000"))," kWh")</f>
        <v>The energy which would have been used in the base year using forecast target period production levels is:   66,802,510.558 kWh</v>
      </c>
      <c r="N21" s="178"/>
      <c r="O21" s="178"/>
      <c r="P21" s="178"/>
      <c r="Q21" s="178"/>
      <c r="R21" s="178"/>
      <c r="S21" s="178"/>
      <c r="T21" s="165"/>
      <c r="U21" s="148"/>
      <c r="V21" s="246">
        <f>IF(ISERROR(G58),0,G58*G60)+IF(ISERROR(I58),0,I58*I60)+IF(ISERROR(K58),0,K58*K60)+IF(ISERROR(M58),0,M58*M60)+IF(ISERROR(O58),0,O58*O60)+
IF(ISERROR(G75),0,G75*G77)+IF(ISERROR(I75),0,I75*I77)+IF(ISERROR(K75),0,K75*K77)+IF(ISERROR(M75),0,M75*M77)+IF(ISERROR(O75),0,O75*O77)+
IF(ISERROR(G92),0,G92*G94)+IF(ISERROR(I92),0,I92*I94)+IF(ISERROR(K92),0,K92*K94)+IF(ISERROR(M92),0,M92*M94)+IF(ISERROR(O92),0,O92*O94)</f>
        <v>66802510.558441296</v>
      </c>
      <c r="W21" s="172"/>
      <c r="X21" s="172"/>
      <c r="Y21" s="172"/>
      <c r="Z21" s="172"/>
      <c r="AA21" s="172"/>
      <c r="AB21" s="148"/>
      <c r="AC21" s="148"/>
      <c r="AD21" s="148"/>
      <c r="AE21" s="148"/>
      <c r="AF21" s="146"/>
      <c r="AG21" s="146"/>
      <c r="AH21" s="146"/>
      <c r="AI21" s="146"/>
      <c r="AJ21" s="146"/>
      <c r="AK21" s="146"/>
      <c r="AL21" s="146"/>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row>
    <row r="22" spans="1:63" s="150" customFormat="1" ht="15" customHeight="1" x14ac:dyDescent="0.25">
      <c r="A22" s="146"/>
      <c r="B22" s="146"/>
      <c r="C22" s="342"/>
      <c r="D22" s="146" t="s">
        <v>76</v>
      </c>
      <c r="E22" s="147" t="s">
        <v>59</v>
      </c>
      <c r="F22" s="146"/>
      <c r="G22" s="176">
        <v>54617</v>
      </c>
      <c r="H22" s="146"/>
      <c r="I22" s="228">
        <f>SUMIF($K$98:$K$112,"Must set a base year for this product",$O$98:$O$112)</f>
        <v>0</v>
      </c>
      <c r="J22" s="265"/>
      <c r="K22" s="148"/>
      <c r="L22" s="162"/>
      <c r="M22" s="179" t="s">
        <v>131</v>
      </c>
      <c r="N22" s="179"/>
      <c r="O22" s="179"/>
      <c r="P22" s="179"/>
      <c r="Q22" s="179"/>
      <c r="R22" s="179"/>
      <c r="S22" s="179"/>
      <c r="T22" s="165"/>
      <c r="U22" s="148"/>
      <c r="V22" s="171">
        <f>V16</f>
        <v>0.05</v>
      </c>
      <c r="W22" s="172"/>
      <c r="X22" s="172"/>
      <c r="Y22" s="172"/>
      <c r="Z22" s="172"/>
      <c r="AA22" s="172"/>
      <c r="AB22" s="148"/>
      <c r="AC22" s="148"/>
      <c r="AD22" s="148"/>
      <c r="AE22" s="148"/>
      <c r="AF22" s="146"/>
      <c r="AG22" s="146"/>
      <c r="AH22" s="146"/>
      <c r="AI22" s="146"/>
      <c r="AJ22" s="146"/>
      <c r="AK22" s="146"/>
      <c r="AL22" s="146"/>
      <c r="AM22" s="149"/>
      <c r="AN22" s="149"/>
      <c r="AO22" s="149"/>
      <c r="AP22" s="149"/>
      <c r="AQ22" s="149"/>
      <c r="AR22" s="149"/>
      <c r="AS22" s="149"/>
      <c r="AT22" s="149"/>
      <c r="AU22" s="149"/>
      <c r="AV22" s="149"/>
      <c r="AW22" s="149"/>
      <c r="AX22" s="149"/>
      <c r="AY22" s="149"/>
      <c r="AZ22" s="149"/>
      <c r="BA22" s="149"/>
      <c r="BB22" s="149"/>
      <c r="BC22" s="149"/>
      <c r="BD22" s="149"/>
      <c r="BE22" s="149"/>
      <c r="BF22" s="149"/>
      <c r="BG22" s="149"/>
      <c r="BH22" s="149"/>
      <c r="BI22" s="149"/>
      <c r="BJ22" s="149"/>
      <c r="BK22" s="149"/>
    </row>
    <row r="23" spans="1:63" s="150" customFormat="1" ht="15" customHeight="1" x14ac:dyDescent="0.3">
      <c r="A23" s="146"/>
      <c r="B23" s="146"/>
      <c r="C23" s="342"/>
      <c r="D23" s="146" t="s">
        <v>83</v>
      </c>
      <c r="E23" s="147" t="s">
        <v>74</v>
      </c>
      <c r="F23" s="146"/>
      <c r="G23" s="176">
        <v>2034403.4633799999</v>
      </c>
      <c r="H23" s="146"/>
      <c r="I23" s="228">
        <f>SUMIF($K$98:$K$112,"Must set a base year for this product",$P$98:$P$112)</f>
        <v>0</v>
      </c>
      <c r="J23" s="265"/>
      <c r="K23" s="148"/>
      <c r="L23" s="162"/>
      <c r="M23" s="177" t="str">
        <f>CONCATENATE("The TU is required to save:   ",(TEXT(E18,"0.000%")))</f>
        <v>The TU is required to save:   5.000%</v>
      </c>
      <c r="N23" s="180"/>
      <c r="O23" s="180"/>
      <c r="P23" s="180"/>
      <c r="Q23" s="180"/>
      <c r="R23" s="180"/>
      <c r="S23" s="180"/>
      <c r="T23" s="165"/>
      <c r="U23" s="148"/>
      <c r="V23" s="246">
        <f>V21*(1-V22)</f>
        <v>63462385.030519232</v>
      </c>
      <c r="W23" s="181"/>
      <c r="X23" s="181"/>
      <c r="Y23" s="181"/>
      <c r="Z23" s="181"/>
      <c r="AA23" s="181"/>
      <c r="AB23" s="148"/>
      <c r="AC23" s="148"/>
      <c r="AD23" s="148"/>
      <c r="AE23" s="148"/>
      <c r="AF23" s="146"/>
      <c r="AG23" s="146"/>
      <c r="AH23" s="146"/>
      <c r="AI23" s="146"/>
      <c r="AJ23" s="146"/>
      <c r="AK23" s="146"/>
      <c r="AL23" s="146"/>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row>
    <row r="24" spans="1:63" s="150" customFormat="1" ht="15" customHeight="1" x14ac:dyDescent="0.25">
      <c r="A24" s="146"/>
      <c r="B24" s="146"/>
      <c r="C24" s="342"/>
      <c r="D24" s="146" t="s">
        <v>88</v>
      </c>
      <c r="E24" s="147" t="s">
        <v>75</v>
      </c>
      <c r="F24" s="146"/>
      <c r="G24" s="182">
        <f>G21/G22</f>
        <v>691.27866415218705</v>
      </c>
      <c r="H24" s="146"/>
      <c r="I24" s="182" t="e">
        <f>I21/I22</f>
        <v>#DIV/0!</v>
      </c>
      <c r="J24" s="183"/>
      <c r="K24" s="148"/>
      <c r="L24" s="162"/>
      <c r="M24" s="169" t="str">
        <f>CONCATENATE("The energy target based on the NOVEM adjusted base year energy use is:   ",TEXT(V23,"#,#0.000")," kWh")</f>
        <v>The energy target based on the NOVEM adjusted base year energy use is:   63,462,385.031 kWh</v>
      </c>
      <c r="N24" s="180"/>
      <c r="O24" s="180"/>
      <c r="P24" s="180"/>
      <c r="Q24" s="180"/>
      <c r="R24" s="180"/>
      <c r="S24" s="180"/>
      <c r="T24" s="165"/>
      <c r="U24" s="148"/>
      <c r="V24" s="247">
        <f>G27</f>
        <v>64000000</v>
      </c>
      <c r="W24" s="181"/>
      <c r="X24" s="181"/>
      <c r="Y24" s="181"/>
      <c r="Z24" s="181"/>
      <c r="AA24" s="181"/>
      <c r="AB24" s="148"/>
      <c r="AC24" s="148"/>
      <c r="AD24" s="148"/>
      <c r="AE24" s="148"/>
      <c r="AF24" s="146"/>
      <c r="AG24" s="146"/>
      <c r="AH24" s="146"/>
      <c r="AI24" s="146"/>
      <c r="AJ24" s="146"/>
      <c r="AK24" s="146"/>
      <c r="AL24" s="146"/>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row>
    <row r="25" spans="1:63" s="150" customFormat="1" ht="15" customHeight="1" x14ac:dyDescent="0.25">
      <c r="A25" s="146"/>
      <c r="B25" s="146"/>
      <c r="C25" s="146"/>
      <c r="D25" s="266" t="str">
        <f>IF((SUM(G40:O40)=G21),"","Error: Primary energy of all products below made in the base year needs to match total for the target unit")</f>
        <v/>
      </c>
      <c r="E25" s="147"/>
      <c r="F25" s="166"/>
      <c r="G25" s="146"/>
      <c r="H25" s="146"/>
      <c r="I25" s="146"/>
      <c r="J25" s="146"/>
      <c r="K25" s="148"/>
      <c r="L25" s="162"/>
      <c r="M25" s="169" t="str">
        <f>CONCATENATE("The total primary energy use predicted for the target period is:   ",TEXT(V24,"#,#0.000")," kWh")</f>
        <v>The total primary energy use predicted for the target period is:   64,000,000.000 kWh</v>
      </c>
      <c r="N25" s="169"/>
      <c r="O25" s="169"/>
      <c r="P25" s="169"/>
      <c r="Q25" s="164"/>
      <c r="R25" s="164"/>
      <c r="S25" s="164"/>
      <c r="T25" s="165"/>
      <c r="U25" s="148"/>
      <c r="V25" s="172"/>
      <c r="W25" s="172"/>
      <c r="X25" s="148"/>
      <c r="Y25" s="148"/>
      <c r="Z25" s="148"/>
      <c r="AA25" s="148"/>
      <c r="AB25" s="148"/>
      <c r="AC25" s="148"/>
      <c r="AD25" s="148"/>
      <c r="AE25" s="148"/>
      <c r="AF25" s="146"/>
      <c r="AG25" s="146"/>
      <c r="AH25" s="146"/>
      <c r="AI25" s="146"/>
      <c r="AJ25" s="146"/>
      <c r="AK25" s="146"/>
      <c r="AL25" s="146"/>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c r="BI25" s="149"/>
      <c r="BJ25" s="149"/>
      <c r="BK25" s="149"/>
    </row>
    <row r="26" spans="1:63" s="150" customFormat="1" ht="15" customHeight="1" x14ac:dyDescent="0.25">
      <c r="A26" s="146"/>
      <c r="B26" s="146"/>
      <c r="C26" s="146"/>
      <c r="D26" s="166"/>
      <c r="E26" s="147"/>
      <c r="F26" s="166"/>
      <c r="G26" s="146"/>
      <c r="H26" s="146"/>
      <c r="I26" s="146"/>
      <c r="J26" s="146"/>
      <c r="K26" s="148"/>
      <c r="L26" s="162"/>
      <c r="M26" s="173" t="str">
        <f>CONCATENATE("The TU is forecast to ",IF(V24&gt;V21,"increase energy use by ","decrease energy use by "),TEXT(ABS(100*(V21-V24)/V21),"#0.000"),"% compared to the revised base year.")</f>
        <v>The TU is forecast to decrease energy use by 4.195% compared to the revised base year.</v>
      </c>
      <c r="N26" s="169"/>
      <c r="O26" s="169"/>
      <c r="P26" s="169"/>
      <c r="Q26" s="164"/>
      <c r="R26" s="164"/>
      <c r="S26" s="164"/>
      <c r="T26" s="165"/>
      <c r="U26" s="148"/>
      <c r="V26" s="172"/>
      <c r="W26" s="172"/>
      <c r="X26" s="148"/>
      <c r="Y26" s="148"/>
      <c r="Z26" s="148"/>
      <c r="AA26" s="148"/>
      <c r="AB26" s="148"/>
      <c r="AC26" s="148"/>
      <c r="AD26" s="148"/>
      <c r="AE26" s="148"/>
      <c r="AF26" s="146"/>
      <c r="AG26" s="146"/>
      <c r="AH26" s="146"/>
      <c r="AI26" s="146"/>
      <c r="AJ26" s="146"/>
      <c r="AK26" s="146"/>
      <c r="AL26" s="146"/>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row>
    <row r="27" spans="1:63" s="150" customFormat="1" ht="15" customHeight="1" x14ac:dyDescent="0.25">
      <c r="A27" s="146"/>
      <c r="B27" s="146"/>
      <c r="C27" s="342" t="s">
        <v>130</v>
      </c>
      <c r="D27" s="146" t="s">
        <v>84</v>
      </c>
      <c r="E27" s="147" t="s">
        <v>15</v>
      </c>
      <c r="F27" s="146"/>
      <c r="G27" s="176">
        <v>64000000</v>
      </c>
      <c r="H27" s="146"/>
      <c r="I27" s="347"/>
      <c r="J27" s="347"/>
      <c r="K27" s="148"/>
      <c r="L27" s="162"/>
      <c r="M27" s="267" t="str">
        <f>IF(((V23-V24)*(G29/G27)*44/12000)&lt;0,CONCATENATE("As the target is ",TEXT(E18,"0.000%"),", the TU will fail by ",TEXT(ROUNDUP(ABS((V23-V24)*(G29/G27)*44/12000),0),"#,#0")," tonnes CO2 at a cost of £",TEXT(12*ROUNDUP(ABS((V23-V24)*(G29/G27)*44/12000),0),"#,#0")),CONCATENATE("As the target is ",TEXT(E18,"0.000%"),", the TU will pass by ",TEXT(ROUNDDOWN(ABS((V23-V24)*(G29/G27)*44/12000),0),"#,#0")," tonnes CO2."))</f>
        <v>As the target is 5.000%, the TU will fail by 105 tonnes CO2 at a cost of £1,260</v>
      </c>
      <c r="N27" s="178"/>
      <c r="O27" s="178"/>
      <c r="P27" s="178"/>
      <c r="Q27" s="184"/>
      <c r="R27" s="164"/>
      <c r="S27" s="164"/>
      <c r="T27" s="165"/>
      <c r="U27" s="148"/>
      <c r="V27" s="172"/>
      <c r="W27" s="172"/>
      <c r="X27" s="148"/>
      <c r="Y27" s="148"/>
      <c r="Z27" s="148"/>
      <c r="AA27" s="148"/>
      <c r="AB27" s="148"/>
      <c r="AC27" s="148"/>
      <c r="AD27" s="148"/>
      <c r="AE27" s="148"/>
      <c r="AF27" s="146"/>
      <c r="AG27" s="146"/>
      <c r="AH27" s="146"/>
      <c r="AI27" s="146"/>
      <c r="AJ27" s="146"/>
      <c r="AK27" s="146"/>
      <c r="AL27" s="146"/>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row>
    <row r="28" spans="1:63" s="150" customFormat="1" ht="15" customHeight="1" x14ac:dyDescent="0.25">
      <c r="A28" s="146"/>
      <c r="B28" s="146"/>
      <c r="C28" s="342"/>
      <c r="D28" s="146" t="s">
        <v>76</v>
      </c>
      <c r="E28" s="147" t="s">
        <v>59</v>
      </c>
      <c r="F28" s="146"/>
      <c r="G28" s="176">
        <v>93000</v>
      </c>
      <c r="H28" s="146"/>
      <c r="I28" s="347"/>
      <c r="J28" s="347"/>
      <c r="K28" s="148"/>
      <c r="L28" s="162"/>
      <c r="M28" s="268"/>
      <c r="N28" s="178"/>
      <c r="O28" s="178"/>
      <c r="P28" s="178"/>
      <c r="Q28" s="184"/>
      <c r="R28" s="164"/>
      <c r="S28" s="164"/>
      <c r="T28" s="165"/>
      <c r="U28" s="148"/>
      <c r="V28" s="172"/>
      <c r="W28" s="172"/>
      <c r="X28" s="148"/>
      <c r="Y28" s="148"/>
      <c r="Z28" s="148"/>
      <c r="AA28" s="148"/>
      <c r="AB28" s="148"/>
      <c r="AC28" s="148"/>
      <c r="AD28" s="148"/>
      <c r="AE28" s="148"/>
      <c r="AF28" s="146"/>
      <c r="AG28" s="146"/>
      <c r="AH28" s="146"/>
      <c r="AI28" s="146"/>
      <c r="AJ28" s="146"/>
      <c r="AK28" s="146"/>
      <c r="AL28" s="146"/>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row>
    <row r="29" spans="1:63" s="150" customFormat="1" ht="15" customHeight="1" x14ac:dyDescent="0.25">
      <c r="A29" s="146"/>
      <c r="B29" s="146"/>
      <c r="C29" s="342"/>
      <c r="D29" s="146" t="s">
        <v>83</v>
      </c>
      <c r="E29" s="147" t="s">
        <v>74</v>
      </c>
      <c r="F29" s="146"/>
      <c r="G29" s="176">
        <v>3390000</v>
      </c>
      <c r="H29" s="146"/>
      <c r="I29" s="347"/>
      <c r="J29" s="347"/>
      <c r="K29" s="148"/>
      <c r="L29" s="162"/>
      <c r="M29" s="164"/>
      <c r="N29" s="164"/>
      <c r="O29" s="164"/>
      <c r="P29" s="164"/>
      <c r="Q29" s="164"/>
      <c r="R29" s="164"/>
      <c r="S29" s="164"/>
      <c r="T29" s="165"/>
      <c r="U29" s="148"/>
      <c r="V29" s="172"/>
      <c r="W29" s="172"/>
      <c r="X29" s="148"/>
      <c r="Y29" s="148"/>
      <c r="Z29" s="148"/>
      <c r="AA29" s="148"/>
      <c r="AB29" s="148"/>
      <c r="AC29" s="148"/>
      <c r="AD29" s="148"/>
      <c r="AE29" s="148"/>
      <c r="AF29" s="146"/>
      <c r="AG29" s="146"/>
      <c r="AH29" s="146"/>
      <c r="AI29" s="146"/>
      <c r="AJ29" s="146"/>
      <c r="AK29" s="146"/>
      <c r="AL29" s="146"/>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row>
    <row r="30" spans="1:63" s="150" customFormat="1" ht="15" customHeight="1" thickBot="1" x14ac:dyDescent="0.3">
      <c r="A30" s="146"/>
      <c r="B30" s="146"/>
      <c r="C30" s="342"/>
      <c r="D30" s="146" t="s">
        <v>88</v>
      </c>
      <c r="E30" s="147" t="s">
        <v>75</v>
      </c>
      <c r="F30" s="146"/>
      <c r="G30" s="182">
        <f>G27/G28</f>
        <v>688.17204301075265</v>
      </c>
      <c r="H30" s="146"/>
      <c r="I30" s="146"/>
      <c r="J30" s="146"/>
      <c r="K30" s="148"/>
      <c r="L30" s="185"/>
      <c r="M30" s="186"/>
      <c r="N30" s="186"/>
      <c r="O30" s="186"/>
      <c r="P30" s="186"/>
      <c r="Q30" s="186"/>
      <c r="R30" s="186"/>
      <c r="S30" s="186"/>
      <c r="T30" s="187"/>
      <c r="U30" s="148"/>
      <c r="V30" s="269"/>
      <c r="W30" s="172"/>
      <c r="X30" s="148"/>
      <c r="Y30" s="148"/>
      <c r="Z30" s="148"/>
      <c r="AA30" s="148"/>
      <c r="AB30" s="148"/>
      <c r="AC30" s="148"/>
      <c r="AD30" s="148"/>
      <c r="AE30" s="148"/>
      <c r="AF30" s="146"/>
      <c r="AG30" s="146"/>
      <c r="AH30" s="146"/>
      <c r="AI30" s="146"/>
      <c r="AJ30" s="146"/>
      <c r="AK30" s="146"/>
      <c r="AL30" s="146"/>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row>
    <row r="31" spans="1:63" s="150" customFormat="1" ht="15" customHeight="1" x14ac:dyDescent="0.25">
      <c r="A31" s="146"/>
      <c r="B31" s="146"/>
      <c r="C31" s="342"/>
      <c r="D31" s="146" t="s">
        <v>89</v>
      </c>
      <c r="E31" s="147"/>
      <c r="F31" s="146"/>
      <c r="G31" s="188" t="str">
        <f>CONCATENATE(TEXT(ABS(100*(G24-G30)/G24),"#0.000"),"%",IF(G30&gt;G24," increase in SEC"," decrease in SEC"))</f>
        <v>0.449% decrease in SEC</v>
      </c>
      <c r="H31" s="146"/>
      <c r="I31" s="146"/>
      <c r="J31" s="146"/>
      <c r="K31" s="148"/>
      <c r="L31" s="148"/>
      <c r="M31" s="148"/>
      <c r="N31" s="148"/>
      <c r="O31" s="148"/>
      <c r="P31" s="148"/>
      <c r="Q31" s="148"/>
      <c r="R31" s="148"/>
      <c r="S31" s="148"/>
      <c r="T31" s="148"/>
      <c r="U31" s="148"/>
      <c r="V31" s="146"/>
      <c r="W31" s="148"/>
      <c r="X31" s="148"/>
      <c r="Y31" s="148"/>
      <c r="Z31" s="148"/>
      <c r="AA31" s="148"/>
      <c r="AB31" s="148"/>
      <c r="AC31" s="148"/>
      <c r="AD31" s="148"/>
      <c r="AE31" s="148"/>
      <c r="AF31" s="146"/>
      <c r="AG31" s="146"/>
      <c r="AH31" s="146"/>
      <c r="AI31" s="146"/>
      <c r="AJ31" s="146"/>
      <c r="AK31" s="146"/>
      <c r="AL31" s="146"/>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row>
    <row r="32" spans="1:63" s="150" customFormat="1" ht="23.25" customHeight="1" x14ac:dyDescent="0.25">
      <c r="A32" s="146"/>
      <c r="B32" s="146"/>
      <c r="C32" s="189"/>
      <c r="D32" s="166"/>
      <c r="E32" s="147"/>
      <c r="F32" s="166"/>
      <c r="G32" s="146"/>
      <c r="H32" s="146"/>
      <c r="I32" s="146"/>
      <c r="J32" s="146"/>
      <c r="K32" s="148"/>
      <c r="L32" s="148"/>
      <c r="M32" s="146"/>
      <c r="N32" s="148"/>
      <c r="O32" s="148"/>
      <c r="P32" s="190"/>
      <c r="Q32" s="191" t="s">
        <v>103</v>
      </c>
      <c r="R32" s="192" t="s">
        <v>106</v>
      </c>
      <c r="S32" s="193">
        <f>SUM(G42:O42)</f>
        <v>4</v>
      </c>
      <c r="T32" s="194" t="s">
        <v>109</v>
      </c>
      <c r="U32" s="148"/>
      <c r="V32" s="146"/>
      <c r="W32" s="148"/>
      <c r="X32" s="148"/>
      <c r="Y32" s="148"/>
      <c r="Z32" s="148"/>
      <c r="AA32" s="148"/>
      <c r="AB32" s="148"/>
      <c r="AC32" s="148"/>
      <c r="AD32" s="148"/>
      <c r="AE32" s="148"/>
      <c r="AF32" s="146"/>
      <c r="AG32" s="146"/>
      <c r="AH32" s="146"/>
      <c r="AI32" s="146"/>
      <c r="AJ32" s="146"/>
      <c r="AK32" s="146"/>
      <c r="AL32" s="146"/>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row>
    <row r="33" spans="1:63" s="150" customFormat="1" ht="15" customHeight="1" x14ac:dyDescent="0.25">
      <c r="A33" s="146"/>
      <c r="B33" s="146"/>
      <c r="C33" s="146"/>
      <c r="D33" s="195" t="s">
        <v>12</v>
      </c>
      <c r="E33" s="147"/>
      <c r="F33" s="166"/>
      <c r="G33" s="196">
        <v>2</v>
      </c>
      <c r="H33" s="197"/>
      <c r="I33" s="197"/>
      <c r="J33" s="197"/>
      <c r="K33" s="148"/>
      <c r="L33" s="148"/>
      <c r="M33" s="148"/>
      <c r="N33" s="148"/>
      <c r="O33" s="148"/>
      <c r="P33" s="198"/>
      <c r="Q33" s="164"/>
      <c r="R33" s="199" t="s">
        <v>107</v>
      </c>
      <c r="S33" s="200">
        <f>COUNTA(G46,I46,K46,M46,O46,G63,I63,K63,M63,O63,G80,I80,K80,M80,O80)</f>
        <v>4</v>
      </c>
      <c r="T33" s="201" t="s">
        <v>110</v>
      </c>
      <c r="U33" s="148"/>
      <c r="V33" s="146"/>
      <c r="W33" s="148"/>
      <c r="X33" s="148"/>
      <c r="Y33" s="148"/>
      <c r="Z33" s="148"/>
      <c r="AA33" s="148"/>
      <c r="AB33" s="148"/>
      <c r="AC33" s="148"/>
      <c r="AD33" s="148"/>
      <c r="AE33" s="148"/>
      <c r="AF33" s="146"/>
      <c r="AG33" s="146"/>
      <c r="AH33" s="146"/>
      <c r="AI33" s="146"/>
      <c r="AJ33" s="146"/>
      <c r="AK33" s="146"/>
      <c r="AL33" s="146"/>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row>
    <row r="34" spans="1:63" s="150" customFormat="1" ht="18.75" customHeight="1" x14ac:dyDescent="0.25">
      <c r="A34" s="146"/>
      <c r="B34" s="146"/>
      <c r="C34" s="146"/>
      <c r="D34" s="166"/>
      <c r="E34" s="147"/>
      <c r="F34" s="166"/>
      <c r="G34" s="341" t="s">
        <v>43</v>
      </c>
      <c r="H34" s="341"/>
      <c r="I34" s="341"/>
      <c r="J34" s="197"/>
      <c r="K34" s="148"/>
      <c r="L34" s="148"/>
      <c r="M34" s="148"/>
      <c r="N34" s="148"/>
      <c r="O34" s="148"/>
      <c r="P34" s="198"/>
      <c r="Q34" s="164"/>
      <c r="R34" s="199" t="s">
        <v>105</v>
      </c>
      <c r="S34" s="200">
        <f>COUNTA(G51,I51,K51,M51,O51,G68,I68,K68,M68,O68,G85,I85,K85,M85,O85)</f>
        <v>4</v>
      </c>
      <c r="T34" s="201" t="s">
        <v>112</v>
      </c>
      <c r="U34" s="148"/>
      <c r="V34" s="146"/>
      <c r="W34" s="148"/>
      <c r="X34" s="202"/>
      <c r="Y34" s="148"/>
      <c r="Z34" s="202"/>
      <c r="AA34" s="148"/>
      <c r="AB34" s="202"/>
      <c r="AC34" s="148"/>
      <c r="AD34" s="148"/>
      <c r="AE34" s="148"/>
      <c r="AF34" s="146"/>
      <c r="AG34" s="146"/>
      <c r="AH34" s="146"/>
      <c r="AI34" s="146"/>
      <c r="AJ34" s="146"/>
      <c r="AK34" s="146"/>
      <c r="AL34" s="146"/>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row>
    <row r="35" spans="1:63" s="150" customFormat="1" ht="18" customHeight="1" x14ac:dyDescent="0.25">
      <c r="A35" s="146"/>
      <c r="B35" s="146"/>
      <c r="C35" s="146"/>
      <c r="D35" s="166"/>
      <c r="E35" s="147"/>
      <c r="F35" s="166"/>
      <c r="G35" s="341"/>
      <c r="H35" s="341"/>
      <c r="I35" s="341"/>
      <c r="J35" s="146"/>
      <c r="K35" s="148"/>
      <c r="L35" s="148"/>
      <c r="M35" s="148"/>
      <c r="N35" s="148"/>
      <c r="O35" s="148"/>
      <c r="P35" s="198"/>
      <c r="Q35" s="164"/>
      <c r="R35" s="199" t="s">
        <v>104</v>
      </c>
      <c r="S35" s="200">
        <f>IF(COUNTIF(G52:G55,"&gt;=0")&gt;0,1,0)+IF(COUNTIF(G69:G72,"&gt;=0")&gt;0,1,0)+IF(COUNTIF(G86:G89,"&gt;=0")&gt;0,1,0)
+IF(COUNTIF(I52:I55,"&gt;=0")&gt;0,1,0)+IF(COUNTIF(I69:I72,"&gt;=0")&gt;0,1,0)+IF(COUNTIF(I86:I89,"&gt;=0")&gt;0,1,0)
+IF(COUNTIF(K52:K55,"&gt;=0")&gt;0,1,0)+IF(COUNTIF(K69:K72,"&gt;=0")&gt;0,1,0)+IF(COUNTIF(K86:K89,"&gt;=0")&gt;0,1,0)
+IF(COUNTIF(M52:M55,"&gt;=0")&gt;0,1,0)+IF(COUNTIF(M69:M72,"&gt;=0")&gt;0,1,0)+IF(COUNTIF(M86:M89,"&gt;=0")&gt;0,1,0)
+IF(COUNTIF(O52:O55,"&gt;=0")&gt;0,1,0)+IF(COUNTIF(O69:O72,"&gt;=0")&gt;0,1,0)+IF(COUNTIF(O86:O89,"&gt;=0")&gt;0,1,0)</f>
        <v>4</v>
      </c>
      <c r="T35" s="203" t="s">
        <v>111</v>
      </c>
      <c r="U35" s="148"/>
      <c r="V35" s="146"/>
      <c r="W35" s="148"/>
      <c r="X35" s="148"/>
      <c r="Y35" s="148"/>
      <c r="Z35" s="148"/>
      <c r="AA35" s="148"/>
      <c r="AB35" s="148"/>
      <c r="AC35" s="148"/>
      <c r="AD35" s="148"/>
      <c r="AE35" s="148"/>
      <c r="AF35" s="146"/>
      <c r="AG35" s="146"/>
      <c r="AH35" s="146"/>
      <c r="AI35" s="146"/>
      <c r="AJ35" s="146"/>
      <c r="AK35" s="146"/>
      <c r="AL35" s="146"/>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row>
    <row r="36" spans="1:63" s="150" customFormat="1" ht="21.75" customHeight="1" x14ac:dyDescent="0.4">
      <c r="A36" s="146"/>
      <c r="B36" s="146"/>
      <c r="C36" s="204" t="s">
        <v>96</v>
      </c>
      <c r="D36" s="146"/>
      <c r="E36" s="147"/>
      <c r="F36" s="146"/>
      <c r="G36" s="205" t="s">
        <v>3</v>
      </c>
      <c r="H36" s="146"/>
      <c r="I36" s="205" t="s">
        <v>4</v>
      </c>
      <c r="J36" s="146"/>
      <c r="K36" s="205" t="s">
        <v>22</v>
      </c>
      <c r="L36" s="148"/>
      <c r="M36" s="205" t="s">
        <v>21</v>
      </c>
      <c r="N36" s="148"/>
      <c r="O36" s="205" t="s">
        <v>94</v>
      </c>
      <c r="P36" s="206"/>
      <c r="Q36" s="207"/>
      <c r="R36" s="208" t="s">
        <v>108</v>
      </c>
      <c r="S36" s="209">
        <f>COUNTA(G60,I60,K60,M60,O60,G77,I77,K77,M77,O77,G94,I94,K94,M94,O94)</f>
        <v>4</v>
      </c>
      <c r="T36" s="210" t="s">
        <v>113</v>
      </c>
      <c r="U36" s="148"/>
      <c r="V36" s="146"/>
      <c r="W36" s="148"/>
      <c r="X36" s="211"/>
      <c r="Y36" s="148"/>
      <c r="Z36" s="211"/>
      <c r="AA36" s="148"/>
      <c r="AB36" s="211"/>
      <c r="AC36" s="148"/>
      <c r="AD36" s="148"/>
      <c r="AE36" s="148"/>
      <c r="AF36" s="146"/>
      <c r="AG36" s="146"/>
      <c r="AH36" s="146"/>
      <c r="AI36" s="146"/>
      <c r="AJ36" s="146"/>
      <c r="AK36" s="146"/>
      <c r="AL36" s="146"/>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row>
    <row r="37" spans="1:63" s="150" customFormat="1" ht="15" customHeight="1" x14ac:dyDescent="0.25">
      <c r="A37" s="146"/>
      <c r="B37" s="146"/>
      <c r="C37" s="146"/>
      <c r="D37" s="146"/>
      <c r="E37" s="147"/>
      <c r="F37" s="146"/>
      <c r="G37" s="146"/>
      <c r="H37" s="146"/>
      <c r="I37" s="146"/>
      <c r="J37" s="146"/>
      <c r="K37" s="146"/>
      <c r="L37" s="148"/>
      <c r="M37" s="146"/>
      <c r="N37" s="148"/>
      <c r="O37" s="146"/>
      <c r="P37" s="148"/>
      <c r="Q37" s="148"/>
      <c r="R37" s="329" t="s">
        <v>117</v>
      </c>
      <c r="S37" s="330"/>
      <c r="T37" s="331"/>
      <c r="U37" s="148"/>
      <c r="V37" s="146"/>
      <c r="W37" s="148"/>
      <c r="X37" s="211"/>
      <c r="Y37" s="148"/>
      <c r="Z37" s="211"/>
      <c r="AA37" s="148"/>
      <c r="AB37" s="211"/>
      <c r="AC37" s="148"/>
      <c r="AD37" s="148"/>
      <c r="AE37" s="148"/>
      <c r="AF37" s="146"/>
      <c r="AG37" s="146"/>
      <c r="AH37" s="146"/>
      <c r="AI37" s="146"/>
      <c r="AJ37" s="146"/>
      <c r="AK37" s="146"/>
      <c r="AL37" s="146"/>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row>
    <row r="38" spans="1:63" s="150" customFormat="1" ht="15" customHeight="1" x14ac:dyDescent="0.25">
      <c r="A38" s="146"/>
      <c r="B38" s="146"/>
      <c r="C38" s="146"/>
      <c r="D38" s="166" t="s">
        <v>7</v>
      </c>
      <c r="E38" s="147"/>
      <c r="F38" s="166"/>
      <c r="G38" s="212" t="s">
        <v>31</v>
      </c>
      <c r="H38" s="147"/>
      <c r="I38" s="212" t="s">
        <v>115</v>
      </c>
      <c r="J38" s="146"/>
      <c r="K38" s="212"/>
      <c r="L38" s="202"/>
      <c r="M38" s="212"/>
      <c r="N38" s="202"/>
      <c r="O38" s="212"/>
      <c r="P38" s="202"/>
      <c r="Q38" s="202"/>
      <c r="R38" s="329"/>
      <c r="S38" s="330"/>
      <c r="T38" s="331"/>
      <c r="U38" s="148"/>
      <c r="V38" s="146"/>
      <c r="W38" s="148"/>
      <c r="X38" s="148"/>
      <c r="Y38" s="148"/>
      <c r="Z38" s="148"/>
      <c r="AA38" s="148"/>
      <c r="AB38" s="148"/>
      <c r="AC38" s="148"/>
      <c r="AD38" s="148"/>
      <c r="AE38" s="148"/>
      <c r="AF38" s="146"/>
      <c r="AG38" s="146"/>
      <c r="AH38" s="146"/>
      <c r="AI38" s="146"/>
      <c r="AJ38" s="146"/>
      <c r="AK38" s="146"/>
      <c r="AL38" s="146"/>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row>
    <row r="39" spans="1:63" s="150" customFormat="1" ht="15" customHeight="1" x14ac:dyDescent="0.25">
      <c r="A39" s="146"/>
      <c r="B39" s="146"/>
      <c r="C39" s="146"/>
      <c r="D39" s="166" t="s">
        <v>5</v>
      </c>
      <c r="E39" s="147"/>
      <c r="F39" s="166"/>
      <c r="G39" s="212" t="s">
        <v>32</v>
      </c>
      <c r="H39" s="147"/>
      <c r="I39" s="212" t="s">
        <v>33</v>
      </c>
      <c r="J39" s="146"/>
      <c r="K39" s="212"/>
      <c r="L39" s="148"/>
      <c r="M39" s="212"/>
      <c r="N39" s="148"/>
      <c r="O39" s="212"/>
      <c r="P39" s="148"/>
      <c r="Q39" s="148"/>
      <c r="R39" s="329"/>
      <c r="S39" s="330"/>
      <c r="T39" s="331"/>
      <c r="U39" s="148"/>
      <c r="V39" s="146"/>
      <c r="W39" s="148"/>
      <c r="X39" s="148"/>
      <c r="Y39" s="148"/>
      <c r="Z39" s="148"/>
      <c r="AA39" s="148"/>
      <c r="AB39" s="148"/>
      <c r="AC39" s="148"/>
      <c r="AD39" s="148"/>
      <c r="AE39" s="148"/>
      <c r="AF39" s="146"/>
      <c r="AG39" s="146"/>
      <c r="AH39" s="146"/>
      <c r="AI39" s="146"/>
      <c r="AJ39" s="146"/>
      <c r="AK39" s="146"/>
      <c r="AL39" s="146"/>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row>
    <row r="40" spans="1:63" s="275" customFormat="1" ht="15" customHeight="1" x14ac:dyDescent="0.25">
      <c r="A40" s="269"/>
      <c r="B40" s="269"/>
      <c r="C40" s="269"/>
      <c r="D40" s="270" t="s">
        <v>136</v>
      </c>
      <c r="E40" s="271"/>
      <c r="F40" s="269"/>
      <c r="G40" s="214">
        <f>IF(G47="Started after TU base year",0,G56)+IF(G64="Started after TU base year",0,G73)+IF(G81="Started after TU base year",0,G90)</f>
        <v>23598760</v>
      </c>
      <c r="H40" s="213"/>
      <c r="I40" s="214">
        <f>IF(I47="Started after TU base year",0,I56)+IF(I64="Started after TU base year",0,I73)+IF(I81="Started after TU base year",0,I90)</f>
        <v>14156806.800000001</v>
      </c>
      <c r="J40" s="213"/>
      <c r="K40" s="214">
        <f>IF(K47="Started after TU base year",0,K56)+IF(K64="Started after TU base year",0,K73)+IF(K81="Started after TU base year",0,K90)</f>
        <v>0</v>
      </c>
      <c r="L40" s="215"/>
      <c r="M40" s="214">
        <f>IF(M47="Started after TU base year",0,M56)+IF(M64="Started after TU base year",0,M73)+IF(M81="Started after TU base year",0,M90)</f>
        <v>0</v>
      </c>
      <c r="N40" s="215"/>
      <c r="O40" s="214">
        <f>IF(O47="Started after TU base year",0,O56)+IF(O64="Started after TU base year",0,O73)+IF(O81="Started after TU base year",0,O90)</f>
        <v>0</v>
      </c>
      <c r="P40" s="272"/>
      <c r="Q40" s="272"/>
      <c r="R40" s="329"/>
      <c r="S40" s="330"/>
      <c r="T40" s="331"/>
      <c r="U40" s="172"/>
      <c r="V40" s="269"/>
      <c r="W40" s="172"/>
      <c r="X40" s="273"/>
      <c r="Y40" s="172"/>
      <c r="Z40" s="273"/>
      <c r="AA40" s="172"/>
      <c r="AB40" s="273"/>
      <c r="AC40" s="172"/>
      <c r="AD40" s="172"/>
      <c r="AE40" s="172"/>
      <c r="AF40" s="269"/>
      <c r="AG40" s="269"/>
      <c r="AH40" s="269"/>
      <c r="AI40" s="269"/>
      <c r="AJ40" s="269"/>
      <c r="AK40" s="269"/>
      <c r="AL40" s="269"/>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row>
    <row r="41" spans="1:63" s="150" customFormat="1" ht="21.75" customHeight="1" x14ac:dyDescent="0.4">
      <c r="A41" s="146"/>
      <c r="B41" s="146"/>
      <c r="C41" s="204" t="s">
        <v>9</v>
      </c>
      <c r="D41" s="146"/>
      <c r="E41" s="147"/>
      <c r="F41" s="146"/>
      <c r="G41" s="146"/>
      <c r="H41" s="146"/>
      <c r="I41" s="146"/>
      <c r="J41" s="146"/>
      <c r="K41" s="146"/>
      <c r="L41" s="211"/>
      <c r="M41" s="146"/>
      <c r="N41" s="211"/>
      <c r="O41" s="146"/>
      <c r="P41" s="211"/>
      <c r="Q41" s="211"/>
      <c r="R41" s="332"/>
      <c r="S41" s="333"/>
      <c r="T41" s="334"/>
      <c r="U41" s="148"/>
      <c r="V41" s="146"/>
      <c r="W41" s="148"/>
      <c r="X41" s="148"/>
      <c r="Y41" s="148"/>
      <c r="Z41" s="148"/>
      <c r="AA41" s="148"/>
      <c r="AB41" s="148"/>
      <c r="AC41" s="148"/>
      <c r="AD41" s="148"/>
      <c r="AE41" s="148"/>
      <c r="AF41" s="146"/>
      <c r="AG41" s="146"/>
      <c r="AH41" s="146"/>
      <c r="AI41" s="146"/>
      <c r="AJ41" s="146"/>
      <c r="AK41" s="146"/>
      <c r="AL41" s="146"/>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row>
    <row r="42" spans="1:63" s="150" customFormat="1" ht="15" customHeight="1" x14ac:dyDescent="0.25">
      <c r="A42" s="146"/>
      <c r="B42" s="146"/>
      <c r="C42" s="217" t="s">
        <v>8</v>
      </c>
      <c r="D42" s="146"/>
      <c r="E42" s="218"/>
      <c r="F42" s="146"/>
      <c r="G42" s="219">
        <v>2</v>
      </c>
      <c r="H42" s="146"/>
      <c r="I42" s="219">
        <v>2</v>
      </c>
      <c r="J42" s="146"/>
      <c r="K42" s="219"/>
      <c r="L42" s="148"/>
      <c r="M42" s="219"/>
      <c r="N42" s="148"/>
      <c r="O42" s="219"/>
      <c r="P42" s="148"/>
      <c r="Q42" s="148"/>
      <c r="R42" s="146"/>
      <c r="S42" s="146"/>
      <c r="T42" s="146"/>
      <c r="U42" s="148"/>
      <c r="V42" s="146"/>
      <c r="W42" s="148"/>
      <c r="X42" s="148"/>
      <c r="Y42" s="148"/>
      <c r="Z42" s="148"/>
      <c r="AA42" s="148"/>
      <c r="AB42" s="148"/>
      <c r="AC42" s="148"/>
      <c r="AD42" s="148"/>
      <c r="AE42" s="148"/>
      <c r="AF42" s="146"/>
      <c r="AG42" s="146"/>
      <c r="AH42" s="146"/>
      <c r="AI42" s="146"/>
      <c r="AJ42" s="146"/>
      <c r="AK42" s="146"/>
      <c r="AL42" s="146"/>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row>
    <row r="43" spans="1:63" s="150" customFormat="1" ht="15" customHeight="1" x14ac:dyDescent="0.25">
      <c r="A43" s="146"/>
      <c r="B43" s="146"/>
      <c r="C43" s="220"/>
      <c r="D43" s="146"/>
      <c r="E43" s="147"/>
      <c r="F43" s="146"/>
      <c r="G43" s="341" t="s">
        <v>91</v>
      </c>
      <c r="H43" s="341"/>
      <c r="I43" s="341"/>
      <c r="J43" s="341"/>
      <c r="K43" s="148"/>
      <c r="L43" s="148"/>
      <c r="M43" s="148"/>
      <c r="N43" s="148"/>
      <c r="O43" s="148"/>
      <c r="P43" s="148"/>
      <c r="Q43" s="148"/>
      <c r="R43" s="148"/>
      <c r="S43" s="146"/>
      <c r="T43" s="148"/>
      <c r="U43" s="148"/>
      <c r="V43" s="146"/>
      <c r="W43" s="148"/>
      <c r="X43" s="221"/>
      <c r="Y43" s="148"/>
      <c r="Z43" s="221"/>
      <c r="AA43" s="148"/>
      <c r="AB43" s="221"/>
      <c r="AC43" s="148"/>
      <c r="AD43" s="148"/>
      <c r="AE43" s="148"/>
      <c r="AF43" s="146"/>
      <c r="AG43" s="146"/>
      <c r="AH43" s="146"/>
      <c r="AI43" s="146"/>
      <c r="AJ43" s="146"/>
      <c r="AK43" s="146"/>
      <c r="AL43" s="146"/>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row>
    <row r="44" spans="1:63" s="150" customFormat="1" ht="15" customHeight="1" x14ac:dyDescent="0.25">
      <c r="A44" s="146"/>
      <c r="B44" s="146"/>
      <c r="C44" s="222" t="s">
        <v>77</v>
      </c>
      <c r="D44" s="146"/>
      <c r="E44" s="147"/>
      <c r="F44" s="146"/>
      <c r="G44" s="341"/>
      <c r="H44" s="341"/>
      <c r="I44" s="341"/>
      <c r="J44" s="341"/>
      <c r="K44" s="216"/>
      <c r="L44" s="216"/>
      <c r="M44" s="216"/>
      <c r="N44" s="216"/>
      <c r="O44" s="216"/>
      <c r="P44" s="216"/>
      <c r="Q44" s="216"/>
      <c r="R44" s="216"/>
      <c r="S44" s="216"/>
      <c r="T44" s="216"/>
      <c r="U44" s="148"/>
      <c r="V44" s="146"/>
      <c r="W44" s="148"/>
      <c r="X44" s="221"/>
      <c r="Y44" s="148"/>
      <c r="Z44" s="221"/>
      <c r="AA44" s="148"/>
      <c r="AB44" s="221"/>
      <c r="AC44" s="148"/>
      <c r="AD44" s="148"/>
      <c r="AE44" s="148"/>
      <c r="AF44" s="146"/>
      <c r="AG44" s="146"/>
      <c r="AH44" s="146"/>
      <c r="AI44" s="146"/>
      <c r="AJ44" s="146"/>
      <c r="AK44" s="146"/>
      <c r="AL44" s="146"/>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row>
    <row r="45" spans="1:63" s="150" customFormat="1" ht="9" customHeight="1" x14ac:dyDescent="0.25">
      <c r="A45" s="146"/>
      <c r="B45" s="146"/>
      <c r="C45" s="222"/>
      <c r="D45" s="146"/>
      <c r="E45" s="147"/>
      <c r="F45" s="146"/>
      <c r="G45" s="223"/>
      <c r="H45" s="223"/>
      <c r="I45" s="223"/>
      <c r="J45" s="146"/>
      <c r="K45" s="216"/>
      <c r="L45" s="216"/>
      <c r="M45" s="216"/>
      <c r="N45" s="216"/>
      <c r="O45" s="216"/>
      <c r="P45" s="216"/>
      <c r="Q45" s="216"/>
      <c r="R45" s="146"/>
      <c r="S45" s="146"/>
      <c r="T45" s="146"/>
      <c r="U45" s="148"/>
      <c r="V45" s="146"/>
      <c r="W45" s="148"/>
      <c r="X45" s="221"/>
      <c r="Y45" s="148"/>
      <c r="Z45" s="221"/>
      <c r="AA45" s="148"/>
      <c r="AB45" s="221"/>
      <c r="AC45" s="148"/>
      <c r="AD45" s="148"/>
      <c r="AE45" s="148"/>
      <c r="AF45" s="146"/>
      <c r="AG45" s="146"/>
      <c r="AH45" s="146"/>
      <c r="AI45" s="146"/>
      <c r="AJ45" s="146"/>
      <c r="AK45" s="146"/>
      <c r="AL45" s="146"/>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row>
    <row r="46" spans="1:63" s="150" customFormat="1" ht="18" customHeight="1" x14ac:dyDescent="0.25">
      <c r="A46" s="146"/>
      <c r="B46" s="146"/>
      <c r="C46" s="276" t="s">
        <v>1</v>
      </c>
      <c r="D46" s="146" t="s">
        <v>13</v>
      </c>
      <c r="E46" s="147"/>
      <c r="F46" s="146"/>
      <c r="G46" s="224" t="s">
        <v>133</v>
      </c>
      <c r="H46" s="146"/>
      <c r="I46" s="224" t="s">
        <v>116</v>
      </c>
      <c r="J46" s="146"/>
      <c r="K46" s="224"/>
      <c r="L46" s="148"/>
      <c r="M46" s="224"/>
      <c r="N46" s="148"/>
      <c r="O46" s="224"/>
      <c r="P46" s="148"/>
      <c r="Q46" s="148"/>
      <c r="R46" s="146"/>
      <c r="S46" s="146"/>
      <c r="T46" s="146"/>
      <c r="U46" s="148"/>
      <c r="V46" s="146"/>
      <c r="W46" s="148"/>
      <c r="X46" s="221"/>
      <c r="Y46" s="148"/>
      <c r="Z46" s="221"/>
      <c r="AA46" s="148"/>
      <c r="AB46" s="221"/>
      <c r="AC46" s="148"/>
      <c r="AD46" s="148"/>
      <c r="AE46" s="148"/>
      <c r="AF46" s="146"/>
      <c r="AG46" s="146"/>
      <c r="AH46" s="146"/>
      <c r="AI46" s="146"/>
      <c r="AJ46" s="146"/>
      <c r="AK46" s="146"/>
      <c r="AL46" s="146"/>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row>
    <row r="47" spans="1:63" s="150" customFormat="1" ht="15" customHeight="1" x14ac:dyDescent="0.25">
      <c r="A47" s="146"/>
      <c r="B47" s="146"/>
      <c r="C47" s="277"/>
      <c r="D47" s="146" t="s">
        <v>119</v>
      </c>
      <c r="E47" s="205"/>
      <c r="F47" s="225"/>
      <c r="G47" s="224" t="s">
        <v>122</v>
      </c>
      <c r="H47" s="225"/>
      <c r="I47" s="224" t="s">
        <v>122</v>
      </c>
      <c r="J47" s="225"/>
      <c r="K47" s="224"/>
      <c r="L47" s="225"/>
      <c r="M47" s="224"/>
      <c r="N47" s="148"/>
      <c r="O47" s="224"/>
      <c r="P47" s="148"/>
      <c r="Q47" s="148"/>
      <c r="R47" s="146"/>
      <c r="S47" s="146"/>
      <c r="T47" s="146"/>
      <c r="U47" s="148"/>
      <c r="V47" s="146"/>
      <c r="W47" s="148"/>
      <c r="X47" s="221"/>
      <c r="Y47" s="148"/>
      <c r="Z47" s="221"/>
      <c r="AA47" s="148"/>
      <c r="AB47" s="221"/>
      <c r="AC47" s="148"/>
      <c r="AD47" s="148"/>
      <c r="AE47" s="148"/>
      <c r="AF47" s="146"/>
      <c r="AG47" s="146"/>
      <c r="AH47" s="146"/>
      <c r="AI47" s="146"/>
      <c r="AJ47" s="146"/>
      <c r="AK47" s="146"/>
      <c r="AL47" s="146"/>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row>
    <row r="48" spans="1:63" s="150" customFormat="1" ht="15" customHeight="1" x14ac:dyDescent="0.25">
      <c r="A48" s="146"/>
      <c r="B48" s="146"/>
      <c r="C48" s="277"/>
      <c r="D48" s="146" t="s">
        <v>124</v>
      </c>
      <c r="E48" s="205"/>
      <c r="F48" s="225"/>
      <c r="G48" s="278" t="str">
        <f>IF(OR(G47="Constantly",G47="Stopped after TU base year"),CONCATENATE("Same as TU: 12 months ending ",TEXT(E16,"MMM YY")),IF(G47="Started after TU base year","Must set a base year for this product",""))</f>
        <v>Same as TU: 12 months ending Dec 18</v>
      </c>
      <c r="H48" s="279"/>
      <c r="I48" s="278" t="str">
        <f>IF(OR(I47="Constantly",I47="Stopped after TU base year"),CONCATENATE("Same as TU: 12 months ending ",TEXT($E$16,"MMM YY")),IF(I47="Started after TU base year","Must set a base year for this product",""))</f>
        <v>Same as TU: 12 months ending Dec 18</v>
      </c>
      <c r="J48" s="279"/>
      <c r="K48" s="278" t="str">
        <f>IF(OR(K47="Constantly",K47="Stopped after TU base year"),CONCATENATE("Same as TU: 12 months ending ",TEXT($E$16,"MMM YY")),IF(K47="Started after TU base year","Must set a base year for this product",""))</f>
        <v/>
      </c>
      <c r="L48" s="279"/>
      <c r="M48" s="278" t="str">
        <f>IF(OR(M47="Constantly",M47="Stopped after TU base year"),CONCATENATE("Same as TU: 12 months ending ",TEXT($E$16,"MMM YY")),IF(M47="Started after TU base year","Must set a base year for this product",""))</f>
        <v/>
      </c>
      <c r="N48" s="280"/>
      <c r="O48" s="278" t="str">
        <f>IF(OR(O47="Constantly",O47="Stopped after TU base year"),CONCATENATE("Same as TU: 12 months ending ",TEXT($E$16,"MMM YY")),IF(O47="Started after TU base year","Must set a base year for this product",""))</f>
        <v/>
      </c>
      <c r="P48" s="148"/>
      <c r="Q48" s="148"/>
      <c r="R48" s="146"/>
      <c r="S48" s="146"/>
      <c r="T48" s="146"/>
      <c r="U48" s="148"/>
      <c r="V48" s="146"/>
      <c r="W48" s="148"/>
      <c r="X48" s="221"/>
      <c r="Y48" s="148"/>
      <c r="Z48" s="221"/>
      <c r="AA48" s="148"/>
      <c r="AB48" s="221"/>
      <c r="AC48" s="148"/>
      <c r="AD48" s="148"/>
      <c r="AE48" s="148"/>
      <c r="AF48" s="146"/>
      <c r="AG48" s="146"/>
      <c r="AH48" s="146"/>
      <c r="AI48" s="146"/>
      <c r="AJ48" s="146"/>
      <c r="AK48" s="146"/>
      <c r="AL48" s="146"/>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row>
    <row r="49" spans="1:63" s="150" customFormat="1" ht="15" customHeight="1" x14ac:dyDescent="0.25">
      <c r="A49" s="146"/>
      <c r="B49" s="146"/>
      <c r="C49" s="277"/>
      <c r="D49" s="281" t="str">
        <f>IF(COUNTIF(G48:O48,"Must set a base year for this product")&gt;0,"Base Year Period for this product is 12 months ending","")</f>
        <v/>
      </c>
      <c r="E49" s="205"/>
      <c r="F49" s="225"/>
      <c r="G49" s="282"/>
      <c r="H49" s="225"/>
      <c r="I49" s="282"/>
      <c r="J49" s="225"/>
      <c r="K49" s="282"/>
      <c r="L49" s="225"/>
      <c r="M49" s="282"/>
      <c r="N49" s="148"/>
      <c r="O49" s="282"/>
      <c r="P49" s="148"/>
      <c r="Q49" s="148"/>
      <c r="R49" s="146"/>
      <c r="S49" s="146"/>
      <c r="T49" s="146"/>
      <c r="U49" s="148"/>
      <c r="V49" s="146"/>
      <c r="W49" s="148"/>
      <c r="X49" s="221"/>
      <c r="Y49" s="148"/>
      <c r="Z49" s="221"/>
      <c r="AA49" s="148"/>
      <c r="AB49" s="221"/>
      <c r="AC49" s="148"/>
      <c r="AD49" s="148"/>
      <c r="AE49" s="148"/>
      <c r="AF49" s="146"/>
      <c r="AG49" s="146"/>
      <c r="AH49" s="146"/>
      <c r="AI49" s="146"/>
      <c r="AJ49" s="146"/>
      <c r="AK49" s="146"/>
      <c r="AL49" s="146"/>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row>
    <row r="50" spans="1:63" s="150" customFormat="1" ht="6" customHeight="1" x14ac:dyDescent="0.25">
      <c r="A50" s="146"/>
      <c r="B50" s="146"/>
      <c r="C50" s="225"/>
      <c r="D50" s="225"/>
      <c r="E50" s="205"/>
      <c r="F50" s="225"/>
      <c r="G50" s="225"/>
      <c r="H50" s="225"/>
      <c r="I50" s="225"/>
      <c r="J50" s="225"/>
      <c r="K50" s="225"/>
      <c r="L50" s="225"/>
      <c r="M50" s="225"/>
      <c r="N50" s="148"/>
      <c r="O50" s="225"/>
      <c r="P50" s="148"/>
      <c r="Q50" s="148"/>
      <c r="R50" s="146"/>
      <c r="S50" s="146"/>
      <c r="T50" s="146"/>
      <c r="U50" s="148"/>
      <c r="V50" s="146"/>
      <c r="W50" s="148"/>
      <c r="X50" s="221"/>
      <c r="Y50" s="148"/>
      <c r="Z50" s="221"/>
      <c r="AA50" s="148"/>
      <c r="AB50" s="221"/>
      <c r="AC50" s="148"/>
      <c r="AD50" s="148"/>
      <c r="AE50" s="148"/>
      <c r="AF50" s="146"/>
      <c r="AG50" s="146"/>
      <c r="AH50" s="146"/>
      <c r="AI50" s="146"/>
      <c r="AJ50" s="146"/>
      <c r="AK50" s="146"/>
      <c r="AL50" s="146"/>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row>
    <row r="51" spans="1:63" s="150" customFormat="1" ht="15" customHeight="1" x14ac:dyDescent="0.25">
      <c r="A51" s="146"/>
      <c r="B51" s="146"/>
      <c r="C51" s="342" t="s">
        <v>98</v>
      </c>
      <c r="D51" s="146" t="s">
        <v>87</v>
      </c>
      <c r="E51" s="147" t="s">
        <v>59</v>
      </c>
      <c r="F51" s="146"/>
      <c r="G51" s="226">
        <v>21467</v>
      </c>
      <c r="H51" s="146"/>
      <c r="I51" s="226">
        <v>12654</v>
      </c>
      <c r="J51" s="146"/>
      <c r="K51" s="226"/>
      <c r="L51" s="221"/>
      <c r="M51" s="226"/>
      <c r="N51" s="221"/>
      <c r="O51" s="226"/>
      <c r="P51" s="221"/>
      <c r="Q51" s="221"/>
      <c r="R51" s="146"/>
      <c r="S51" s="146"/>
      <c r="T51" s="146"/>
      <c r="U51" s="148"/>
      <c r="V51" s="146"/>
      <c r="W51" s="148"/>
      <c r="X51" s="221"/>
      <c r="Y51" s="148"/>
      <c r="Z51" s="221"/>
      <c r="AA51" s="148"/>
      <c r="AB51" s="221"/>
      <c r="AC51" s="148"/>
      <c r="AD51" s="148"/>
      <c r="AE51" s="148"/>
      <c r="AF51" s="146"/>
      <c r="AG51" s="146"/>
      <c r="AH51" s="146"/>
      <c r="AI51" s="146"/>
      <c r="AJ51" s="146"/>
      <c r="AK51" s="146"/>
      <c r="AL51" s="146"/>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row>
    <row r="52" spans="1:63" s="150" customFormat="1" ht="15" customHeight="1" x14ac:dyDescent="0.25">
      <c r="A52" s="146"/>
      <c r="B52" s="146"/>
      <c r="C52" s="342"/>
      <c r="D52" s="146" t="s">
        <v>86</v>
      </c>
      <c r="E52" s="147" t="s">
        <v>15</v>
      </c>
      <c r="F52" s="146"/>
      <c r="G52" s="226">
        <v>3364256</v>
      </c>
      <c r="H52" s="146"/>
      <c r="I52" s="226">
        <v>3642795</v>
      </c>
      <c r="J52" s="146"/>
      <c r="K52" s="226"/>
      <c r="L52" s="148"/>
      <c r="M52" s="226"/>
      <c r="N52" s="148"/>
      <c r="O52" s="226"/>
      <c r="P52" s="148"/>
      <c r="Q52" s="148"/>
      <c r="R52" s="146"/>
      <c r="S52" s="146"/>
      <c r="T52" s="146"/>
      <c r="U52" s="148"/>
      <c r="V52" s="146"/>
      <c r="W52" s="148"/>
      <c r="X52" s="221"/>
      <c r="Y52" s="148"/>
      <c r="Z52" s="221"/>
      <c r="AA52" s="148"/>
      <c r="AB52" s="221"/>
      <c r="AC52" s="148"/>
      <c r="AD52" s="148"/>
      <c r="AE52" s="148"/>
      <c r="AF52" s="146"/>
      <c r="AG52" s="146"/>
      <c r="AH52" s="146"/>
      <c r="AI52" s="146"/>
      <c r="AJ52" s="146"/>
      <c r="AK52" s="146"/>
      <c r="AL52" s="146"/>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row>
    <row r="53" spans="1:63" s="150" customFormat="1" ht="15" customHeight="1" x14ac:dyDescent="0.25">
      <c r="A53" s="146"/>
      <c r="B53" s="146"/>
      <c r="C53" s="342"/>
      <c r="D53" s="146" t="s">
        <v>85</v>
      </c>
      <c r="E53" s="147" t="s">
        <v>15</v>
      </c>
      <c r="F53" s="146"/>
      <c r="G53" s="226">
        <v>2526486</v>
      </c>
      <c r="H53" s="146"/>
      <c r="I53" s="226">
        <v>1425623</v>
      </c>
      <c r="J53" s="146"/>
      <c r="K53" s="226"/>
      <c r="L53" s="148"/>
      <c r="M53" s="226"/>
      <c r="N53" s="148"/>
      <c r="O53" s="226"/>
      <c r="P53" s="148"/>
      <c r="Q53" s="148"/>
      <c r="R53" s="148"/>
      <c r="S53" s="148"/>
      <c r="T53" s="148"/>
      <c r="U53" s="148"/>
      <c r="V53" s="146"/>
      <c r="W53" s="148"/>
      <c r="X53" s="221"/>
      <c r="Y53" s="148"/>
      <c r="Z53" s="221"/>
      <c r="AA53" s="148"/>
      <c r="AB53" s="221"/>
      <c r="AC53" s="148"/>
      <c r="AD53" s="148"/>
      <c r="AE53" s="148"/>
      <c r="AF53" s="146"/>
      <c r="AG53" s="146"/>
      <c r="AH53" s="146"/>
      <c r="AI53" s="146"/>
      <c r="AJ53" s="146"/>
      <c r="AK53" s="146"/>
      <c r="AL53" s="146"/>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row>
    <row r="54" spans="1:63" s="150" customFormat="1" ht="15" customHeight="1" x14ac:dyDescent="0.25">
      <c r="A54" s="146"/>
      <c r="B54" s="146"/>
      <c r="C54" s="342"/>
      <c r="D54" s="227" t="s">
        <v>78</v>
      </c>
      <c r="E54" s="147" t="s">
        <v>15</v>
      </c>
      <c r="F54" s="146"/>
      <c r="G54" s="226"/>
      <c r="H54" s="146"/>
      <c r="I54" s="226"/>
      <c r="J54" s="146"/>
      <c r="K54" s="226"/>
      <c r="L54" s="148"/>
      <c r="M54" s="226"/>
      <c r="N54" s="148"/>
      <c r="O54" s="226"/>
      <c r="P54" s="148"/>
      <c r="Q54" s="148"/>
      <c r="R54" s="148"/>
      <c r="S54" s="148"/>
      <c r="T54" s="148"/>
      <c r="U54" s="148"/>
      <c r="V54" s="146"/>
      <c r="W54" s="148"/>
      <c r="X54" s="221"/>
      <c r="Y54" s="148"/>
      <c r="Z54" s="221"/>
      <c r="AA54" s="148"/>
      <c r="AB54" s="221"/>
      <c r="AC54" s="148"/>
      <c r="AD54" s="148"/>
      <c r="AE54" s="148"/>
      <c r="AF54" s="146"/>
      <c r="AG54" s="146"/>
      <c r="AH54" s="146"/>
      <c r="AI54" s="146"/>
      <c r="AJ54" s="146"/>
      <c r="AK54" s="146"/>
      <c r="AL54" s="146"/>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row>
    <row r="55" spans="1:63" s="150" customFormat="1" ht="15" customHeight="1" x14ac:dyDescent="0.25">
      <c r="A55" s="146"/>
      <c r="B55" s="146"/>
      <c r="C55" s="342"/>
      <c r="D55" s="227" t="s">
        <v>78</v>
      </c>
      <c r="E55" s="147" t="s">
        <v>15</v>
      </c>
      <c r="F55" s="146"/>
      <c r="G55" s="226"/>
      <c r="H55" s="146"/>
      <c r="I55" s="226"/>
      <c r="J55" s="146"/>
      <c r="K55" s="226"/>
      <c r="L55" s="148"/>
      <c r="M55" s="226"/>
      <c r="N55" s="148"/>
      <c r="O55" s="226"/>
      <c r="P55" s="148"/>
      <c r="Q55" s="148"/>
      <c r="R55" s="148"/>
      <c r="S55" s="148"/>
      <c r="T55" s="148"/>
      <c r="U55" s="148"/>
      <c r="V55" s="146"/>
      <c r="W55" s="148"/>
      <c r="X55" s="221"/>
      <c r="Y55" s="148"/>
      <c r="Z55" s="221"/>
      <c r="AA55" s="148"/>
      <c r="AB55" s="221"/>
      <c r="AC55" s="148"/>
      <c r="AD55" s="148"/>
      <c r="AE55" s="148"/>
      <c r="AF55" s="146"/>
      <c r="AG55" s="146"/>
      <c r="AH55" s="146"/>
      <c r="AI55" s="146"/>
      <c r="AJ55" s="146"/>
      <c r="AK55" s="146"/>
      <c r="AL55" s="146"/>
      <c r="AM55" s="149"/>
      <c r="AN55" s="149"/>
      <c r="AO55" s="149"/>
      <c r="AP55" s="149"/>
      <c r="AQ55" s="149"/>
      <c r="AR55" s="149"/>
      <c r="AS55" s="149"/>
      <c r="AT55" s="149"/>
      <c r="AU55" s="149"/>
      <c r="AV55" s="149"/>
      <c r="AW55" s="149"/>
      <c r="AX55" s="149"/>
      <c r="AY55" s="149"/>
      <c r="AZ55" s="149"/>
      <c r="BA55" s="149"/>
      <c r="BB55" s="149"/>
      <c r="BC55" s="149"/>
      <c r="BD55" s="149"/>
      <c r="BE55" s="149"/>
      <c r="BF55" s="149"/>
      <c r="BG55" s="149"/>
      <c r="BH55" s="149"/>
      <c r="BI55" s="149"/>
      <c r="BJ55" s="149"/>
      <c r="BK55" s="149"/>
    </row>
    <row r="56" spans="1:63" s="150" customFormat="1" ht="15" customHeight="1" x14ac:dyDescent="0.25">
      <c r="A56" s="146"/>
      <c r="B56" s="146"/>
      <c r="C56" s="342"/>
      <c r="D56" s="146" t="s">
        <v>84</v>
      </c>
      <c r="E56" s="147" t="s">
        <v>15</v>
      </c>
      <c r="F56" s="146"/>
      <c r="G56" s="228">
        <f>G52*2.6+G53+IF(LEFT($D54,3)="oth",0,(G54*VLOOKUP($D54,'4. Calculating primary energy'!$B$8:$E$17,4,FALSE)))+IF(LEFT($D55,3)="oth",0,(G55*VLOOKUP($D55,'4. Calculating primary energy'!$B$8:$E$17,4,FALSE)))</f>
        <v>11273551.6</v>
      </c>
      <c r="H56" s="146"/>
      <c r="I56" s="228">
        <f>I52*2.6+I53+IF(LEFT($D54,3)="oth",0,(I54*VLOOKUP($D54,'4. Calculating primary energy'!$B$8:$E$17,4,FALSE)))+IF(LEFT($D55,3)="oth",0,(I55*VLOOKUP($D55,'4. Calculating primary energy'!$B$8:$E$17,4,FALSE)))</f>
        <v>10896890</v>
      </c>
      <c r="J56" s="146"/>
      <c r="K56" s="228">
        <f>K52*2.6+K53+IF(LEFT($D54,3)="oth",0,(K54*VLOOKUP($D54,'4. Calculating primary energy'!$B$8:$E$17,4,FALSE)))+IF(LEFT($D55,3)="oth",0,(K55*VLOOKUP($D55,'4. Calculating primary energy'!$B$8:$E$17,4,FALSE)))</f>
        <v>0</v>
      </c>
      <c r="L56" s="148"/>
      <c r="M56" s="228">
        <f>M52*2.6+M53+IF(LEFT($D54,3)="oth",0,(M54*VLOOKUP($D54,'4. Calculating primary energy'!$B$8:$E$17,4,FALSE)))+IF(LEFT($D55,3)="oth",0,(M55*VLOOKUP($D55,'4. Calculating primary energy'!$B$8:$E$17,4,FALSE)))</f>
        <v>0</v>
      </c>
      <c r="N56" s="148"/>
      <c r="O56" s="228">
        <f>O52*2.6+O53+IF(LEFT($D54,3)="oth",0,(O54*VLOOKUP($D54,'4. Calculating primary energy'!$B$8:$E$17,4,FALSE)))+IF(LEFT($D55,3)="oth",0,(O55*VLOOKUP($D55,'4. Calculating primary energy'!$B$8:$E$17,4,FALSE)))</f>
        <v>0</v>
      </c>
      <c r="P56" s="148"/>
      <c r="Q56" s="148"/>
      <c r="R56" s="148"/>
      <c r="S56" s="148"/>
      <c r="T56" s="148"/>
      <c r="U56" s="148"/>
      <c r="V56" s="146"/>
      <c r="W56" s="148"/>
      <c r="X56" s="221"/>
      <c r="Y56" s="148"/>
      <c r="Z56" s="221"/>
      <c r="AA56" s="148"/>
      <c r="AB56" s="221"/>
      <c r="AC56" s="148"/>
      <c r="AD56" s="148"/>
      <c r="AE56" s="148"/>
      <c r="AF56" s="146"/>
      <c r="AG56" s="146"/>
      <c r="AH56" s="146"/>
      <c r="AI56" s="146"/>
      <c r="AJ56" s="146"/>
      <c r="AK56" s="146"/>
      <c r="AL56" s="146"/>
      <c r="AM56" s="149"/>
      <c r="AN56" s="149"/>
      <c r="AO56" s="149"/>
      <c r="AP56" s="149"/>
      <c r="AQ56" s="149"/>
      <c r="AR56" s="149"/>
      <c r="AS56" s="149"/>
      <c r="AT56" s="149"/>
      <c r="AU56" s="149"/>
      <c r="AV56" s="149"/>
      <c r="AW56" s="149"/>
      <c r="AX56" s="149"/>
      <c r="AY56" s="149"/>
      <c r="AZ56" s="149"/>
      <c r="BA56" s="149"/>
      <c r="BB56" s="149"/>
      <c r="BC56" s="149"/>
      <c r="BD56" s="149"/>
      <c r="BE56" s="149"/>
      <c r="BF56" s="149"/>
      <c r="BG56" s="149"/>
      <c r="BH56" s="149"/>
      <c r="BI56" s="149"/>
      <c r="BJ56" s="149"/>
      <c r="BK56" s="149"/>
    </row>
    <row r="57" spans="1:63" s="150" customFormat="1" ht="15" customHeight="1" x14ac:dyDescent="0.25">
      <c r="A57" s="146"/>
      <c r="B57" s="146"/>
      <c r="C57" s="342"/>
      <c r="D57" s="146" t="s">
        <v>83</v>
      </c>
      <c r="E57" s="147" t="s">
        <v>74</v>
      </c>
      <c r="F57" s="146"/>
      <c r="G57" s="228">
        <f>G52*2.6*'4. Calculating primary energy'!$F$5+G53*'4. Calculating primary energy'!$F$7+IF(LEFT($D54,3)="oth",0,(G54*VLOOKUP($D54,'4. Calculating primary energy'!$B$8:$E$17,4,FALSE)*VLOOKUP($D54,'4. Calculating primary energy'!$B$8:$F$17,5,FALSE)))+IF(LEFT($D55,3)="oth",0,(G55*VLOOKUP($D55,'4. Calculating primary energy'!$B$8:$F$17,4,FALSE)*VLOOKUP($D55,'4. Calculating primary energy'!$B$8:$F$17,5,FALSE)))</f>
        <v>605177.32475999999</v>
      </c>
      <c r="H57" s="146"/>
      <c r="I57" s="228">
        <f>I52*2.6*'4. Calculating primary energy'!$F$5+I53*'4. Calculating primary energy'!$F$7+IF(LEFT($D54,3)="oth",0,(I54*VLOOKUP($D54,'4. Calculating primary energy'!$B$8:$E$17,4,FALSE)*VLOOKUP($D54,'4. Calculating primary energy'!$B$8:$F$17,5,FALSE)))+IF(LEFT($D55,3)="oth",0,(I55*VLOOKUP($D55,'4. Calculating primary energy'!$B$8:$F$17,4,FALSE)*VLOOKUP($D55,'4. Calculating primary energy'!$B$8:$F$17,5,FALSE)))</f>
        <v>589125.13970000006</v>
      </c>
      <c r="J57" s="146"/>
      <c r="K57" s="228">
        <f>K52*2.6*'4. Calculating primary energy'!$F$5+K53*'4. Calculating primary energy'!$F$7+IF(LEFT($D54,3)="oth",0,(K54*VLOOKUP($D54,'4. Calculating primary energy'!$B$8:$E$17,4,FALSE)*VLOOKUP($D54,'4. Calculating primary energy'!$B$8:$F$17,5,FALSE)))+IF(LEFT($D55,3)="oth",0,(K55*VLOOKUP($D55,'4. Calculating primary energy'!$B$8:$F$17,4,FALSE)*VLOOKUP($D55,'4. Calculating primary energy'!$B$8:$F$17,5,FALSE)))</f>
        <v>0</v>
      </c>
      <c r="L57" s="221"/>
      <c r="M57" s="228">
        <f>M52*2.6*'4. Calculating primary energy'!$F$5+M53*'4. Calculating primary energy'!$F$7+IF(LEFT($D54,3)="oth",0,(M54*VLOOKUP($D54,'4. Calculating primary energy'!$B$8:$E$17,4,FALSE)*VLOOKUP($D54,'4. Calculating primary energy'!$B$8:$F$17,5,FALSE)))+IF(LEFT($D55,3)="oth",0,(M55*VLOOKUP($D55,'4. Calculating primary energy'!$B$8:$F$17,4,FALSE)*VLOOKUP($D55,'4. Calculating primary energy'!$B$8:$F$17,5,FALSE)))</f>
        <v>0</v>
      </c>
      <c r="N57" s="221"/>
      <c r="O57" s="228">
        <f>O52*2.6*'4. Calculating primary energy'!$F$5+O53*'4. Calculating primary energy'!$F$7+IF(LEFT($D54,3)="oth",0,(O54*VLOOKUP($D54,'4. Calculating primary energy'!$B$8:$E$17,4,FALSE)*VLOOKUP($D54,'4. Calculating primary energy'!$B$8:$F$17,5,FALSE)))+IF(LEFT($D55,3)="oth",0,(O55*VLOOKUP($D55,'4. Calculating primary energy'!$B$8:$F$17,4,FALSE)*VLOOKUP($D55,'4. Calculating primary energy'!$B$8:$F$17,5,FALSE)))</f>
        <v>0</v>
      </c>
      <c r="P57" s="221"/>
      <c r="Q57" s="221"/>
      <c r="R57" s="221"/>
      <c r="S57" s="221"/>
      <c r="T57" s="221"/>
      <c r="U57" s="148"/>
      <c r="V57" s="146"/>
      <c r="W57" s="148"/>
      <c r="X57" s="148"/>
      <c r="Y57" s="148"/>
      <c r="Z57" s="148"/>
      <c r="AA57" s="148"/>
      <c r="AB57" s="148"/>
      <c r="AC57" s="148"/>
      <c r="AD57" s="148"/>
      <c r="AE57" s="148"/>
      <c r="AF57" s="146"/>
      <c r="AG57" s="146"/>
      <c r="AH57" s="146"/>
      <c r="AI57" s="146"/>
      <c r="AJ57" s="146"/>
      <c r="AK57" s="146"/>
      <c r="AL57" s="146"/>
      <c r="AM57" s="149"/>
      <c r="AN57" s="149"/>
      <c r="AO57" s="149"/>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row>
    <row r="58" spans="1:63" s="150" customFormat="1" ht="15" customHeight="1" x14ac:dyDescent="0.25">
      <c r="A58" s="146"/>
      <c r="B58" s="146"/>
      <c r="C58" s="342"/>
      <c r="D58" s="146" t="s">
        <v>88</v>
      </c>
      <c r="E58" s="147" t="s">
        <v>75</v>
      </c>
      <c r="F58" s="146"/>
      <c r="G58" s="182">
        <f>G56/G51</f>
        <v>525.15729258862439</v>
      </c>
      <c r="H58" s="146"/>
      <c r="I58" s="182">
        <f>I56/I51</f>
        <v>861.14193140508928</v>
      </c>
      <c r="J58" s="146"/>
      <c r="K58" s="182" t="e">
        <f>K56/K51</f>
        <v>#DIV/0!</v>
      </c>
      <c r="L58" s="221"/>
      <c r="M58" s="182" t="e">
        <f>M56/M51</f>
        <v>#DIV/0!</v>
      </c>
      <c r="N58" s="221"/>
      <c r="O58" s="182" t="e">
        <f>O56/O51</f>
        <v>#DIV/0!</v>
      </c>
      <c r="P58" s="221"/>
      <c r="Q58" s="221"/>
      <c r="R58" s="221"/>
      <c r="S58" s="221"/>
      <c r="T58" s="221"/>
      <c r="U58" s="148"/>
      <c r="V58" s="146"/>
      <c r="W58" s="148"/>
      <c r="X58" s="221"/>
      <c r="Y58" s="148"/>
      <c r="Z58" s="221"/>
      <c r="AA58" s="148"/>
      <c r="AB58" s="221"/>
      <c r="AC58" s="148"/>
      <c r="AD58" s="148"/>
      <c r="AE58" s="148"/>
      <c r="AF58" s="146"/>
      <c r="AG58" s="146"/>
      <c r="AH58" s="146"/>
      <c r="AI58" s="146"/>
      <c r="AJ58" s="146"/>
      <c r="AK58" s="146"/>
      <c r="AL58" s="146"/>
      <c r="AM58" s="149"/>
      <c r="AN58" s="149"/>
      <c r="AO58" s="149"/>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row>
    <row r="59" spans="1:63" s="150" customFormat="1" ht="5.25" customHeight="1" x14ac:dyDescent="0.25">
      <c r="A59" s="146"/>
      <c r="B59" s="146"/>
      <c r="C59" s="229"/>
      <c r="D59" s="146"/>
      <c r="E59" s="147"/>
      <c r="F59" s="146"/>
      <c r="G59" s="146"/>
      <c r="H59" s="146"/>
      <c r="I59" s="146"/>
      <c r="J59" s="146"/>
      <c r="K59" s="146"/>
      <c r="L59" s="221"/>
      <c r="M59" s="146"/>
      <c r="N59" s="221"/>
      <c r="O59" s="146"/>
      <c r="P59" s="221"/>
      <c r="Q59" s="221"/>
      <c r="R59" s="221"/>
      <c r="S59" s="221"/>
      <c r="T59" s="221"/>
      <c r="U59" s="148"/>
      <c r="V59" s="146"/>
      <c r="W59" s="148"/>
      <c r="X59" s="221"/>
      <c r="Y59" s="148"/>
      <c r="Z59" s="221"/>
      <c r="AA59" s="148"/>
      <c r="AB59" s="221"/>
      <c r="AC59" s="148"/>
      <c r="AD59" s="148"/>
      <c r="AE59" s="148"/>
      <c r="AF59" s="146"/>
      <c r="AG59" s="146"/>
      <c r="AH59" s="146"/>
      <c r="AI59" s="146"/>
      <c r="AJ59" s="146"/>
      <c r="AK59" s="146"/>
      <c r="AL59" s="146"/>
      <c r="AM59" s="149"/>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row>
    <row r="60" spans="1:63" s="150" customFormat="1" ht="15" customHeight="1" x14ac:dyDescent="0.25">
      <c r="A60" s="146"/>
      <c r="B60" s="146"/>
      <c r="C60" s="230" t="s">
        <v>79</v>
      </c>
      <c r="D60" s="146" t="s">
        <v>97</v>
      </c>
      <c r="E60" s="147" t="s">
        <v>59</v>
      </c>
      <c r="F60" s="146"/>
      <c r="G60" s="226">
        <v>35000</v>
      </c>
      <c r="H60" s="146"/>
      <c r="I60" s="226">
        <v>23000</v>
      </c>
      <c r="J60" s="146"/>
      <c r="K60" s="226"/>
      <c r="L60" s="221"/>
      <c r="M60" s="226"/>
      <c r="N60" s="221"/>
      <c r="O60" s="226"/>
      <c r="P60" s="221"/>
      <c r="Q60" s="221"/>
      <c r="R60" s="221"/>
      <c r="S60" s="221"/>
      <c r="T60" s="221"/>
      <c r="U60" s="148"/>
      <c r="V60" s="146"/>
      <c r="W60" s="148"/>
      <c r="X60" s="221"/>
      <c r="Y60" s="148"/>
      <c r="Z60" s="221"/>
      <c r="AA60" s="148"/>
      <c r="AB60" s="221"/>
      <c r="AC60" s="148"/>
      <c r="AD60" s="148"/>
      <c r="AE60" s="148"/>
      <c r="AF60" s="146"/>
      <c r="AG60" s="146"/>
      <c r="AH60" s="146"/>
      <c r="AI60" s="146"/>
      <c r="AJ60" s="146"/>
      <c r="AK60" s="146"/>
      <c r="AL60" s="146"/>
      <c r="AM60" s="149"/>
      <c r="AN60" s="149"/>
      <c r="AO60" s="149"/>
      <c r="AP60" s="149"/>
      <c r="AQ60" s="149"/>
      <c r="AR60" s="149"/>
      <c r="AS60" s="149"/>
      <c r="AT60" s="149"/>
      <c r="AU60" s="149"/>
      <c r="AV60" s="149"/>
      <c r="AW60" s="149"/>
      <c r="AX60" s="149"/>
      <c r="AY60" s="149"/>
      <c r="AZ60" s="149"/>
      <c r="BA60" s="149"/>
      <c r="BB60" s="149"/>
      <c r="BC60" s="149"/>
      <c r="BD60" s="149"/>
      <c r="BE60" s="149"/>
      <c r="BF60" s="149"/>
      <c r="BG60" s="149"/>
      <c r="BH60" s="149"/>
      <c r="BI60" s="149"/>
      <c r="BJ60" s="149"/>
      <c r="BK60" s="149"/>
    </row>
    <row r="61" spans="1:63" s="150" customFormat="1" ht="15" customHeight="1" thickBot="1" x14ac:dyDescent="0.3">
      <c r="A61" s="146"/>
      <c r="B61" s="146"/>
      <c r="C61" s="146"/>
      <c r="D61" s="146"/>
      <c r="E61" s="147"/>
      <c r="F61" s="146"/>
      <c r="G61" s="146"/>
      <c r="H61" s="146"/>
      <c r="I61" s="146"/>
      <c r="J61" s="146"/>
      <c r="K61" s="146"/>
      <c r="L61" s="221"/>
      <c r="M61" s="146"/>
      <c r="N61" s="221"/>
      <c r="O61" s="146"/>
      <c r="P61" s="221"/>
      <c r="Q61" s="221"/>
      <c r="R61" s="221"/>
      <c r="S61" s="221"/>
      <c r="T61" s="221"/>
      <c r="U61" s="148"/>
      <c r="V61" s="146"/>
      <c r="W61" s="148"/>
      <c r="X61" s="221"/>
      <c r="Y61" s="148"/>
      <c r="Z61" s="221"/>
      <c r="AA61" s="148"/>
      <c r="AB61" s="221"/>
      <c r="AC61" s="148"/>
      <c r="AD61" s="148"/>
      <c r="AE61" s="148"/>
      <c r="AF61" s="146"/>
      <c r="AG61" s="146"/>
      <c r="AH61" s="146"/>
      <c r="AI61" s="146"/>
      <c r="AJ61" s="146"/>
      <c r="AK61" s="146"/>
      <c r="AL61" s="146"/>
      <c r="AM61" s="149"/>
      <c r="AN61" s="149"/>
      <c r="AO61" s="149"/>
      <c r="AP61" s="149"/>
      <c r="AQ61" s="149"/>
      <c r="AR61" s="149"/>
      <c r="AS61" s="149"/>
      <c r="AT61" s="149"/>
      <c r="AU61" s="149"/>
      <c r="AV61" s="149"/>
      <c r="AW61" s="149"/>
      <c r="AX61" s="149"/>
      <c r="AY61" s="149"/>
      <c r="AZ61" s="149"/>
      <c r="BA61" s="149"/>
      <c r="BB61" s="149"/>
      <c r="BC61" s="149"/>
      <c r="BD61" s="149"/>
      <c r="BE61" s="149"/>
      <c r="BF61" s="149"/>
      <c r="BG61" s="149"/>
      <c r="BH61" s="149"/>
      <c r="BI61" s="149"/>
      <c r="BJ61" s="149"/>
      <c r="BK61" s="149"/>
    </row>
    <row r="62" spans="1:63" s="150" customFormat="1" ht="8.25" customHeight="1" x14ac:dyDescent="0.25">
      <c r="A62" s="146"/>
      <c r="B62" s="231"/>
      <c r="C62" s="231"/>
      <c r="D62" s="231"/>
      <c r="E62" s="232"/>
      <c r="F62" s="231"/>
      <c r="G62" s="231"/>
      <c r="H62" s="231"/>
      <c r="I62" s="231"/>
      <c r="J62" s="231"/>
      <c r="K62" s="231"/>
      <c r="L62" s="221"/>
      <c r="M62" s="231"/>
      <c r="N62" s="221"/>
      <c r="O62" s="231"/>
      <c r="P62" s="221"/>
      <c r="Q62" s="221"/>
      <c r="R62" s="221"/>
      <c r="S62" s="221"/>
      <c r="T62" s="221"/>
      <c r="U62" s="148"/>
      <c r="V62" s="146"/>
      <c r="W62" s="148"/>
      <c r="X62" s="221"/>
      <c r="Y62" s="148"/>
      <c r="Z62" s="221"/>
      <c r="AA62" s="148"/>
      <c r="AB62" s="221"/>
      <c r="AC62" s="148"/>
      <c r="AD62" s="148"/>
      <c r="AE62" s="148"/>
      <c r="AF62" s="146"/>
      <c r="AG62" s="146"/>
      <c r="AH62" s="146"/>
      <c r="AI62" s="146"/>
      <c r="AJ62" s="146"/>
      <c r="AK62" s="146"/>
      <c r="AL62" s="146"/>
      <c r="AM62" s="149"/>
      <c r="AN62" s="149"/>
      <c r="AO62" s="149"/>
      <c r="AP62" s="149"/>
      <c r="AQ62" s="149"/>
      <c r="AR62" s="149"/>
      <c r="AS62" s="149"/>
      <c r="AT62" s="149"/>
      <c r="AU62" s="149"/>
      <c r="AV62" s="149"/>
      <c r="AW62" s="149"/>
      <c r="AX62" s="149"/>
      <c r="AY62" s="149"/>
      <c r="AZ62" s="149"/>
      <c r="BA62" s="149"/>
      <c r="BB62" s="149"/>
      <c r="BC62" s="149"/>
      <c r="BD62" s="149"/>
      <c r="BE62" s="149"/>
      <c r="BF62" s="149"/>
      <c r="BG62" s="149"/>
      <c r="BH62" s="149"/>
      <c r="BI62" s="149"/>
      <c r="BJ62" s="149"/>
      <c r="BK62" s="149"/>
    </row>
    <row r="63" spans="1:63" s="150" customFormat="1" ht="18" customHeight="1" x14ac:dyDescent="0.25">
      <c r="A63" s="146"/>
      <c r="B63" s="146"/>
      <c r="C63" s="276" t="s">
        <v>2</v>
      </c>
      <c r="D63" s="146" t="s">
        <v>13</v>
      </c>
      <c r="E63" s="147"/>
      <c r="F63" s="146"/>
      <c r="G63" s="224" t="s">
        <v>134</v>
      </c>
      <c r="H63" s="146"/>
      <c r="I63" s="224" t="s">
        <v>135</v>
      </c>
      <c r="J63" s="146"/>
      <c r="K63" s="224"/>
      <c r="L63" s="221"/>
      <c r="M63" s="224"/>
      <c r="N63" s="221"/>
      <c r="O63" s="224"/>
      <c r="P63" s="221"/>
      <c r="Q63" s="221"/>
      <c r="R63" s="221"/>
      <c r="S63" s="221"/>
      <c r="T63" s="221"/>
      <c r="U63" s="148"/>
      <c r="V63" s="146"/>
      <c r="W63" s="148"/>
      <c r="X63" s="221"/>
      <c r="Y63" s="148"/>
      <c r="Z63" s="221"/>
      <c r="AA63" s="148"/>
      <c r="AB63" s="221"/>
      <c r="AC63" s="148"/>
      <c r="AD63" s="148"/>
      <c r="AE63" s="148"/>
      <c r="AF63" s="146"/>
      <c r="AG63" s="146"/>
      <c r="AH63" s="146"/>
      <c r="AI63" s="146"/>
      <c r="AJ63" s="146"/>
      <c r="AK63" s="146"/>
      <c r="AL63" s="146"/>
      <c r="AM63" s="149"/>
      <c r="AN63" s="149"/>
      <c r="AO63" s="149"/>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row>
    <row r="64" spans="1:63" s="150" customFormat="1" ht="15" customHeight="1" x14ac:dyDescent="0.25">
      <c r="A64" s="146"/>
      <c r="B64" s="146"/>
      <c r="C64" s="277"/>
      <c r="D64" s="146" t="s">
        <v>119</v>
      </c>
      <c r="E64" s="205"/>
      <c r="F64" s="225"/>
      <c r="G64" s="224" t="s">
        <v>122</v>
      </c>
      <c r="H64" s="225"/>
      <c r="I64" s="224" t="s">
        <v>121</v>
      </c>
      <c r="J64" s="225"/>
      <c r="K64" s="224"/>
      <c r="L64" s="225"/>
      <c r="M64" s="224"/>
      <c r="N64" s="148"/>
      <c r="O64" s="224"/>
      <c r="P64" s="148"/>
      <c r="Q64" s="148"/>
      <c r="R64" s="146"/>
      <c r="S64" s="146"/>
      <c r="T64" s="146"/>
      <c r="U64" s="148"/>
      <c r="V64" s="146"/>
      <c r="W64" s="148"/>
      <c r="X64" s="221"/>
      <c r="Y64" s="148"/>
      <c r="Z64" s="221"/>
      <c r="AA64" s="148"/>
      <c r="AB64" s="221"/>
      <c r="AC64" s="148"/>
      <c r="AD64" s="148"/>
      <c r="AE64" s="148"/>
      <c r="AF64" s="146"/>
      <c r="AG64" s="146"/>
      <c r="AH64" s="146"/>
      <c r="AI64" s="146"/>
      <c r="AJ64" s="146"/>
      <c r="AK64" s="146"/>
      <c r="AL64" s="146"/>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row>
    <row r="65" spans="1:63" s="150" customFormat="1" ht="15" customHeight="1" x14ac:dyDescent="0.25">
      <c r="A65" s="146"/>
      <c r="B65" s="146"/>
      <c r="C65" s="277"/>
      <c r="D65" s="146" t="s">
        <v>124</v>
      </c>
      <c r="E65" s="205"/>
      <c r="F65" s="225"/>
      <c r="G65" s="278" t="str">
        <f>IF(OR(G64="Constantly",G64="Stopped after TU base year"),CONCATENATE("Same as TU: 12 months ending ",TEXT($E$16,"MMM YY")),IF(G64="Started after TU base year","Must set a base year for this product",""))</f>
        <v>Same as TU: 12 months ending Dec 18</v>
      </c>
      <c r="H65" s="279"/>
      <c r="I65" s="278" t="str">
        <f>IF(OR(I64="Constantly",I64="Stopped after TU base year"),CONCATENATE("Same as TU: 12 months ending ",TEXT($E$16,"MMM YY")),IF(I64="Started after TU base year","Must set a base year for this product",""))</f>
        <v>Same as TU: 12 months ending Dec 18</v>
      </c>
      <c r="J65" s="279"/>
      <c r="K65" s="278" t="str">
        <f>IF(OR(K64="Constantly",K64="Stopped after TU base year"),CONCATENATE("Same as TU: 12 months ending ",TEXT($E$16,"MMM YY")),IF(K64="Started after TU base year","Must set a base year for this product",""))</f>
        <v/>
      </c>
      <c r="L65" s="279"/>
      <c r="M65" s="278" t="str">
        <f>IF(OR(M64="Constantly",M64="Stopped after TU base year"),CONCATENATE("Same as TU: 12 months ending ",TEXT($E$16,"MMM YY")),IF(M64="Started after TU base year","Must set a base year for this product",""))</f>
        <v/>
      </c>
      <c r="N65" s="280"/>
      <c r="O65" s="278" t="str">
        <f>IF(OR(O64="Constantly",O64="Stopped after TU base year"),CONCATENATE("Same as TU: 12 months ending ",TEXT($E$16,"MMM YY")),IF(O64="Started after TU base year","Must set a base year for this product",""))</f>
        <v/>
      </c>
      <c r="P65" s="148"/>
      <c r="Q65" s="148"/>
      <c r="R65" s="146"/>
      <c r="S65" s="146"/>
      <c r="T65" s="146"/>
      <c r="U65" s="148"/>
      <c r="V65" s="146"/>
      <c r="W65" s="148"/>
      <c r="X65" s="221"/>
      <c r="Y65" s="148"/>
      <c r="Z65" s="221"/>
      <c r="AA65" s="148"/>
      <c r="AB65" s="221"/>
      <c r="AC65" s="148"/>
      <c r="AD65" s="148"/>
      <c r="AE65" s="148"/>
      <c r="AF65" s="146"/>
      <c r="AG65" s="146"/>
      <c r="AH65" s="146"/>
      <c r="AI65" s="146"/>
      <c r="AJ65" s="146"/>
      <c r="AK65" s="146"/>
      <c r="AL65" s="146"/>
      <c r="AM65" s="149"/>
      <c r="AN65" s="149"/>
      <c r="AO65" s="149"/>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row>
    <row r="66" spans="1:63" s="150" customFormat="1" ht="15" customHeight="1" x14ac:dyDescent="0.25">
      <c r="A66" s="146"/>
      <c r="B66" s="146"/>
      <c r="C66" s="277"/>
      <c r="D66" s="281" t="str">
        <f>IF(COUNTIF(G65:O65,"Must set a base year for this product")&gt;0,"Base Year Period for this product is 12 months ending","")</f>
        <v/>
      </c>
      <c r="E66" s="205"/>
      <c r="F66" s="225"/>
      <c r="G66" s="282"/>
      <c r="H66" s="225"/>
      <c r="I66" s="282"/>
      <c r="J66" s="225"/>
      <c r="K66" s="282"/>
      <c r="L66" s="225"/>
      <c r="M66" s="282"/>
      <c r="N66" s="148"/>
      <c r="O66" s="282"/>
      <c r="P66" s="148"/>
      <c r="Q66" s="148"/>
      <c r="R66" s="146"/>
      <c r="S66" s="146"/>
      <c r="T66" s="146"/>
      <c r="U66" s="148"/>
      <c r="V66" s="146"/>
      <c r="W66" s="148"/>
      <c r="X66" s="221"/>
      <c r="Y66" s="148"/>
      <c r="Z66" s="221"/>
      <c r="AA66" s="148"/>
      <c r="AB66" s="221"/>
      <c r="AC66" s="148"/>
      <c r="AD66" s="148"/>
      <c r="AE66" s="148"/>
      <c r="AF66" s="146"/>
      <c r="AG66" s="146"/>
      <c r="AH66" s="146"/>
      <c r="AI66" s="146"/>
      <c r="AJ66" s="146"/>
      <c r="AK66" s="146"/>
      <c r="AL66" s="146"/>
      <c r="AM66" s="149"/>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row>
    <row r="67" spans="1:63" s="150" customFormat="1" ht="6" customHeight="1" x14ac:dyDescent="0.25">
      <c r="A67" s="146"/>
      <c r="B67" s="146"/>
      <c r="C67" s="225"/>
      <c r="D67" s="225"/>
      <c r="E67" s="205"/>
      <c r="F67" s="225"/>
      <c r="G67" s="225"/>
      <c r="H67" s="225"/>
      <c r="I67" s="225"/>
      <c r="J67" s="225"/>
      <c r="K67" s="225"/>
      <c r="L67" s="225"/>
      <c r="M67" s="225"/>
      <c r="N67" s="148"/>
      <c r="O67" s="225"/>
      <c r="P67" s="148"/>
      <c r="Q67" s="148"/>
      <c r="R67" s="148"/>
      <c r="S67" s="148"/>
      <c r="T67" s="148"/>
      <c r="U67" s="148"/>
      <c r="V67" s="146"/>
      <c r="W67" s="148"/>
      <c r="X67" s="221"/>
      <c r="Y67" s="148"/>
      <c r="Z67" s="221"/>
      <c r="AA67" s="148"/>
      <c r="AB67" s="221"/>
      <c r="AC67" s="148"/>
      <c r="AD67" s="148"/>
      <c r="AE67" s="148"/>
      <c r="AF67" s="146"/>
      <c r="AG67" s="146"/>
      <c r="AH67" s="146"/>
      <c r="AI67" s="146"/>
      <c r="AJ67" s="146"/>
      <c r="AK67" s="146"/>
      <c r="AL67" s="146"/>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row>
    <row r="68" spans="1:63" s="150" customFormat="1" ht="14.4" x14ac:dyDescent="0.25">
      <c r="A68" s="146"/>
      <c r="B68" s="146"/>
      <c r="C68" s="342" t="s">
        <v>98</v>
      </c>
      <c r="D68" s="146" t="s">
        <v>87</v>
      </c>
      <c r="E68" s="147" t="s">
        <v>59</v>
      </c>
      <c r="F68" s="146"/>
      <c r="G68" s="226">
        <v>15075</v>
      </c>
      <c r="H68" s="225"/>
      <c r="I68" s="226">
        <v>5421</v>
      </c>
      <c r="J68" s="225"/>
      <c r="K68" s="226"/>
      <c r="L68" s="225"/>
      <c r="M68" s="226"/>
      <c r="N68" s="148"/>
      <c r="O68" s="226"/>
      <c r="P68" s="148"/>
      <c r="Q68" s="148"/>
      <c r="R68" s="148"/>
      <c r="S68" s="148"/>
      <c r="T68" s="148"/>
      <c r="U68" s="148"/>
      <c r="V68" s="146"/>
      <c r="W68" s="148"/>
      <c r="X68" s="221"/>
      <c r="Y68" s="148"/>
      <c r="Z68" s="221"/>
      <c r="AA68" s="148"/>
      <c r="AB68" s="221"/>
      <c r="AC68" s="148"/>
      <c r="AD68" s="148"/>
      <c r="AE68" s="148"/>
      <c r="AF68" s="146"/>
      <c r="AG68" s="146"/>
      <c r="AH68" s="146"/>
      <c r="AI68" s="146"/>
      <c r="AJ68" s="146"/>
      <c r="AK68" s="146"/>
      <c r="AL68" s="146"/>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row>
    <row r="69" spans="1:63" s="150" customFormat="1" ht="14.4" x14ac:dyDescent="0.25">
      <c r="A69" s="146"/>
      <c r="B69" s="146"/>
      <c r="C69" s="342"/>
      <c r="D69" s="146" t="s">
        <v>86</v>
      </c>
      <c r="E69" s="147" t="s">
        <v>15</v>
      </c>
      <c r="F69" s="146"/>
      <c r="G69" s="226">
        <v>3931109</v>
      </c>
      <c r="H69" s="225"/>
      <c r="I69" s="226">
        <v>1045643</v>
      </c>
      <c r="J69" s="225"/>
      <c r="K69" s="226"/>
      <c r="L69" s="225"/>
      <c r="M69" s="226"/>
      <c r="N69" s="148"/>
      <c r="O69" s="226"/>
      <c r="P69" s="148"/>
      <c r="Q69" s="148"/>
      <c r="R69" s="148"/>
      <c r="S69" s="148"/>
      <c r="T69" s="148"/>
      <c r="U69" s="148"/>
      <c r="V69" s="146"/>
      <c r="W69" s="148"/>
      <c r="X69" s="221"/>
      <c r="Y69" s="148"/>
      <c r="Z69" s="221"/>
      <c r="AA69" s="148"/>
      <c r="AB69" s="221"/>
      <c r="AC69" s="148"/>
      <c r="AD69" s="148"/>
      <c r="AE69" s="148"/>
      <c r="AF69" s="146"/>
      <c r="AG69" s="146"/>
      <c r="AH69" s="146"/>
      <c r="AI69" s="146"/>
      <c r="AJ69" s="146"/>
      <c r="AK69" s="146"/>
      <c r="AL69" s="146"/>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row>
    <row r="70" spans="1:63" s="150" customFormat="1" ht="14.4" x14ac:dyDescent="0.25">
      <c r="A70" s="146"/>
      <c r="B70" s="146"/>
      <c r="C70" s="342"/>
      <c r="D70" s="146" t="s">
        <v>85</v>
      </c>
      <c r="E70" s="147" t="s">
        <v>15</v>
      </c>
      <c r="F70" s="146"/>
      <c r="G70" s="226">
        <v>2104325</v>
      </c>
      <c r="H70" s="225"/>
      <c r="I70" s="226">
        <v>541245</v>
      </c>
      <c r="J70" s="225"/>
      <c r="K70" s="226"/>
      <c r="L70" s="225"/>
      <c r="M70" s="226"/>
      <c r="N70" s="148"/>
      <c r="O70" s="226"/>
      <c r="P70" s="148"/>
      <c r="Q70" s="148"/>
      <c r="R70" s="148"/>
      <c r="S70" s="148"/>
      <c r="T70" s="148"/>
      <c r="U70" s="148"/>
      <c r="V70" s="146"/>
      <c r="W70" s="148"/>
      <c r="X70" s="221"/>
      <c r="Y70" s="148"/>
      <c r="Z70" s="221"/>
      <c r="AA70" s="148"/>
      <c r="AB70" s="221"/>
      <c r="AC70" s="148"/>
      <c r="AD70" s="148"/>
      <c r="AE70" s="148"/>
      <c r="AF70" s="146"/>
      <c r="AG70" s="146"/>
      <c r="AH70" s="146"/>
      <c r="AI70" s="146"/>
      <c r="AJ70" s="146"/>
      <c r="AK70" s="146"/>
      <c r="AL70" s="146"/>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row>
    <row r="71" spans="1:63" s="150" customFormat="1" ht="14.4" x14ac:dyDescent="0.25">
      <c r="A71" s="146"/>
      <c r="B71" s="146"/>
      <c r="C71" s="342"/>
      <c r="D71" s="227" t="s">
        <v>78</v>
      </c>
      <c r="E71" s="147" t="s">
        <v>15</v>
      </c>
      <c r="F71" s="146"/>
      <c r="G71" s="226"/>
      <c r="H71" s="225"/>
      <c r="I71" s="226"/>
      <c r="J71" s="225"/>
      <c r="K71" s="226"/>
      <c r="L71" s="225"/>
      <c r="M71" s="226"/>
      <c r="N71" s="148"/>
      <c r="O71" s="226"/>
      <c r="P71" s="148"/>
      <c r="Q71" s="148"/>
      <c r="R71" s="148"/>
      <c r="S71" s="148"/>
      <c r="T71" s="148"/>
      <c r="U71" s="148"/>
      <c r="V71" s="146"/>
      <c r="W71" s="148"/>
      <c r="X71" s="221"/>
      <c r="Y71" s="148"/>
      <c r="Z71" s="221"/>
      <c r="AA71" s="148"/>
      <c r="AB71" s="221"/>
      <c r="AC71" s="148"/>
      <c r="AD71" s="148"/>
      <c r="AE71" s="148"/>
      <c r="AF71" s="146"/>
      <c r="AG71" s="146"/>
      <c r="AH71" s="146"/>
      <c r="AI71" s="146"/>
      <c r="AJ71" s="146"/>
      <c r="AK71" s="146"/>
      <c r="AL71" s="146"/>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row>
    <row r="72" spans="1:63" s="150" customFormat="1" ht="14.4" x14ac:dyDescent="0.25">
      <c r="A72" s="146"/>
      <c r="B72" s="146"/>
      <c r="C72" s="342"/>
      <c r="D72" s="227" t="s">
        <v>78</v>
      </c>
      <c r="E72" s="147" t="s">
        <v>15</v>
      </c>
      <c r="F72" s="146"/>
      <c r="G72" s="226"/>
      <c r="H72" s="225"/>
      <c r="I72" s="226"/>
      <c r="J72" s="225"/>
      <c r="K72" s="226"/>
      <c r="L72" s="225"/>
      <c r="M72" s="226"/>
      <c r="N72" s="148"/>
      <c r="O72" s="226"/>
      <c r="P72" s="148"/>
      <c r="Q72" s="148"/>
      <c r="R72" s="148"/>
      <c r="S72" s="148"/>
      <c r="T72" s="148"/>
      <c r="U72" s="148"/>
      <c r="V72" s="146"/>
      <c r="W72" s="148"/>
      <c r="X72" s="221"/>
      <c r="Y72" s="148"/>
      <c r="Z72" s="221"/>
      <c r="AA72" s="148"/>
      <c r="AB72" s="221"/>
      <c r="AC72" s="148"/>
      <c r="AD72" s="148"/>
      <c r="AE72" s="148"/>
      <c r="AF72" s="146"/>
      <c r="AG72" s="146"/>
      <c r="AH72" s="146"/>
      <c r="AI72" s="146"/>
      <c r="AJ72" s="146"/>
      <c r="AK72" s="146"/>
      <c r="AL72" s="146"/>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row>
    <row r="73" spans="1:63" s="150" customFormat="1" ht="15" customHeight="1" x14ac:dyDescent="0.25">
      <c r="A73" s="146"/>
      <c r="B73" s="146"/>
      <c r="C73" s="342"/>
      <c r="D73" s="146" t="s">
        <v>84</v>
      </c>
      <c r="E73" s="147" t="s">
        <v>15</v>
      </c>
      <c r="F73" s="146"/>
      <c r="G73" s="228">
        <f>G69*2.6+G70+IF(LEFT($D71,3)="oth",0,(G71*VLOOKUP($D71,'4. Calculating primary energy'!$B$8:$E$17,4,FALSE)))+IF(LEFT($D72,3)="oth",0,(G72*VLOOKUP($D72,'4. Calculating primary energy'!$B$8:$E$17,4,FALSE)))</f>
        <v>12325208.4</v>
      </c>
      <c r="H73" s="146"/>
      <c r="I73" s="228">
        <f>I69*2.6+I70+IF(LEFT($D71,3)="oth",0,(I71*VLOOKUP($D71,'4. Calculating primary energy'!$B$8:$E$17,4,FALSE)))+IF(LEFT($D72,3)="oth",0,(I72*VLOOKUP($D72,'4. Calculating primary energy'!$B$8:$E$17,4,FALSE)))</f>
        <v>3259916.8000000003</v>
      </c>
      <c r="J73" s="146"/>
      <c r="K73" s="228">
        <f>K69*2.6+K70+IF(LEFT($D71,3)="oth",0,(K71*VLOOKUP($D71,'4. Calculating primary energy'!$B$8:$E$17,4,FALSE)))+IF(LEFT($D72,3)="oth",0,(K72*VLOOKUP($D72,'4. Calculating primary energy'!$B$8:$E$17,4,FALSE)))</f>
        <v>0</v>
      </c>
      <c r="L73" s="148"/>
      <c r="M73" s="228">
        <f>M69*2.6+M70+IF(LEFT($D71,3)="oth",0,(M71*VLOOKUP($D71,'4. Calculating primary energy'!$B$8:$E$17,4,FALSE)))+IF(LEFT($D72,3)="oth",0,(M72*VLOOKUP($D72,'4. Calculating primary energy'!$B$8:$E$17,4,FALSE)))</f>
        <v>0</v>
      </c>
      <c r="N73" s="148"/>
      <c r="O73" s="228">
        <f>O69*2.6+O70+IF(LEFT($D71,3)="oth",0,(O71*VLOOKUP($D71,'4. Calculating primary energy'!$B$8:$E$17,4,FALSE)))+IF(LEFT($D72,3)="oth",0,(O72*VLOOKUP($D72,'4. Calculating primary energy'!$B$8:$E$17,4,FALSE)))</f>
        <v>0</v>
      </c>
      <c r="P73" s="148"/>
      <c r="Q73" s="148"/>
      <c r="R73" s="148"/>
      <c r="S73" s="148"/>
      <c r="T73" s="148"/>
      <c r="U73" s="148"/>
      <c r="V73" s="146"/>
      <c r="W73" s="148"/>
      <c r="X73" s="221"/>
      <c r="Y73" s="148"/>
      <c r="Z73" s="221"/>
      <c r="AA73" s="148"/>
      <c r="AB73" s="221"/>
      <c r="AC73" s="148"/>
      <c r="AD73" s="148"/>
      <c r="AE73" s="148"/>
      <c r="AF73" s="146"/>
      <c r="AG73" s="146"/>
      <c r="AH73" s="146"/>
      <c r="AI73" s="146"/>
      <c r="AJ73" s="146"/>
      <c r="AK73" s="146"/>
      <c r="AL73" s="146"/>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row>
    <row r="74" spans="1:63" s="150" customFormat="1" ht="15" customHeight="1" x14ac:dyDescent="0.25">
      <c r="A74" s="146"/>
      <c r="B74" s="146"/>
      <c r="C74" s="342"/>
      <c r="D74" s="146" t="s">
        <v>83</v>
      </c>
      <c r="E74" s="147" t="s">
        <v>74</v>
      </c>
      <c r="F74" s="146"/>
      <c r="G74" s="228">
        <f>G69*2.6*'4. Calculating primary energy'!$F$5+G70*'4. Calculating primary energy'!$F$7+IF(LEFT($D71,3)="oth",0,(G71*VLOOKUP($D71,'4. Calculating primary energy'!$B$8:$E$17,4,FALSE)*VLOOKUP($D71,'4. Calculating primary energy'!$B$8:$F$17,5,FALSE)))+IF(LEFT($D72,3)="oth",0,(G72*VLOOKUP($D72,'4. Calculating primary energy'!$B$8:$F$17,4,FALSE)*VLOOKUP($D72,'4. Calculating primary energy'!$B$8:$F$17,5,FALSE)))</f>
        <v>664328.64613999997</v>
      </c>
      <c r="H74" s="146"/>
      <c r="I74" s="228">
        <f>I69*2.6*'4. Calculating primary energy'!$F$5+I70*'4. Calculating primary energy'!$F$7+IF(LEFT($D71,3)="oth",0,(I71*VLOOKUP($D71,'4. Calculating primary energy'!$B$8:$E$17,4,FALSE)*VLOOKUP($D71,'4. Calculating primary energy'!$B$8:$F$17,5,FALSE)))+IF(LEFT($D72,3)="oth",0,(I72*VLOOKUP($D72,'4. Calculating primary energy'!$B$8:$F$17,4,FALSE)*VLOOKUP($D72,'4. Calculating primary energy'!$B$8:$F$17,5,FALSE)))</f>
        <v>175772.35278000002</v>
      </c>
      <c r="J74" s="146"/>
      <c r="K74" s="228">
        <f>K69*2.6*'4. Calculating primary energy'!$F$5+K70*'4. Calculating primary energy'!$F$7+IF(LEFT($D71,3)="oth",0,(K71*VLOOKUP($D71,'4. Calculating primary energy'!$B$8:$E$17,4,FALSE)*VLOOKUP($D71,'4. Calculating primary energy'!$B$8:$F$17,5,FALSE)))+IF(LEFT($D72,3)="oth",0,(K72*VLOOKUP($D72,'4. Calculating primary energy'!$B$8:$F$17,4,FALSE)*VLOOKUP($D72,'4. Calculating primary energy'!$B$8:$F$17,5,FALSE)))</f>
        <v>0</v>
      </c>
      <c r="L74" s="221"/>
      <c r="M74" s="228">
        <f>M69*2.6*'4. Calculating primary energy'!$F$5+M70*'4. Calculating primary energy'!$F$7+IF(LEFT($D71,3)="oth",0,(M71*VLOOKUP($D71,'4. Calculating primary energy'!$B$8:$E$17,4,FALSE)*VLOOKUP($D71,'4. Calculating primary energy'!$B$8:$F$17,5,FALSE)))+IF(LEFT($D72,3)="oth",0,(M72*VLOOKUP($D72,'4. Calculating primary energy'!$B$8:$F$17,4,FALSE)*VLOOKUP($D72,'4. Calculating primary energy'!$B$8:$F$17,5,FALSE)))</f>
        <v>0</v>
      </c>
      <c r="N74" s="221"/>
      <c r="O74" s="228">
        <f>O69*2.6*'4. Calculating primary energy'!$F$5+O70*'4. Calculating primary energy'!$F$7+IF(LEFT($D71,3)="oth",0,(O71*VLOOKUP($D71,'4. Calculating primary energy'!$B$8:$E$17,4,FALSE)*VLOOKUP($D71,'4. Calculating primary energy'!$B$8:$F$17,5,FALSE)))+IF(LEFT($D72,3)="oth",0,(O72*VLOOKUP($D72,'4. Calculating primary energy'!$B$8:$F$17,4,FALSE)*VLOOKUP($D72,'4. Calculating primary energy'!$B$8:$F$17,5,FALSE)))</f>
        <v>0</v>
      </c>
      <c r="P74" s="221"/>
      <c r="Q74" s="221"/>
      <c r="R74" s="221"/>
      <c r="S74" s="221"/>
      <c r="T74" s="221"/>
      <c r="U74" s="148"/>
      <c r="V74" s="146"/>
      <c r="W74" s="148"/>
      <c r="X74" s="148"/>
      <c r="Y74" s="148"/>
      <c r="Z74" s="148"/>
      <c r="AA74" s="148"/>
      <c r="AB74" s="148"/>
      <c r="AC74" s="148"/>
      <c r="AD74" s="148"/>
      <c r="AE74" s="148"/>
      <c r="AF74" s="146"/>
      <c r="AG74" s="146"/>
      <c r="AH74" s="146"/>
      <c r="AI74" s="146"/>
      <c r="AJ74" s="146"/>
      <c r="AK74" s="146"/>
      <c r="AL74" s="146"/>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c r="BI74" s="149"/>
      <c r="BJ74" s="149"/>
      <c r="BK74" s="149"/>
    </row>
    <row r="75" spans="1:63" s="150" customFormat="1" ht="15" customHeight="1" x14ac:dyDescent="0.25">
      <c r="A75" s="146"/>
      <c r="B75" s="146"/>
      <c r="C75" s="342"/>
      <c r="D75" s="146" t="s">
        <v>88</v>
      </c>
      <c r="E75" s="147" t="s">
        <v>75</v>
      </c>
      <c r="F75" s="146"/>
      <c r="G75" s="182">
        <f>G73/G68</f>
        <v>817.59259701492545</v>
      </c>
      <c r="H75" s="146"/>
      <c r="I75" s="182">
        <f>I73/I68</f>
        <v>601.349714074894</v>
      </c>
      <c r="J75" s="146"/>
      <c r="K75" s="182" t="e">
        <f>K73/K68</f>
        <v>#DIV/0!</v>
      </c>
      <c r="L75" s="221"/>
      <c r="M75" s="182" t="e">
        <f>M73/M68</f>
        <v>#DIV/0!</v>
      </c>
      <c r="N75" s="221"/>
      <c r="O75" s="182" t="e">
        <f>O73/O68</f>
        <v>#DIV/0!</v>
      </c>
      <c r="P75" s="221"/>
      <c r="Q75" s="221"/>
      <c r="R75" s="221"/>
      <c r="S75" s="221"/>
      <c r="T75" s="221"/>
      <c r="U75" s="148"/>
      <c r="V75" s="146"/>
      <c r="W75" s="148"/>
      <c r="X75" s="221"/>
      <c r="Y75" s="148"/>
      <c r="Z75" s="221"/>
      <c r="AA75" s="148"/>
      <c r="AB75" s="221"/>
      <c r="AC75" s="148"/>
      <c r="AD75" s="148"/>
      <c r="AE75" s="148"/>
      <c r="AF75" s="146"/>
      <c r="AG75" s="146"/>
      <c r="AH75" s="146"/>
      <c r="AI75" s="146"/>
      <c r="AJ75" s="146"/>
      <c r="AK75" s="146"/>
      <c r="AL75" s="146"/>
      <c r="AM75" s="149"/>
      <c r="AN75" s="149"/>
      <c r="AO75" s="149"/>
      <c r="AP75" s="149"/>
      <c r="AQ75" s="149"/>
      <c r="AR75" s="149"/>
      <c r="AS75" s="149"/>
      <c r="AT75" s="149"/>
      <c r="AU75" s="149"/>
      <c r="AV75" s="149"/>
      <c r="AW75" s="149"/>
      <c r="AX75" s="149"/>
      <c r="AY75" s="149"/>
      <c r="AZ75" s="149"/>
      <c r="BA75" s="149"/>
      <c r="BB75" s="149"/>
      <c r="BC75" s="149"/>
      <c r="BD75" s="149"/>
      <c r="BE75" s="149"/>
      <c r="BF75" s="149"/>
      <c r="BG75" s="149"/>
      <c r="BH75" s="149"/>
      <c r="BI75" s="149"/>
      <c r="BJ75" s="149"/>
      <c r="BK75" s="149"/>
    </row>
    <row r="76" spans="1:63" s="150" customFormat="1" ht="6" customHeight="1" x14ac:dyDescent="0.25">
      <c r="A76" s="146"/>
      <c r="B76" s="146"/>
      <c r="C76" s="225"/>
      <c r="D76" s="225"/>
      <c r="E76" s="205"/>
      <c r="F76" s="225"/>
      <c r="G76" s="225"/>
      <c r="H76" s="225"/>
      <c r="I76" s="225"/>
      <c r="J76" s="225"/>
      <c r="K76" s="225"/>
      <c r="L76" s="225"/>
      <c r="M76" s="225"/>
      <c r="N76" s="148"/>
      <c r="O76" s="225"/>
      <c r="P76" s="148"/>
      <c r="Q76" s="148"/>
      <c r="R76" s="148"/>
      <c r="S76" s="148"/>
      <c r="T76" s="148"/>
      <c r="U76" s="148"/>
      <c r="V76" s="146"/>
      <c r="W76" s="148"/>
      <c r="X76" s="221"/>
      <c r="Y76" s="148"/>
      <c r="Z76" s="221"/>
      <c r="AA76" s="148"/>
      <c r="AB76" s="221"/>
      <c r="AC76" s="148"/>
      <c r="AD76" s="148"/>
      <c r="AE76" s="148"/>
      <c r="AF76" s="146"/>
      <c r="AG76" s="146"/>
      <c r="AH76" s="146"/>
      <c r="AI76" s="146"/>
      <c r="AJ76" s="146"/>
      <c r="AK76" s="146"/>
      <c r="AL76" s="146"/>
      <c r="AM76" s="149"/>
      <c r="AN76" s="149"/>
      <c r="AO76" s="149"/>
      <c r="AP76" s="149"/>
      <c r="AQ76" s="149"/>
      <c r="AR76" s="149"/>
      <c r="AS76" s="149"/>
      <c r="AT76" s="149"/>
      <c r="AU76" s="149"/>
      <c r="AV76" s="149"/>
      <c r="AW76" s="149"/>
      <c r="AX76" s="149"/>
      <c r="AY76" s="149"/>
      <c r="AZ76" s="149"/>
      <c r="BA76" s="149"/>
      <c r="BB76" s="149"/>
      <c r="BC76" s="149"/>
      <c r="BD76" s="149"/>
      <c r="BE76" s="149"/>
      <c r="BF76" s="149"/>
      <c r="BG76" s="149"/>
      <c r="BH76" s="149"/>
      <c r="BI76" s="149"/>
      <c r="BJ76" s="149"/>
      <c r="BK76" s="149"/>
    </row>
    <row r="77" spans="1:63" s="150" customFormat="1" ht="14.4" x14ac:dyDescent="0.25">
      <c r="A77" s="146"/>
      <c r="B77" s="146"/>
      <c r="C77" s="230" t="s">
        <v>79</v>
      </c>
      <c r="D77" s="146" t="s">
        <v>97</v>
      </c>
      <c r="E77" s="147" t="s">
        <v>59</v>
      </c>
      <c r="F77" s="146"/>
      <c r="G77" s="226">
        <v>35000</v>
      </c>
      <c r="H77" s="225"/>
      <c r="I77" s="226">
        <v>0</v>
      </c>
      <c r="J77" s="225"/>
      <c r="K77" s="226"/>
      <c r="L77" s="225"/>
      <c r="M77" s="226"/>
      <c r="N77" s="148"/>
      <c r="O77" s="226"/>
      <c r="P77" s="148"/>
      <c r="Q77" s="148"/>
      <c r="R77" s="148"/>
      <c r="S77" s="148"/>
      <c r="T77" s="148"/>
      <c r="U77" s="148"/>
      <c r="V77" s="146"/>
      <c r="W77" s="148"/>
      <c r="X77" s="221"/>
      <c r="Y77" s="148"/>
      <c r="Z77" s="221"/>
      <c r="AA77" s="148"/>
      <c r="AB77" s="221"/>
      <c r="AC77" s="148"/>
      <c r="AD77" s="148"/>
      <c r="AE77" s="148"/>
      <c r="AF77" s="146"/>
      <c r="AG77" s="146"/>
      <c r="AH77" s="146"/>
      <c r="AI77" s="146"/>
      <c r="AJ77" s="146"/>
      <c r="AK77" s="146"/>
      <c r="AL77" s="146"/>
      <c r="AM77" s="149"/>
      <c r="AN77" s="149"/>
      <c r="AO77" s="149"/>
      <c r="AP77" s="149"/>
      <c r="AQ77" s="149"/>
      <c r="AR77" s="149"/>
      <c r="AS77" s="149"/>
      <c r="AT77" s="149"/>
      <c r="AU77" s="149"/>
      <c r="AV77" s="149"/>
      <c r="AW77" s="149"/>
      <c r="AX77" s="149"/>
      <c r="AY77" s="149"/>
      <c r="AZ77" s="149"/>
      <c r="BA77" s="149"/>
      <c r="BB77" s="149"/>
      <c r="BC77" s="149"/>
      <c r="BD77" s="149"/>
      <c r="BE77" s="149"/>
      <c r="BF77" s="149"/>
      <c r="BG77" s="149"/>
      <c r="BH77" s="149"/>
      <c r="BI77" s="149"/>
      <c r="BJ77" s="149"/>
      <c r="BK77" s="149"/>
    </row>
    <row r="78" spans="1:63" s="150" customFormat="1" thickBot="1" x14ac:dyDescent="0.3">
      <c r="A78" s="146"/>
      <c r="B78" s="146"/>
      <c r="C78" s="146"/>
      <c r="D78" s="146"/>
      <c r="E78" s="147"/>
      <c r="F78" s="146"/>
      <c r="G78" s="146"/>
      <c r="H78" s="146"/>
      <c r="I78" s="146"/>
      <c r="J78" s="146"/>
      <c r="K78" s="146"/>
      <c r="L78" s="221"/>
      <c r="M78" s="146"/>
      <c r="N78" s="221"/>
      <c r="O78" s="146"/>
      <c r="P78" s="148"/>
      <c r="Q78" s="221"/>
      <c r="R78" s="148"/>
      <c r="S78" s="148"/>
      <c r="T78" s="221"/>
      <c r="U78" s="148"/>
      <c r="V78" s="146"/>
      <c r="W78" s="148"/>
      <c r="X78" s="148"/>
      <c r="Y78" s="148"/>
      <c r="Z78" s="148"/>
      <c r="AA78" s="148"/>
      <c r="AB78" s="148"/>
      <c r="AC78" s="148"/>
      <c r="AD78" s="148"/>
      <c r="AE78" s="148"/>
      <c r="AF78" s="146"/>
      <c r="AG78" s="146"/>
      <c r="AH78" s="146"/>
      <c r="AI78" s="146"/>
      <c r="AJ78" s="146"/>
      <c r="AK78" s="146"/>
      <c r="AL78" s="146"/>
      <c r="AM78" s="149"/>
      <c r="AN78" s="149"/>
      <c r="AO78" s="149"/>
      <c r="AP78" s="149"/>
      <c r="AQ78" s="149"/>
      <c r="AR78" s="149"/>
      <c r="AS78" s="149"/>
      <c r="AT78" s="149"/>
      <c r="AU78" s="149"/>
      <c r="AV78" s="149"/>
      <c r="AW78" s="149"/>
      <c r="AX78" s="149"/>
      <c r="AY78" s="149"/>
      <c r="AZ78" s="149"/>
      <c r="BA78" s="149"/>
      <c r="BB78" s="149"/>
      <c r="BC78" s="149"/>
      <c r="BD78" s="149"/>
      <c r="BE78" s="149"/>
      <c r="BF78" s="149"/>
      <c r="BG78" s="149"/>
      <c r="BH78" s="149"/>
      <c r="BI78" s="149"/>
      <c r="BJ78" s="149"/>
      <c r="BK78" s="149"/>
    </row>
    <row r="79" spans="1:63" s="150" customFormat="1" ht="14.25" customHeight="1" x14ac:dyDescent="0.25">
      <c r="A79" s="146"/>
      <c r="B79" s="231"/>
      <c r="C79" s="231"/>
      <c r="D79" s="231"/>
      <c r="E79" s="232"/>
      <c r="F79" s="231"/>
      <c r="G79" s="231"/>
      <c r="H79" s="231"/>
      <c r="I79" s="231"/>
      <c r="J79" s="231"/>
      <c r="K79" s="231"/>
      <c r="L79" s="148"/>
      <c r="M79" s="231"/>
      <c r="N79" s="148"/>
      <c r="O79" s="231"/>
      <c r="P79" s="148"/>
      <c r="Q79" s="148"/>
      <c r="R79" s="148"/>
      <c r="S79" s="148"/>
      <c r="T79" s="148"/>
      <c r="U79" s="148"/>
      <c r="V79" s="146"/>
      <c r="W79" s="148"/>
      <c r="X79" s="148"/>
      <c r="Y79" s="148"/>
      <c r="Z79" s="148"/>
      <c r="AA79" s="148"/>
      <c r="AB79" s="148"/>
      <c r="AC79" s="148"/>
      <c r="AD79" s="148"/>
      <c r="AE79" s="148"/>
      <c r="AF79" s="146"/>
      <c r="AG79" s="146"/>
      <c r="AH79" s="146"/>
      <c r="AI79" s="146"/>
      <c r="AJ79" s="146"/>
      <c r="AK79" s="146"/>
      <c r="AL79" s="146"/>
      <c r="AM79" s="149"/>
      <c r="AN79" s="149"/>
      <c r="AO79" s="149"/>
      <c r="AP79" s="149"/>
      <c r="AQ79" s="149"/>
      <c r="AR79" s="149"/>
      <c r="AS79" s="149"/>
      <c r="AT79" s="149"/>
      <c r="AU79" s="149"/>
      <c r="AV79" s="149"/>
      <c r="AW79" s="149"/>
      <c r="AX79" s="149"/>
      <c r="AY79" s="149"/>
      <c r="AZ79" s="149"/>
      <c r="BA79" s="149"/>
      <c r="BB79" s="149"/>
      <c r="BC79" s="149"/>
      <c r="BD79" s="149"/>
      <c r="BE79" s="149"/>
      <c r="BF79" s="149"/>
      <c r="BG79" s="149"/>
      <c r="BH79" s="149"/>
      <c r="BI79" s="149"/>
      <c r="BJ79" s="149"/>
      <c r="BK79" s="149"/>
    </row>
    <row r="80" spans="1:63" s="150" customFormat="1" ht="18" customHeight="1" x14ac:dyDescent="0.25">
      <c r="A80" s="146"/>
      <c r="B80" s="146"/>
      <c r="C80" s="276" t="s">
        <v>92</v>
      </c>
      <c r="D80" s="146" t="s">
        <v>13</v>
      </c>
      <c r="E80" s="147"/>
      <c r="F80" s="146"/>
      <c r="G80" s="224"/>
      <c r="H80" s="146"/>
      <c r="I80" s="224"/>
      <c r="J80" s="146"/>
      <c r="K80" s="224"/>
      <c r="L80" s="148"/>
      <c r="M80" s="224"/>
      <c r="N80" s="148"/>
      <c r="O80" s="224"/>
      <c r="P80" s="148"/>
      <c r="Q80" s="148"/>
      <c r="R80" s="148"/>
      <c r="S80" s="148"/>
      <c r="T80" s="148"/>
      <c r="U80" s="148"/>
      <c r="V80" s="146"/>
      <c r="W80" s="148"/>
      <c r="X80" s="148"/>
      <c r="Y80" s="148"/>
      <c r="Z80" s="148"/>
      <c r="AA80" s="148"/>
      <c r="AB80" s="148"/>
      <c r="AC80" s="148"/>
      <c r="AD80" s="148"/>
      <c r="AE80" s="148"/>
      <c r="AF80" s="146"/>
      <c r="AG80" s="146"/>
      <c r="AH80" s="146"/>
      <c r="AI80" s="146"/>
      <c r="AJ80" s="146"/>
      <c r="AK80" s="146"/>
      <c r="AL80" s="146"/>
      <c r="AM80" s="149"/>
      <c r="AN80" s="149"/>
      <c r="AO80" s="149"/>
      <c r="AP80" s="149"/>
      <c r="AQ80" s="149"/>
      <c r="AR80" s="149"/>
      <c r="AS80" s="149"/>
      <c r="AT80" s="149"/>
      <c r="AU80" s="149"/>
      <c r="AV80" s="149"/>
      <c r="AW80" s="149"/>
      <c r="AX80" s="149"/>
      <c r="AY80" s="149"/>
      <c r="AZ80" s="149"/>
      <c r="BA80" s="149"/>
      <c r="BB80" s="149"/>
      <c r="BC80" s="149"/>
      <c r="BD80" s="149"/>
      <c r="BE80" s="149"/>
      <c r="BF80" s="149"/>
      <c r="BG80" s="149"/>
      <c r="BH80" s="149"/>
      <c r="BI80" s="149"/>
      <c r="BJ80" s="149"/>
      <c r="BK80" s="149"/>
    </row>
    <row r="81" spans="1:63" s="150" customFormat="1" ht="15" customHeight="1" x14ac:dyDescent="0.25">
      <c r="A81" s="146"/>
      <c r="B81" s="146"/>
      <c r="C81" s="277"/>
      <c r="D81" s="146" t="s">
        <v>119</v>
      </c>
      <c r="E81" s="205"/>
      <c r="F81" s="225"/>
      <c r="G81" s="224"/>
      <c r="H81" s="225"/>
      <c r="I81" s="224"/>
      <c r="J81" s="225"/>
      <c r="K81" s="224"/>
      <c r="L81" s="225"/>
      <c r="M81" s="224"/>
      <c r="N81" s="148"/>
      <c r="O81" s="224"/>
      <c r="P81" s="148"/>
      <c r="Q81" s="148"/>
      <c r="R81" s="146"/>
      <c r="S81" s="146"/>
      <c r="T81" s="146"/>
      <c r="U81" s="148"/>
      <c r="V81" s="146"/>
      <c r="W81" s="148"/>
      <c r="X81" s="221"/>
      <c r="Y81" s="148"/>
      <c r="Z81" s="221"/>
      <c r="AA81" s="148"/>
      <c r="AB81" s="221"/>
      <c r="AC81" s="148"/>
      <c r="AD81" s="148"/>
      <c r="AE81" s="148"/>
      <c r="AF81" s="146"/>
      <c r="AG81" s="146"/>
      <c r="AH81" s="146"/>
      <c r="AI81" s="146"/>
      <c r="AJ81" s="146"/>
      <c r="AK81" s="146"/>
      <c r="AL81" s="146"/>
      <c r="AM81" s="149"/>
      <c r="AN81" s="149"/>
      <c r="AO81" s="149"/>
      <c r="AP81" s="149"/>
      <c r="AQ81" s="149"/>
      <c r="AR81" s="149"/>
      <c r="AS81" s="149"/>
      <c r="AT81" s="149"/>
      <c r="AU81" s="149"/>
      <c r="AV81" s="149"/>
      <c r="AW81" s="149"/>
      <c r="AX81" s="149"/>
      <c r="AY81" s="149"/>
      <c r="AZ81" s="149"/>
      <c r="BA81" s="149"/>
      <c r="BB81" s="149"/>
      <c r="BC81" s="149"/>
      <c r="BD81" s="149"/>
      <c r="BE81" s="149"/>
      <c r="BF81" s="149"/>
      <c r="BG81" s="149"/>
      <c r="BH81" s="149"/>
      <c r="BI81" s="149"/>
      <c r="BJ81" s="149"/>
      <c r="BK81" s="149"/>
    </row>
    <row r="82" spans="1:63" s="150" customFormat="1" ht="15" customHeight="1" x14ac:dyDescent="0.25">
      <c r="A82" s="146"/>
      <c r="B82" s="146"/>
      <c r="C82" s="277"/>
      <c r="D82" s="146" t="s">
        <v>124</v>
      </c>
      <c r="E82" s="205"/>
      <c r="F82" s="225"/>
      <c r="G82" s="278" t="str">
        <f>IF(OR(G81="Constantly",G81="Stopped after TU base year"),CONCATENATE("Same as TU: 12 months ending ",TEXT($E$16,"MMM YY")),IF(G81="Started after TU base year","Must set a base year for this product",""))</f>
        <v/>
      </c>
      <c r="H82" s="279"/>
      <c r="I82" s="278" t="str">
        <f>IF(OR(I81="Constantly",I81="Stopped after TU base year"),CONCATENATE("Same as TU: 12 months ending ",TEXT($E$16,"MMM YY")),IF(I81="Started after TU base year","Must set a base year for this product",""))</f>
        <v/>
      </c>
      <c r="J82" s="279"/>
      <c r="K82" s="278" t="str">
        <f>IF(OR(K81="Constantly",K81="Stopped after TU base year"),CONCATENATE("Same as TU: 12 months ending ",TEXT($E$16,"MMM YY")),IF(K81="Started after TU base year","Must set a base year for this product",""))</f>
        <v/>
      </c>
      <c r="L82" s="279"/>
      <c r="M82" s="278" t="str">
        <f>IF(OR(M81="Constantly",M81="Stopped after TU base year"),CONCATENATE("Same as TU: 12 months ending ",TEXT($E$16,"MMM YY")),IF(M81="Started after TU base year","Must set a base year for this product",""))</f>
        <v/>
      </c>
      <c r="N82" s="280"/>
      <c r="O82" s="278" t="str">
        <f>IF(OR(O81="Constantly",O81="Stopped after TU base year"),CONCATENATE("Same as TU: 12 months ending ",TEXT($E$16,"MMM YY")),IF(O81="Started after TU base year","Must set a base year for this product",""))</f>
        <v/>
      </c>
      <c r="P82" s="148"/>
      <c r="Q82" s="148"/>
      <c r="R82" s="146"/>
      <c r="S82" s="146"/>
      <c r="T82" s="146"/>
      <c r="U82" s="148"/>
      <c r="V82" s="146"/>
      <c r="W82" s="148"/>
      <c r="X82" s="221"/>
      <c r="Y82" s="148"/>
      <c r="Z82" s="221"/>
      <c r="AA82" s="148"/>
      <c r="AB82" s="221"/>
      <c r="AC82" s="148"/>
      <c r="AD82" s="148"/>
      <c r="AE82" s="148"/>
      <c r="AF82" s="146"/>
      <c r="AG82" s="146"/>
      <c r="AH82" s="146"/>
      <c r="AI82" s="146"/>
      <c r="AJ82" s="146"/>
      <c r="AK82" s="146"/>
      <c r="AL82" s="146"/>
      <c r="AM82" s="149"/>
      <c r="AN82" s="149"/>
      <c r="AO82" s="149"/>
      <c r="AP82" s="149"/>
      <c r="AQ82" s="149"/>
      <c r="AR82" s="149"/>
      <c r="AS82" s="149"/>
      <c r="AT82" s="149"/>
      <c r="AU82" s="149"/>
      <c r="AV82" s="149"/>
      <c r="AW82" s="149"/>
      <c r="AX82" s="149"/>
      <c r="AY82" s="149"/>
      <c r="AZ82" s="149"/>
      <c r="BA82" s="149"/>
      <c r="BB82" s="149"/>
      <c r="BC82" s="149"/>
      <c r="BD82" s="149"/>
      <c r="BE82" s="149"/>
      <c r="BF82" s="149"/>
      <c r="BG82" s="149"/>
      <c r="BH82" s="149"/>
      <c r="BI82" s="149"/>
      <c r="BJ82" s="149"/>
      <c r="BK82" s="149"/>
    </row>
    <row r="83" spans="1:63" s="150" customFormat="1" ht="15" customHeight="1" x14ac:dyDescent="0.25">
      <c r="A83" s="146"/>
      <c r="B83" s="146"/>
      <c r="C83" s="277"/>
      <c r="D83" s="281" t="str">
        <f>IF(COUNTIF(G82:O82,"Must set a base year for this product")&gt;0,"Base Year Period for this product is 12 months ending","")</f>
        <v/>
      </c>
      <c r="E83" s="205"/>
      <c r="F83" s="225"/>
      <c r="G83" s="282"/>
      <c r="H83" s="225"/>
      <c r="I83" s="282"/>
      <c r="J83" s="225"/>
      <c r="K83" s="282"/>
      <c r="L83" s="225"/>
      <c r="M83" s="282"/>
      <c r="N83" s="148"/>
      <c r="O83" s="282"/>
      <c r="P83" s="148"/>
      <c r="Q83" s="148"/>
      <c r="R83" s="146"/>
      <c r="S83" s="146"/>
      <c r="T83" s="146"/>
      <c r="U83" s="148"/>
      <c r="V83" s="146"/>
      <c r="W83" s="148"/>
      <c r="X83" s="221"/>
      <c r="Y83" s="148"/>
      <c r="Z83" s="221"/>
      <c r="AA83" s="148"/>
      <c r="AB83" s="221"/>
      <c r="AC83" s="148"/>
      <c r="AD83" s="148"/>
      <c r="AE83" s="148"/>
      <c r="AF83" s="146"/>
      <c r="AG83" s="146"/>
      <c r="AH83" s="146"/>
      <c r="AI83" s="146"/>
      <c r="AJ83" s="146"/>
      <c r="AK83" s="146"/>
      <c r="AL83" s="146"/>
      <c r="AM83" s="149"/>
      <c r="AN83" s="149"/>
      <c r="AO83" s="149"/>
      <c r="AP83" s="149"/>
      <c r="AQ83" s="149"/>
      <c r="AR83" s="149"/>
      <c r="AS83" s="149"/>
      <c r="AT83" s="149"/>
      <c r="AU83" s="149"/>
      <c r="AV83" s="149"/>
      <c r="AW83" s="149"/>
      <c r="AX83" s="149"/>
      <c r="AY83" s="149"/>
      <c r="AZ83" s="149"/>
      <c r="BA83" s="149"/>
      <c r="BB83" s="149"/>
      <c r="BC83" s="149"/>
      <c r="BD83" s="149"/>
      <c r="BE83" s="149"/>
      <c r="BF83" s="149"/>
      <c r="BG83" s="149"/>
      <c r="BH83" s="149"/>
      <c r="BI83" s="149"/>
      <c r="BJ83" s="149"/>
      <c r="BK83" s="149"/>
    </row>
    <row r="84" spans="1:63" s="150" customFormat="1" ht="9" customHeight="1" x14ac:dyDescent="0.25">
      <c r="A84" s="146"/>
      <c r="B84" s="146"/>
      <c r="C84" s="225"/>
      <c r="D84" s="225"/>
      <c r="E84" s="205"/>
      <c r="F84" s="225"/>
      <c r="G84" s="225"/>
      <c r="H84" s="225"/>
      <c r="I84" s="225"/>
      <c r="J84" s="225"/>
      <c r="K84" s="225"/>
      <c r="L84" s="148"/>
      <c r="M84" s="225"/>
      <c r="N84" s="148"/>
      <c r="O84" s="225"/>
      <c r="P84" s="148"/>
      <c r="Q84" s="148"/>
      <c r="R84" s="148"/>
      <c r="S84" s="148"/>
      <c r="T84" s="148"/>
      <c r="U84" s="148"/>
      <c r="V84" s="146"/>
      <c r="W84" s="148"/>
      <c r="X84" s="148"/>
      <c r="Y84" s="148"/>
      <c r="Z84" s="148"/>
      <c r="AA84" s="148"/>
      <c r="AB84" s="148"/>
      <c r="AC84" s="148"/>
      <c r="AD84" s="148"/>
      <c r="AE84" s="148"/>
      <c r="AF84" s="146"/>
      <c r="AG84" s="146"/>
      <c r="AH84" s="146"/>
      <c r="AI84" s="146"/>
      <c r="AJ84" s="146"/>
      <c r="AK84" s="146"/>
      <c r="AL84" s="146"/>
      <c r="AM84" s="149"/>
      <c r="AN84" s="149"/>
      <c r="AO84" s="149"/>
      <c r="AP84" s="149"/>
      <c r="AQ84" s="149"/>
      <c r="AR84" s="149"/>
      <c r="AS84" s="149"/>
      <c r="AT84" s="149"/>
      <c r="AU84" s="149"/>
      <c r="AV84" s="149"/>
      <c r="AW84" s="149"/>
      <c r="AX84" s="149"/>
      <c r="AY84" s="149"/>
      <c r="AZ84" s="149"/>
      <c r="BA84" s="149"/>
      <c r="BB84" s="149"/>
      <c r="BC84" s="149"/>
      <c r="BD84" s="149"/>
      <c r="BE84" s="149"/>
      <c r="BF84" s="149"/>
      <c r="BG84" s="149"/>
      <c r="BH84" s="149"/>
      <c r="BI84" s="149"/>
      <c r="BJ84" s="149"/>
      <c r="BK84" s="149"/>
    </row>
    <row r="85" spans="1:63" s="150" customFormat="1" ht="15" customHeight="1" x14ac:dyDescent="0.25">
      <c r="A85" s="146"/>
      <c r="B85" s="146"/>
      <c r="C85" s="342" t="s">
        <v>98</v>
      </c>
      <c r="D85" s="146" t="s">
        <v>87</v>
      </c>
      <c r="E85" s="147" t="s">
        <v>59</v>
      </c>
      <c r="F85" s="146"/>
      <c r="G85" s="226"/>
      <c r="H85" s="225"/>
      <c r="I85" s="226"/>
      <c r="J85" s="225"/>
      <c r="K85" s="226"/>
      <c r="L85" s="148"/>
      <c r="M85" s="226"/>
      <c r="N85" s="148"/>
      <c r="O85" s="226"/>
      <c r="P85" s="148"/>
      <c r="Q85" s="148"/>
      <c r="R85" s="148"/>
      <c r="S85" s="148"/>
      <c r="T85" s="148"/>
      <c r="U85" s="148"/>
      <c r="V85" s="146"/>
      <c r="W85" s="148"/>
      <c r="X85" s="148"/>
      <c r="Y85" s="148"/>
      <c r="Z85" s="148"/>
      <c r="AA85" s="148"/>
      <c r="AB85" s="148"/>
      <c r="AC85" s="148"/>
      <c r="AD85" s="148"/>
      <c r="AE85" s="148"/>
      <c r="AF85" s="146"/>
      <c r="AG85" s="146"/>
      <c r="AH85" s="146"/>
      <c r="AI85" s="146"/>
      <c r="AJ85" s="146"/>
      <c r="AK85" s="146"/>
      <c r="AL85" s="146"/>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row>
    <row r="86" spans="1:63" s="150" customFormat="1" ht="14.4" x14ac:dyDescent="0.25">
      <c r="A86" s="146"/>
      <c r="B86" s="146"/>
      <c r="C86" s="342"/>
      <c r="D86" s="146" t="s">
        <v>86</v>
      </c>
      <c r="E86" s="147" t="s">
        <v>15</v>
      </c>
      <c r="F86" s="146"/>
      <c r="G86" s="226"/>
      <c r="H86" s="225"/>
      <c r="I86" s="226"/>
      <c r="J86" s="225"/>
      <c r="K86" s="226"/>
      <c r="L86" s="148"/>
      <c r="M86" s="226"/>
      <c r="N86" s="148"/>
      <c r="O86" s="226"/>
      <c r="P86" s="148"/>
      <c r="Q86" s="148"/>
      <c r="R86" s="148"/>
      <c r="S86" s="148"/>
      <c r="T86" s="148"/>
      <c r="U86" s="148"/>
      <c r="V86" s="146"/>
      <c r="W86" s="148"/>
      <c r="X86" s="148"/>
      <c r="Y86" s="148"/>
      <c r="Z86" s="148"/>
      <c r="AA86" s="148"/>
      <c r="AB86" s="148"/>
      <c r="AC86" s="148"/>
      <c r="AD86" s="148"/>
      <c r="AE86" s="148"/>
      <c r="AF86" s="146"/>
      <c r="AG86" s="146"/>
      <c r="AH86" s="146"/>
      <c r="AI86" s="146"/>
      <c r="AJ86" s="146"/>
      <c r="AK86" s="146"/>
      <c r="AL86" s="146"/>
      <c r="AM86" s="149"/>
      <c r="AN86" s="149"/>
      <c r="AO86" s="149"/>
      <c r="AP86" s="149"/>
      <c r="AQ86" s="149"/>
      <c r="AR86" s="149"/>
      <c r="AS86" s="149"/>
      <c r="AT86" s="149"/>
      <c r="AU86" s="149"/>
      <c r="AV86" s="149"/>
      <c r="AW86" s="149"/>
      <c r="AX86" s="149"/>
      <c r="AY86" s="149"/>
      <c r="AZ86" s="149"/>
      <c r="BA86" s="149"/>
      <c r="BB86" s="149"/>
      <c r="BC86" s="149"/>
      <c r="BD86" s="149"/>
      <c r="BE86" s="149"/>
      <c r="BF86" s="149"/>
      <c r="BG86" s="149"/>
      <c r="BH86" s="149"/>
      <c r="BI86" s="149"/>
      <c r="BJ86" s="149"/>
      <c r="BK86" s="149"/>
    </row>
    <row r="87" spans="1:63" s="150" customFormat="1" ht="14.4" x14ac:dyDescent="0.25">
      <c r="A87" s="146"/>
      <c r="B87" s="146"/>
      <c r="C87" s="342"/>
      <c r="D87" s="146" t="s">
        <v>85</v>
      </c>
      <c r="E87" s="147" t="s">
        <v>15</v>
      </c>
      <c r="F87" s="146"/>
      <c r="G87" s="226"/>
      <c r="H87" s="225"/>
      <c r="I87" s="226"/>
      <c r="J87" s="225"/>
      <c r="K87" s="226"/>
      <c r="L87" s="148"/>
      <c r="M87" s="226"/>
      <c r="N87" s="148"/>
      <c r="O87" s="226"/>
      <c r="P87" s="148"/>
      <c r="Q87" s="148"/>
      <c r="R87" s="148"/>
      <c r="S87" s="148"/>
      <c r="T87" s="148"/>
      <c r="U87" s="148"/>
      <c r="V87" s="146"/>
      <c r="W87" s="148"/>
      <c r="X87" s="148"/>
      <c r="Y87" s="148"/>
      <c r="Z87" s="148"/>
      <c r="AA87" s="148"/>
      <c r="AB87" s="148"/>
      <c r="AC87" s="148"/>
      <c r="AD87" s="148"/>
      <c r="AE87" s="148"/>
      <c r="AF87" s="146"/>
      <c r="AG87" s="146"/>
      <c r="AH87" s="146"/>
      <c r="AI87" s="146"/>
      <c r="AJ87" s="146"/>
      <c r="AK87" s="146"/>
      <c r="AL87" s="146"/>
      <c r="AM87" s="149"/>
      <c r="AN87" s="149"/>
      <c r="AO87" s="149"/>
      <c r="AP87" s="149"/>
      <c r="AQ87" s="149"/>
      <c r="AR87" s="149"/>
      <c r="AS87" s="149"/>
      <c r="AT87" s="149"/>
      <c r="AU87" s="149"/>
      <c r="AV87" s="149"/>
      <c r="AW87" s="149"/>
      <c r="AX87" s="149"/>
      <c r="AY87" s="149"/>
      <c r="AZ87" s="149"/>
      <c r="BA87" s="149"/>
      <c r="BB87" s="149"/>
      <c r="BC87" s="149"/>
      <c r="BD87" s="149"/>
      <c r="BE87" s="149"/>
      <c r="BF87" s="149"/>
      <c r="BG87" s="149"/>
      <c r="BH87" s="149"/>
      <c r="BI87" s="149"/>
      <c r="BJ87" s="149"/>
      <c r="BK87" s="149"/>
    </row>
    <row r="88" spans="1:63" s="150" customFormat="1" ht="14.4" x14ac:dyDescent="0.25">
      <c r="A88" s="146"/>
      <c r="B88" s="146"/>
      <c r="C88" s="342"/>
      <c r="D88" s="233" t="s">
        <v>78</v>
      </c>
      <c r="E88" s="147" t="s">
        <v>15</v>
      </c>
      <c r="F88" s="146"/>
      <c r="G88" s="226"/>
      <c r="H88" s="225"/>
      <c r="I88" s="226"/>
      <c r="J88" s="225"/>
      <c r="K88" s="226"/>
      <c r="L88" s="148"/>
      <c r="M88" s="226"/>
      <c r="N88" s="148"/>
      <c r="O88" s="226"/>
      <c r="P88" s="148"/>
      <c r="Q88" s="148"/>
      <c r="R88" s="148"/>
      <c r="S88" s="148"/>
      <c r="T88" s="148"/>
      <c r="U88" s="148"/>
      <c r="V88" s="146"/>
      <c r="W88" s="148"/>
      <c r="X88" s="148"/>
      <c r="Y88" s="148"/>
      <c r="Z88" s="148"/>
      <c r="AA88" s="148"/>
      <c r="AB88" s="148"/>
      <c r="AC88" s="148"/>
      <c r="AD88" s="148"/>
      <c r="AE88" s="148"/>
      <c r="AF88" s="146"/>
      <c r="AG88" s="146"/>
      <c r="AH88" s="146"/>
      <c r="AI88" s="146"/>
      <c r="AJ88" s="146"/>
      <c r="AK88" s="146"/>
      <c r="AL88" s="146"/>
      <c r="AM88" s="149"/>
      <c r="AN88" s="149"/>
      <c r="AO88" s="149"/>
      <c r="AP88" s="149"/>
      <c r="AQ88" s="149"/>
      <c r="AR88" s="149"/>
      <c r="AS88" s="149"/>
      <c r="AT88" s="149"/>
      <c r="AU88" s="149"/>
      <c r="AV88" s="149"/>
      <c r="AW88" s="149"/>
      <c r="AX88" s="149"/>
      <c r="AY88" s="149"/>
      <c r="AZ88" s="149"/>
      <c r="BA88" s="149"/>
      <c r="BB88" s="149"/>
      <c r="BC88" s="149"/>
      <c r="BD88" s="149"/>
      <c r="BE88" s="149"/>
      <c r="BF88" s="149"/>
      <c r="BG88" s="149"/>
      <c r="BH88" s="149"/>
      <c r="BI88" s="149"/>
      <c r="BJ88" s="149"/>
      <c r="BK88" s="149"/>
    </row>
    <row r="89" spans="1:63" s="150" customFormat="1" ht="14.4" x14ac:dyDescent="0.25">
      <c r="A89" s="146"/>
      <c r="B89" s="146"/>
      <c r="C89" s="342"/>
      <c r="D89" s="233" t="s">
        <v>78</v>
      </c>
      <c r="E89" s="147" t="s">
        <v>15</v>
      </c>
      <c r="F89" s="146"/>
      <c r="G89" s="226"/>
      <c r="H89" s="225"/>
      <c r="I89" s="226"/>
      <c r="J89" s="225"/>
      <c r="K89" s="226"/>
      <c r="L89" s="148"/>
      <c r="M89" s="226"/>
      <c r="N89" s="148"/>
      <c r="O89" s="226"/>
      <c r="P89" s="148"/>
      <c r="Q89" s="148"/>
      <c r="R89" s="148"/>
      <c r="S89" s="148"/>
      <c r="T89" s="148"/>
      <c r="U89" s="148"/>
      <c r="V89" s="146"/>
      <c r="W89" s="148"/>
      <c r="X89" s="148"/>
      <c r="Y89" s="148"/>
      <c r="Z89" s="148"/>
      <c r="AA89" s="148"/>
      <c r="AB89" s="148"/>
      <c r="AC89" s="148"/>
      <c r="AD89" s="148"/>
      <c r="AE89" s="148"/>
      <c r="AF89" s="146"/>
      <c r="AG89" s="146"/>
      <c r="AH89" s="146"/>
      <c r="AI89" s="146"/>
      <c r="AJ89" s="146"/>
      <c r="AK89" s="146"/>
      <c r="AL89" s="146"/>
      <c r="AM89" s="149"/>
      <c r="AN89" s="149"/>
      <c r="AO89" s="149"/>
      <c r="AP89" s="149"/>
      <c r="AQ89" s="149"/>
      <c r="AR89" s="149"/>
      <c r="AS89" s="149"/>
      <c r="AT89" s="149"/>
      <c r="AU89" s="149"/>
      <c r="AV89" s="149"/>
      <c r="AW89" s="149"/>
      <c r="AX89" s="149"/>
      <c r="AY89" s="149"/>
      <c r="AZ89" s="149"/>
      <c r="BA89" s="149"/>
      <c r="BB89" s="149"/>
      <c r="BC89" s="149"/>
      <c r="BD89" s="149"/>
      <c r="BE89" s="149"/>
      <c r="BF89" s="149"/>
      <c r="BG89" s="149"/>
      <c r="BH89" s="149"/>
      <c r="BI89" s="149"/>
      <c r="BJ89" s="149"/>
      <c r="BK89" s="149"/>
    </row>
    <row r="90" spans="1:63" s="150" customFormat="1" ht="14.4" x14ac:dyDescent="0.25">
      <c r="A90" s="146"/>
      <c r="B90" s="146"/>
      <c r="C90" s="342"/>
      <c r="D90" s="146" t="s">
        <v>84</v>
      </c>
      <c r="E90" s="147" t="s">
        <v>15</v>
      </c>
      <c r="F90" s="146"/>
      <c r="G90" s="228">
        <f>G86*2.6+G87+IF(LEFT($D88,3)="oth",0,(G88*VLOOKUP($D88,'4. Calculating primary energy'!$B$8:$E$17,4,FALSE)))+IF(LEFT($D89,3)="oth",0,(G89*VLOOKUP($D89,'4. Calculating primary energy'!$B$8:$E$17,4,FALSE)))</f>
        <v>0</v>
      </c>
      <c r="H90" s="146"/>
      <c r="I90" s="228">
        <f>I86*2.6+I87+IF(LEFT($D88,3)="oth",0,(I88*VLOOKUP($D88,'4. Calculating primary energy'!$B$8:$E$17,4,FALSE)))+IF(LEFT($D89,3)="oth",0,(I89*VLOOKUP($D89,'4. Calculating primary energy'!$B$8:$E$17,4,FALSE)))</f>
        <v>0</v>
      </c>
      <c r="J90" s="146"/>
      <c r="K90" s="228">
        <f>K86*2.6+K87+IF(LEFT($D88,3)="oth",0,(K88*VLOOKUP($D88,'4. Calculating primary energy'!$B$8:$E$17,4,FALSE)))+IF(LEFT($D89,3)="oth",0,(K89*VLOOKUP($D89,'4. Calculating primary energy'!$B$8:$E$17,4,FALSE)))</f>
        <v>0</v>
      </c>
      <c r="L90" s="148"/>
      <c r="M90" s="228">
        <f>M86*2.6+M87+IF(LEFT($D88,3)="oth",0,(M88*VLOOKUP($D88,'4. Calculating primary energy'!$B$8:$E$17,4,FALSE)))+IF(LEFT($D89,3)="oth",0,(M89*VLOOKUP($D89,'4. Calculating primary energy'!$B$8:$E$17,4,FALSE)))</f>
        <v>0</v>
      </c>
      <c r="N90" s="148"/>
      <c r="O90" s="228">
        <f>O86*2.6+O87+IF(LEFT($D88,3)="oth",0,(O88*VLOOKUP($D88,'4. Calculating primary energy'!$B$8:$E$17,4,FALSE)))+IF(LEFT($D89,3)="oth",0,(O89*VLOOKUP($D89,'4. Calculating primary energy'!$B$8:$E$17,4,FALSE)))</f>
        <v>0</v>
      </c>
      <c r="P90" s="148"/>
      <c r="Q90" s="148"/>
      <c r="R90" s="148"/>
      <c r="S90" s="148"/>
      <c r="T90" s="148"/>
      <c r="U90" s="148"/>
      <c r="V90" s="146"/>
      <c r="W90" s="148"/>
      <c r="X90" s="148"/>
      <c r="Y90" s="148"/>
      <c r="Z90" s="148"/>
      <c r="AA90" s="148"/>
      <c r="AB90" s="148"/>
      <c r="AC90" s="148"/>
      <c r="AD90" s="148"/>
      <c r="AE90" s="148"/>
      <c r="AF90" s="146"/>
      <c r="AG90" s="146"/>
      <c r="AH90" s="146"/>
      <c r="AI90" s="146"/>
      <c r="AJ90" s="146"/>
      <c r="AK90" s="146"/>
      <c r="AL90" s="146"/>
      <c r="AM90" s="149"/>
      <c r="AN90" s="149"/>
      <c r="AO90" s="149"/>
      <c r="AP90" s="149"/>
      <c r="AQ90" s="149"/>
      <c r="AR90" s="149"/>
      <c r="AS90" s="149"/>
      <c r="AT90" s="149"/>
      <c r="AU90" s="149"/>
      <c r="AV90" s="149"/>
      <c r="AW90" s="149"/>
      <c r="AX90" s="149"/>
      <c r="AY90" s="149"/>
      <c r="AZ90" s="149"/>
      <c r="BA90" s="149"/>
      <c r="BB90" s="149"/>
      <c r="BC90" s="149"/>
      <c r="BD90" s="149"/>
      <c r="BE90" s="149"/>
      <c r="BF90" s="149"/>
      <c r="BG90" s="149"/>
      <c r="BH90" s="149"/>
      <c r="BI90" s="149"/>
      <c r="BJ90" s="149"/>
      <c r="BK90" s="149"/>
    </row>
    <row r="91" spans="1:63" s="150" customFormat="1" ht="14.4" x14ac:dyDescent="0.25">
      <c r="A91" s="146"/>
      <c r="B91" s="146"/>
      <c r="C91" s="342"/>
      <c r="D91" s="146" t="s">
        <v>83</v>
      </c>
      <c r="E91" s="147" t="s">
        <v>74</v>
      </c>
      <c r="F91" s="146"/>
      <c r="G91" s="228">
        <f>G86*2.6*'4. Calculating primary energy'!$F$5+G87*'4. Calculating primary energy'!$F$7+IF(LEFT($D88,3)="oth",0,(G88*VLOOKUP($D88,'4. Calculating primary energy'!$B$8:$E$17,4,FALSE)*VLOOKUP($D88,'4. Calculating primary energy'!$B$8:$F$17,5,FALSE)))+IF(LEFT($D89,3)="oth",0,(G89*VLOOKUP($D89,'4. Calculating primary energy'!$B$8:$F$17,4,FALSE)*VLOOKUP($D89,'4. Calculating primary energy'!$B$8:$F$17,5,FALSE)))</f>
        <v>0</v>
      </c>
      <c r="H91" s="146"/>
      <c r="I91" s="228">
        <f>I86*2.6*'4. Calculating primary energy'!$F$5+I87*'4. Calculating primary energy'!$F$7+IF(LEFT($D88,3)="oth",0,(I88*VLOOKUP($D88,'4. Calculating primary energy'!$B$8:$E$17,4,FALSE)*VLOOKUP($D88,'4. Calculating primary energy'!$B$8:$F$17,5,FALSE)))+IF(LEFT($D89,3)="oth",0,(I89*VLOOKUP($D89,'4. Calculating primary energy'!$B$8:$F$17,4,FALSE)*VLOOKUP($D89,'4. Calculating primary energy'!$B$8:$F$17,5,FALSE)))</f>
        <v>0</v>
      </c>
      <c r="J91" s="146"/>
      <c r="K91" s="228">
        <f>K86*2.6*'4. Calculating primary energy'!$F$5+K87*'4. Calculating primary energy'!$F$7+IF(LEFT($D88,3)="oth",0,(K88*VLOOKUP($D88,'4. Calculating primary energy'!$B$8:$E$17,4,FALSE)*VLOOKUP($D88,'4. Calculating primary energy'!$B$8:$F$17,5,FALSE)))+IF(LEFT($D89,3)="oth",0,(K89*VLOOKUP($D89,'4. Calculating primary energy'!$B$8:$F$17,4,FALSE)*VLOOKUP($D89,'4. Calculating primary energy'!$B$8:$F$17,5,FALSE)))</f>
        <v>0</v>
      </c>
      <c r="L91" s="148"/>
      <c r="M91" s="228">
        <f>M86*2.6*'4. Calculating primary energy'!$F$5+M87*'4. Calculating primary energy'!$F$7+IF(LEFT($D88,3)="oth",0,(M88*VLOOKUP($D88,'4. Calculating primary energy'!$B$8:$E$17,4,FALSE)*VLOOKUP($D88,'4. Calculating primary energy'!$B$8:$F$17,5,FALSE)))+IF(LEFT($D89,3)="oth",0,(M89*VLOOKUP($D89,'4. Calculating primary energy'!$B$8:$F$17,4,FALSE)*VLOOKUP($D89,'4. Calculating primary energy'!$B$8:$F$17,5,FALSE)))</f>
        <v>0</v>
      </c>
      <c r="N91" s="148"/>
      <c r="O91" s="228">
        <f>O86*2.6*'4. Calculating primary energy'!$F$5+O87*'4. Calculating primary energy'!$F$7+IF(LEFT($D88,3)="oth",0,(O88*VLOOKUP($D88,'4. Calculating primary energy'!$B$8:$E$17,4,FALSE)*VLOOKUP($D88,'4. Calculating primary energy'!$B$8:$F$17,5,FALSE)))+IF(LEFT($D89,3)="oth",0,(O89*VLOOKUP($D89,'4. Calculating primary energy'!$B$8:$F$17,4,FALSE)*VLOOKUP($D89,'4. Calculating primary energy'!$B$8:$F$17,5,FALSE)))</f>
        <v>0</v>
      </c>
      <c r="P91" s="148"/>
      <c r="Q91" s="148"/>
      <c r="R91" s="148"/>
      <c r="S91" s="148"/>
      <c r="T91" s="148"/>
      <c r="U91" s="148"/>
      <c r="V91" s="146"/>
      <c r="W91" s="148"/>
      <c r="X91" s="148"/>
      <c r="Y91" s="148"/>
      <c r="Z91" s="148"/>
      <c r="AA91" s="148"/>
      <c r="AB91" s="148"/>
      <c r="AC91" s="148"/>
      <c r="AD91" s="148"/>
      <c r="AE91" s="148"/>
      <c r="AF91" s="146"/>
      <c r="AG91" s="146"/>
      <c r="AH91" s="146"/>
      <c r="AI91" s="146"/>
      <c r="AJ91" s="146"/>
      <c r="AK91" s="146"/>
      <c r="AL91" s="146"/>
      <c r="AM91" s="149"/>
      <c r="AN91" s="149"/>
      <c r="AO91" s="149"/>
      <c r="AP91" s="149"/>
      <c r="AQ91" s="149"/>
      <c r="AR91" s="149"/>
      <c r="AS91" s="149"/>
      <c r="AT91" s="149"/>
      <c r="AU91" s="149"/>
      <c r="AV91" s="149"/>
      <c r="AW91" s="149"/>
      <c r="AX91" s="149"/>
      <c r="AY91" s="149"/>
      <c r="AZ91" s="149"/>
      <c r="BA91" s="149"/>
      <c r="BB91" s="149"/>
      <c r="BC91" s="149"/>
      <c r="BD91" s="149"/>
      <c r="BE91" s="149"/>
      <c r="BF91" s="149"/>
      <c r="BG91" s="149"/>
      <c r="BH91" s="149"/>
      <c r="BI91" s="149"/>
      <c r="BJ91" s="149"/>
      <c r="BK91" s="149"/>
    </row>
    <row r="92" spans="1:63" s="150" customFormat="1" ht="14.4" x14ac:dyDescent="0.25">
      <c r="A92" s="146"/>
      <c r="B92" s="146"/>
      <c r="C92" s="342"/>
      <c r="D92" s="146" t="s">
        <v>88</v>
      </c>
      <c r="E92" s="147" t="s">
        <v>75</v>
      </c>
      <c r="F92" s="146"/>
      <c r="G92" s="182" t="e">
        <f>G90/G85</f>
        <v>#DIV/0!</v>
      </c>
      <c r="H92" s="146"/>
      <c r="I92" s="182" t="e">
        <f>I90/I85</f>
        <v>#DIV/0!</v>
      </c>
      <c r="J92" s="146"/>
      <c r="K92" s="182" t="e">
        <f>K90/K85</f>
        <v>#DIV/0!</v>
      </c>
      <c r="L92" s="148"/>
      <c r="M92" s="182" t="e">
        <f>M90/M85</f>
        <v>#DIV/0!</v>
      </c>
      <c r="N92" s="148"/>
      <c r="O92" s="182" t="e">
        <f>O90/O85</f>
        <v>#DIV/0!</v>
      </c>
      <c r="P92" s="148"/>
      <c r="Q92" s="148"/>
      <c r="R92" s="148"/>
      <c r="S92" s="148"/>
      <c r="T92" s="148"/>
      <c r="U92" s="148"/>
      <c r="V92" s="146"/>
      <c r="W92" s="148"/>
      <c r="X92" s="148"/>
      <c r="Y92" s="148"/>
      <c r="Z92" s="148"/>
      <c r="AA92" s="148"/>
      <c r="AB92" s="148"/>
      <c r="AC92" s="148"/>
      <c r="AD92" s="148"/>
      <c r="AE92" s="148"/>
      <c r="AF92" s="146"/>
      <c r="AG92" s="146"/>
      <c r="AH92" s="146"/>
      <c r="AI92" s="146"/>
      <c r="AJ92" s="146"/>
      <c r="AK92" s="146"/>
      <c r="AL92" s="146"/>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row>
    <row r="93" spans="1:63" s="150" customFormat="1" ht="6" customHeight="1" x14ac:dyDescent="0.25">
      <c r="A93" s="146"/>
      <c r="B93" s="146"/>
      <c r="C93" s="225"/>
      <c r="D93" s="225"/>
      <c r="E93" s="205"/>
      <c r="F93" s="225"/>
      <c r="G93" s="225"/>
      <c r="H93" s="225"/>
      <c r="I93" s="225"/>
      <c r="J93" s="225"/>
      <c r="K93" s="225"/>
      <c r="L93" s="148"/>
      <c r="M93" s="225"/>
      <c r="N93" s="148"/>
      <c r="O93" s="225"/>
      <c r="P93" s="148"/>
      <c r="Q93" s="148"/>
      <c r="R93" s="148"/>
      <c r="S93" s="148"/>
      <c r="T93" s="148"/>
      <c r="U93" s="148"/>
      <c r="V93" s="146"/>
      <c r="W93" s="148"/>
      <c r="X93" s="148"/>
      <c r="Y93" s="148"/>
      <c r="Z93" s="148"/>
      <c r="AA93" s="148"/>
      <c r="AB93" s="148"/>
      <c r="AC93" s="148"/>
      <c r="AD93" s="148"/>
      <c r="AE93" s="148"/>
      <c r="AF93" s="146"/>
      <c r="AG93" s="146"/>
      <c r="AH93" s="146"/>
      <c r="AI93" s="146"/>
      <c r="AJ93" s="146"/>
      <c r="AK93" s="146"/>
      <c r="AL93" s="146"/>
      <c r="AM93" s="149"/>
      <c r="AN93" s="149"/>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row>
    <row r="94" spans="1:63" s="150" customFormat="1" ht="14.4" x14ac:dyDescent="0.25">
      <c r="A94" s="146"/>
      <c r="B94" s="146"/>
      <c r="C94" s="230" t="s">
        <v>79</v>
      </c>
      <c r="D94" s="146" t="s">
        <v>97</v>
      </c>
      <c r="E94" s="147" t="s">
        <v>59</v>
      </c>
      <c r="F94" s="146"/>
      <c r="G94" s="226"/>
      <c r="H94" s="225"/>
      <c r="I94" s="226"/>
      <c r="J94" s="225"/>
      <c r="K94" s="226"/>
      <c r="L94" s="148"/>
      <c r="M94" s="226"/>
      <c r="N94" s="148"/>
      <c r="O94" s="226"/>
      <c r="P94" s="148"/>
      <c r="Q94" s="148"/>
      <c r="R94" s="148"/>
      <c r="S94" s="148"/>
      <c r="T94" s="148"/>
      <c r="U94" s="148"/>
      <c r="V94" s="146"/>
      <c r="W94" s="148"/>
      <c r="X94" s="148"/>
      <c r="Y94" s="148"/>
      <c r="Z94" s="148"/>
      <c r="AA94" s="148"/>
      <c r="AB94" s="148"/>
      <c r="AC94" s="148"/>
      <c r="AD94" s="148"/>
      <c r="AE94" s="148"/>
      <c r="AF94" s="146"/>
      <c r="AG94" s="146"/>
      <c r="AH94" s="146"/>
      <c r="AI94" s="146"/>
      <c r="AJ94" s="146"/>
      <c r="AK94" s="146"/>
      <c r="AL94" s="146"/>
      <c r="AM94" s="149"/>
      <c r="AN94" s="149"/>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row>
    <row r="95" spans="1:63" s="150" customFormat="1" ht="54.75" customHeight="1" x14ac:dyDescent="0.25">
      <c r="A95" s="146"/>
      <c r="B95" s="146"/>
      <c r="C95" s="146"/>
      <c r="D95" s="146"/>
      <c r="E95" s="147"/>
      <c r="F95" s="146"/>
      <c r="G95" s="146"/>
      <c r="H95" s="146"/>
      <c r="I95" s="146"/>
      <c r="J95" s="146"/>
      <c r="K95" s="148"/>
      <c r="L95" s="148"/>
      <c r="M95" s="148"/>
      <c r="N95" s="148"/>
      <c r="O95" s="148"/>
      <c r="P95" s="148"/>
      <c r="Q95" s="148"/>
      <c r="R95" s="148"/>
      <c r="S95" s="148"/>
      <c r="T95" s="148"/>
      <c r="U95" s="148"/>
      <c r="V95" s="146"/>
      <c r="W95" s="148"/>
      <c r="X95" s="148"/>
      <c r="Y95" s="148"/>
      <c r="Z95" s="148"/>
      <c r="AA95" s="148"/>
      <c r="AB95" s="148"/>
      <c r="AC95" s="148"/>
      <c r="AD95" s="148"/>
      <c r="AE95" s="148"/>
      <c r="AF95" s="146"/>
      <c r="AG95" s="146"/>
      <c r="AH95" s="146"/>
      <c r="AI95" s="146"/>
      <c r="AJ95" s="146"/>
      <c r="AK95" s="146"/>
      <c r="AL95" s="146"/>
      <c r="AM95" s="149"/>
      <c r="AN95" s="149"/>
      <c r="AO95" s="149"/>
      <c r="AP95" s="149"/>
      <c r="AQ95" s="149"/>
      <c r="AR95" s="149"/>
      <c r="AS95" s="149"/>
      <c r="AT95" s="149"/>
      <c r="AU95" s="149"/>
      <c r="AV95" s="149"/>
      <c r="AW95" s="149"/>
      <c r="AX95" s="149"/>
      <c r="AY95" s="149"/>
      <c r="AZ95" s="149"/>
      <c r="BA95" s="149"/>
      <c r="BB95" s="149"/>
      <c r="BC95" s="149"/>
      <c r="BD95" s="149"/>
      <c r="BE95" s="149"/>
      <c r="BF95" s="149"/>
      <c r="BG95" s="149"/>
      <c r="BH95" s="149"/>
      <c r="BI95" s="149"/>
      <c r="BJ95" s="149"/>
      <c r="BK95" s="149"/>
    </row>
    <row r="96" spans="1:63" ht="14.4" x14ac:dyDescent="0.25">
      <c r="V96" s="146"/>
    </row>
    <row r="97" spans="1:31" s="148" customFormat="1" ht="14.4" hidden="1" x14ac:dyDescent="0.25">
      <c r="A97" s="146"/>
      <c r="B97" s="146"/>
      <c r="C97" s="146"/>
      <c r="D97" s="146"/>
      <c r="E97" s="147"/>
      <c r="F97" s="146"/>
      <c r="G97" s="146"/>
      <c r="H97" s="146"/>
      <c r="I97" s="146" t="s">
        <v>127</v>
      </c>
      <c r="J97" s="146"/>
      <c r="K97" s="148" t="s">
        <v>128</v>
      </c>
      <c r="M97" s="148" t="s">
        <v>129</v>
      </c>
      <c r="O97" s="148" t="s">
        <v>87</v>
      </c>
      <c r="P97" s="148" t="s">
        <v>83</v>
      </c>
      <c r="V97" s="146"/>
      <c r="AD97" s="234"/>
      <c r="AE97" s="234"/>
    </row>
    <row r="98" spans="1:31" s="148" customFormat="1" ht="14.4" hidden="1" x14ac:dyDescent="0.25">
      <c r="A98" s="146"/>
      <c r="B98" s="146"/>
      <c r="C98" s="146"/>
      <c r="D98" s="146"/>
      <c r="E98" s="147"/>
      <c r="F98" s="146"/>
      <c r="G98" s="283">
        <v>43435</v>
      </c>
      <c r="H98" s="146"/>
      <c r="I98" s="284" t="str">
        <f>$G$46</f>
        <v>Chilled Food</v>
      </c>
      <c r="J98" s="146"/>
      <c r="K98" s="285" t="str">
        <f>$G$48</f>
        <v>Same as TU: 12 months ending Dec 18</v>
      </c>
      <c r="M98" s="285">
        <f>$G$56</f>
        <v>11273551.6</v>
      </c>
      <c r="O98" s="285">
        <f>$G$51</f>
        <v>21467</v>
      </c>
      <c r="P98" s="285">
        <f>$G$57</f>
        <v>605177.32475999999</v>
      </c>
      <c r="V98" s="146"/>
      <c r="AD98" s="234"/>
      <c r="AE98" s="234"/>
    </row>
    <row r="99" spans="1:31" s="148" customFormat="1" ht="14.4" hidden="1" x14ac:dyDescent="0.25">
      <c r="A99" s="146"/>
      <c r="B99" s="146"/>
      <c r="C99" s="146"/>
      <c r="D99" s="146"/>
      <c r="E99" s="147"/>
      <c r="F99" s="146"/>
      <c r="G99" s="283">
        <v>39814</v>
      </c>
      <c r="H99" s="146"/>
      <c r="I99" s="284" t="str">
        <f>$I$46</f>
        <v>Meals</v>
      </c>
      <c r="J99" s="146"/>
      <c r="K99" s="285" t="str">
        <f>$I$48</f>
        <v>Same as TU: 12 months ending Dec 18</v>
      </c>
      <c r="M99" s="285">
        <f>$I$56</f>
        <v>10896890</v>
      </c>
      <c r="O99" s="285">
        <f>$I$51</f>
        <v>12654</v>
      </c>
      <c r="P99" s="285">
        <f>$I$57</f>
        <v>589125.13970000006</v>
      </c>
      <c r="V99" s="146"/>
      <c r="AD99" s="234"/>
      <c r="AE99" s="234"/>
    </row>
    <row r="100" spans="1:31" s="148" customFormat="1" ht="14.4" hidden="1" x14ac:dyDescent="0.25">
      <c r="A100" s="146"/>
      <c r="B100" s="146"/>
      <c r="C100" s="146"/>
      <c r="D100" s="146"/>
      <c r="E100" s="147"/>
      <c r="F100" s="146"/>
      <c r="G100" s="283">
        <v>39845</v>
      </c>
      <c r="H100" s="146"/>
      <c r="I100" s="284">
        <f>$K$46</f>
        <v>0</v>
      </c>
      <c r="J100" s="146"/>
      <c r="K100" s="285" t="str">
        <f>$K$48</f>
        <v/>
      </c>
      <c r="M100" s="285">
        <f>$K$56</f>
        <v>0</v>
      </c>
      <c r="O100" s="285">
        <f>$K$51</f>
        <v>0</v>
      </c>
      <c r="P100" s="285">
        <f>$K$57</f>
        <v>0</v>
      </c>
      <c r="V100" s="146"/>
      <c r="AD100" s="234"/>
      <c r="AE100" s="234"/>
    </row>
    <row r="101" spans="1:31" s="148" customFormat="1" ht="14.4" hidden="1" x14ac:dyDescent="0.25">
      <c r="A101" s="146"/>
      <c r="B101" s="146"/>
      <c r="C101" s="146"/>
      <c r="D101" s="146"/>
      <c r="E101" s="147"/>
      <c r="F101" s="146"/>
      <c r="G101" s="283">
        <v>39873</v>
      </c>
      <c r="H101" s="146"/>
      <c r="I101" s="284">
        <f>$M$46</f>
        <v>0</v>
      </c>
      <c r="J101" s="146"/>
      <c r="K101" s="285" t="str">
        <f>$M$48</f>
        <v/>
      </c>
      <c r="M101" s="285">
        <f>$M$56</f>
        <v>0</v>
      </c>
      <c r="O101" s="285">
        <f>$M$51</f>
        <v>0</v>
      </c>
      <c r="P101" s="285">
        <f>$M$57</f>
        <v>0</v>
      </c>
      <c r="V101" s="146"/>
      <c r="AD101" s="234"/>
      <c r="AE101" s="234"/>
    </row>
    <row r="102" spans="1:31" s="148" customFormat="1" ht="14.4" hidden="1" x14ac:dyDescent="0.25">
      <c r="A102" s="146"/>
      <c r="B102" s="146"/>
      <c r="C102" s="146"/>
      <c r="D102" s="146"/>
      <c r="E102" s="147"/>
      <c r="F102" s="146"/>
      <c r="G102" s="283">
        <v>39904</v>
      </c>
      <c r="H102" s="146"/>
      <c r="I102" s="284">
        <f>$O$46</f>
        <v>0</v>
      </c>
      <c r="J102" s="146"/>
      <c r="K102" s="285" t="str">
        <f>$O$48</f>
        <v/>
      </c>
      <c r="M102" s="285">
        <f>$O$56</f>
        <v>0</v>
      </c>
      <c r="O102" s="285">
        <f>$O$51</f>
        <v>0</v>
      </c>
      <c r="P102" s="285">
        <f>$O$57</f>
        <v>0</v>
      </c>
      <c r="V102" s="146"/>
      <c r="AD102" s="234"/>
      <c r="AE102" s="234"/>
    </row>
    <row r="103" spans="1:31" s="148" customFormat="1" ht="14.4" hidden="1" x14ac:dyDescent="0.25">
      <c r="A103" s="146"/>
      <c r="B103" s="146"/>
      <c r="C103" s="146"/>
      <c r="D103" s="146"/>
      <c r="E103" s="147"/>
      <c r="F103" s="146"/>
      <c r="G103" s="283">
        <v>39934</v>
      </c>
      <c r="H103" s="146"/>
      <c r="I103" s="284" t="str">
        <f>$G$63</f>
        <v>Frozen Food</v>
      </c>
      <c r="J103" s="146"/>
      <c r="K103" s="285" t="str">
        <f>$G$65</f>
        <v>Same as TU: 12 months ending Dec 18</v>
      </c>
      <c r="M103" s="285">
        <f>$G$73</f>
        <v>12325208.4</v>
      </c>
      <c r="O103" s="285">
        <f>$G$68</f>
        <v>15075</v>
      </c>
      <c r="P103" s="285">
        <f>$G$74</f>
        <v>664328.64613999997</v>
      </c>
      <c r="V103" s="146"/>
      <c r="AD103" s="234"/>
      <c r="AE103" s="234"/>
    </row>
    <row r="104" spans="1:31" s="148" customFormat="1" ht="14.4" hidden="1" x14ac:dyDescent="0.25">
      <c r="A104" s="146"/>
      <c r="B104" s="146"/>
      <c r="C104" s="146"/>
      <c r="D104" s="146"/>
      <c r="E104" s="147"/>
      <c r="F104" s="146"/>
      <c r="G104" s="283">
        <v>39965</v>
      </c>
      <c r="H104" s="146"/>
      <c r="I104" s="284" t="str">
        <f>$I$63</f>
        <v>Salads</v>
      </c>
      <c r="J104" s="146"/>
      <c r="K104" s="285" t="str">
        <f>$I$65</f>
        <v>Same as TU: 12 months ending Dec 18</v>
      </c>
      <c r="M104" s="285">
        <f>$I$73</f>
        <v>3259916.8000000003</v>
      </c>
      <c r="O104" s="285">
        <f>$I$68</f>
        <v>5421</v>
      </c>
      <c r="P104" s="285">
        <f>$I$74</f>
        <v>175772.35278000002</v>
      </c>
      <c r="V104" s="146"/>
      <c r="AD104" s="234"/>
      <c r="AE104" s="234"/>
    </row>
    <row r="105" spans="1:31" s="148" customFormat="1" ht="14.4" hidden="1" x14ac:dyDescent="0.25">
      <c r="A105" s="146"/>
      <c r="B105" s="146"/>
      <c r="C105" s="146"/>
      <c r="D105" s="146"/>
      <c r="E105" s="147"/>
      <c r="F105" s="146"/>
      <c r="G105" s="283">
        <v>39995</v>
      </c>
      <c r="H105" s="146"/>
      <c r="I105" s="284">
        <f>$K$63</f>
        <v>0</v>
      </c>
      <c r="J105" s="146"/>
      <c r="K105" s="285" t="str">
        <f>$K$65</f>
        <v/>
      </c>
      <c r="M105" s="285">
        <f>$K$73</f>
        <v>0</v>
      </c>
      <c r="O105" s="285">
        <f>$K$68</f>
        <v>0</v>
      </c>
      <c r="P105" s="285">
        <f>$K$74</f>
        <v>0</v>
      </c>
      <c r="V105" s="146"/>
      <c r="AD105" s="234"/>
      <c r="AE105" s="234"/>
    </row>
    <row r="106" spans="1:31" s="148" customFormat="1" ht="14.4" hidden="1" x14ac:dyDescent="0.25">
      <c r="A106" s="146"/>
      <c r="B106" s="146"/>
      <c r="C106" s="146"/>
      <c r="D106" s="146"/>
      <c r="E106" s="147"/>
      <c r="F106" s="146"/>
      <c r="G106" s="283">
        <v>40026</v>
      </c>
      <c r="H106" s="146"/>
      <c r="I106" s="284">
        <f>$M$63</f>
        <v>0</v>
      </c>
      <c r="J106" s="146"/>
      <c r="K106" s="285" t="str">
        <f>$M$65</f>
        <v/>
      </c>
      <c r="M106" s="285">
        <f>$M$73</f>
        <v>0</v>
      </c>
      <c r="O106" s="285">
        <f>$M$68</f>
        <v>0</v>
      </c>
      <c r="P106" s="285">
        <f>$M$74</f>
        <v>0</v>
      </c>
      <c r="V106" s="146"/>
      <c r="AD106" s="234"/>
      <c r="AE106" s="234"/>
    </row>
    <row r="107" spans="1:31" s="148" customFormat="1" ht="14.4" hidden="1" x14ac:dyDescent="0.25">
      <c r="A107" s="146"/>
      <c r="B107" s="146"/>
      <c r="C107" s="146"/>
      <c r="D107" s="146"/>
      <c r="E107" s="147"/>
      <c r="F107" s="146"/>
      <c r="G107" s="283">
        <v>40057</v>
      </c>
      <c r="H107" s="146"/>
      <c r="I107" s="284">
        <f>$O$63</f>
        <v>0</v>
      </c>
      <c r="J107" s="146"/>
      <c r="K107" s="285" t="str">
        <f>$O$65</f>
        <v/>
      </c>
      <c r="M107" s="285">
        <f>$O$73</f>
        <v>0</v>
      </c>
      <c r="O107" s="285">
        <f>$O$68</f>
        <v>0</v>
      </c>
      <c r="P107" s="285">
        <f>$O$74</f>
        <v>0</v>
      </c>
      <c r="V107" s="146"/>
      <c r="AD107" s="234"/>
      <c r="AE107" s="234"/>
    </row>
    <row r="108" spans="1:31" s="148" customFormat="1" ht="14.4" hidden="1" x14ac:dyDescent="0.25">
      <c r="A108" s="146"/>
      <c r="B108" s="146"/>
      <c r="C108" s="146"/>
      <c r="D108" s="146"/>
      <c r="E108" s="147"/>
      <c r="F108" s="146"/>
      <c r="G108" s="283">
        <v>40087</v>
      </c>
      <c r="H108" s="146"/>
      <c r="I108" s="284">
        <f>$G$80</f>
        <v>0</v>
      </c>
      <c r="J108" s="146"/>
      <c r="K108" s="285" t="str">
        <f>$G$82</f>
        <v/>
      </c>
      <c r="M108" s="285">
        <f>$G$90</f>
        <v>0</v>
      </c>
      <c r="O108" s="285">
        <f>$G$85</f>
        <v>0</v>
      </c>
      <c r="P108" s="285">
        <f>$G$91</f>
        <v>0</v>
      </c>
      <c r="V108" s="146"/>
      <c r="AD108" s="234"/>
      <c r="AE108" s="234"/>
    </row>
    <row r="109" spans="1:31" s="148" customFormat="1" ht="14.4" hidden="1" x14ac:dyDescent="0.25">
      <c r="A109" s="146"/>
      <c r="B109" s="146"/>
      <c r="C109" s="146"/>
      <c r="D109" s="146"/>
      <c r="E109" s="147"/>
      <c r="F109" s="146"/>
      <c r="G109" s="283">
        <v>40118</v>
      </c>
      <c r="H109" s="146"/>
      <c r="I109" s="284">
        <f>$I$80</f>
        <v>0</v>
      </c>
      <c r="J109" s="146"/>
      <c r="K109" s="285" t="str">
        <f>$I$82</f>
        <v/>
      </c>
      <c r="M109" s="285">
        <f>$I$90</f>
        <v>0</v>
      </c>
      <c r="O109" s="285">
        <f>$I$85</f>
        <v>0</v>
      </c>
      <c r="P109" s="285">
        <f>$I$91</f>
        <v>0</v>
      </c>
      <c r="V109" s="146"/>
      <c r="AD109" s="234"/>
      <c r="AE109" s="234"/>
    </row>
    <row r="110" spans="1:31" s="148" customFormat="1" ht="14.4" hidden="1" x14ac:dyDescent="0.25">
      <c r="A110" s="146"/>
      <c r="B110" s="146"/>
      <c r="C110" s="146"/>
      <c r="D110" s="146"/>
      <c r="E110" s="147"/>
      <c r="F110" s="146"/>
      <c r="G110" s="283">
        <v>40148</v>
      </c>
      <c r="H110" s="146"/>
      <c r="I110" s="284">
        <f>$K$80</f>
        <v>0</v>
      </c>
      <c r="J110" s="146"/>
      <c r="K110" s="285" t="str">
        <f>$K$82</f>
        <v/>
      </c>
      <c r="M110" s="285">
        <f>$K$90</f>
        <v>0</v>
      </c>
      <c r="O110" s="285">
        <f>$K$85</f>
        <v>0</v>
      </c>
      <c r="P110" s="285">
        <f>$K$91</f>
        <v>0</v>
      </c>
      <c r="V110" s="146"/>
      <c r="AD110" s="234"/>
      <c r="AE110" s="234"/>
    </row>
    <row r="111" spans="1:31" s="148" customFormat="1" ht="14.4" hidden="1" x14ac:dyDescent="0.25">
      <c r="A111" s="146"/>
      <c r="B111" s="146"/>
      <c r="C111" s="146"/>
      <c r="D111" s="146"/>
      <c r="E111" s="147"/>
      <c r="F111" s="146"/>
      <c r="G111" s="283">
        <v>40179</v>
      </c>
      <c r="H111" s="146"/>
      <c r="I111" s="284">
        <f>$M$80</f>
        <v>0</v>
      </c>
      <c r="J111" s="146"/>
      <c r="K111" s="285" t="str">
        <f>$M$82</f>
        <v/>
      </c>
      <c r="M111" s="285">
        <f>$M$90</f>
        <v>0</v>
      </c>
      <c r="O111" s="285">
        <f>$M$85</f>
        <v>0</v>
      </c>
      <c r="P111" s="285">
        <f>$M$91</f>
        <v>0</v>
      </c>
      <c r="V111" s="146"/>
      <c r="AD111" s="234"/>
      <c r="AE111" s="234"/>
    </row>
    <row r="112" spans="1:31" s="148" customFormat="1" ht="14.4" hidden="1" x14ac:dyDescent="0.25">
      <c r="A112" s="146"/>
      <c r="B112" s="146"/>
      <c r="C112" s="146"/>
      <c r="D112" s="146"/>
      <c r="E112" s="147"/>
      <c r="F112" s="146"/>
      <c r="G112" s="283">
        <v>40210</v>
      </c>
      <c r="H112" s="146"/>
      <c r="I112" s="284">
        <f>$O$80</f>
        <v>0</v>
      </c>
      <c r="J112" s="146"/>
      <c r="K112" s="285" t="str">
        <f>$O$82</f>
        <v/>
      </c>
      <c r="M112" s="285">
        <f>$O$90</f>
        <v>0</v>
      </c>
      <c r="O112" s="285">
        <f>$O$85</f>
        <v>0</v>
      </c>
      <c r="P112" s="285">
        <f>$O$91</f>
        <v>0</v>
      </c>
      <c r="V112" s="146"/>
      <c r="AD112" s="234"/>
      <c r="AE112" s="234"/>
    </row>
    <row r="113" spans="1:31" s="148" customFormat="1" ht="14.4" hidden="1" x14ac:dyDescent="0.25">
      <c r="A113" s="146"/>
      <c r="B113" s="146"/>
      <c r="C113" s="146"/>
      <c r="D113" s="146"/>
      <c r="E113" s="147"/>
      <c r="F113" s="146"/>
      <c r="G113" s="283">
        <v>40238</v>
      </c>
      <c r="H113" s="146"/>
      <c r="I113" s="146"/>
      <c r="J113" s="146"/>
      <c r="V113" s="146"/>
      <c r="AD113" s="234"/>
      <c r="AE113" s="234"/>
    </row>
    <row r="114" spans="1:31" s="148" customFormat="1" ht="14.4" hidden="1" x14ac:dyDescent="0.25">
      <c r="A114" s="146"/>
      <c r="B114" s="146"/>
      <c r="C114" s="146"/>
      <c r="D114" s="146"/>
      <c r="E114" s="147"/>
      <c r="F114" s="146"/>
      <c r="G114" s="283">
        <v>40269</v>
      </c>
      <c r="H114" s="146"/>
      <c r="I114" s="146"/>
      <c r="J114" s="146"/>
      <c r="V114" s="146"/>
      <c r="AD114" s="234"/>
      <c r="AE114" s="234"/>
    </row>
    <row r="115" spans="1:31" s="148" customFormat="1" ht="14.4" hidden="1" x14ac:dyDescent="0.25">
      <c r="A115" s="146"/>
      <c r="B115" s="146"/>
      <c r="C115" s="146"/>
      <c r="D115" s="146"/>
      <c r="E115" s="147"/>
      <c r="F115" s="146"/>
      <c r="G115" s="283">
        <v>40299</v>
      </c>
      <c r="H115" s="146"/>
      <c r="I115" s="146"/>
      <c r="J115" s="146"/>
      <c r="V115" s="146"/>
      <c r="AD115" s="234"/>
      <c r="AE115" s="234"/>
    </row>
    <row r="116" spans="1:31" s="148" customFormat="1" ht="14.4" hidden="1" x14ac:dyDescent="0.25">
      <c r="A116" s="146"/>
      <c r="B116" s="146"/>
      <c r="C116" s="146"/>
      <c r="D116" s="146"/>
      <c r="E116" s="147"/>
      <c r="F116" s="146"/>
      <c r="G116" s="283">
        <v>40330</v>
      </c>
      <c r="H116" s="146"/>
      <c r="I116" s="146"/>
      <c r="J116" s="146"/>
      <c r="V116" s="146"/>
      <c r="AD116" s="234"/>
      <c r="AE116" s="234"/>
    </row>
    <row r="117" spans="1:31" s="148" customFormat="1" ht="14.4" hidden="1" x14ac:dyDescent="0.25">
      <c r="A117" s="146"/>
      <c r="B117" s="146"/>
      <c r="C117" s="146"/>
      <c r="D117" s="146"/>
      <c r="E117" s="147"/>
      <c r="F117" s="146"/>
      <c r="G117" s="283">
        <v>40360</v>
      </c>
      <c r="H117" s="146"/>
      <c r="I117" s="146"/>
      <c r="J117" s="146"/>
      <c r="V117" s="146"/>
      <c r="AD117" s="234"/>
      <c r="AE117" s="234"/>
    </row>
    <row r="118" spans="1:31" s="148" customFormat="1" ht="14.4" hidden="1" x14ac:dyDescent="0.25">
      <c r="A118" s="146"/>
      <c r="B118" s="146"/>
      <c r="C118" s="146"/>
      <c r="D118" s="146"/>
      <c r="E118" s="147"/>
      <c r="F118" s="146"/>
      <c r="G118" s="283">
        <v>40391</v>
      </c>
      <c r="H118" s="146"/>
      <c r="I118" s="146"/>
      <c r="J118" s="146"/>
      <c r="V118" s="146"/>
      <c r="AD118" s="234"/>
      <c r="AE118" s="234"/>
    </row>
    <row r="119" spans="1:31" s="148" customFormat="1" ht="14.4" hidden="1" x14ac:dyDescent="0.25">
      <c r="A119" s="146"/>
      <c r="B119" s="146"/>
      <c r="C119" s="146"/>
      <c r="D119" s="146"/>
      <c r="E119" s="147"/>
      <c r="F119" s="146"/>
      <c r="G119" s="283">
        <v>40422</v>
      </c>
      <c r="H119" s="146"/>
      <c r="I119" s="146"/>
      <c r="J119" s="146"/>
      <c r="V119" s="146"/>
      <c r="AD119" s="234"/>
      <c r="AE119" s="234"/>
    </row>
    <row r="120" spans="1:31" s="148" customFormat="1" ht="14.4" hidden="1" x14ac:dyDescent="0.25">
      <c r="A120" s="146"/>
      <c r="B120" s="146"/>
      <c r="C120" s="146"/>
      <c r="D120" s="146"/>
      <c r="E120" s="147"/>
      <c r="F120" s="146"/>
      <c r="G120" s="283">
        <v>40452</v>
      </c>
      <c r="H120" s="146"/>
      <c r="I120" s="146"/>
      <c r="J120" s="146"/>
      <c r="V120" s="146"/>
      <c r="AD120" s="234"/>
      <c r="AE120" s="234"/>
    </row>
    <row r="121" spans="1:31" s="148" customFormat="1" ht="14.4" hidden="1" x14ac:dyDescent="0.25">
      <c r="A121" s="146"/>
      <c r="B121" s="146"/>
      <c r="C121" s="146"/>
      <c r="D121" s="146"/>
      <c r="E121" s="147"/>
      <c r="F121" s="146"/>
      <c r="G121" s="283">
        <v>40483</v>
      </c>
      <c r="H121" s="146"/>
      <c r="I121" s="146"/>
      <c r="J121" s="146"/>
      <c r="V121" s="146"/>
      <c r="AD121" s="234"/>
      <c r="AE121" s="234"/>
    </row>
    <row r="122" spans="1:31" s="148" customFormat="1" ht="14.4" hidden="1" x14ac:dyDescent="0.25">
      <c r="A122" s="146"/>
      <c r="B122" s="146"/>
      <c r="C122" s="146"/>
      <c r="D122" s="146"/>
      <c r="E122" s="147"/>
      <c r="F122" s="146"/>
      <c r="G122" s="283">
        <v>40513</v>
      </c>
      <c r="H122" s="146"/>
      <c r="I122" s="146"/>
      <c r="J122" s="146"/>
      <c r="V122" s="146"/>
      <c r="AD122" s="234"/>
      <c r="AE122" s="234"/>
    </row>
    <row r="123" spans="1:31" s="148" customFormat="1" ht="14.4" hidden="1" x14ac:dyDescent="0.25">
      <c r="A123" s="146"/>
      <c r="B123" s="146"/>
      <c r="C123" s="146"/>
      <c r="D123" s="146"/>
      <c r="E123" s="147"/>
      <c r="F123" s="146"/>
      <c r="G123" s="283">
        <v>40544</v>
      </c>
      <c r="H123" s="146"/>
      <c r="I123" s="146"/>
      <c r="J123" s="146"/>
      <c r="V123" s="146"/>
      <c r="AD123" s="234"/>
      <c r="AE123" s="234"/>
    </row>
    <row r="124" spans="1:31" s="148" customFormat="1" ht="14.4" hidden="1" x14ac:dyDescent="0.25">
      <c r="A124" s="146"/>
      <c r="B124" s="146"/>
      <c r="C124" s="146"/>
      <c r="D124" s="146"/>
      <c r="E124" s="147"/>
      <c r="F124" s="146"/>
      <c r="G124" s="283">
        <v>40575</v>
      </c>
      <c r="H124" s="146"/>
      <c r="I124" s="146"/>
      <c r="J124" s="146"/>
      <c r="V124" s="146"/>
      <c r="AD124" s="234"/>
      <c r="AE124" s="234"/>
    </row>
    <row r="125" spans="1:31" s="148" customFormat="1" ht="14.4" hidden="1" x14ac:dyDescent="0.25">
      <c r="A125" s="146"/>
      <c r="B125" s="146"/>
      <c r="C125" s="146"/>
      <c r="D125" s="146"/>
      <c r="E125" s="147"/>
      <c r="F125" s="146"/>
      <c r="G125" s="283">
        <v>40603</v>
      </c>
      <c r="H125" s="146"/>
      <c r="I125" s="146"/>
      <c r="J125" s="146"/>
      <c r="V125" s="146"/>
      <c r="AD125" s="234"/>
      <c r="AE125" s="234"/>
    </row>
    <row r="126" spans="1:31" s="148" customFormat="1" ht="14.4" hidden="1" x14ac:dyDescent="0.25">
      <c r="A126" s="146"/>
      <c r="B126" s="146"/>
      <c r="C126" s="146"/>
      <c r="D126" s="146"/>
      <c r="E126" s="147"/>
      <c r="F126" s="146"/>
      <c r="G126" s="283">
        <v>40634</v>
      </c>
      <c r="H126" s="146"/>
      <c r="I126" s="146"/>
      <c r="J126" s="146"/>
      <c r="V126" s="146"/>
      <c r="AD126" s="234"/>
      <c r="AE126" s="234"/>
    </row>
    <row r="127" spans="1:31" s="148" customFormat="1" ht="14.4" hidden="1" x14ac:dyDescent="0.25">
      <c r="A127" s="146"/>
      <c r="B127" s="146"/>
      <c r="C127" s="146"/>
      <c r="D127" s="146"/>
      <c r="E127" s="147"/>
      <c r="F127" s="146"/>
      <c r="G127" s="283">
        <v>40664</v>
      </c>
      <c r="H127" s="146"/>
      <c r="I127" s="146"/>
      <c r="J127" s="146"/>
      <c r="V127" s="146"/>
      <c r="AD127" s="234"/>
      <c r="AE127" s="234"/>
    </row>
    <row r="128" spans="1:31" s="148" customFormat="1" ht="14.4" hidden="1" x14ac:dyDescent="0.25">
      <c r="A128" s="146"/>
      <c r="B128" s="146"/>
      <c r="C128" s="146"/>
      <c r="D128" s="146"/>
      <c r="E128" s="147"/>
      <c r="F128" s="146"/>
      <c r="G128" s="283">
        <v>40695</v>
      </c>
      <c r="H128" s="146"/>
      <c r="I128" s="146"/>
      <c r="J128" s="146"/>
      <c r="V128" s="146"/>
      <c r="AD128" s="234"/>
      <c r="AE128" s="234"/>
    </row>
    <row r="129" spans="1:31" s="148" customFormat="1" ht="14.4" hidden="1" x14ac:dyDescent="0.25">
      <c r="A129" s="146"/>
      <c r="B129" s="146"/>
      <c r="C129" s="146"/>
      <c r="D129" s="146"/>
      <c r="E129" s="147"/>
      <c r="F129" s="146"/>
      <c r="G129" s="283">
        <v>40725</v>
      </c>
      <c r="H129" s="146"/>
      <c r="I129" s="146"/>
      <c r="J129" s="146"/>
      <c r="V129" s="146"/>
      <c r="AD129" s="234"/>
      <c r="AE129" s="234"/>
    </row>
    <row r="130" spans="1:31" s="148" customFormat="1" ht="14.4" hidden="1" x14ac:dyDescent="0.25">
      <c r="A130" s="146"/>
      <c r="B130" s="146"/>
      <c r="C130" s="146"/>
      <c r="D130" s="146"/>
      <c r="E130" s="147"/>
      <c r="F130" s="146"/>
      <c r="G130" s="283">
        <v>40756</v>
      </c>
      <c r="H130" s="146"/>
      <c r="I130" s="146"/>
      <c r="J130" s="146"/>
      <c r="V130" s="146"/>
      <c r="AD130" s="234"/>
      <c r="AE130" s="234"/>
    </row>
    <row r="131" spans="1:31" s="148" customFormat="1" ht="14.4" hidden="1" x14ac:dyDescent="0.25">
      <c r="A131" s="146"/>
      <c r="B131" s="146"/>
      <c r="C131" s="146"/>
      <c r="D131" s="146"/>
      <c r="E131" s="147"/>
      <c r="F131" s="146"/>
      <c r="G131" s="283">
        <v>40787</v>
      </c>
      <c r="H131" s="146"/>
      <c r="I131" s="146"/>
      <c r="J131" s="146"/>
      <c r="V131" s="146"/>
      <c r="AD131" s="234"/>
      <c r="AE131" s="234"/>
    </row>
    <row r="132" spans="1:31" s="148" customFormat="1" ht="14.4" hidden="1" x14ac:dyDescent="0.25">
      <c r="A132" s="146"/>
      <c r="B132" s="146"/>
      <c r="C132" s="146"/>
      <c r="D132" s="146"/>
      <c r="E132" s="147"/>
      <c r="F132" s="146"/>
      <c r="G132" s="283">
        <v>40817</v>
      </c>
      <c r="H132" s="146"/>
      <c r="I132" s="146"/>
      <c r="J132" s="146"/>
      <c r="V132" s="146"/>
      <c r="AD132" s="234"/>
      <c r="AE132" s="234"/>
    </row>
    <row r="133" spans="1:31" s="148" customFormat="1" ht="14.4" hidden="1" x14ac:dyDescent="0.25">
      <c r="A133" s="146"/>
      <c r="B133" s="146"/>
      <c r="C133" s="146"/>
      <c r="D133" s="146"/>
      <c r="E133" s="147"/>
      <c r="F133" s="146"/>
      <c r="G133" s="283">
        <v>40848</v>
      </c>
      <c r="H133" s="146"/>
      <c r="I133" s="146"/>
      <c r="J133" s="146"/>
      <c r="V133" s="146"/>
      <c r="AD133" s="234"/>
      <c r="AE133" s="234"/>
    </row>
    <row r="134" spans="1:31" s="148" customFormat="1" ht="14.4" hidden="1" x14ac:dyDescent="0.25">
      <c r="A134" s="146"/>
      <c r="B134" s="146"/>
      <c r="C134" s="146"/>
      <c r="D134" s="146"/>
      <c r="E134" s="147"/>
      <c r="F134" s="146"/>
      <c r="G134" s="283">
        <v>40878</v>
      </c>
      <c r="H134" s="146"/>
      <c r="I134" s="146"/>
      <c r="J134" s="146"/>
      <c r="V134" s="146"/>
      <c r="AD134" s="234"/>
      <c r="AE134" s="234"/>
    </row>
    <row r="135" spans="1:31" s="148" customFormat="1" ht="14.4" hidden="1" x14ac:dyDescent="0.25">
      <c r="A135" s="146"/>
      <c r="B135" s="146"/>
      <c r="C135" s="146"/>
      <c r="D135" s="146"/>
      <c r="E135" s="147"/>
      <c r="F135" s="146"/>
      <c r="G135" s="283">
        <v>40909</v>
      </c>
      <c r="H135" s="146"/>
      <c r="I135" s="146"/>
      <c r="J135" s="146"/>
      <c r="V135" s="146"/>
      <c r="AD135" s="234"/>
      <c r="AE135" s="234"/>
    </row>
    <row r="136" spans="1:31" s="148" customFormat="1" ht="14.4" hidden="1" x14ac:dyDescent="0.25">
      <c r="A136" s="146"/>
      <c r="B136" s="146"/>
      <c r="C136" s="146"/>
      <c r="D136" s="146"/>
      <c r="E136" s="147"/>
      <c r="F136" s="146"/>
      <c r="G136" s="283">
        <v>40940</v>
      </c>
      <c r="H136" s="146"/>
      <c r="I136" s="146"/>
      <c r="J136" s="146"/>
      <c r="V136" s="146"/>
      <c r="AD136" s="234"/>
      <c r="AE136" s="234"/>
    </row>
    <row r="137" spans="1:31" s="148" customFormat="1" ht="14.4" hidden="1" x14ac:dyDescent="0.25">
      <c r="A137" s="146"/>
      <c r="B137" s="146"/>
      <c r="C137" s="146"/>
      <c r="D137" s="146"/>
      <c r="E137" s="147"/>
      <c r="F137" s="146"/>
      <c r="G137" s="283">
        <v>40969</v>
      </c>
      <c r="H137" s="146"/>
      <c r="I137" s="146"/>
      <c r="J137" s="146"/>
      <c r="V137" s="146"/>
      <c r="AD137" s="234"/>
      <c r="AE137" s="234"/>
    </row>
    <row r="138" spans="1:31" s="148" customFormat="1" ht="14.4" hidden="1" x14ac:dyDescent="0.25">
      <c r="A138" s="146"/>
      <c r="B138" s="146"/>
      <c r="C138" s="146"/>
      <c r="D138" s="146"/>
      <c r="E138" s="147"/>
      <c r="F138" s="146"/>
      <c r="G138" s="283">
        <v>41000</v>
      </c>
      <c r="H138" s="146"/>
      <c r="I138" s="146"/>
      <c r="J138" s="146"/>
      <c r="V138" s="146"/>
      <c r="AD138" s="234"/>
      <c r="AE138" s="234"/>
    </row>
    <row r="139" spans="1:31" s="148" customFormat="1" ht="14.4" hidden="1" x14ac:dyDescent="0.25">
      <c r="A139" s="146"/>
      <c r="B139" s="146"/>
      <c r="C139" s="146"/>
      <c r="D139" s="146"/>
      <c r="E139" s="147"/>
      <c r="F139" s="146"/>
      <c r="G139" s="283">
        <v>41030</v>
      </c>
      <c r="H139" s="146"/>
      <c r="I139" s="146"/>
      <c r="J139" s="146"/>
      <c r="V139" s="146"/>
      <c r="AD139" s="234"/>
      <c r="AE139" s="234"/>
    </row>
    <row r="140" spans="1:31" s="148" customFormat="1" ht="14.4" hidden="1" x14ac:dyDescent="0.25">
      <c r="A140" s="146"/>
      <c r="B140" s="146"/>
      <c r="C140" s="146"/>
      <c r="D140" s="146"/>
      <c r="E140" s="147"/>
      <c r="F140" s="146"/>
      <c r="G140" s="283">
        <v>41061</v>
      </c>
      <c r="H140" s="146"/>
      <c r="I140" s="146"/>
      <c r="J140" s="146"/>
      <c r="V140" s="146"/>
      <c r="AD140" s="234"/>
      <c r="AE140" s="234"/>
    </row>
    <row r="141" spans="1:31" s="148" customFormat="1" ht="14.4" hidden="1" x14ac:dyDescent="0.25">
      <c r="A141" s="146"/>
      <c r="B141" s="146"/>
      <c r="C141" s="146"/>
      <c r="D141" s="146"/>
      <c r="E141" s="147"/>
      <c r="F141" s="146"/>
      <c r="G141" s="283">
        <v>41091</v>
      </c>
      <c r="H141" s="146"/>
      <c r="I141" s="146"/>
      <c r="J141" s="146"/>
      <c r="V141" s="146"/>
      <c r="AD141" s="234"/>
      <c r="AE141" s="234"/>
    </row>
    <row r="142" spans="1:31" s="148" customFormat="1" ht="14.4" hidden="1" x14ac:dyDescent="0.25">
      <c r="A142" s="146"/>
      <c r="B142" s="146"/>
      <c r="C142" s="146"/>
      <c r="D142" s="146"/>
      <c r="E142" s="147"/>
      <c r="F142" s="146"/>
      <c r="G142" s="283">
        <v>41122</v>
      </c>
      <c r="H142" s="146"/>
      <c r="I142" s="146"/>
      <c r="J142" s="146"/>
      <c r="V142" s="146"/>
      <c r="AD142" s="234"/>
      <c r="AE142" s="234"/>
    </row>
    <row r="143" spans="1:31" s="148" customFormat="1" ht="14.4" hidden="1" x14ac:dyDescent="0.25">
      <c r="A143" s="146"/>
      <c r="B143" s="146"/>
      <c r="C143" s="146"/>
      <c r="D143" s="146"/>
      <c r="E143" s="147"/>
      <c r="F143" s="146"/>
      <c r="G143" s="283">
        <v>41153</v>
      </c>
      <c r="H143" s="146"/>
      <c r="I143" s="146"/>
      <c r="J143" s="146"/>
      <c r="V143" s="146"/>
      <c r="AD143" s="234"/>
      <c r="AE143" s="234"/>
    </row>
    <row r="144" spans="1:31" s="148" customFormat="1" ht="14.4" hidden="1" x14ac:dyDescent="0.25">
      <c r="A144" s="146"/>
      <c r="B144" s="146"/>
      <c r="C144" s="146"/>
      <c r="D144" s="146"/>
      <c r="E144" s="147"/>
      <c r="F144" s="146"/>
      <c r="G144" s="283">
        <v>41183</v>
      </c>
      <c r="H144" s="146"/>
      <c r="I144" s="146"/>
      <c r="J144" s="146"/>
      <c r="V144" s="146"/>
      <c r="AD144" s="234"/>
      <c r="AE144" s="234"/>
    </row>
    <row r="145" spans="1:31" s="148" customFormat="1" ht="14.4" hidden="1" x14ac:dyDescent="0.25">
      <c r="A145" s="146"/>
      <c r="B145" s="146"/>
      <c r="C145" s="146"/>
      <c r="D145" s="146"/>
      <c r="E145" s="147"/>
      <c r="F145" s="146"/>
      <c r="G145" s="283">
        <v>41214</v>
      </c>
      <c r="H145" s="146"/>
      <c r="I145" s="146"/>
      <c r="J145" s="146"/>
      <c r="V145" s="146"/>
      <c r="AD145" s="234"/>
      <c r="AE145" s="234"/>
    </row>
    <row r="146" spans="1:31" s="148" customFormat="1" ht="14.4" hidden="1" x14ac:dyDescent="0.25">
      <c r="A146" s="146"/>
      <c r="B146" s="146"/>
      <c r="C146" s="146"/>
      <c r="D146" s="146"/>
      <c r="E146" s="147"/>
      <c r="F146" s="146"/>
      <c r="G146" s="283">
        <v>41244</v>
      </c>
      <c r="H146" s="146"/>
      <c r="I146" s="146"/>
      <c r="J146" s="146"/>
      <c r="V146" s="146"/>
      <c r="AD146" s="234"/>
      <c r="AE146" s="234"/>
    </row>
    <row r="147" spans="1:31" s="148" customFormat="1" ht="14.4" hidden="1" x14ac:dyDescent="0.25">
      <c r="A147" s="146"/>
      <c r="B147" s="146"/>
      <c r="C147" s="146"/>
      <c r="D147" s="146"/>
      <c r="E147" s="147"/>
      <c r="F147" s="146"/>
      <c r="G147" s="283">
        <v>41275</v>
      </c>
      <c r="H147" s="146"/>
      <c r="I147" s="146"/>
      <c r="J147" s="146"/>
      <c r="V147" s="146"/>
      <c r="AD147" s="234"/>
      <c r="AE147" s="234"/>
    </row>
    <row r="148" spans="1:31" s="148" customFormat="1" ht="14.4" hidden="1" x14ac:dyDescent="0.25">
      <c r="A148" s="146"/>
      <c r="B148" s="146"/>
      <c r="C148" s="146"/>
      <c r="D148" s="146"/>
      <c r="E148" s="147"/>
      <c r="F148" s="146"/>
      <c r="G148" s="283">
        <v>41306</v>
      </c>
      <c r="H148" s="146"/>
      <c r="I148" s="146"/>
      <c r="J148" s="146"/>
      <c r="V148" s="146"/>
      <c r="AD148" s="234"/>
      <c r="AE148" s="234"/>
    </row>
    <row r="149" spans="1:31" s="148" customFormat="1" ht="14.4" hidden="1" x14ac:dyDescent="0.25">
      <c r="A149" s="146"/>
      <c r="B149" s="146"/>
      <c r="C149" s="146"/>
      <c r="D149" s="146"/>
      <c r="E149" s="147"/>
      <c r="F149" s="146"/>
      <c r="G149" s="283">
        <v>41334</v>
      </c>
      <c r="H149" s="146"/>
      <c r="I149" s="146"/>
      <c r="J149" s="146"/>
      <c r="V149" s="146"/>
      <c r="AD149" s="234"/>
      <c r="AE149" s="234"/>
    </row>
    <row r="150" spans="1:31" s="148" customFormat="1" ht="14.4" hidden="1" x14ac:dyDescent="0.25">
      <c r="A150" s="146"/>
      <c r="B150" s="146"/>
      <c r="C150" s="146"/>
      <c r="D150" s="146"/>
      <c r="E150" s="147"/>
      <c r="F150" s="146"/>
      <c r="G150" s="283">
        <v>41365</v>
      </c>
      <c r="H150" s="146"/>
      <c r="I150" s="146"/>
      <c r="J150" s="146"/>
      <c r="V150" s="146"/>
      <c r="AD150" s="234"/>
      <c r="AE150" s="234"/>
    </row>
    <row r="151" spans="1:31" s="148" customFormat="1" ht="14.4" hidden="1" x14ac:dyDescent="0.25">
      <c r="A151" s="146"/>
      <c r="B151" s="146"/>
      <c r="C151" s="146"/>
      <c r="D151" s="146"/>
      <c r="E151" s="147"/>
      <c r="F151" s="146"/>
      <c r="G151" s="283">
        <v>41395</v>
      </c>
      <c r="H151" s="146"/>
      <c r="I151" s="146"/>
      <c r="J151" s="146"/>
      <c r="V151" s="146"/>
      <c r="AD151" s="234"/>
      <c r="AE151" s="234"/>
    </row>
    <row r="152" spans="1:31" s="148" customFormat="1" ht="14.4" hidden="1" x14ac:dyDescent="0.25">
      <c r="A152" s="146"/>
      <c r="B152" s="146"/>
      <c r="C152" s="146"/>
      <c r="D152" s="146"/>
      <c r="E152" s="147"/>
      <c r="F152" s="146"/>
      <c r="G152" s="283">
        <v>41426</v>
      </c>
      <c r="H152" s="146"/>
      <c r="I152" s="146"/>
      <c r="J152" s="146"/>
      <c r="V152" s="146"/>
      <c r="AD152" s="234"/>
      <c r="AE152" s="234"/>
    </row>
    <row r="153" spans="1:31" s="148" customFormat="1" ht="14.4" hidden="1" x14ac:dyDescent="0.25">
      <c r="A153" s="146"/>
      <c r="B153" s="146"/>
      <c r="C153" s="146"/>
      <c r="D153" s="146"/>
      <c r="E153" s="147"/>
      <c r="F153" s="146"/>
      <c r="G153" s="283">
        <v>41456</v>
      </c>
      <c r="H153" s="146"/>
      <c r="I153" s="146"/>
      <c r="J153" s="146"/>
      <c r="V153" s="146"/>
      <c r="AD153" s="234"/>
      <c r="AE153" s="234"/>
    </row>
    <row r="154" spans="1:31" s="148" customFormat="1" ht="14.4" hidden="1" x14ac:dyDescent="0.25">
      <c r="A154" s="146"/>
      <c r="B154" s="146"/>
      <c r="C154" s="146"/>
      <c r="D154" s="146"/>
      <c r="E154" s="147"/>
      <c r="F154" s="146"/>
      <c r="G154" s="283">
        <v>41487</v>
      </c>
      <c r="H154" s="146"/>
      <c r="I154" s="146"/>
      <c r="J154" s="146"/>
      <c r="V154" s="146"/>
      <c r="AD154" s="234"/>
      <c r="AE154" s="234"/>
    </row>
    <row r="155" spans="1:31" s="148" customFormat="1" ht="14.4" hidden="1" x14ac:dyDescent="0.25">
      <c r="A155" s="146"/>
      <c r="B155" s="146"/>
      <c r="C155" s="146"/>
      <c r="D155" s="146"/>
      <c r="E155" s="147"/>
      <c r="F155" s="146"/>
      <c r="G155" s="283">
        <v>41518</v>
      </c>
      <c r="H155" s="146"/>
      <c r="I155" s="146"/>
      <c r="J155" s="146"/>
      <c r="V155" s="146"/>
      <c r="AD155" s="234"/>
      <c r="AE155" s="234"/>
    </row>
    <row r="156" spans="1:31" s="148" customFormat="1" ht="14.4" hidden="1" x14ac:dyDescent="0.25">
      <c r="A156" s="146"/>
      <c r="B156" s="146"/>
      <c r="C156" s="146"/>
      <c r="D156" s="146"/>
      <c r="E156" s="147"/>
      <c r="F156" s="146"/>
      <c r="G156" s="283">
        <v>41548</v>
      </c>
      <c r="H156" s="146"/>
      <c r="I156" s="146"/>
      <c r="J156" s="146"/>
      <c r="V156" s="146"/>
      <c r="AD156" s="234"/>
      <c r="AE156" s="234"/>
    </row>
    <row r="157" spans="1:31" s="148" customFormat="1" ht="14.4" hidden="1" x14ac:dyDescent="0.25">
      <c r="A157" s="146"/>
      <c r="B157" s="146"/>
      <c r="C157" s="146"/>
      <c r="D157" s="146"/>
      <c r="E157" s="147"/>
      <c r="F157" s="146"/>
      <c r="G157" s="283">
        <v>41579</v>
      </c>
      <c r="H157" s="146"/>
      <c r="I157" s="146"/>
      <c r="J157" s="146"/>
      <c r="V157" s="146"/>
      <c r="AD157" s="234"/>
      <c r="AE157" s="234"/>
    </row>
    <row r="158" spans="1:31" s="148" customFormat="1" ht="14.4" hidden="1" x14ac:dyDescent="0.25">
      <c r="A158" s="146"/>
      <c r="B158" s="146"/>
      <c r="C158" s="146"/>
      <c r="D158" s="146"/>
      <c r="E158" s="147"/>
      <c r="F158" s="146"/>
      <c r="G158" s="283">
        <v>41609</v>
      </c>
      <c r="H158" s="146"/>
      <c r="I158" s="146"/>
      <c r="J158" s="146"/>
      <c r="V158" s="146"/>
      <c r="AD158" s="234"/>
      <c r="AE158" s="234"/>
    </row>
    <row r="159" spans="1:31" s="148" customFormat="1" ht="14.4" hidden="1" x14ac:dyDescent="0.25">
      <c r="A159" s="146"/>
      <c r="B159" s="146"/>
      <c r="C159" s="146"/>
      <c r="D159" s="146"/>
      <c r="E159" s="147"/>
      <c r="F159" s="146"/>
      <c r="G159" s="283">
        <v>41640</v>
      </c>
      <c r="H159" s="146"/>
      <c r="I159" s="146"/>
      <c r="J159" s="146"/>
      <c r="V159" s="146"/>
      <c r="AD159" s="234"/>
      <c r="AE159" s="234"/>
    </row>
    <row r="160" spans="1:31" s="148" customFormat="1" ht="14.4" hidden="1" x14ac:dyDescent="0.25">
      <c r="A160" s="146"/>
      <c r="B160" s="146"/>
      <c r="C160" s="146"/>
      <c r="D160" s="146"/>
      <c r="E160" s="147"/>
      <c r="F160" s="146"/>
      <c r="G160" s="283">
        <v>41671</v>
      </c>
      <c r="H160" s="146"/>
      <c r="I160" s="146"/>
      <c r="J160" s="146"/>
      <c r="V160" s="146"/>
      <c r="AD160" s="234"/>
      <c r="AE160" s="234"/>
    </row>
    <row r="161" spans="1:31" s="148" customFormat="1" ht="14.4" hidden="1" x14ac:dyDescent="0.25">
      <c r="A161" s="146"/>
      <c r="B161" s="146"/>
      <c r="C161" s="146"/>
      <c r="D161" s="146"/>
      <c r="E161" s="147"/>
      <c r="F161" s="146"/>
      <c r="G161" s="283">
        <v>41699</v>
      </c>
      <c r="H161" s="146"/>
      <c r="I161" s="146"/>
      <c r="J161" s="146"/>
      <c r="V161" s="146"/>
      <c r="AD161" s="234"/>
      <c r="AE161" s="234"/>
    </row>
    <row r="162" spans="1:31" s="148" customFormat="1" ht="14.4" hidden="1" x14ac:dyDescent="0.25">
      <c r="A162" s="146"/>
      <c r="B162" s="146"/>
      <c r="C162" s="146"/>
      <c r="D162" s="146"/>
      <c r="E162" s="147"/>
      <c r="F162" s="146"/>
      <c r="G162" s="283">
        <v>41730</v>
      </c>
      <c r="H162" s="146"/>
      <c r="I162" s="146"/>
      <c r="J162" s="146"/>
      <c r="V162" s="146"/>
      <c r="AD162" s="234"/>
      <c r="AE162" s="234"/>
    </row>
    <row r="163" spans="1:31" s="148" customFormat="1" ht="14.4" hidden="1" x14ac:dyDescent="0.25">
      <c r="A163" s="146"/>
      <c r="B163" s="146"/>
      <c r="C163" s="146"/>
      <c r="D163" s="146"/>
      <c r="E163" s="147"/>
      <c r="F163" s="146"/>
      <c r="G163" s="283">
        <v>41760</v>
      </c>
      <c r="H163" s="146"/>
      <c r="I163" s="146"/>
      <c r="J163" s="146"/>
      <c r="V163" s="146"/>
      <c r="AD163" s="234"/>
      <c r="AE163" s="234"/>
    </row>
    <row r="164" spans="1:31" s="148" customFormat="1" ht="14.4" hidden="1" x14ac:dyDescent="0.25">
      <c r="A164" s="146"/>
      <c r="B164" s="146"/>
      <c r="C164" s="146"/>
      <c r="D164" s="146"/>
      <c r="E164" s="147"/>
      <c r="F164" s="146"/>
      <c r="G164" s="283">
        <v>41791</v>
      </c>
      <c r="H164" s="146"/>
      <c r="I164" s="146"/>
      <c r="J164" s="146"/>
      <c r="V164" s="146"/>
      <c r="AD164" s="234"/>
      <c r="AE164" s="234"/>
    </row>
    <row r="165" spans="1:31" s="148" customFormat="1" ht="14.4" hidden="1" x14ac:dyDescent="0.25">
      <c r="A165" s="146"/>
      <c r="B165" s="146"/>
      <c r="C165" s="146"/>
      <c r="D165" s="146"/>
      <c r="E165" s="147"/>
      <c r="F165" s="146"/>
      <c r="G165" s="283">
        <v>41821</v>
      </c>
      <c r="H165" s="146"/>
      <c r="I165" s="146"/>
      <c r="J165" s="146"/>
      <c r="V165" s="146"/>
      <c r="AD165" s="234"/>
      <c r="AE165" s="234"/>
    </row>
    <row r="166" spans="1:31" s="148" customFormat="1" ht="14.4" hidden="1" x14ac:dyDescent="0.25">
      <c r="A166" s="146"/>
      <c r="B166" s="146"/>
      <c r="C166" s="146"/>
      <c r="D166" s="146"/>
      <c r="E166" s="147"/>
      <c r="F166" s="146"/>
      <c r="G166" s="283">
        <v>41852</v>
      </c>
      <c r="H166" s="146"/>
      <c r="I166" s="146"/>
      <c r="J166" s="146"/>
      <c r="V166" s="146"/>
      <c r="AD166" s="234"/>
      <c r="AE166" s="234"/>
    </row>
    <row r="167" spans="1:31" s="148" customFormat="1" ht="14.4" hidden="1" x14ac:dyDescent="0.25">
      <c r="A167" s="146"/>
      <c r="B167" s="146"/>
      <c r="C167" s="146"/>
      <c r="D167" s="146"/>
      <c r="E167" s="147"/>
      <c r="F167" s="146"/>
      <c r="G167" s="283">
        <v>41883</v>
      </c>
      <c r="H167" s="146"/>
      <c r="I167" s="146"/>
      <c r="J167" s="146"/>
      <c r="V167" s="146"/>
      <c r="AD167" s="234"/>
      <c r="AE167" s="234"/>
    </row>
    <row r="168" spans="1:31" s="148" customFormat="1" ht="14.4" hidden="1" x14ac:dyDescent="0.25">
      <c r="A168" s="146"/>
      <c r="B168" s="146"/>
      <c r="C168" s="146"/>
      <c r="D168" s="146"/>
      <c r="E168" s="147"/>
      <c r="F168" s="146"/>
      <c r="G168" s="283">
        <v>41913</v>
      </c>
      <c r="H168" s="146"/>
      <c r="I168" s="146"/>
      <c r="J168" s="146"/>
      <c r="V168" s="146"/>
      <c r="AD168" s="234"/>
      <c r="AE168" s="234"/>
    </row>
    <row r="169" spans="1:31" s="148" customFormat="1" ht="14.4" hidden="1" x14ac:dyDescent="0.25">
      <c r="A169" s="146"/>
      <c r="B169" s="146"/>
      <c r="C169" s="146"/>
      <c r="D169" s="146"/>
      <c r="E169" s="147"/>
      <c r="F169" s="146"/>
      <c r="G169" s="283">
        <v>41944</v>
      </c>
      <c r="H169" s="146"/>
      <c r="I169" s="146"/>
      <c r="J169" s="146"/>
      <c r="V169" s="146"/>
      <c r="AD169" s="234"/>
      <c r="AE169" s="234"/>
    </row>
    <row r="170" spans="1:31" s="148" customFormat="1" ht="14.4" hidden="1" x14ac:dyDescent="0.25">
      <c r="A170" s="146"/>
      <c r="B170" s="146"/>
      <c r="C170" s="146"/>
      <c r="D170" s="146"/>
      <c r="E170" s="147"/>
      <c r="F170" s="146"/>
      <c r="G170" s="283">
        <v>41974</v>
      </c>
      <c r="H170" s="146"/>
      <c r="I170" s="146"/>
      <c r="J170" s="146"/>
      <c r="V170" s="146"/>
      <c r="AD170" s="234"/>
      <c r="AE170" s="234"/>
    </row>
    <row r="171" spans="1:31" s="148" customFormat="1" ht="14.4" hidden="1" x14ac:dyDescent="0.25">
      <c r="A171" s="146"/>
      <c r="B171" s="146"/>
      <c r="C171" s="146"/>
      <c r="D171" s="146"/>
      <c r="E171" s="147"/>
      <c r="F171" s="146"/>
      <c r="G171" s="283">
        <v>42005</v>
      </c>
      <c r="H171" s="146"/>
      <c r="I171" s="146"/>
      <c r="J171" s="146"/>
      <c r="V171" s="146"/>
      <c r="AD171" s="234"/>
      <c r="AE171" s="234"/>
    </row>
    <row r="172" spans="1:31" s="148" customFormat="1" ht="14.4" hidden="1" x14ac:dyDescent="0.25">
      <c r="A172" s="146"/>
      <c r="B172" s="146"/>
      <c r="C172" s="146"/>
      <c r="D172" s="146"/>
      <c r="E172" s="147"/>
      <c r="F172" s="146"/>
      <c r="G172" s="283">
        <v>42036</v>
      </c>
      <c r="H172" s="146"/>
      <c r="I172" s="146"/>
      <c r="J172" s="146"/>
      <c r="V172" s="146"/>
      <c r="AD172" s="234"/>
      <c r="AE172" s="234"/>
    </row>
    <row r="173" spans="1:31" s="148" customFormat="1" ht="14.4" hidden="1" x14ac:dyDescent="0.25">
      <c r="A173" s="146"/>
      <c r="B173" s="146"/>
      <c r="C173" s="146"/>
      <c r="D173" s="146"/>
      <c r="E173" s="147"/>
      <c r="F173" s="146"/>
      <c r="G173" s="283">
        <v>42064</v>
      </c>
      <c r="H173" s="146"/>
      <c r="I173" s="146"/>
      <c r="J173" s="146"/>
      <c r="V173" s="146"/>
      <c r="AD173" s="234"/>
      <c r="AE173" s="234"/>
    </row>
    <row r="174" spans="1:31" s="148" customFormat="1" ht="14.4" hidden="1" x14ac:dyDescent="0.25">
      <c r="A174" s="146"/>
      <c r="B174" s="146"/>
      <c r="C174" s="146"/>
      <c r="D174" s="146"/>
      <c r="E174" s="147"/>
      <c r="F174" s="146"/>
      <c r="G174" s="283">
        <v>42095</v>
      </c>
      <c r="H174" s="146"/>
      <c r="I174" s="146"/>
      <c r="J174" s="146"/>
      <c r="V174" s="146"/>
      <c r="AD174" s="234"/>
      <c r="AE174" s="234"/>
    </row>
    <row r="175" spans="1:31" s="148" customFormat="1" ht="14.4" hidden="1" x14ac:dyDescent="0.25">
      <c r="A175" s="146"/>
      <c r="B175" s="146"/>
      <c r="C175" s="146"/>
      <c r="D175" s="146"/>
      <c r="E175" s="147"/>
      <c r="F175" s="146"/>
      <c r="G175" s="283">
        <v>42125</v>
      </c>
      <c r="H175" s="146"/>
      <c r="I175" s="146"/>
      <c r="J175" s="146"/>
      <c r="V175" s="146"/>
      <c r="AD175" s="234"/>
      <c r="AE175" s="234"/>
    </row>
    <row r="176" spans="1:31" s="148" customFormat="1" ht="14.4" hidden="1" x14ac:dyDescent="0.25">
      <c r="A176" s="146"/>
      <c r="B176" s="146"/>
      <c r="C176" s="146"/>
      <c r="D176" s="146"/>
      <c r="E176" s="147"/>
      <c r="F176" s="146"/>
      <c r="G176" s="283">
        <v>42156</v>
      </c>
      <c r="H176" s="146"/>
      <c r="I176" s="146"/>
      <c r="J176" s="146"/>
      <c r="V176" s="146"/>
      <c r="AD176" s="234"/>
      <c r="AE176" s="234"/>
    </row>
    <row r="177" spans="1:31" s="148" customFormat="1" ht="14.4" hidden="1" x14ac:dyDescent="0.25">
      <c r="A177" s="146"/>
      <c r="B177" s="146"/>
      <c r="C177" s="146"/>
      <c r="D177" s="146"/>
      <c r="E177" s="147"/>
      <c r="F177" s="146"/>
      <c r="G177" s="283">
        <v>42186</v>
      </c>
      <c r="H177" s="146"/>
      <c r="I177" s="146"/>
      <c r="J177" s="146"/>
      <c r="V177" s="146"/>
      <c r="AD177" s="234"/>
      <c r="AE177" s="234"/>
    </row>
    <row r="178" spans="1:31" s="148" customFormat="1" ht="14.4" hidden="1" x14ac:dyDescent="0.25">
      <c r="A178" s="146"/>
      <c r="B178" s="146"/>
      <c r="C178" s="146"/>
      <c r="D178" s="146"/>
      <c r="E178" s="147"/>
      <c r="F178" s="146"/>
      <c r="G178" s="283">
        <v>42217</v>
      </c>
      <c r="H178" s="146"/>
      <c r="I178" s="146"/>
      <c r="J178" s="146"/>
      <c r="V178" s="146"/>
      <c r="AD178" s="234"/>
      <c r="AE178" s="234"/>
    </row>
    <row r="179" spans="1:31" s="148" customFormat="1" ht="14.4" hidden="1" x14ac:dyDescent="0.25">
      <c r="A179" s="146"/>
      <c r="B179" s="146"/>
      <c r="C179" s="146"/>
      <c r="D179" s="146"/>
      <c r="E179" s="147"/>
      <c r="F179" s="146"/>
      <c r="G179" s="283">
        <v>42248</v>
      </c>
      <c r="H179" s="146"/>
      <c r="I179" s="146"/>
      <c r="J179" s="146"/>
      <c r="V179" s="146"/>
      <c r="AD179" s="234"/>
      <c r="AE179" s="234"/>
    </row>
    <row r="180" spans="1:31" s="148" customFormat="1" ht="14.4" hidden="1" x14ac:dyDescent="0.25">
      <c r="A180" s="146"/>
      <c r="B180" s="146"/>
      <c r="C180" s="146"/>
      <c r="D180" s="146"/>
      <c r="E180" s="147"/>
      <c r="F180" s="146"/>
      <c r="G180" s="283">
        <v>42278</v>
      </c>
      <c r="H180" s="146"/>
      <c r="I180" s="146"/>
      <c r="J180" s="146"/>
      <c r="V180" s="146"/>
      <c r="AD180" s="234"/>
      <c r="AE180" s="234"/>
    </row>
    <row r="181" spans="1:31" s="148" customFormat="1" ht="14.4" hidden="1" x14ac:dyDescent="0.25">
      <c r="A181" s="146"/>
      <c r="B181" s="146"/>
      <c r="C181" s="146"/>
      <c r="D181" s="146"/>
      <c r="E181" s="147"/>
      <c r="F181" s="146"/>
      <c r="G181" s="283">
        <v>42309</v>
      </c>
      <c r="H181" s="146"/>
      <c r="I181" s="146"/>
      <c r="J181" s="146"/>
      <c r="V181" s="146"/>
      <c r="AD181" s="234"/>
      <c r="AE181" s="234"/>
    </row>
    <row r="182" spans="1:31" s="148" customFormat="1" ht="14.4" hidden="1" x14ac:dyDescent="0.25">
      <c r="A182" s="146"/>
      <c r="B182" s="146"/>
      <c r="C182" s="146"/>
      <c r="D182" s="146"/>
      <c r="E182" s="147"/>
      <c r="F182" s="146"/>
      <c r="G182" s="283">
        <v>42339</v>
      </c>
      <c r="H182" s="146"/>
      <c r="I182" s="146"/>
      <c r="J182" s="146"/>
      <c r="V182" s="146"/>
      <c r="AD182" s="234"/>
      <c r="AE182" s="234"/>
    </row>
    <row r="183" spans="1:31" s="148" customFormat="1" ht="14.4" hidden="1" x14ac:dyDescent="0.25">
      <c r="A183" s="146"/>
      <c r="B183" s="146"/>
      <c r="C183" s="146"/>
      <c r="D183" s="146"/>
      <c r="E183" s="147"/>
      <c r="F183" s="146"/>
      <c r="G183" s="283">
        <v>42370</v>
      </c>
      <c r="H183" s="146"/>
      <c r="I183" s="146"/>
      <c r="J183" s="146"/>
      <c r="V183" s="146"/>
      <c r="AD183" s="234"/>
      <c r="AE183" s="234"/>
    </row>
    <row r="184" spans="1:31" s="148" customFormat="1" ht="14.4" hidden="1" x14ac:dyDescent="0.25">
      <c r="A184" s="146"/>
      <c r="B184" s="146"/>
      <c r="C184" s="146"/>
      <c r="D184" s="146"/>
      <c r="E184" s="147"/>
      <c r="F184" s="146"/>
      <c r="G184" s="283">
        <v>42401</v>
      </c>
      <c r="H184" s="146"/>
      <c r="I184" s="146"/>
      <c r="J184" s="146"/>
      <c r="V184" s="146"/>
      <c r="AD184" s="234"/>
      <c r="AE184" s="234"/>
    </row>
    <row r="185" spans="1:31" s="148" customFormat="1" ht="14.4" hidden="1" x14ac:dyDescent="0.25">
      <c r="A185" s="146"/>
      <c r="B185" s="146"/>
      <c r="C185" s="146"/>
      <c r="D185" s="146"/>
      <c r="E185" s="147"/>
      <c r="F185" s="146"/>
      <c r="G185" s="283">
        <v>42430</v>
      </c>
      <c r="H185" s="146"/>
      <c r="I185" s="146"/>
      <c r="J185" s="146"/>
      <c r="V185" s="146"/>
      <c r="AD185" s="234"/>
      <c r="AE185" s="234"/>
    </row>
    <row r="186" spans="1:31" s="148" customFormat="1" ht="14.4" hidden="1" x14ac:dyDescent="0.25">
      <c r="A186" s="146"/>
      <c r="B186" s="146"/>
      <c r="C186" s="146"/>
      <c r="D186" s="146"/>
      <c r="E186" s="147"/>
      <c r="F186" s="146"/>
      <c r="G186" s="283">
        <v>42461</v>
      </c>
      <c r="H186" s="146"/>
      <c r="I186" s="146"/>
      <c r="J186" s="146"/>
      <c r="V186" s="146"/>
      <c r="AD186" s="234"/>
      <c r="AE186" s="234"/>
    </row>
    <row r="187" spans="1:31" s="148" customFormat="1" ht="14.4" hidden="1" x14ac:dyDescent="0.25">
      <c r="A187" s="146"/>
      <c r="B187" s="146"/>
      <c r="C187" s="146"/>
      <c r="D187" s="146"/>
      <c r="E187" s="147"/>
      <c r="F187" s="146"/>
      <c r="G187" s="283"/>
      <c r="H187" s="146"/>
      <c r="I187" s="146"/>
      <c r="J187" s="146"/>
      <c r="V187" s="146"/>
      <c r="AD187" s="234"/>
      <c r="AE187" s="234"/>
    </row>
    <row r="188" spans="1:31" s="148" customFormat="1" ht="14.4" hidden="1" x14ac:dyDescent="0.25">
      <c r="A188" s="146"/>
      <c r="B188" s="146"/>
      <c r="C188" s="146"/>
      <c r="D188" s="146"/>
      <c r="E188" s="147"/>
      <c r="F188" s="146"/>
      <c r="G188" s="283"/>
      <c r="H188" s="146"/>
      <c r="I188" s="146"/>
      <c r="J188" s="146"/>
      <c r="V188" s="146"/>
      <c r="AD188" s="234"/>
      <c r="AE188" s="234"/>
    </row>
    <row r="189" spans="1:31" s="148" customFormat="1" ht="14.4" hidden="1" x14ac:dyDescent="0.25">
      <c r="A189" s="146"/>
      <c r="B189" s="146"/>
      <c r="C189" s="146"/>
      <c r="D189" s="146"/>
      <c r="E189" s="147"/>
      <c r="F189" s="146"/>
      <c r="G189" s="283"/>
      <c r="H189" s="146"/>
      <c r="I189" s="146"/>
      <c r="J189" s="146"/>
      <c r="V189" s="146"/>
      <c r="AD189" s="234"/>
      <c r="AE189" s="234"/>
    </row>
    <row r="190" spans="1:31" s="148" customFormat="1" ht="14.4" hidden="1" x14ac:dyDescent="0.25">
      <c r="A190" s="146"/>
      <c r="B190" s="146"/>
      <c r="C190" s="146"/>
      <c r="D190" s="146"/>
      <c r="E190" s="147"/>
      <c r="F190" s="146"/>
      <c r="G190" s="283"/>
      <c r="H190" s="146"/>
      <c r="I190" s="146"/>
      <c r="J190" s="146"/>
      <c r="V190" s="146"/>
      <c r="AD190" s="234"/>
      <c r="AE190" s="234"/>
    </row>
    <row r="191" spans="1:31" s="148" customFormat="1" ht="14.4" hidden="1" x14ac:dyDescent="0.25">
      <c r="A191" s="146"/>
      <c r="B191" s="146"/>
      <c r="C191" s="146"/>
      <c r="D191" s="146"/>
      <c r="E191" s="147"/>
      <c r="F191" s="146"/>
      <c r="G191" s="283"/>
      <c r="H191" s="146"/>
      <c r="I191" s="146"/>
      <c r="J191" s="146"/>
      <c r="V191" s="146"/>
      <c r="AD191" s="234"/>
      <c r="AE191" s="234"/>
    </row>
    <row r="192" spans="1:31" s="148" customFormat="1" ht="14.4" hidden="1" x14ac:dyDescent="0.25">
      <c r="A192" s="146"/>
      <c r="B192" s="146"/>
      <c r="C192" s="146"/>
      <c r="D192" s="146"/>
      <c r="E192" s="147"/>
      <c r="F192" s="146"/>
      <c r="G192" s="283"/>
      <c r="H192" s="146"/>
      <c r="I192" s="146"/>
      <c r="J192" s="146"/>
      <c r="V192" s="146"/>
      <c r="AD192" s="234"/>
      <c r="AE192" s="234"/>
    </row>
    <row r="193" spans="1:31" s="148" customFormat="1" ht="14.4" hidden="1" x14ac:dyDescent="0.25">
      <c r="A193" s="146"/>
      <c r="B193" s="146"/>
      <c r="C193" s="146"/>
      <c r="D193" s="146"/>
      <c r="E193" s="147"/>
      <c r="F193" s="146"/>
      <c r="G193" s="283"/>
      <c r="H193" s="146"/>
      <c r="I193" s="146"/>
      <c r="J193" s="146"/>
      <c r="V193" s="146"/>
      <c r="AD193" s="234"/>
      <c r="AE193" s="234"/>
    </row>
    <row r="194" spans="1:31" s="148" customFormat="1" ht="14.4" hidden="1" x14ac:dyDescent="0.25">
      <c r="A194" s="146"/>
      <c r="B194" s="146"/>
      <c r="C194" s="146"/>
      <c r="D194" s="146"/>
      <c r="E194" s="147"/>
      <c r="F194" s="146"/>
      <c r="G194" s="283"/>
      <c r="H194" s="146"/>
      <c r="I194" s="146"/>
      <c r="J194" s="146"/>
      <c r="V194" s="146"/>
      <c r="AD194" s="234"/>
      <c r="AE194" s="234"/>
    </row>
    <row r="195" spans="1:31" s="148" customFormat="1" ht="14.4" hidden="1" x14ac:dyDescent="0.25">
      <c r="A195" s="146"/>
      <c r="B195" s="146"/>
      <c r="C195" s="146"/>
      <c r="D195" s="146"/>
      <c r="E195" s="147"/>
      <c r="F195" s="146"/>
      <c r="G195" s="283"/>
      <c r="H195" s="146"/>
      <c r="I195" s="146"/>
      <c r="J195" s="146"/>
      <c r="V195" s="146"/>
      <c r="AD195" s="234"/>
      <c r="AE195" s="234"/>
    </row>
    <row r="196" spans="1:31" s="148" customFormat="1" ht="14.4" hidden="1" x14ac:dyDescent="0.25">
      <c r="A196" s="146"/>
      <c r="B196" s="146"/>
      <c r="C196" s="146"/>
      <c r="D196" s="146"/>
      <c r="E196" s="147"/>
      <c r="F196" s="146"/>
      <c r="G196" s="283"/>
      <c r="H196" s="146"/>
      <c r="I196" s="146"/>
      <c r="J196" s="146"/>
      <c r="V196" s="146"/>
      <c r="AD196" s="234"/>
      <c r="AE196" s="234"/>
    </row>
    <row r="197" spans="1:31" s="148" customFormat="1" ht="14.4" hidden="1" x14ac:dyDescent="0.25">
      <c r="A197" s="146"/>
      <c r="B197" s="146"/>
      <c r="C197" s="146"/>
      <c r="D197" s="146"/>
      <c r="E197" s="147"/>
      <c r="F197" s="146"/>
      <c r="G197" s="283"/>
      <c r="H197" s="146"/>
      <c r="I197" s="146"/>
      <c r="J197" s="146"/>
      <c r="V197" s="146"/>
      <c r="AD197" s="234"/>
      <c r="AE197" s="234"/>
    </row>
    <row r="198" spans="1:31" s="148" customFormat="1" ht="14.4" hidden="1" x14ac:dyDescent="0.25">
      <c r="A198" s="146"/>
      <c r="B198" s="146"/>
      <c r="C198" s="146"/>
      <c r="D198" s="146"/>
      <c r="E198" s="147"/>
      <c r="F198" s="146"/>
      <c r="G198" s="283"/>
      <c r="H198" s="146"/>
      <c r="I198" s="146"/>
      <c r="J198" s="146"/>
      <c r="V198" s="146"/>
      <c r="AD198" s="234"/>
      <c r="AE198" s="234"/>
    </row>
    <row r="199" spans="1:31" s="148" customFormat="1" ht="14.4" hidden="1" x14ac:dyDescent="0.25">
      <c r="A199" s="146"/>
      <c r="B199" s="146"/>
      <c r="C199" s="146"/>
      <c r="D199" s="146"/>
      <c r="E199" s="147"/>
      <c r="F199" s="146"/>
      <c r="G199" s="283"/>
      <c r="H199" s="146"/>
      <c r="I199" s="146"/>
      <c r="J199" s="146"/>
      <c r="V199" s="146"/>
      <c r="AD199" s="234"/>
      <c r="AE199" s="234"/>
    </row>
    <row r="200" spans="1:31" s="148" customFormat="1" ht="14.4" hidden="1" x14ac:dyDescent="0.25">
      <c r="A200" s="146"/>
      <c r="B200" s="146"/>
      <c r="C200" s="146"/>
      <c r="D200" s="146"/>
      <c r="E200" s="147"/>
      <c r="F200" s="146"/>
      <c r="G200" s="283"/>
      <c r="H200" s="146"/>
      <c r="I200" s="146"/>
      <c r="J200" s="146"/>
      <c r="V200" s="146"/>
      <c r="AD200" s="234"/>
      <c r="AE200" s="234"/>
    </row>
    <row r="201" spans="1:31" s="148" customFormat="1" ht="14.4" hidden="1" x14ac:dyDescent="0.25">
      <c r="A201" s="146"/>
      <c r="B201" s="146"/>
      <c r="C201" s="146"/>
      <c r="D201" s="146"/>
      <c r="E201" s="147"/>
      <c r="F201" s="146"/>
      <c r="G201" s="283"/>
      <c r="H201" s="146"/>
      <c r="I201" s="146"/>
      <c r="J201" s="146"/>
      <c r="V201" s="146"/>
      <c r="AD201" s="234"/>
      <c r="AE201" s="234"/>
    </row>
    <row r="202" spans="1:31" s="148" customFormat="1" ht="14.4" hidden="1" x14ac:dyDescent="0.25">
      <c r="A202" s="146"/>
      <c r="B202" s="146"/>
      <c r="C202" s="146"/>
      <c r="D202" s="146"/>
      <c r="E202" s="147"/>
      <c r="F202" s="146"/>
      <c r="G202" s="283"/>
      <c r="H202" s="146"/>
      <c r="I202" s="146"/>
      <c r="J202" s="146"/>
      <c r="V202" s="146"/>
      <c r="AD202" s="234"/>
      <c r="AE202" s="234"/>
    </row>
    <row r="203" spans="1:31" s="148" customFormat="1" ht="14.4" hidden="1" x14ac:dyDescent="0.25">
      <c r="A203" s="146"/>
      <c r="B203" s="146"/>
      <c r="C203" s="146"/>
      <c r="D203" s="146"/>
      <c r="E203" s="147"/>
      <c r="F203" s="146"/>
      <c r="G203" s="283"/>
      <c r="H203" s="146"/>
      <c r="I203" s="146"/>
      <c r="J203" s="146"/>
      <c r="V203" s="146"/>
      <c r="AD203" s="234"/>
      <c r="AE203" s="234"/>
    </row>
    <row r="204" spans="1:31" s="148" customFormat="1" ht="14.4" hidden="1" x14ac:dyDescent="0.25">
      <c r="A204" s="146"/>
      <c r="B204" s="146"/>
      <c r="C204" s="146"/>
      <c r="D204" s="146"/>
      <c r="E204" s="147"/>
      <c r="F204" s="146"/>
      <c r="G204" s="283"/>
      <c r="H204" s="146"/>
      <c r="I204" s="146"/>
      <c r="J204" s="146"/>
      <c r="V204" s="146"/>
      <c r="AD204" s="234"/>
      <c r="AE204" s="234"/>
    </row>
    <row r="205" spans="1:31" s="148" customFormat="1" ht="14.4" hidden="1" x14ac:dyDescent="0.25">
      <c r="A205" s="146"/>
      <c r="B205" s="146"/>
      <c r="C205" s="146"/>
      <c r="D205" s="146"/>
      <c r="E205" s="147"/>
      <c r="F205" s="146"/>
      <c r="G205" s="283"/>
      <c r="H205" s="146"/>
      <c r="I205" s="146"/>
      <c r="J205" s="146"/>
      <c r="V205" s="146"/>
      <c r="AD205" s="234"/>
      <c r="AE205" s="234"/>
    </row>
    <row r="206" spans="1:31" s="148" customFormat="1" ht="14.4" hidden="1" x14ac:dyDescent="0.25">
      <c r="A206" s="146"/>
      <c r="B206" s="146"/>
      <c r="C206" s="146"/>
      <c r="D206" s="146"/>
      <c r="E206" s="147"/>
      <c r="F206" s="146"/>
      <c r="G206" s="283"/>
      <c r="H206" s="146"/>
      <c r="I206" s="146"/>
      <c r="J206" s="146"/>
      <c r="V206" s="146"/>
      <c r="AD206" s="234"/>
      <c r="AE206" s="234"/>
    </row>
    <row r="207" spans="1:31" s="148" customFormat="1" ht="14.4" hidden="1" x14ac:dyDescent="0.25">
      <c r="A207" s="146"/>
      <c r="B207" s="146"/>
      <c r="C207" s="146"/>
      <c r="D207" s="146"/>
      <c r="E207" s="147"/>
      <c r="F207" s="146"/>
      <c r="G207" s="283"/>
      <c r="H207" s="146"/>
      <c r="I207" s="146"/>
      <c r="J207" s="146"/>
      <c r="V207" s="146"/>
      <c r="AD207" s="234"/>
      <c r="AE207" s="234"/>
    </row>
    <row r="208" spans="1:31" s="148" customFormat="1" ht="14.4" hidden="1" x14ac:dyDescent="0.25">
      <c r="A208" s="146"/>
      <c r="B208" s="146"/>
      <c r="C208" s="146"/>
      <c r="D208" s="146"/>
      <c r="E208" s="147"/>
      <c r="F208" s="146"/>
      <c r="G208" s="283"/>
      <c r="H208" s="146"/>
      <c r="I208" s="146"/>
      <c r="J208" s="146"/>
      <c r="V208" s="146"/>
      <c r="AD208" s="234"/>
      <c r="AE208" s="234"/>
    </row>
    <row r="209" spans="1:31" s="148" customFormat="1" ht="14.4" hidden="1" x14ac:dyDescent="0.25">
      <c r="A209" s="146"/>
      <c r="B209" s="146"/>
      <c r="C209" s="146"/>
      <c r="D209" s="146"/>
      <c r="E209" s="147"/>
      <c r="F209" s="146"/>
      <c r="G209" s="283"/>
      <c r="H209" s="146"/>
      <c r="I209" s="146"/>
      <c r="J209" s="146"/>
      <c r="V209" s="146"/>
      <c r="AD209" s="234"/>
      <c r="AE209" s="234"/>
    </row>
    <row r="210" spans="1:31" s="148" customFormat="1" ht="14.4" hidden="1" x14ac:dyDescent="0.25">
      <c r="A210" s="146"/>
      <c r="B210" s="146"/>
      <c r="C210" s="146"/>
      <c r="D210" s="146"/>
      <c r="E210" s="147"/>
      <c r="F210" s="146"/>
      <c r="G210" s="283"/>
      <c r="H210" s="146"/>
      <c r="I210" s="146"/>
      <c r="J210" s="146"/>
      <c r="V210" s="146"/>
      <c r="AD210" s="234"/>
      <c r="AE210" s="234"/>
    </row>
    <row r="211" spans="1:31" s="148" customFormat="1" ht="14.4" hidden="1" x14ac:dyDescent="0.25">
      <c r="A211" s="146"/>
      <c r="B211" s="146"/>
      <c r="C211" s="146"/>
      <c r="D211" s="146"/>
      <c r="E211" s="147"/>
      <c r="F211" s="146"/>
      <c r="G211" s="283"/>
      <c r="H211" s="146"/>
      <c r="I211" s="146"/>
      <c r="J211" s="146"/>
      <c r="AD211" s="234"/>
      <c r="AE211" s="234"/>
    </row>
    <row r="212" spans="1:31" s="148" customFormat="1" ht="14.4" hidden="1" x14ac:dyDescent="0.25">
      <c r="A212" s="146"/>
      <c r="B212" s="146"/>
      <c r="C212" s="146"/>
      <c r="D212" s="146"/>
      <c r="E212" s="147"/>
      <c r="F212" s="146"/>
      <c r="G212" s="283"/>
      <c r="H212" s="146"/>
      <c r="I212" s="146"/>
      <c r="J212" s="146"/>
      <c r="AD212" s="234"/>
      <c r="AE212" s="234"/>
    </row>
    <row r="213" spans="1:31" s="148" customFormat="1" ht="14.4" hidden="1" x14ac:dyDescent="0.25">
      <c r="A213" s="146"/>
      <c r="B213" s="146"/>
      <c r="C213" s="146"/>
      <c r="D213" s="146"/>
      <c r="E213" s="147"/>
      <c r="F213" s="146"/>
      <c r="G213" s="283"/>
      <c r="H213" s="146"/>
      <c r="I213" s="146"/>
      <c r="J213" s="146"/>
      <c r="AD213" s="234"/>
      <c r="AE213" s="234"/>
    </row>
    <row r="214" spans="1:31" s="148" customFormat="1" ht="14.4" hidden="1" x14ac:dyDescent="0.25">
      <c r="A214" s="146"/>
      <c r="B214" s="146"/>
      <c r="C214" s="146"/>
      <c r="D214" s="146"/>
      <c r="E214" s="147"/>
      <c r="F214" s="146"/>
      <c r="G214" s="283"/>
      <c r="H214" s="146"/>
      <c r="I214" s="146"/>
      <c r="J214" s="146"/>
      <c r="AD214" s="234"/>
      <c r="AE214" s="234"/>
    </row>
    <row r="215" spans="1:31" s="148" customFormat="1" ht="14.4" hidden="1" x14ac:dyDescent="0.25">
      <c r="A215" s="146"/>
      <c r="B215" s="146"/>
      <c r="C215" s="146"/>
      <c r="D215" s="146"/>
      <c r="E215" s="147"/>
      <c r="F215" s="146"/>
      <c r="G215" s="283"/>
      <c r="H215" s="146"/>
      <c r="I215" s="146"/>
      <c r="J215" s="146"/>
      <c r="AD215" s="234"/>
      <c r="AE215" s="234"/>
    </row>
    <row r="216" spans="1:31" s="148" customFormat="1" ht="14.4" hidden="1" x14ac:dyDescent="0.25">
      <c r="A216" s="146"/>
      <c r="B216" s="146"/>
      <c r="C216" s="146"/>
      <c r="D216" s="146"/>
      <c r="E216" s="147"/>
      <c r="F216" s="146"/>
      <c r="G216" s="283"/>
      <c r="H216" s="146"/>
      <c r="I216" s="146"/>
      <c r="J216" s="146"/>
      <c r="AD216" s="234"/>
      <c r="AE216" s="234"/>
    </row>
    <row r="217" spans="1:31" s="148" customFormat="1" ht="14.4" hidden="1" x14ac:dyDescent="0.25">
      <c r="A217" s="146"/>
      <c r="B217" s="146"/>
      <c r="C217" s="146"/>
      <c r="D217" s="146"/>
      <c r="E217" s="147"/>
      <c r="F217" s="146"/>
      <c r="G217" s="283"/>
      <c r="H217" s="146"/>
      <c r="I217" s="146"/>
      <c r="J217" s="146"/>
      <c r="AD217" s="234"/>
      <c r="AE217" s="234"/>
    </row>
    <row r="218" spans="1:31" s="148" customFormat="1" ht="14.4" hidden="1" x14ac:dyDescent="0.25">
      <c r="A218" s="146"/>
      <c r="B218" s="146"/>
      <c r="C218" s="146"/>
      <c r="D218" s="146"/>
      <c r="E218" s="147"/>
      <c r="F218" s="146"/>
      <c r="G218" s="283"/>
      <c r="H218" s="146"/>
      <c r="I218" s="146"/>
      <c r="J218" s="146"/>
      <c r="AD218" s="234"/>
      <c r="AE218" s="234"/>
    </row>
    <row r="219" spans="1:31" s="148" customFormat="1" ht="14.4" hidden="1" x14ac:dyDescent="0.25">
      <c r="A219" s="146"/>
      <c r="B219" s="146"/>
      <c r="C219" s="146"/>
      <c r="D219" s="146"/>
      <c r="E219" s="147"/>
      <c r="F219" s="146"/>
      <c r="G219" s="283"/>
      <c r="H219" s="146"/>
      <c r="I219" s="146"/>
      <c r="J219" s="146"/>
      <c r="AD219" s="234"/>
      <c r="AE219" s="234"/>
    </row>
    <row r="220" spans="1:31" s="148" customFormat="1" ht="14.4" hidden="1" x14ac:dyDescent="0.25">
      <c r="A220" s="146"/>
      <c r="B220" s="146"/>
      <c r="C220" s="146"/>
      <c r="D220" s="146"/>
      <c r="E220" s="147"/>
      <c r="F220" s="146"/>
      <c r="G220" s="283"/>
      <c r="H220" s="146"/>
      <c r="I220" s="146"/>
      <c r="J220" s="146"/>
      <c r="AD220" s="234"/>
      <c r="AE220" s="234"/>
    </row>
    <row r="221" spans="1:31" s="148" customFormat="1" ht="14.4" hidden="1" x14ac:dyDescent="0.25">
      <c r="A221" s="146"/>
      <c r="B221" s="146"/>
      <c r="C221" s="146"/>
      <c r="D221" s="146"/>
      <c r="E221" s="147"/>
      <c r="F221" s="146"/>
      <c r="G221" s="283"/>
      <c r="H221" s="146"/>
      <c r="I221" s="146"/>
      <c r="J221" s="146"/>
      <c r="AD221" s="234"/>
      <c r="AE221" s="234"/>
    </row>
    <row r="222" spans="1:31" s="148" customFormat="1" ht="14.4" hidden="1" x14ac:dyDescent="0.25">
      <c r="A222" s="146"/>
      <c r="B222" s="146"/>
      <c r="C222" s="146"/>
      <c r="D222" s="146"/>
      <c r="E222" s="147"/>
      <c r="F222" s="146"/>
      <c r="G222" s="283"/>
      <c r="H222" s="146"/>
      <c r="I222" s="146"/>
      <c r="J222" s="146"/>
      <c r="AD222" s="234"/>
      <c r="AE222" s="234"/>
    </row>
    <row r="223" spans="1:31" s="148" customFormat="1" ht="14.4" hidden="1" x14ac:dyDescent="0.25">
      <c r="A223" s="146"/>
      <c r="B223" s="146"/>
      <c r="C223" s="146"/>
      <c r="D223" s="146"/>
      <c r="E223" s="147"/>
      <c r="F223" s="146"/>
      <c r="G223" s="283"/>
      <c r="H223" s="146"/>
      <c r="I223" s="146"/>
      <c r="J223" s="146"/>
      <c r="AD223" s="234"/>
      <c r="AE223" s="234"/>
    </row>
    <row r="224" spans="1:31" s="148" customFormat="1" ht="14.4" hidden="1" x14ac:dyDescent="0.25">
      <c r="A224" s="146"/>
      <c r="B224" s="146"/>
      <c r="C224" s="146"/>
      <c r="D224" s="146"/>
      <c r="E224" s="147"/>
      <c r="F224" s="146"/>
      <c r="G224" s="283"/>
      <c r="H224" s="146"/>
      <c r="I224" s="146"/>
      <c r="J224" s="146"/>
      <c r="AD224" s="234"/>
      <c r="AE224" s="234"/>
    </row>
    <row r="225" spans="5:31" s="146" customFormat="1" ht="14.4" hidden="1" x14ac:dyDescent="0.25">
      <c r="E225" s="147"/>
      <c r="G225" s="283"/>
      <c r="K225" s="148"/>
      <c r="L225" s="148"/>
      <c r="M225" s="148"/>
      <c r="N225" s="148"/>
      <c r="O225" s="148"/>
      <c r="P225" s="148"/>
      <c r="Q225" s="148"/>
      <c r="R225" s="148"/>
      <c r="S225" s="148"/>
      <c r="T225" s="148"/>
      <c r="U225" s="148"/>
      <c r="V225" s="148"/>
      <c r="W225" s="148"/>
      <c r="X225" s="148"/>
      <c r="Y225" s="148"/>
      <c r="Z225" s="148"/>
      <c r="AA225" s="148"/>
      <c r="AB225" s="148"/>
      <c r="AC225" s="148"/>
      <c r="AD225" s="234"/>
      <c r="AE225" s="234"/>
    </row>
    <row r="226" spans="5:31" s="146" customFormat="1" ht="14.4" hidden="1" x14ac:dyDescent="0.25">
      <c r="E226" s="147"/>
      <c r="G226" s="283"/>
      <c r="K226" s="148"/>
      <c r="L226" s="148"/>
      <c r="M226" s="148"/>
      <c r="N226" s="148"/>
      <c r="O226" s="148"/>
      <c r="P226" s="148"/>
      <c r="Q226" s="148"/>
      <c r="R226" s="148"/>
      <c r="S226" s="148"/>
      <c r="T226" s="148"/>
      <c r="U226" s="148"/>
      <c r="V226" s="148"/>
      <c r="W226" s="148"/>
      <c r="X226" s="148"/>
      <c r="Y226" s="148"/>
      <c r="Z226" s="148"/>
      <c r="AA226" s="148"/>
      <c r="AB226" s="148"/>
      <c r="AC226" s="148"/>
      <c r="AD226" s="234"/>
      <c r="AE226" s="234"/>
    </row>
    <row r="227" spans="5:31" s="146" customFormat="1" ht="14.4" hidden="1" x14ac:dyDescent="0.25">
      <c r="E227" s="147"/>
      <c r="G227" s="283"/>
      <c r="K227" s="148"/>
      <c r="L227" s="148"/>
      <c r="M227" s="148"/>
      <c r="N227" s="148"/>
      <c r="O227" s="148"/>
      <c r="P227" s="148"/>
      <c r="Q227" s="148"/>
      <c r="R227" s="148"/>
      <c r="S227" s="148"/>
      <c r="T227" s="148"/>
      <c r="U227" s="148"/>
      <c r="V227" s="148"/>
      <c r="W227" s="148"/>
      <c r="X227" s="148"/>
      <c r="Y227" s="148"/>
      <c r="Z227" s="148"/>
      <c r="AA227" s="148"/>
      <c r="AB227" s="148"/>
      <c r="AC227" s="148"/>
      <c r="AD227" s="234"/>
      <c r="AE227" s="234"/>
    </row>
    <row r="228" spans="5:31" s="146" customFormat="1" ht="14.4" hidden="1" x14ac:dyDescent="0.25">
      <c r="E228" s="147"/>
      <c r="G228" s="283"/>
      <c r="K228" s="148"/>
      <c r="L228" s="148"/>
      <c r="M228" s="148"/>
      <c r="N228" s="148"/>
      <c r="O228" s="148"/>
      <c r="P228" s="148"/>
      <c r="Q228" s="148"/>
      <c r="R228" s="148"/>
      <c r="S228" s="148"/>
      <c r="T228" s="148"/>
      <c r="U228" s="148"/>
      <c r="V228" s="148"/>
      <c r="W228" s="148"/>
      <c r="X228" s="148"/>
      <c r="Y228" s="148"/>
      <c r="Z228" s="148"/>
      <c r="AA228" s="148"/>
      <c r="AB228" s="148"/>
      <c r="AC228" s="148"/>
      <c r="AD228" s="234"/>
      <c r="AE228" s="234"/>
    </row>
    <row r="229" spans="5:31" s="146" customFormat="1" ht="14.4" hidden="1" x14ac:dyDescent="0.25">
      <c r="E229" s="147"/>
      <c r="G229" s="283"/>
      <c r="K229" s="148"/>
      <c r="L229" s="148"/>
      <c r="M229" s="148"/>
      <c r="N229" s="148"/>
      <c r="O229" s="148"/>
      <c r="P229" s="148"/>
      <c r="Q229" s="148"/>
      <c r="R229" s="148"/>
      <c r="S229" s="148"/>
      <c r="T229" s="148"/>
      <c r="U229" s="148"/>
      <c r="V229" s="148"/>
      <c r="W229" s="148"/>
      <c r="X229" s="148"/>
      <c r="Y229" s="148"/>
      <c r="Z229" s="148"/>
      <c r="AA229" s="148"/>
      <c r="AB229" s="148"/>
      <c r="AC229" s="148"/>
      <c r="AD229" s="234"/>
      <c r="AE229" s="234"/>
    </row>
    <row r="230" spans="5:31" s="146" customFormat="1" ht="14.4" hidden="1" x14ac:dyDescent="0.25">
      <c r="E230" s="147"/>
      <c r="G230" s="283"/>
      <c r="K230" s="148"/>
      <c r="L230" s="148"/>
      <c r="M230" s="148"/>
      <c r="N230" s="148"/>
      <c r="O230" s="148"/>
      <c r="P230" s="148"/>
      <c r="Q230" s="148"/>
      <c r="R230" s="148"/>
      <c r="S230" s="148"/>
      <c r="T230" s="148"/>
      <c r="U230" s="148"/>
      <c r="V230" s="148"/>
      <c r="W230" s="148"/>
      <c r="X230" s="148"/>
      <c r="Y230" s="148"/>
      <c r="Z230" s="148"/>
      <c r="AA230" s="148"/>
      <c r="AB230" s="148"/>
      <c r="AC230" s="148"/>
      <c r="AD230" s="234"/>
      <c r="AE230" s="234"/>
    </row>
    <row r="231" spans="5:31" s="146" customFormat="1" ht="14.4" hidden="1" x14ac:dyDescent="0.25">
      <c r="E231" s="147"/>
      <c r="G231" s="283"/>
      <c r="K231" s="148"/>
      <c r="L231" s="148"/>
      <c r="M231" s="148"/>
      <c r="N231" s="148"/>
      <c r="O231" s="148"/>
      <c r="P231" s="148"/>
      <c r="Q231" s="148"/>
      <c r="R231" s="148"/>
      <c r="S231" s="148"/>
      <c r="T231" s="148"/>
      <c r="U231" s="148"/>
      <c r="V231" s="148"/>
      <c r="W231" s="148"/>
      <c r="X231" s="148"/>
      <c r="Y231" s="148"/>
      <c r="Z231" s="148"/>
      <c r="AA231" s="148"/>
      <c r="AB231" s="148"/>
      <c r="AC231" s="148"/>
      <c r="AD231" s="234"/>
      <c r="AE231" s="234"/>
    </row>
    <row r="232" spans="5:31" s="146" customFormat="1" ht="14.4" hidden="1" x14ac:dyDescent="0.25">
      <c r="E232" s="147"/>
      <c r="G232" s="283"/>
      <c r="K232" s="148"/>
      <c r="L232" s="148"/>
      <c r="M232" s="148"/>
      <c r="N232" s="148"/>
      <c r="O232" s="148"/>
      <c r="P232" s="148"/>
      <c r="Q232" s="148"/>
      <c r="R232" s="148"/>
      <c r="S232" s="148"/>
      <c r="T232" s="148"/>
      <c r="U232" s="148"/>
      <c r="V232" s="148"/>
      <c r="W232" s="148"/>
      <c r="X232" s="148"/>
      <c r="Y232" s="148"/>
      <c r="Z232" s="148"/>
      <c r="AA232" s="148"/>
      <c r="AB232" s="148"/>
      <c r="AC232" s="148"/>
      <c r="AD232" s="234"/>
      <c r="AE232" s="234"/>
    </row>
    <row r="233" spans="5:31" s="146" customFormat="1" ht="14.4" hidden="1" x14ac:dyDescent="0.25">
      <c r="E233" s="147"/>
      <c r="G233" s="283"/>
      <c r="K233" s="148"/>
      <c r="L233" s="148"/>
      <c r="M233" s="148"/>
      <c r="N233" s="148"/>
      <c r="O233" s="148"/>
      <c r="P233" s="148"/>
      <c r="Q233" s="148"/>
      <c r="R233" s="148"/>
      <c r="S233" s="148"/>
      <c r="T233" s="148"/>
      <c r="U233" s="148"/>
      <c r="V233" s="148"/>
      <c r="W233" s="148"/>
      <c r="X233" s="148"/>
      <c r="Y233" s="148"/>
      <c r="Z233" s="148"/>
      <c r="AA233" s="148"/>
      <c r="AB233" s="148"/>
      <c r="AC233" s="148"/>
      <c r="AD233" s="234"/>
      <c r="AE233" s="234"/>
    </row>
    <row r="234" spans="5:31" s="146" customFormat="1" ht="14.4" hidden="1" x14ac:dyDescent="0.25">
      <c r="E234" s="147"/>
      <c r="G234" s="283"/>
      <c r="K234" s="148"/>
      <c r="L234" s="148"/>
      <c r="M234" s="148"/>
      <c r="N234" s="148"/>
      <c r="O234" s="148"/>
      <c r="P234" s="148"/>
      <c r="Q234" s="148"/>
      <c r="R234" s="148"/>
      <c r="S234" s="148"/>
      <c r="T234" s="148"/>
      <c r="U234" s="148"/>
      <c r="V234" s="148"/>
      <c r="W234" s="148"/>
      <c r="X234" s="148"/>
      <c r="Y234" s="148"/>
      <c r="Z234" s="148"/>
      <c r="AA234" s="148"/>
      <c r="AB234" s="148"/>
      <c r="AC234" s="148"/>
      <c r="AD234" s="234"/>
      <c r="AE234" s="234"/>
    </row>
    <row r="235" spans="5:31" s="146" customFormat="1" ht="14.4" hidden="1" x14ac:dyDescent="0.25">
      <c r="E235" s="147"/>
      <c r="G235" s="283"/>
      <c r="K235" s="148"/>
      <c r="L235" s="148"/>
      <c r="M235" s="148"/>
      <c r="N235" s="148"/>
      <c r="O235" s="148"/>
      <c r="P235" s="148"/>
      <c r="Q235" s="148"/>
      <c r="R235" s="148"/>
      <c r="S235" s="148"/>
      <c r="T235" s="148"/>
      <c r="U235" s="148"/>
      <c r="V235" s="148"/>
      <c r="W235" s="148"/>
      <c r="X235" s="148"/>
      <c r="Y235" s="148"/>
      <c r="Z235" s="148"/>
      <c r="AA235" s="148"/>
      <c r="AB235" s="148"/>
      <c r="AC235" s="148"/>
      <c r="AD235" s="234"/>
      <c r="AE235" s="234"/>
    </row>
    <row r="236" spans="5:31" s="146" customFormat="1" ht="14.4" hidden="1" x14ac:dyDescent="0.25">
      <c r="E236" s="147"/>
      <c r="G236" s="283"/>
      <c r="K236" s="148"/>
      <c r="L236" s="148"/>
      <c r="M236" s="148"/>
      <c r="N236" s="148"/>
      <c r="O236" s="148"/>
      <c r="P236" s="148"/>
      <c r="Q236" s="148"/>
      <c r="R236" s="148"/>
      <c r="S236" s="148"/>
      <c r="T236" s="148"/>
      <c r="U236" s="148"/>
      <c r="V236" s="148"/>
      <c r="W236" s="148"/>
      <c r="X236" s="148"/>
      <c r="Y236" s="148"/>
      <c r="Z236" s="148"/>
      <c r="AA236" s="148"/>
      <c r="AB236" s="148"/>
      <c r="AC236" s="148"/>
      <c r="AD236" s="234"/>
      <c r="AE236" s="234"/>
    </row>
    <row r="237" spans="5:31" s="146" customFormat="1" ht="14.4" hidden="1" x14ac:dyDescent="0.25">
      <c r="E237" s="147"/>
      <c r="G237" s="283"/>
      <c r="K237" s="148"/>
      <c r="L237" s="148"/>
      <c r="M237" s="148"/>
      <c r="N237" s="148"/>
      <c r="O237" s="148"/>
      <c r="P237" s="148"/>
      <c r="Q237" s="148"/>
      <c r="R237" s="148"/>
      <c r="S237" s="148"/>
      <c r="T237" s="148"/>
      <c r="U237" s="148"/>
      <c r="V237" s="148"/>
      <c r="W237" s="148"/>
      <c r="X237" s="148"/>
      <c r="Y237" s="148"/>
      <c r="Z237" s="148"/>
      <c r="AA237" s="148"/>
      <c r="AB237" s="148"/>
      <c r="AC237" s="148"/>
      <c r="AD237" s="234"/>
      <c r="AE237" s="234"/>
    </row>
    <row r="238" spans="5:31" s="146" customFormat="1" ht="14.4" hidden="1" x14ac:dyDescent="0.25">
      <c r="E238" s="147"/>
      <c r="G238" s="283"/>
      <c r="K238" s="148"/>
      <c r="L238" s="148"/>
      <c r="M238" s="148"/>
      <c r="N238" s="148"/>
      <c r="O238" s="148"/>
      <c r="P238" s="148"/>
      <c r="Q238" s="148"/>
      <c r="R238" s="148"/>
      <c r="S238" s="148"/>
      <c r="T238" s="148"/>
      <c r="U238" s="148"/>
      <c r="V238" s="148"/>
      <c r="W238" s="148"/>
      <c r="X238" s="148"/>
      <c r="Y238" s="148"/>
      <c r="Z238" s="148"/>
      <c r="AA238" s="148"/>
      <c r="AB238" s="148"/>
      <c r="AC238" s="148"/>
      <c r="AD238" s="234"/>
      <c r="AE238" s="234"/>
    </row>
    <row r="239" spans="5:31" s="146" customFormat="1" ht="14.4" hidden="1" x14ac:dyDescent="0.25">
      <c r="E239" s="147"/>
      <c r="G239" s="283"/>
      <c r="K239" s="148"/>
      <c r="L239" s="148"/>
      <c r="M239" s="148"/>
      <c r="N239" s="148"/>
      <c r="O239" s="148"/>
      <c r="P239" s="148"/>
      <c r="Q239" s="148"/>
      <c r="R239" s="148"/>
      <c r="S239" s="148"/>
      <c r="T239" s="148"/>
      <c r="U239" s="148"/>
      <c r="V239" s="148"/>
      <c r="W239" s="148"/>
      <c r="X239" s="148"/>
      <c r="Y239" s="148"/>
      <c r="Z239" s="148"/>
      <c r="AA239" s="148"/>
      <c r="AB239" s="148"/>
      <c r="AC239" s="148"/>
      <c r="AD239" s="234"/>
      <c r="AE239" s="234"/>
    </row>
    <row r="240" spans="5:31" s="146" customFormat="1" ht="14.4" hidden="1" x14ac:dyDescent="0.25">
      <c r="E240" s="147"/>
      <c r="G240" s="283"/>
      <c r="K240" s="148"/>
      <c r="L240" s="148"/>
      <c r="M240" s="148"/>
      <c r="N240" s="148"/>
      <c r="O240" s="148"/>
      <c r="P240" s="148"/>
      <c r="Q240" s="148"/>
      <c r="R240" s="148"/>
      <c r="S240" s="148"/>
      <c r="T240" s="148"/>
      <c r="U240" s="148"/>
      <c r="V240" s="148"/>
      <c r="W240" s="148"/>
      <c r="X240" s="148"/>
      <c r="Y240" s="148"/>
      <c r="Z240" s="148"/>
      <c r="AA240" s="148"/>
      <c r="AB240" s="148"/>
      <c r="AC240" s="148"/>
      <c r="AD240" s="234"/>
      <c r="AE240" s="234"/>
    </row>
    <row r="241" spans="5:31" s="146" customFormat="1" ht="14.4" hidden="1" x14ac:dyDescent="0.25">
      <c r="E241" s="147"/>
      <c r="G241" s="283"/>
      <c r="K241" s="148"/>
      <c r="L241" s="148"/>
      <c r="M241" s="148"/>
      <c r="N241" s="148"/>
      <c r="O241" s="148"/>
      <c r="P241" s="148"/>
      <c r="Q241" s="148"/>
      <c r="R241" s="148"/>
      <c r="S241" s="148"/>
      <c r="T241" s="148"/>
      <c r="U241" s="148"/>
      <c r="V241" s="148"/>
      <c r="W241" s="148"/>
      <c r="X241" s="148"/>
      <c r="Y241" s="148"/>
      <c r="Z241" s="148"/>
      <c r="AA241" s="148"/>
      <c r="AB241" s="148"/>
      <c r="AC241" s="148"/>
      <c r="AD241" s="234"/>
      <c r="AE241" s="234"/>
    </row>
    <row r="242" spans="5:31" s="146" customFormat="1" ht="14.4" hidden="1" x14ac:dyDescent="0.25">
      <c r="E242" s="147"/>
      <c r="G242" s="283"/>
      <c r="K242" s="148"/>
      <c r="L242" s="148"/>
      <c r="M242" s="148"/>
      <c r="N242" s="148"/>
      <c r="O242" s="148"/>
      <c r="P242" s="148"/>
      <c r="Q242" s="148"/>
      <c r="R242" s="148"/>
      <c r="S242" s="148"/>
      <c r="T242" s="148"/>
      <c r="U242" s="148"/>
      <c r="V242" s="148"/>
      <c r="W242" s="148"/>
      <c r="X242" s="148"/>
      <c r="Y242" s="148"/>
      <c r="Z242" s="148"/>
      <c r="AA242" s="148"/>
      <c r="AB242" s="148"/>
      <c r="AC242" s="148"/>
      <c r="AD242" s="234"/>
      <c r="AE242" s="234"/>
    </row>
    <row r="243" spans="5:31" s="146" customFormat="1" ht="14.4" hidden="1" x14ac:dyDescent="0.25">
      <c r="E243" s="147"/>
      <c r="G243" s="283"/>
      <c r="K243" s="148"/>
      <c r="L243" s="148"/>
      <c r="M243" s="148"/>
      <c r="N243" s="148"/>
      <c r="O243" s="148"/>
      <c r="P243" s="148"/>
      <c r="Q243" s="148"/>
      <c r="R243" s="148"/>
      <c r="S243" s="148"/>
      <c r="T243" s="148"/>
      <c r="U243" s="148"/>
      <c r="V243" s="148"/>
      <c r="W243" s="148"/>
      <c r="X243" s="148"/>
      <c r="Y243" s="148"/>
      <c r="Z243" s="148"/>
      <c r="AA243" s="148"/>
      <c r="AB243" s="148"/>
      <c r="AC243" s="148"/>
      <c r="AD243" s="234"/>
      <c r="AE243" s="234"/>
    </row>
    <row r="244" spans="5:31" s="146" customFormat="1" ht="14.4" hidden="1" x14ac:dyDescent="0.25">
      <c r="E244" s="147"/>
      <c r="G244" s="283"/>
      <c r="K244" s="148"/>
      <c r="L244" s="148"/>
      <c r="M244" s="148"/>
      <c r="N244" s="148"/>
      <c r="O244" s="148"/>
      <c r="P244" s="148"/>
      <c r="Q244" s="148"/>
      <c r="R244" s="148"/>
      <c r="S244" s="148"/>
      <c r="T244" s="148"/>
      <c r="U244" s="148"/>
      <c r="V244" s="148"/>
      <c r="W244" s="148"/>
      <c r="X244" s="148"/>
      <c r="Y244" s="148"/>
      <c r="Z244" s="148"/>
      <c r="AA244" s="148"/>
      <c r="AB244" s="148"/>
      <c r="AC244" s="148"/>
      <c r="AD244" s="234"/>
      <c r="AE244" s="234"/>
    </row>
    <row r="245" spans="5:31" s="146" customFormat="1" ht="14.4" hidden="1" x14ac:dyDescent="0.25">
      <c r="E245" s="147"/>
      <c r="G245" s="283"/>
      <c r="K245" s="148"/>
      <c r="L245" s="148"/>
      <c r="M245" s="148"/>
      <c r="N245" s="148"/>
      <c r="O245" s="148"/>
      <c r="P245" s="148"/>
      <c r="Q245" s="148"/>
      <c r="R245" s="148"/>
      <c r="S245" s="148"/>
      <c r="T245" s="148"/>
      <c r="U245" s="148"/>
      <c r="V245" s="148"/>
      <c r="W245" s="148"/>
      <c r="X245" s="148"/>
      <c r="Y245" s="148"/>
      <c r="Z245" s="148"/>
      <c r="AA245" s="148"/>
      <c r="AB245" s="148"/>
      <c r="AC245" s="148"/>
      <c r="AD245" s="234"/>
      <c r="AE245" s="234"/>
    </row>
    <row r="246" spans="5:31" s="146" customFormat="1" ht="14.4" hidden="1" x14ac:dyDescent="0.25">
      <c r="E246" s="147"/>
      <c r="G246" s="283"/>
      <c r="K246" s="148"/>
      <c r="L246" s="148"/>
      <c r="M246" s="148"/>
      <c r="N246" s="148"/>
      <c r="O246" s="148"/>
      <c r="P246" s="148"/>
      <c r="Q246" s="148"/>
      <c r="R246" s="148"/>
      <c r="S246" s="148"/>
      <c r="T246" s="148"/>
      <c r="U246" s="148"/>
      <c r="V246" s="148"/>
      <c r="W246" s="148"/>
      <c r="X246" s="148"/>
      <c r="Y246" s="148"/>
      <c r="Z246" s="148"/>
      <c r="AA246" s="148"/>
      <c r="AB246" s="148"/>
      <c r="AC246" s="148"/>
      <c r="AD246" s="234"/>
      <c r="AE246" s="234"/>
    </row>
    <row r="247" spans="5:31" s="146" customFormat="1" ht="14.4" hidden="1" x14ac:dyDescent="0.25">
      <c r="E247" s="147"/>
      <c r="G247" s="283"/>
      <c r="K247" s="148"/>
      <c r="L247" s="148"/>
      <c r="M247" s="148"/>
      <c r="N247" s="148"/>
      <c r="O247" s="148"/>
      <c r="P247" s="148"/>
      <c r="Q247" s="148"/>
      <c r="R247" s="148"/>
      <c r="S247" s="148"/>
      <c r="T247" s="148"/>
      <c r="U247" s="148"/>
      <c r="V247" s="148"/>
      <c r="W247" s="148"/>
      <c r="X247" s="148"/>
      <c r="Y247" s="148"/>
      <c r="Z247" s="148"/>
      <c r="AA247" s="148"/>
      <c r="AB247" s="148"/>
      <c r="AC247" s="148"/>
      <c r="AD247" s="234"/>
      <c r="AE247" s="234"/>
    </row>
    <row r="248" spans="5:31" s="146" customFormat="1" ht="14.4" hidden="1" x14ac:dyDescent="0.25">
      <c r="E248" s="147"/>
      <c r="G248" s="283"/>
      <c r="K248" s="148"/>
      <c r="L248" s="148"/>
      <c r="M248" s="148"/>
      <c r="N248" s="148"/>
      <c r="O248" s="148"/>
      <c r="P248" s="148"/>
      <c r="Q248" s="148"/>
      <c r="R248" s="148"/>
      <c r="S248" s="148"/>
      <c r="T248" s="148"/>
      <c r="U248" s="148"/>
      <c r="V248" s="148"/>
      <c r="W248" s="148"/>
      <c r="X248" s="148"/>
      <c r="Y248" s="148"/>
      <c r="Z248" s="148"/>
      <c r="AA248" s="148"/>
      <c r="AB248" s="148"/>
      <c r="AC248" s="148"/>
      <c r="AD248" s="234"/>
      <c r="AE248" s="234"/>
    </row>
    <row r="249" spans="5:31" s="146" customFormat="1" ht="14.4" hidden="1" x14ac:dyDescent="0.25">
      <c r="E249" s="147"/>
      <c r="G249" s="283"/>
      <c r="K249" s="148"/>
      <c r="L249" s="148"/>
      <c r="M249" s="148"/>
      <c r="N249" s="148"/>
      <c r="O249" s="148"/>
      <c r="P249" s="148"/>
      <c r="Q249" s="148"/>
      <c r="R249" s="148"/>
      <c r="S249" s="148"/>
      <c r="T249" s="148"/>
      <c r="U249" s="148"/>
      <c r="V249" s="148"/>
      <c r="W249" s="148"/>
      <c r="X249" s="148"/>
      <c r="Y249" s="148"/>
      <c r="Z249" s="148"/>
      <c r="AA249" s="148"/>
      <c r="AB249" s="148"/>
      <c r="AC249" s="148"/>
      <c r="AD249" s="234"/>
      <c r="AE249" s="234"/>
    </row>
    <row r="250" spans="5:31" s="146" customFormat="1" ht="14.4" hidden="1" x14ac:dyDescent="0.25">
      <c r="E250" s="147"/>
      <c r="G250" s="283"/>
      <c r="K250" s="148"/>
      <c r="L250" s="148"/>
      <c r="M250" s="148"/>
      <c r="N250" s="148"/>
      <c r="O250" s="148"/>
      <c r="P250" s="148"/>
      <c r="Q250" s="148"/>
      <c r="R250" s="148"/>
      <c r="S250" s="148"/>
      <c r="T250" s="148"/>
      <c r="U250" s="148"/>
      <c r="V250" s="148"/>
      <c r="W250" s="148"/>
      <c r="X250" s="148"/>
      <c r="Y250" s="148"/>
      <c r="Z250" s="148"/>
      <c r="AA250" s="148"/>
      <c r="AB250" s="148"/>
      <c r="AC250" s="148"/>
      <c r="AD250" s="234"/>
      <c r="AE250" s="234"/>
    </row>
    <row r="251" spans="5:31" s="146" customFormat="1" ht="14.4" hidden="1" x14ac:dyDescent="0.25">
      <c r="E251" s="147"/>
      <c r="G251" s="283"/>
      <c r="K251" s="148"/>
      <c r="L251" s="148"/>
      <c r="M251" s="148"/>
      <c r="N251" s="148"/>
      <c r="O251" s="148"/>
      <c r="P251" s="148"/>
      <c r="Q251" s="148"/>
      <c r="R251" s="148"/>
      <c r="S251" s="148"/>
      <c r="T251" s="148"/>
      <c r="U251" s="148"/>
      <c r="V251" s="148"/>
      <c r="W251" s="148"/>
      <c r="X251" s="148"/>
      <c r="Y251" s="148"/>
      <c r="Z251" s="148"/>
      <c r="AA251" s="148"/>
      <c r="AB251" s="148"/>
      <c r="AC251" s="148"/>
      <c r="AD251" s="234"/>
      <c r="AE251" s="234"/>
    </row>
    <row r="252" spans="5:31" s="146" customFormat="1" ht="14.4" hidden="1" x14ac:dyDescent="0.25">
      <c r="E252" s="147"/>
      <c r="G252" s="283"/>
      <c r="K252" s="148"/>
      <c r="L252" s="148"/>
      <c r="M252" s="148"/>
      <c r="N252" s="148"/>
      <c r="O252" s="148"/>
      <c r="P252" s="148"/>
      <c r="Q252" s="148"/>
      <c r="R252" s="148"/>
      <c r="S252" s="148"/>
      <c r="T252" s="148"/>
      <c r="U252" s="148"/>
      <c r="V252" s="148"/>
      <c r="W252" s="148"/>
      <c r="X252" s="148"/>
      <c r="Y252" s="148"/>
      <c r="Z252" s="148"/>
      <c r="AA252" s="148"/>
      <c r="AB252" s="148"/>
      <c r="AC252" s="148"/>
      <c r="AD252" s="234"/>
      <c r="AE252" s="234"/>
    </row>
    <row r="253" spans="5:31" s="146" customFormat="1" ht="14.4" hidden="1" x14ac:dyDescent="0.25">
      <c r="E253" s="147"/>
      <c r="G253" s="283"/>
      <c r="K253" s="148"/>
      <c r="L253" s="148"/>
      <c r="M253" s="148"/>
      <c r="N253" s="148"/>
      <c r="O253" s="148"/>
      <c r="P253" s="148"/>
      <c r="Q253" s="148"/>
      <c r="R253" s="148"/>
      <c r="S253" s="148"/>
      <c r="T253" s="148"/>
      <c r="U253" s="148"/>
      <c r="V253" s="148"/>
      <c r="W253" s="148"/>
      <c r="X253" s="148"/>
      <c r="Y253" s="148"/>
      <c r="Z253" s="148"/>
      <c r="AA253" s="148"/>
      <c r="AB253" s="148"/>
      <c r="AC253" s="148"/>
      <c r="AD253" s="234"/>
      <c r="AE253" s="234"/>
    </row>
    <row r="254" spans="5:31" s="146" customFormat="1" ht="14.4" hidden="1" x14ac:dyDescent="0.25">
      <c r="E254" s="147"/>
      <c r="G254" s="283"/>
      <c r="K254" s="148"/>
      <c r="L254" s="148"/>
      <c r="M254" s="148"/>
      <c r="N254" s="148"/>
      <c r="O254" s="148"/>
      <c r="P254" s="148"/>
      <c r="Q254" s="148"/>
      <c r="R254" s="148"/>
      <c r="S254" s="148"/>
      <c r="T254" s="148"/>
      <c r="U254" s="148"/>
      <c r="V254" s="148"/>
      <c r="W254" s="148"/>
      <c r="X254" s="148"/>
      <c r="Y254" s="148"/>
      <c r="Z254" s="148"/>
      <c r="AA254" s="148"/>
      <c r="AB254" s="148"/>
      <c r="AC254" s="148"/>
      <c r="AD254" s="234"/>
      <c r="AE254" s="234"/>
    </row>
    <row r="255" spans="5:31" s="146" customFormat="1" ht="14.4" hidden="1" x14ac:dyDescent="0.25">
      <c r="E255" s="147"/>
      <c r="G255" s="283"/>
      <c r="K255" s="148"/>
      <c r="L255" s="148"/>
      <c r="M255" s="148"/>
      <c r="N255" s="148"/>
      <c r="O255" s="148"/>
      <c r="P255" s="148"/>
      <c r="Q255" s="148"/>
      <c r="R255" s="148"/>
      <c r="S255" s="148"/>
      <c r="T255" s="148"/>
      <c r="U255" s="148"/>
      <c r="V255" s="148"/>
      <c r="W255" s="148"/>
      <c r="X255" s="148"/>
      <c r="Y255" s="148"/>
      <c r="Z255" s="148"/>
      <c r="AA255" s="148"/>
      <c r="AB255" s="148"/>
      <c r="AC255" s="148"/>
      <c r="AD255" s="234"/>
      <c r="AE255" s="234"/>
    </row>
    <row r="256" spans="5:31" s="146" customFormat="1" ht="14.4" hidden="1" x14ac:dyDescent="0.25">
      <c r="E256" s="147"/>
      <c r="G256" s="283"/>
      <c r="K256" s="148"/>
      <c r="L256" s="148"/>
      <c r="M256" s="148"/>
      <c r="N256" s="148"/>
      <c r="O256" s="148"/>
      <c r="P256" s="148"/>
      <c r="Q256" s="148"/>
      <c r="R256" s="148"/>
      <c r="S256" s="148"/>
      <c r="T256" s="148"/>
      <c r="U256" s="148"/>
      <c r="V256" s="148"/>
      <c r="W256" s="148"/>
      <c r="X256" s="148"/>
      <c r="Y256" s="148"/>
      <c r="Z256" s="148"/>
      <c r="AA256" s="148"/>
      <c r="AB256" s="148"/>
      <c r="AC256" s="148"/>
      <c r="AD256" s="234"/>
      <c r="AE256" s="234"/>
    </row>
    <row r="257" spans="5:31" s="146" customFormat="1" ht="14.4" hidden="1" x14ac:dyDescent="0.25">
      <c r="E257" s="147"/>
      <c r="G257" s="283"/>
      <c r="K257" s="148"/>
      <c r="L257" s="148"/>
      <c r="M257" s="148"/>
      <c r="N257" s="148"/>
      <c r="O257" s="148"/>
      <c r="P257" s="148"/>
      <c r="Q257" s="148"/>
      <c r="R257" s="148"/>
      <c r="S257" s="148"/>
      <c r="T257" s="148"/>
      <c r="U257" s="148"/>
      <c r="V257" s="148"/>
      <c r="W257" s="148"/>
      <c r="X257" s="148"/>
      <c r="Y257" s="148"/>
      <c r="Z257" s="148"/>
      <c r="AA257" s="148"/>
      <c r="AB257" s="148"/>
      <c r="AC257" s="148"/>
      <c r="AD257" s="234"/>
      <c r="AE257" s="234"/>
    </row>
    <row r="258" spans="5:31" s="146" customFormat="1" ht="14.4" hidden="1" x14ac:dyDescent="0.25">
      <c r="E258" s="147"/>
      <c r="G258" s="283"/>
      <c r="K258" s="148"/>
      <c r="L258" s="148"/>
      <c r="M258" s="148"/>
      <c r="N258" s="148"/>
      <c r="O258" s="148"/>
      <c r="P258" s="148"/>
      <c r="Q258" s="148"/>
      <c r="R258" s="148"/>
      <c r="S258" s="148"/>
      <c r="T258" s="148"/>
      <c r="U258" s="148"/>
      <c r="V258" s="148"/>
      <c r="W258" s="148"/>
      <c r="X258" s="148"/>
      <c r="Y258" s="148"/>
      <c r="Z258" s="148"/>
      <c r="AA258" s="148"/>
      <c r="AB258" s="148"/>
      <c r="AC258" s="148"/>
      <c r="AD258" s="234"/>
      <c r="AE258" s="234"/>
    </row>
    <row r="259" spans="5:31" s="146" customFormat="1" ht="14.4" hidden="1" x14ac:dyDescent="0.25">
      <c r="E259" s="147"/>
      <c r="G259" s="283"/>
      <c r="K259" s="148"/>
      <c r="L259" s="148"/>
      <c r="M259" s="148"/>
      <c r="N259" s="148"/>
      <c r="O259" s="148"/>
      <c r="P259" s="148"/>
      <c r="Q259" s="148"/>
      <c r="R259" s="148"/>
      <c r="S259" s="148"/>
      <c r="T259" s="148"/>
      <c r="U259" s="148"/>
      <c r="V259" s="148"/>
      <c r="W259" s="148"/>
      <c r="X259" s="148"/>
      <c r="Y259" s="148"/>
      <c r="Z259" s="148"/>
      <c r="AA259" s="148"/>
      <c r="AB259" s="148"/>
      <c r="AC259" s="148"/>
      <c r="AD259" s="234"/>
      <c r="AE259" s="234"/>
    </row>
    <row r="260" spans="5:31" s="146" customFormat="1" ht="14.4" hidden="1" x14ac:dyDescent="0.25">
      <c r="E260" s="147"/>
      <c r="G260" s="283"/>
      <c r="K260" s="148"/>
      <c r="L260" s="148"/>
      <c r="M260" s="148"/>
      <c r="N260" s="148"/>
      <c r="O260" s="148"/>
      <c r="P260" s="148"/>
      <c r="Q260" s="148"/>
      <c r="R260" s="148"/>
      <c r="S260" s="148"/>
      <c r="T260" s="148"/>
      <c r="U260" s="148"/>
      <c r="V260" s="148"/>
      <c r="W260" s="148"/>
      <c r="X260" s="148"/>
      <c r="Y260" s="148"/>
      <c r="Z260" s="148"/>
      <c r="AA260" s="148"/>
      <c r="AB260" s="148"/>
      <c r="AC260" s="148"/>
      <c r="AD260" s="234"/>
      <c r="AE260" s="234"/>
    </row>
    <row r="261" spans="5:31" s="146" customFormat="1" ht="14.4" hidden="1" x14ac:dyDescent="0.25">
      <c r="E261" s="147"/>
      <c r="G261" s="283"/>
      <c r="K261" s="148"/>
      <c r="L261" s="148"/>
      <c r="M261" s="148"/>
      <c r="N261" s="148"/>
      <c r="O261" s="148"/>
      <c r="P261" s="148"/>
      <c r="Q261" s="148"/>
      <c r="R261" s="148"/>
      <c r="S261" s="148"/>
      <c r="T261" s="148"/>
      <c r="U261" s="148"/>
      <c r="V261" s="148"/>
      <c r="W261" s="148"/>
      <c r="X261" s="148"/>
      <c r="Y261" s="148"/>
      <c r="Z261" s="148"/>
      <c r="AA261" s="148"/>
      <c r="AB261" s="148"/>
      <c r="AC261" s="148"/>
      <c r="AD261" s="234"/>
      <c r="AE261" s="234"/>
    </row>
    <row r="262" spans="5:31" s="146" customFormat="1" ht="14.4" hidden="1" x14ac:dyDescent="0.25">
      <c r="E262" s="147"/>
      <c r="G262" s="283"/>
      <c r="K262" s="148"/>
      <c r="L262" s="148"/>
      <c r="M262" s="148"/>
      <c r="N262" s="148"/>
      <c r="O262" s="148"/>
      <c r="P262" s="148"/>
      <c r="Q262" s="148"/>
      <c r="R262" s="148"/>
      <c r="S262" s="148"/>
      <c r="T262" s="148"/>
      <c r="U262" s="148"/>
      <c r="V262" s="148"/>
      <c r="W262" s="148"/>
      <c r="X262" s="148"/>
      <c r="Y262" s="148"/>
      <c r="Z262" s="148"/>
      <c r="AA262" s="148"/>
      <c r="AB262" s="148"/>
      <c r="AC262" s="148"/>
      <c r="AD262" s="234"/>
      <c r="AE262" s="234"/>
    </row>
    <row r="263" spans="5:31" s="146" customFormat="1" ht="14.4" hidden="1" x14ac:dyDescent="0.25">
      <c r="E263" s="147"/>
      <c r="G263" s="283"/>
      <c r="K263" s="148"/>
      <c r="L263" s="148"/>
      <c r="M263" s="148"/>
      <c r="N263" s="148"/>
      <c r="O263" s="148"/>
      <c r="P263" s="148"/>
      <c r="Q263" s="148"/>
      <c r="R263" s="148"/>
      <c r="S263" s="148"/>
      <c r="T263" s="148"/>
      <c r="U263" s="148"/>
      <c r="V263" s="148"/>
      <c r="W263" s="148"/>
      <c r="X263" s="148"/>
      <c r="Y263" s="148"/>
      <c r="Z263" s="148"/>
      <c r="AA263" s="148"/>
      <c r="AB263" s="148"/>
      <c r="AC263" s="148"/>
      <c r="AD263" s="234"/>
      <c r="AE263" s="234"/>
    </row>
    <row r="264" spans="5:31" s="146" customFormat="1" ht="14.4" hidden="1" x14ac:dyDescent="0.25">
      <c r="E264" s="147"/>
      <c r="G264" s="283"/>
      <c r="K264" s="148"/>
      <c r="L264" s="148"/>
      <c r="M264" s="148"/>
      <c r="N264" s="148"/>
      <c r="O264" s="148"/>
      <c r="P264" s="148"/>
      <c r="Q264" s="148"/>
      <c r="R264" s="148"/>
      <c r="S264" s="148"/>
      <c r="T264" s="148"/>
      <c r="U264" s="148"/>
      <c r="V264" s="148"/>
      <c r="W264" s="148"/>
      <c r="X264" s="148"/>
      <c r="Y264" s="148"/>
      <c r="Z264" s="148"/>
      <c r="AA264" s="148"/>
      <c r="AB264" s="148"/>
      <c r="AC264" s="148"/>
      <c r="AD264" s="234"/>
      <c r="AE264" s="234"/>
    </row>
    <row r="265" spans="5:31" s="146" customFormat="1" ht="14.4" hidden="1" x14ac:dyDescent="0.25">
      <c r="E265" s="147"/>
      <c r="G265" s="283"/>
      <c r="K265" s="148"/>
      <c r="L265" s="148"/>
      <c r="M265" s="148"/>
      <c r="N265" s="148"/>
      <c r="O265" s="148"/>
      <c r="P265" s="148"/>
      <c r="Q265" s="148"/>
      <c r="R265" s="148"/>
      <c r="S265" s="148"/>
      <c r="T265" s="148"/>
      <c r="U265" s="148"/>
      <c r="V265" s="148"/>
      <c r="W265" s="148"/>
      <c r="X265" s="148"/>
      <c r="Y265" s="148"/>
      <c r="Z265" s="148"/>
      <c r="AA265" s="148"/>
      <c r="AB265" s="148"/>
      <c r="AC265" s="148"/>
      <c r="AD265" s="234"/>
      <c r="AE265" s="234"/>
    </row>
    <row r="266" spans="5:31" s="146" customFormat="1" ht="14.4" hidden="1" x14ac:dyDescent="0.25">
      <c r="E266" s="147"/>
      <c r="G266" s="283"/>
      <c r="K266" s="148"/>
      <c r="L266" s="148"/>
      <c r="M266" s="148"/>
      <c r="N266" s="148"/>
      <c r="O266" s="148"/>
      <c r="P266" s="148"/>
      <c r="Q266" s="148"/>
      <c r="R266" s="148"/>
      <c r="S266" s="148"/>
      <c r="T266" s="148"/>
      <c r="U266" s="148"/>
      <c r="V266" s="148"/>
      <c r="W266" s="148"/>
      <c r="X266" s="148"/>
      <c r="Y266" s="148"/>
      <c r="Z266" s="148"/>
      <c r="AA266" s="148"/>
      <c r="AB266" s="148"/>
      <c r="AC266" s="148"/>
      <c r="AD266" s="234"/>
      <c r="AE266" s="234"/>
    </row>
    <row r="267" spans="5:31" s="146" customFormat="1" ht="14.4" hidden="1" x14ac:dyDescent="0.25">
      <c r="E267" s="147"/>
      <c r="G267" s="283"/>
      <c r="K267" s="148"/>
      <c r="L267" s="148"/>
      <c r="M267" s="148"/>
      <c r="N267" s="148"/>
      <c r="O267" s="148"/>
      <c r="P267" s="148"/>
      <c r="Q267" s="148"/>
      <c r="R267" s="148"/>
      <c r="S267" s="148"/>
      <c r="T267" s="148"/>
      <c r="U267" s="148"/>
      <c r="V267" s="148"/>
      <c r="W267" s="148"/>
      <c r="X267" s="148"/>
      <c r="Y267" s="148"/>
      <c r="Z267" s="148"/>
      <c r="AA267" s="148"/>
      <c r="AB267" s="148"/>
      <c r="AC267" s="148"/>
      <c r="AD267" s="234"/>
      <c r="AE267" s="234"/>
    </row>
    <row r="268" spans="5:31" s="146" customFormat="1" ht="14.4" hidden="1" x14ac:dyDescent="0.25">
      <c r="E268" s="147"/>
      <c r="G268" s="283"/>
      <c r="K268" s="148"/>
      <c r="L268" s="148"/>
      <c r="M268" s="148"/>
      <c r="N268" s="148"/>
      <c r="O268" s="148"/>
      <c r="P268" s="148"/>
      <c r="Q268" s="148"/>
      <c r="R268" s="148"/>
      <c r="S268" s="148"/>
      <c r="T268" s="148"/>
      <c r="U268" s="148"/>
      <c r="V268" s="148"/>
      <c r="W268" s="148"/>
      <c r="X268" s="148"/>
      <c r="Y268" s="148"/>
      <c r="Z268" s="148"/>
      <c r="AA268" s="148"/>
      <c r="AB268" s="148"/>
      <c r="AC268" s="148"/>
      <c r="AD268" s="234"/>
      <c r="AE268" s="234"/>
    </row>
    <row r="269" spans="5:31" s="146" customFormat="1" ht="14.4" hidden="1" x14ac:dyDescent="0.25">
      <c r="E269" s="147"/>
      <c r="G269" s="283"/>
      <c r="K269" s="148"/>
      <c r="L269" s="148"/>
      <c r="M269" s="148"/>
      <c r="N269" s="148"/>
      <c r="O269" s="148"/>
      <c r="P269" s="148"/>
      <c r="Q269" s="148"/>
      <c r="R269" s="148"/>
      <c r="S269" s="148"/>
      <c r="T269" s="148"/>
      <c r="U269" s="148"/>
      <c r="V269" s="148"/>
      <c r="W269" s="148"/>
      <c r="X269" s="148"/>
      <c r="Y269" s="148"/>
      <c r="Z269" s="148"/>
      <c r="AA269" s="148"/>
      <c r="AB269" s="148"/>
      <c r="AC269" s="148"/>
      <c r="AD269" s="234"/>
      <c r="AE269" s="234"/>
    </row>
    <row r="270" spans="5:31" s="146" customFormat="1" ht="14.4" hidden="1" x14ac:dyDescent="0.25">
      <c r="E270" s="147"/>
      <c r="G270" s="283"/>
      <c r="K270" s="148"/>
      <c r="L270" s="148"/>
      <c r="M270" s="148"/>
      <c r="N270" s="148"/>
      <c r="O270" s="148"/>
      <c r="P270" s="148"/>
      <c r="Q270" s="148"/>
      <c r="R270" s="148"/>
      <c r="S270" s="148"/>
      <c r="T270" s="148"/>
      <c r="U270" s="148"/>
      <c r="V270" s="148"/>
      <c r="W270" s="148"/>
      <c r="X270" s="148"/>
      <c r="Y270" s="148"/>
      <c r="Z270" s="148"/>
      <c r="AA270" s="148"/>
      <c r="AB270" s="148"/>
      <c r="AC270" s="148"/>
      <c r="AD270" s="234"/>
      <c r="AE270" s="234"/>
    </row>
    <row r="271" spans="5:31" s="146" customFormat="1" ht="14.4" hidden="1" x14ac:dyDescent="0.25">
      <c r="E271" s="147"/>
      <c r="G271" s="283"/>
      <c r="K271" s="148"/>
      <c r="L271" s="148"/>
      <c r="M271" s="148"/>
      <c r="N271" s="148"/>
      <c r="O271" s="148"/>
      <c r="P271" s="148"/>
      <c r="Q271" s="148"/>
      <c r="R271" s="148"/>
      <c r="S271" s="148"/>
      <c r="T271" s="148"/>
      <c r="U271" s="148"/>
      <c r="V271" s="148"/>
      <c r="W271" s="148"/>
      <c r="X271" s="148"/>
      <c r="Y271" s="148"/>
      <c r="Z271" s="148"/>
      <c r="AA271" s="148"/>
      <c r="AB271" s="148"/>
      <c r="AC271" s="148"/>
      <c r="AD271" s="234"/>
      <c r="AE271" s="234"/>
    </row>
    <row r="272" spans="5:31" s="146" customFormat="1" ht="14.4" hidden="1" x14ac:dyDescent="0.25">
      <c r="E272" s="147"/>
      <c r="G272" s="283"/>
      <c r="K272" s="148"/>
      <c r="L272" s="148"/>
      <c r="M272" s="148"/>
      <c r="N272" s="148"/>
      <c r="O272" s="148"/>
      <c r="P272" s="148"/>
      <c r="Q272" s="148"/>
      <c r="R272" s="148"/>
      <c r="S272" s="148"/>
      <c r="T272" s="148"/>
      <c r="U272" s="148"/>
      <c r="V272" s="148"/>
      <c r="W272" s="148"/>
      <c r="X272" s="148"/>
      <c r="Y272" s="148"/>
      <c r="Z272" s="148"/>
      <c r="AA272" s="148"/>
      <c r="AB272" s="148"/>
      <c r="AC272" s="148"/>
      <c r="AD272" s="234"/>
      <c r="AE272" s="234"/>
    </row>
    <row r="273" spans="5:31" s="146" customFormat="1" ht="14.4" hidden="1" x14ac:dyDescent="0.25">
      <c r="E273" s="147"/>
      <c r="G273" s="283"/>
      <c r="K273" s="148"/>
      <c r="L273" s="148"/>
      <c r="M273" s="148"/>
      <c r="N273" s="148"/>
      <c r="O273" s="148"/>
      <c r="P273" s="148"/>
      <c r="Q273" s="148"/>
      <c r="R273" s="148"/>
      <c r="S273" s="148"/>
      <c r="T273" s="148"/>
      <c r="U273" s="148"/>
      <c r="V273" s="148"/>
      <c r="W273" s="148"/>
      <c r="X273" s="148"/>
      <c r="Y273" s="148"/>
      <c r="Z273" s="148"/>
      <c r="AA273" s="148"/>
      <c r="AB273" s="148"/>
      <c r="AC273" s="148"/>
      <c r="AD273" s="234"/>
      <c r="AE273" s="234"/>
    </row>
    <row r="274" spans="5:31" s="146" customFormat="1" ht="14.4" hidden="1" x14ac:dyDescent="0.25">
      <c r="E274" s="147"/>
      <c r="G274" s="283"/>
      <c r="K274" s="148"/>
      <c r="L274" s="148"/>
      <c r="M274" s="148"/>
      <c r="N274" s="148"/>
      <c r="O274" s="148"/>
      <c r="P274" s="148"/>
      <c r="Q274" s="148"/>
      <c r="R274" s="148"/>
      <c r="S274" s="148"/>
      <c r="T274" s="148"/>
      <c r="U274" s="148"/>
      <c r="V274" s="148"/>
      <c r="W274" s="148"/>
      <c r="X274" s="148"/>
      <c r="Y274" s="148"/>
      <c r="Z274" s="148"/>
      <c r="AA274" s="148"/>
      <c r="AB274" s="148"/>
      <c r="AC274" s="148"/>
      <c r="AD274" s="234"/>
      <c r="AE274" s="234"/>
    </row>
    <row r="275" spans="5:31" s="146" customFormat="1" ht="14.4" hidden="1" x14ac:dyDescent="0.25">
      <c r="E275" s="147"/>
      <c r="G275" s="283"/>
      <c r="K275" s="148"/>
      <c r="L275" s="148"/>
      <c r="M275" s="148"/>
      <c r="N275" s="148"/>
      <c r="O275" s="148"/>
      <c r="P275" s="148"/>
      <c r="Q275" s="148"/>
      <c r="R275" s="148"/>
      <c r="S275" s="148"/>
      <c r="T275" s="148"/>
      <c r="U275" s="148"/>
      <c r="V275" s="148"/>
      <c r="W275" s="148"/>
      <c r="X275" s="148"/>
      <c r="Y275" s="148"/>
      <c r="Z275" s="148"/>
      <c r="AA275" s="148"/>
      <c r="AB275" s="148"/>
      <c r="AC275" s="148"/>
      <c r="AD275" s="234"/>
      <c r="AE275" s="234"/>
    </row>
    <row r="276" spans="5:31" s="146" customFormat="1" ht="14.4" hidden="1" x14ac:dyDescent="0.25">
      <c r="E276" s="147"/>
      <c r="G276" s="283"/>
      <c r="K276" s="148"/>
      <c r="L276" s="148"/>
      <c r="M276" s="148"/>
      <c r="N276" s="148"/>
      <c r="O276" s="148"/>
      <c r="P276" s="148"/>
      <c r="Q276" s="148"/>
      <c r="R276" s="148"/>
      <c r="S276" s="148"/>
      <c r="T276" s="148"/>
      <c r="U276" s="148"/>
      <c r="V276" s="148"/>
      <c r="W276" s="148"/>
      <c r="X276" s="148"/>
      <c r="Y276" s="148"/>
      <c r="Z276" s="148"/>
      <c r="AA276" s="148"/>
      <c r="AB276" s="148"/>
      <c r="AC276" s="148"/>
      <c r="AD276" s="234"/>
      <c r="AE276" s="234"/>
    </row>
    <row r="277" spans="5:31" s="146" customFormat="1" ht="14.4" hidden="1" x14ac:dyDescent="0.25">
      <c r="E277" s="147"/>
      <c r="G277" s="283"/>
      <c r="K277" s="148"/>
      <c r="L277" s="148"/>
      <c r="M277" s="148"/>
      <c r="N277" s="148"/>
      <c r="O277" s="148"/>
      <c r="P277" s="148"/>
      <c r="Q277" s="148"/>
      <c r="R277" s="148"/>
      <c r="S277" s="148"/>
      <c r="T277" s="148"/>
      <c r="U277" s="148"/>
      <c r="V277" s="148"/>
      <c r="W277" s="148"/>
      <c r="X277" s="148"/>
      <c r="Y277" s="148"/>
      <c r="Z277" s="148"/>
      <c r="AA277" s="148"/>
      <c r="AB277" s="148"/>
      <c r="AC277" s="148"/>
      <c r="AD277" s="234"/>
      <c r="AE277" s="234"/>
    </row>
    <row r="278" spans="5:31" s="146" customFormat="1" ht="14.4" hidden="1" x14ac:dyDescent="0.25">
      <c r="E278" s="147"/>
      <c r="G278" s="283"/>
      <c r="K278" s="148"/>
      <c r="L278" s="148"/>
      <c r="M278" s="148"/>
      <c r="N278" s="148"/>
      <c r="O278" s="148"/>
      <c r="P278" s="148"/>
      <c r="Q278" s="148"/>
      <c r="R278" s="148"/>
      <c r="S278" s="148"/>
      <c r="T278" s="148"/>
      <c r="U278" s="148"/>
      <c r="V278" s="148"/>
      <c r="W278" s="148"/>
      <c r="X278" s="148"/>
      <c r="Y278" s="148"/>
      <c r="Z278" s="148"/>
      <c r="AA278" s="148"/>
      <c r="AB278" s="148"/>
      <c r="AC278" s="148"/>
      <c r="AD278" s="234"/>
      <c r="AE278" s="234"/>
    </row>
    <row r="279" spans="5:31" s="146" customFormat="1" ht="14.4" hidden="1" x14ac:dyDescent="0.25">
      <c r="E279" s="147"/>
      <c r="G279" s="283"/>
      <c r="K279" s="148"/>
      <c r="L279" s="148"/>
      <c r="M279" s="148"/>
      <c r="N279" s="148"/>
      <c r="O279" s="148"/>
      <c r="P279" s="148"/>
      <c r="Q279" s="148"/>
      <c r="R279" s="148"/>
      <c r="S279" s="148"/>
      <c r="T279" s="148"/>
      <c r="U279" s="148"/>
      <c r="V279" s="148"/>
      <c r="W279" s="148"/>
      <c r="X279" s="148"/>
      <c r="Y279" s="148"/>
      <c r="Z279" s="148"/>
      <c r="AA279" s="148"/>
      <c r="AB279" s="148"/>
      <c r="AC279" s="148"/>
      <c r="AD279" s="234"/>
      <c r="AE279" s="234"/>
    </row>
    <row r="280" spans="5:31" s="146" customFormat="1" ht="14.4" hidden="1" x14ac:dyDescent="0.25">
      <c r="E280" s="147"/>
      <c r="G280" s="283"/>
      <c r="K280" s="148"/>
      <c r="L280" s="148"/>
      <c r="M280" s="148"/>
      <c r="N280" s="148"/>
      <c r="O280" s="148"/>
      <c r="P280" s="148"/>
      <c r="Q280" s="148"/>
      <c r="R280" s="148"/>
      <c r="S280" s="148"/>
      <c r="T280" s="148"/>
      <c r="U280" s="148"/>
      <c r="V280" s="148"/>
      <c r="W280" s="148"/>
      <c r="X280" s="148"/>
      <c r="Y280" s="148"/>
      <c r="Z280" s="148"/>
      <c r="AA280" s="148"/>
      <c r="AB280" s="148"/>
      <c r="AC280" s="148"/>
      <c r="AD280" s="234"/>
      <c r="AE280" s="234"/>
    </row>
    <row r="281" spans="5:31" s="146" customFormat="1" ht="14.4" hidden="1" x14ac:dyDescent="0.25">
      <c r="E281" s="147"/>
      <c r="G281" s="283"/>
      <c r="K281" s="148"/>
      <c r="L281" s="148"/>
      <c r="M281" s="148"/>
      <c r="N281" s="148"/>
      <c r="O281" s="148"/>
      <c r="P281" s="148"/>
      <c r="Q281" s="148"/>
      <c r="R281" s="148"/>
      <c r="S281" s="148"/>
      <c r="T281" s="148"/>
      <c r="U281" s="148"/>
      <c r="V281" s="148"/>
      <c r="W281" s="148"/>
      <c r="X281" s="148"/>
      <c r="Y281" s="148"/>
      <c r="Z281" s="148"/>
      <c r="AA281" s="148"/>
      <c r="AB281" s="148"/>
      <c r="AC281" s="148"/>
      <c r="AD281" s="234"/>
      <c r="AE281" s="234"/>
    </row>
    <row r="282" spans="5:31" s="146" customFormat="1" ht="14.4" hidden="1" x14ac:dyDescent="0.25">
      <c r="E282" s="147"/>
      <c r="G282" s="283"/>
      <c r="K282" s="148"/>
      <c r="L282" s="148"/>
      <c r="M282" s="148"/>
      <c r="N282" s="148"/>
      <c r="O282" s="148"/>
      <c r="P282" s="148"/>
      <c r="Q282" s="148"/>
      <c r="R282" s="148"/>
      <c r="S282" s="148"/>
      <c r="T282" s="148"/>
      <c r="U282" s="148"/>
      <c r="V282" s="148"/>
      <c r="W282" s="148"/>
      <c r="X282" s="148"/>
      <c r="Y282" s="148"/>
      <c r="Z282" s="148"/>
      <c r="AA282" s="148"/>
      <c r="AB282" s="148"/>
      <c r="AC282" s="148"/>
      <c r="AD282" s="234"/>
      <c r="AE282" s="234"/>
    </row>
    <row r="283" spans="5:31" s="146" customFormat="1" ht="14.4" hidden="1" x14ac:dyDescent="0.25">
      <c r="E283" s="147"/>
      <c r="G283" s="283"/>
      <c r="K283" s="148"/>
      <c r="L283" s="148"/>
      <c r="M283" s="148"/>
      <c r="N283" s="148"/>
      <c r="O283" s="148"/>
      <c r="P283" s="148"/>
      <c r="Q283" s="148"/>
      <c r="R283" s="148"/>
      <c r="S283" s="148"/>
      <c r="T283" s="148"/>
      <c r="U283" s="148"/>
      <c r="V283" s="148"/>
      <c r="W283" s="148"/>
      <c r="X283" s="148"/>
      <c r="Y283" s="148"/>
      <c r="Z283" s="148"/>
      <c r="AA283" s="148"/>
      <c r="AB283" s="148"/>
      <c r="AC283" s="148"/>
      <c r="AD283" s="234"/>
      <c r="AE283" s="234"/>
    </row>
    <row r="284" spans="5:31" s="146" customFormat="1" ht="14.4" hidden="1" x14ac:dyDescent="0.25">
      <c r="E284" s="147"/>
      <c r="G284" s="283"/>
      <c r="K284" s="148"/>
      <c r="L284" s="148"/>
      <c r="M284" s="148"/>
      <c r="N284" s="148"/>
      <c r="O284" s="148"/>
      <c r="P284" s="148"/>
      <c r="Q284" s="148"/>
      <c r="R284" s="148"/>
      <c r="S284" s="148"/>
      <c r="T284" s="148"/>
      <c r="U284" s="148"/>
      <c r="V284" s="148"/>
      <c r="W284" s="148"/>
      <c r="X284" s="148"/>
      <c r="Y284" s="148"/>
      <c r="Z284" s="148"/>
      <c r="AA284" s="148"/>
      <c r="AB284" s="148"/>
      <c r="AC284" s="148"/>
      <c r="AD284" s="234"/>
      <c r="AE284" s="234"/>
    </row>
    <row r="285" spans="5:31" s="146" customFormat="1" ht="14.4" hidden="1" x14ac:dyDescent="0.25">
      <c r="E285" s="147"/>
      <c r="G285" s="283"/>
      <c r="K285" s="148"/>
      <c r="L285" s="148"/>
      <c r="M285" s="148"/>
      <c r="N285" s="148"/>
      <c r="O285" s="148"/>
      <c r="P285" s="148"/>
      <c r="Q285" s="148"/>
      <c r="R285" s="148"/>
      <c r="S285" s="148"/>
      <c r="T285" s="148"/>
      <c r="U285" s="148"/>
      <c r="V285" s="148"/>
      <c r="W285" s="148"/>
      <c r="X285" s="148"/>
      <c r="Y285" s="148"/>
      <c r="Z285" s="148"/>
      <c r="AA285" s="148"/>
      <c r="AB285" s="148"/>
      <c r="AC285" s="148"/>
      <c r="AD285" s="234"/>
      <c r="AE285" s="234"/>
    </row>
    <row r="286" spans="5:31" s="146" customFormat="1" ht="14.4" hidden="1" x14ac:dyDescent="0.25">
      <c r="E286" s="147"/>
      <c r="G286" s="283"/>
      <c r="K286" s="148"/>
      <c r="L286" s="148"/>
      <c r="M286" s="148"/>
      <c r="N286" s="148"/>
      <c r="O286" s="148"/>
      <c r="P286" s="148"/>
      <c r="Q286" s="148"/>
      <c r="R286" s="148"/>
      <c r="S286" s="148"/>
      <c r="T286" s="148"/>
      <c r="U286" s="148"/>
      <c r="V286" s="148"/>
      <c r="W286" s="148"/>
      <c r="X286" s="148"/>
      <c r="Y286" s="148"/>
      <c r="Z286" s="148"/>
      <c r="AA286" s="148"/>
      <c r="AB286" s="148"/>
      <c r="AC286" s="148"/>
      <c r="AD286" s="234"/>
      <c r="AE286" s="234"/>
    </row>
    <row r="287" spans="5:31" s="146" customFormat="1" ht="14.4" hidden="1" x14ac:dyDescent="0.25">
      <c r="E287" s="147"/>
      <c r="G287" s="283"/>
      <c r="K287" s="148"/>
      <c r="L287" s="148"/>
      <c r="M287" s="148"/>
      <c r="N287" s="148"/>
      <c r="O287" s="148"/>
      <c r="P287" s="148"/>
      <c r="Q287" s="148"/>
      <c r="R287" s="148"/>
      <c r="S287" s="148"/>
      <c r="T287" s="148"/>
      <c r="U287" s="148"/>
      <c r="V287" s="148"/>
      <c r="W287" s="148"/>
      <c r="X287" s="148"/>
      <c r="Y287" s="148"/>
      <c r="Z287" s="148"/>
      <c r="AA287" s="148"/>
      <c r="AB287" s="148"/>
      <c r="AC287" s="148"/>
      <c r="AD287" s="234"/>
      <c r="AE287" s="234"/>
    </row>
    <row r="288" spans="5:31" s="146" customFormat="1" ht="14.4" hidden="1" x14ac:dyDescent="0.25">
      <c r="E288" s="147"/>
      <c r="G288" s="283"/>
      <c r="K288" s="148"/>
      <c r="L288" s="148"/>
      <c r="M288" s="148"/>
      <c r="N288" s="148"/>
      <c r="O288" s="148"/>
      <c r="P288" s="148"/>
      <c r="Q288" s="148"/>
      <c r="R288" s="148"/>
      <c r="S288" s="148"/>
      <c r="T288" s="148"/>
      <c r="U288" s="148"/>
      <c r="V288" s="148"/>
      <c r="W288" s="148"/>
      <c r="X288" s="148"/>
      <c r="Y288" s="148"/>
      <c r="Z288" s="148"/>
      <c r="AA288" s="148"/>
      <c r="AB288" s="148"/>
      <c r="AC288" s="148"/>
      <c r="AD288" s="234"/>
      <c r="AE288" s="234"/>
    </row>
    <row r="289" spans="5:31" s="146" customFormat="1" ht="14.4" hidden="1" x14ac:dyDescent="0.25">
      <c r="E289" s="147"/>
      <c r="G289" s="283"/>
      <c r="K289" s="148"/>
      <c r="L289" s="148"/>
      <c r="M289" s="148"/>
      <c r="N289" s="148"/>
      <c r="O289" s="148"/>
      <c r="P289" s="148"/>
      <c r="Q289" s="148"/>
      <c r="R289" s="148"/>
      <c r="S289" s="148"/>
      <c r="T289" s="148"/>
      <c r="U289" s="148"/>
      <c r="V289" s="148"/>
      <c r="W289" s="148"/>
      <c r="X289" s="148"/>
      <c r="Y289" s="148"/>
      <c r="Z289" s="148"/>
      <c r="AA289" s="148"/>
      <c r="AB289" s="148"/>
      <c r="AC289" s="148"/>
      <c r="AD289" s="234"/>
      <c r="AE289" s="234"/>
    </row>
    <row r="290" spans="5:31" s="146" customFormat="1" ht="14.4" hidden="1" x14ac:dyDescent="0.25">
      <c r="E290" s="147"/>
      <c r="K290" s="148"/>
      <c r="L290" s="148"/>
      <c r="M290" s="148"/>
      <c r="N290" s="148"/>
      <c r="O290" s="148"/>
      <c r="P290" s="148"/>
      <c r="Q290" s="148"/>
      <c r="R290" s="148"/>
      <c r="S290" s="148"/>
      <c r="T290" s="148"/>
      <c r="U290" s="148"/>
      <c r="V290" s="148"/>
      <c r="W290" s="148"/>
      <c r="X290" s="148"/>
      <c r="Y290" s="148"/>
      <c r="Z290" s="148"/>
      <c r="AA290" s="148"/>
      <c r="AB290" s="148"/>
      <c r="AC290" s="148"/>
      <c r="AD290" s="234"/>
      <c r="AE290" s="234"/>
    </row>
    <row r="291" spans="5:31" s="146" customFormat="1" ht="14.4" x14ac:dyDescent="0.25">
      <c r="E291" s="147"/>
      <c r="K291" s="148"/>
      <c r="L291" s="148"/>
      <c r="M291" s="148"/>
      <c r="N291" s="148"/>
      <c r="O291" s="148"/>
      <c r="P291" s="148"/>
      <c r="Q291" s="148"/>
      <c r="R291" s="148"/>
      <c r="S291" s="148"/>
      <c r="T291" s="148"/>
      <c r="U291" s="148"/>
      <c r="V291" s="148"/>
      <c r="W291" s="148"/>
      <c r="X291" s="148"/>
      <c r="Y291" s="148"/>
      <c r="Z291" s="148"/>
      <c r="AA291" s="148"/>
      <c r="AB291" s="148"/>
      <c r="AC291" s="148"/>
      <c r="AD291" s="234"/>
      <c r="AE291" s="234"/>
    </row>
  </sheetData>
  <sheetProtection algorithmName="SHA-512" hashValue="LTIntrCP0W6hCN96eDQeTVLb+sA3oUZ0IzyILd1zIFwKhkxOmA2TZ2v5XwI59wTqbofHGBOVKYdr3+fUAKbPgg==" saltValue="hniqIALAwZ/Z+rQmzHvVGA==" spinCount="100000" sheet="1" objects="1" scenarios="1" selectLockedCells="1" selectUnlockedCells="1"/>
  <mergeCells count="16">
    <mergeCell ref="G43:J44"/>
    <mergeCell ref="C51:C58"/>
    <mergeCell ref="C68:C75"/>
    <mergeCell ref="C85:C92"/>
    <mergeCell ref="K4:K5"/>
    <mergeCell ref="C10:I11"/>
    <mergeCell ref="E16:F16"/>
    <mergeCell ref="C21:C24"/>
    <mergeCell ref="C27:C31"/>
    <mergeCell ref="I27:J29"/>
    <mergeCell ref="G34:I35"/>
    <mergeCell ref="R37:T41"/>
    <mergeCell ref="L10:T10"/>
    <mergeCell ref="L11:T11"/>
    <mergeCell ref="E14:G14"/>
    <mergeCell ref="E15:F15"/>
  </mergeCells>
  <conditionalFormatting sqref="G80 G84:G94 I84:I94 K84:K94 M84:M94 O84:O94">
    <cfRule type="expression" dxfId="143" priority="72">
      <formula>IF(G$42=3,0,1)</formula>
    </cfRule>
  </conditionalFormatting>
  <conditionalFormatting sqref="G63 G67:G77 I67:I77 K67:K77 M67:M77 O67:O77">
    <cfRule type="expression" dxfId="142" priority="71">
      <formula>IF(G$42&gt;1,0,1)</formula>
    </cfRule>
  </conditionalFormatting>
  <conditionalFormatting sqref="I80">
    <cfRule type="expression" dxfId="141" priority="70">
      <formula>IF(I$42=3,0,1)</formula>
    </cfRule>
  </conditionalFormatting>
  <conditionalFormatting sqref="I63">
    <cfRule type="expression" dxfId="140" priority="69">
      <formula>IF(I$42&gt;1,0,1)</formula>
    </cfRule>
  </conditionalFormatting>
  <conditionalFormatting sqref="K80">
    <cfRule type="expression" dxfId="139" priority="68">
      <formula>IF(K$42=3,0,1)</formula>
    </cfRule>
  </conditionalFormatting>
  <conditionalFormatting sqref="K63">
    <cfRule type="expression" dxfId="138" priority="67">
      <formula>IF(K$42&gt;1,0,1)</formula>
    </cfRule>
  </conditionalFormatting>
  <conditionalFormatting sqref="M80">
    <cfRule type="expression" dxfId="137" priority="66">
      <formula>IF(M$42=3,0,1)</formula>
    </cfRule>
  </conditionalFormatting>
  <conditionalFormatting sqref="M63">
    <cfRule type="expression" dxfId="136" priority="65">
      <formula>IF(M$42&gt;1,0,1)</formula>
    </cfRule>
  </conditionalFormatting>
  <conditionalFormatting sqref="O80">
    <cfRule type="expression" dxfId="135" priority="64">
      <formula>IF(O$42=3,0,1)</formula>
    </cfRule>
  </conditionalFormatting>
  <conditionalFormatting sqref="O63">
    <cfRule type="expression" dxfId="134" priority="63">
      <formula>IF(O$42&gt;1,0,1)</formula>
    </cfRule>
  </conditionalFormatting>
  <conditionalFormatting sqref="O36:O39 O43:O47 O50:O60 O41">
    <cfRule type="expression" dxfId="133" priority="62">
      <formula>IF($G$33=5,0,1)</formula>
    </cfRule>
  </conditionalFormatting>
  <conditionalFormatting sqref="M36:M39 M43:M47 M50:M60 M41">
    <cfRule type="expression" dxfId="132" priority="61">
      <formula>IF($G$33&gt;3,0,1)</formula>
    </cfRule>
  </conditionalFormatting>
  <conditionalFormatting sqref="K36:K39 K43:K47 K50:K60 K41">
    <cfRule type="expression" dxfId="131" priority="60">
      <formula>IF($G$33&gt;2,0,1)</formula>
    </cfRule>
  </conditionalFormatting>
  <conditionalFormatting sqref="I36:I39 I46:I47 I50:I60 I41">
    <cfRule type="expression" dxfId="130" priority="59">
      <formula>IF($G$33&gt;1,0,1)</formula>
    </cfRule>
  </conditionalFormatting>
  <conditionalFormatting sqref="M16:M17">
    <cfRule type="expression" dxfId="129" priority="58">
      <formula>IF(OR(ISERROR($G$24),ISERROR($G$30)),1,0)</formula>
    </cfRule>
  </conditionalFormatting>
  <conditionalFormatting sqref="M28">
    <cfRule type="expression" dxfId="128" priority="57">
      <formula>IF(AND($S$32&gt;0,$S$32=SUM($S$33:$S$36)/4),0,1)</formula>
    </cfRule>
  </conditionalFormatting>
  <conditionalFormatting sqref="O42">
    <cfRule type="expression" dxfId="127" priority="56">
      <formula>IF($G$33=5,0,1)</formula>
    </cfRule>
  </conditionalFormatting>
  <conditionalFormatting sqref="M42">
    <cfRule type="expression" dxfId="126" priority="55">
      <formula>IF($G$33&gt;3,0,1)</formula>
    </cfRule>
  </conditionalFormatting>
  <conditionalFormatting sqref="K42">
    <cfRule type="expression" dxfId="125" priority="54">
      <formula>IF($G$33&gt;2,0,1)</formula>
    </cfRule>
  </conditionalFormatting>
  <conditionalFormatting sqref="I42">
    <cfRule type="expression" dxfId="124" priority="53">
      <formula>IF($G$33&gt;1,0,1)</formula>
    </cfRule>
  </conditionalFormatting>
  <conditionalFormatting sqref="P32:T36 R37:T41">
    <cfRule type="expression" dxfId="123" priority="52">
      <formula>IF(SUM($G$42:$O$42)&gt;0,0,1)</formula>
    </cfRule>
  </conditionalFormatting>
  <conditionalFormatting sqref="O36">
    <cfRule type="expression" dxfId="122" priority="51">
      <formula>IF(SUM($G$42:$O$42)&gt;0,1,0)</formula>
    </cfRule>
  </conditionalFormatting>
  <conditionalFormatting sqref="M18">
    <cfRule type="expression" dxfId="121" priority="50">
      <formula>IF(OR(ISERROR($G$24),ISERROR($G$30)),1,0)</formula>
    </cfRule>
  </conditionalFormatting>
  <conditionalFormatting sqref="G49">
    <cfRule type="expression" dxfId="120" priority="49">
      <formula>IF(G$48="Must set a base year for this product",0,1)</formula>
    </cfRule>
  </conditionalFormatting>
  <conditionalFormatting sqref="I49">
    <cfRule type="expression" dxfId="119" priority="48">
      <formula>IF(I$48="Must set a base year for this product",0,1)</formula>
    </cfRule>
  </conditionalFormatting>
  <conditionalFormatting sqref="K49">
    <cfRule type="expression" dxfId="118" priority="47">
      <formula>IF(K$48="Must set a base year for this product",0,1)</formula>
    </cfRule>
  </conditionalFormatting>
  <conditionalFormatting sqref="M49">
    <cfRule type="expression" dxfId="117" priority="46">
      <formula>IF(M$48="Must set a base year for this product",0,1)</formula>
    </cfRule>
  </conditionalFormatting>
  <conditionalFormatting sqref="O49">
    <cfRule type="expression" dxfId="116" priority="45">
      <formula>IF(O$48="Must set a base year for this product",0,1)</formula>
    </cfRule>
  </conditionalFormatting>
  <conditionalFormatting sqref="O48">
    <cfRule type="expression" dxfId="115" priority="44">
      <formula>IF($G$33=5,0,1)</formula>
    </cfRule>
  </conditionalFormatting>
  <conditionalFormatting sqref="M48">
    <cfRule type="expression" dxfId="114" priority="43">
      <formula>IF($G$33&gt;3,0,1)</formula>
    </cfRule>
  </conditionalFormatting>
  <conditionalFormatting sqref="K48">
    <cfRule type="expression" dxfId="113" priority="42">
      <formula>IF($G$33&gt;2,0,1)</formula>
    </cfRule>
  </conditionalFormatting>
  <conditionalFormatting sqref="I48">
    <cfRule type="expression" dxfId="112" priority="41">
      <formula>IF($G$33&gt;1,0,1)</formula>
    </cfRule>
  </conditionalFormatting>
  <conditionalFormatting sqref="O64">
    <cfRule type="expression" dxfId="111" priority="40">
      <formula>IF($G$33=5,0,1)</formula>
    </cfRule>
  </conditionalFormatting>
  <conditionalFormatting sqref="M64">
    <cfRule type="expression" dxfId="110" priority="39">
      <formula>IF($G$33&gt;3,0,1)</formula>
    </cfRule>
  </conditionalFormatting>
  <conditionalFormatting sqref="K64">
    <cfRule type="expression" dxfId="109" priority="38">
      <formula>IF($G$33&gt;2,0,1)</formula>
    </cfRule>
  </conditionalFormatting>
  <conditionalFormatting sqref="I64">
    <cfRule type="expression" dxfId="108" priority="37">
      <formula>IF($G$33&gt;1,0,1)</formula>
    </cfRule>
  </conditionalFormatting>
  <conditionalFormatting sqref="G66">
    <cfRule type="expression" dxfId="107" priority="36">
      <formula>IF(G$65="Must set a base year for this product",0,1)</formula>
    </cfRule>
  </conditionalFormatting>
  <conditionalFormatting sqref="I66">
    <cfRule type="expression" dxfId="106" priority="35">
      <formula>IF(I$65="Must set a base year for this product",0,1)</formula>
    </cfRule>
  </conditionalFormatting>
  <conditionalFormatting sqref="K66">
    <cfRule type="expression" dxfId="105" priority="34">
      <formula>IF(K$65="Must set a base year for this product",0,1)</formula>
    </cfRule>
  </conditionalFormatting>
  <conditionalFormatting sqref="M66">
    <cfRule type="expression" dxfId="104" priority="33">
      <formula>IF(M$65="Must set a base year for this product",0,1)</formula>
    </cfRule>
  </conditionalFormatting>
  <conditionalFormatting sqref="O66">
    <cfRule type="expression" dxfId="103" priority="32">
      <formula>IF(O$65="Must set a base year for this product",0,1)</formula>
    </cfRule>
  </conditionalFormatting>
  <conditionalFormatting sqref="O65">
    <cfRule type="expression" dxfId="102" priority="31">
      <formula>IF($G$33=5,0,1)</formula>
    </cfRule>
  </conditionalFormatting>
  <conditionalFormatting sqref="M65">
    <cfRule type="expression" dxfId="101" priority="30">
      <formula>IF($G$33&gt;3,0,1)</formula>
    </cfRule>
  </conditionalFormatting>
  <conditionalFormatting sqref="K65">
    <cfRule type="expression" dxfId="100" priority="29">
      <formula>IF($G$33&gt;3,0,1)</formula>
    </cfRule>
  </conditionalFormatting>
  <conditionalFormatting sqref="I65">
    <cfRule type="expression" dxfId="99" priority="28">
      <formula>IF($G$33&gt;1,0,1)</formula>
    </cfRule>
  </conditionalFormatting>
  <conditionalFormatting sqref="M64:M65">
    <cfRule type="expression" dxfId="98" priority="27">
      <formula>IF($M$42&gt;1,0,1)</formula>
    </cfRule>
  </conditionalFormatting>
  <conditionalFormatting sqref="K64:K65">
    <cfRule type="expression" dxfId="97" priority="26">
      <formula>IF($K$42&gt;1,0,1)</formula>
    </cfRule>
  </conditionalFormatting>
  <conditionalFormatting sqref="I64:I65">
    <cfRule type="expression" dxfId="96" priority="25">
      <formula>IF($I$42&gt;1,0,1)</formula>
    </cfRule>
  </conditionalFormatting>
  <conditionalFormatting sqref="G64:G65">
    <cfRule type="expression" dxfId="95" priority="24">
      <formula>IF($G$42&gt;1,0,1)</formula>
    </cfRule>
  </conditionalFormatting>
  <conditionalFormatting sqref="O64:O65">
    <cfRule type="expression" dxfId="94" priority="23">
      <formula>IF($O$42&gt;1,0,1)</formula>
    </cfRule>
  </conditionalFormatting>
  <conditionalFormatting sqref="O81">
    <cfRule type="expression" dxfId="93" priority="22">
      <formula>IF($G$33=5,0,1)</formula>
    </cfRule>
  </conditionalFormatting>
  <conditionalFormatting sqref="M81">
    <cfRule type="expression" dxfId="92" priority="21">
      <formula>IF($G$33&gt;3,0,1)</formula>
    </cfRule>
  </conditionalFormatting>
  <conditionalFormatting sqref="K81">
    <cfRule type="expression" dxfId="91" priority="20">
      <formula>IF($G$33&gt;2,0,1)</formula>
    </cfRule>
  </conditionalFormatting>
  <conditionalFormatting sqref="I81">
    <cfRule type="expression" dxfId="90" priority="19">
      <formula>IF($G$33&gt;1,0,1)</formula>
    </cfRule>
  </conditionalFormatting>
  <conditionalFormatting sqref="G83">
    <cfRule type="expression" dxfId="89" priority="18">
      <formula>IF(G$82="Must set a base year for this product",0,1)</formula>
    </cfRule>
  </conditionalFormatting>
  <conditionalFormatting sqref="I83">
    <cfRule type="expression" dxfId="88" priority="17">
      <formula>IF(I$82="Must set a base year for this product",0,1)</formula>
    </cfRule>
  </conditionalFormatting>
  <conditionalFormatting sqref="K83">
    <cfRule type="expression" dxfId="87" priority="16">
      <formula>IF(K$82="Must set a base year for this product",0,1)</formula>
    </cfRule>
  </conditionalFormatting>
  <conditionalFormatting sqref="M83">
    <cfRule type="expression" dxfId="86" priority="15">
      <formula>IF(M$82="Must set a base year for this product",0,1)</formula>
    </cfRule>
  </conditionalFormatting>
  <conditionalFormatting sqref="O83">
    <cfRule type="expression" dxfId="85" priority="14">
      <formula>IF(O$82="Must set a base year for this product",0,1)</formula>
    </cfRule>
  </conditionalFormatting>
  <conditionalFormatting sqref="O82">
    <cfRule type="expression" dxfId="84" priority="13">
      <formula>IF($G$33=5,0,1)</formula>
    </cfRule>
  </conditionalFormatting>
  <conditionalFormatting sqref="M82">
    <cfRule type="expression" dxfId="83" priority="12">
      <formula>IF($G$33&gt;3,0,1)</formula>
    </cfRule>
  </conditionalFormatting>
  <conditionalFormatting sqref="K82">
    <cfRule type="expression" dxfId="82" priority="11">
      <formula>IF($G$33&gt;3,0,1)</formula>
    </cfRule>
  </conditionalFormatting>
  <conditionalFormatting sqref="I82">
    <cfRule type="expression" dxfId="81" priority="10">
      <formula>IF($G$33&gt;1,0,1)</formula>
    </cfRule>
  </conditionalFormatting>
  <conditionalFormatting sqref="M81:M82">
    <cfRule type="expression" dxfId="80" priority="9">
      <formula>IF($M$42&gt;2,0,1)</formula>
    </cfRule>
  </conditionalFormatting>
  <conditionalFormatting sqref="K81:K82">
    <cfRule type="expression" dxfId="79" priority="8">
      <formula>IF($K$42&gt;2,0,1)</formula>
    </cfRule>
  </conditionalFormatting>
  <conditionalFormatting sqref="I81:I82">
    <cfRule type="expression" dxfId="78" priority="7">
      <formula>IF($I$42&gt;2,0,1)</formula>
    </cfRule>
  </conditionalFormatting>
  <conditionalFormatting sqref="G81:G82">
    <cfRule type="expression" dxfId="77" priority="6">
      <formula>IF($G$42&gt;2,0,1)</formula>
    </cfRule>
  </conditionalFormatting>
  <conditionalFormatting sqref="O81:O82">
    <cfRule type="expression" dxfId="76" priority="4">
      <formula>IF($O$42&gt;2,0,1)</formula>
    </cfRule>
    <cfRule type="expression" dxfId="75" priority="5">
      <formula>IF($O$42&gt;1,0,1)</formula>
    </cfRule>
  </conditionalFormatting>
  <conditionalFormatting sqref="I21:I24">
    <cfRule type="expression" dxfId="74" priority="3">
      <formula>IF($I$20&lt;&gt;"",0,1)</formula>
    </cfRule>
  </conditionalFormatting>
  <conditionalFormatting sqref="M21:M26">
    <cfRule type="expression" dxfId="73" priority="2">
      <formula>IF(AND($S$32&gt;0,$S$32=SUM($S$33:$S$36)/4),0,1)</formula>
    </cfRule>
  </conditionalFormatting>
  <conditionalFormatting sqref="M27">
    <cfRule type="expression" dxfId="72" priority="1">
      <formula>IF(AND($S$32&gt;0,$S$32=SUM($S$33:$S$36)/4),0,1)</formula>
    </cfRule>
  </conditionalFormatting>
  <dataValidations count="5">
    <dataValidation type="list" allowBlank="1" showInputMessage="1" showErrorMessage="1" sqref="E16:F16" xr:uid="{00000000-0002-0000-0200-000000000000}">
      <formula1>$G$98:$G$186</formula1>
    </dataValidation>
    <dataValidation type="list" allowBlank="1" showInputMessage="1" showErrorMessage="1" sqref="G49 I83 K83 M83 O83 G83 I66 K66 M66 O66 G66 I49 K49 M49 O49" xr:uid="{00000000-0002-0000-0200-000001000000}">
      <formula1>$G$99:$G$186</formula1>
    </dataValidation>
    <dataValidation type="list" allowBlank="1" showInputMessage="1" showErrorMessage="1" sqref="G47 I47 K47 M47 O47 G64 I64 K64 M64 O64 G81 I81 K81 M81 O81" xr:uid="{00000000-0002-0000-0200-000002000000}">
      <formula1>"Constantly,Started after TU base year,Stopped after TU base year"</formula1>
    </dataValidation>
    <dataValidation type="list" allowBlank="1" showInputMessage="1" showErrorMessage="1" sqref="G42 I42 K42 M42 O42" xr:uid="{00000000-0002-0000-0200-000003000000}">
      <formula1>"1,2,3"</formula1>
    </dataValidation>
    <dataValidation type="list" allowBlank="1" showInputMessage="1" showErrorMessage="1" sqref="G33" xr:uid="{00000000-0002-0000-0200-000004000000}">
      <formula1>"1,2,3,4,5"</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'4. Calculating primary energy'!$B$8:$B$18</xm:f>
          </x14:formula1>
          <xm:sqref>D54:D55 D71:D72 D88:D89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BK291"/>
  <sheetViews>
    <sheetView zoomScaleNormal="100" workbookViewId="0">
      <pane ySplit="12" topLeftCell="A13" activePane="bottomLeft" state="frozen"/>
      <selection activeCell="E36" sqref="E36"/>
      <selection pane="bottomLeft" activeCell="I5" sqref="I5"/>
    </sheetView>
  </sheetViews>
  <sheetFormatPr defaultColWidth="0" defaultRowHeight="15" customHeight="1" zeroHeight="1" x14ac:dyDescent="0.25"/>
  <cols>
    <col min="1" max="1" width="2.19921875" style="146" customWidth="1"/>
    <col min="2" max="2" width="5.3984375" style="146" customWidth="1"/>
    <col min="3" max="3" width="15.3984375" style="146" customWidth="1"/>
    <col min="4" max="4" width="28.59765625" style="146" customWidth="1"/>
    <col min="5" max="5" width="10.3984375" style="147" customWidth="1"/>
    <col min="6" max="6" width="1.3984375" style="146" customWidth="1"/>
    <col min="7" max="7" width="25.69921875" style="146" customWidth="1"/>
    <col min="8" max="8" width="3.5" style="146" customWidth="1"/>
    <col min="9" max="9" width="25.69921875" style="146" customWidth="1"/>
    <col min="10" max="10" width="3.5" style="146" customWidth="1"/>
    <col min="11" max="11" width="25.69921875" style="148" customWidth="1"/>
    <col min="12" max="12" width="3.5" style="148" customWidth="1"/>
    <col min="13" max="13" width="25.69921875" style="148" customWidth="1"/>
    <col min="14" max="14" width="3.5" style="148" customWidth="1"/>
    <col min="15" max="15" width="25.69921875" style="148" customWidth="1"/>
    <col min="16" max="16" width="5.8984375" style="148" customWidth="1"/>
    <col min="17" max="17" width="3.5" style="148" customWidth="1"/>
    <col min="18" max="18" width="37.59765625" style="148" customWidth="1"/>
    <col min="19" max="19" width="5.8984375" style="148" customWidth="1"/>
    <col min="20" max="20" width="5" style="148" customWidth="1"/>
    <col min="21" max="21" width="4.09765625" style="148" customWidth="1"/>
    <col min="22" max="22" width="20.19921875" style="148" hidden="1" customWidth="1"/>
    <col min="23" max="23" width="5.09765625" style="148" customWidth="1"/>
    <col min="24" max="29" width="10.8984375" style="148" hidden="1" customWidth="1"/>
    <col min="30" max="31" width="10.8984375" style="234" hidden="1" customWidth="1"/>
    <col min="32" max="38" width="10.8984375" style="149" hidden="1" customWidth="1"/>
    <col min="39" max="16384" width="9" style="149" hidden="1"/>
  </cols>
  <sheetData>
    <row r="1" spans="1:63" s="141" customFormat="1" ht="6" customHeight="1" x14ac:dyDescent="0.3">
      <c r="A1" s="138"/>
      <c r="B1" s="138"/>
      <c r="C1" s="138"/>
      <c r="D1" s="138"/>
      <c r="E1" s="139"/>
      <c r="F1" s="138"/>
      <c r="G1" s="138"/>
      <c r="H1" s="138"/>
      <c r="I1" s="138"/>
      <c r="J1" s="138"/>
      <c r="K1" s="140"/>
      <c r="L1" s="140"/>
      <c r="M1" s="140"/>
      <c r="N1" s="140"/>
      <c r="O1" s="140"/>
      <c r="P1" s="140"/>
      <c r="Q1" s="140"/>
      <c r="R1" s="140"/>
      <c r="S1" s="140"/>
      <c r="T1" s="140"/>
      <c r="U1" s="140"/>
      <c r="V1" s="140"/>
      <c r="W1" s="140"/>
      <c r="X1" s="140"/>
      <c r="Y1" s="140"/>
      <c r="Z1" s="140"/>
      <c r="AA1" s="140"/>
      <c r="AB1" s="140"/>
      <c r="AC1" s="140"/>
      <c r="AD1" s="140"/>
      <c r="AE1" s="140"/>
      <c r="AF1" s="138"/>
      <c r="AG1" s="138"/>
      <c r="AH1" s="138"/>
      <c r="AI1" s="138"/>
      <c r="AJ1" s="138"/>
      <c r="AK1" s="138"/>
      <c r="AL1" s="138"/>
    </row>
    <row r="2" spans="1:63" s="141" customFormat="1" ht="23.4" x14ac:dyDescent="0.45">
      <c r="A2" s="138"/>
      <c r="B2" s="142" t="s">
        <v>0</v>
      </c>
      <c r="C2" s="142"/>
      <c r="D2" s="138"/>
      <c r="E2" s="139"/>
      <c r="F2" s="138"/>
      <c r="G2" s="138"/>
      <c r="I2" s="138"/>
      <c r="K2" s="261" t="s">
        <v>118</v>
      </c>
      <c r="L2" s="140"/>
      <c r="M2" s="140"/>
      <c r="N2" s="140"/>
      <c r="O2" s="140"/>
      <c r="P2" s="140"/>
      <c r="Q2" s="140"/>
      <c r="R2" s="140"/>
      <c r="S2" s="140"/>
      <c r="T2" s="140"/>
      <c r="U2" s="140"/>
      <c r="V2" s="140"/>
      <c r="W2" s="140"/>
      <c r="X2" s="140"/>
      <c r="Y2" s="140"/>
      <c r="Z2" s="140"/>
      <c r="AA2" s="140"/>
      <c r="AB2" s="140"/>
      <c r="AC2" s="140"/>
      <c r="AD2" s="140"/>
      <c r="AE2" s="140"/>
      <c r="AF2" s="138"/>
      <c r="AG2" s="138"/>
      <c r="AH2" s="138"/>
      <c r="AI2" s="138"/>
      <c r="AJ2" s="138"/>
      <c r="AK2" s="138"/>
      <c r="AL2" s="138"/>
    </row>
    <row r="3" spans="1:63" s="141" customFormat="1" ht="8.25" customHeight="1" x14ac:dyDescent="0.3">
      <c r="A3" s="138"/>
      <c r="B3" s="138"/>
      <c r="C3" s="138"/>
      <c r="D3" s="138"/>
      <c r="E3" s="139"/>
      <c r="F3" s="138"/>
      <c r="G3" s="138"/>
      <c r="H3" s="138"/>
      <c r="I3" s="138"/>
      <c r="J3" s="138"/>
      <c r="K3" s="140"/>
      <c r="L3" s="140"/>
      <c r="M3" s="140"/>
      <c r="N3" s="140"/>
      <c r="O3" s="140"/>
      <c r="P3" s="140"/>
      <c r="Q3" s="140"/>
      <c r="R3" s="140"/>
      <c r="S3" s="140"/>
      <c r="T3" s="140"/>
      <c r="U3" s="140"/>
      <c r="V3" s="140"/>
      <c r="W3" s="140"/>
      <c r="X3" s="140"/>
      <c r="Y3" s="140"/>
      <c r="Z3" s="140"/>
      <c r="AA3" s="140"/>
      <c r="AB3" s="140"/>
      <c r="AC3" s="140"/>
      <c r="AD3" s="140"/>
      <c r="AE3" s="140"/>
      <c r="AF3" s="138"/>
      <c r="AG3" s="138"/>
      <c r="AH3" s="138"/>
      <c r="AI3" s="138"/>
      <c r="AJ3" s="138"/>
      <c r="AK3" s="138"/>
      <c r="AL3" s="138"/>
    </row>
    <row r="4" spans="1:63" s="141" customFormat="1" ht="18" x14ac:dyDescent="0.35">
      <c r="A4" s="138"/>
      <c r="B4" s="143" t="s">
        <v>141</v>
      </c>
      <c r="C4" s="144"/>
      <c r="D4" s="138"/>
      <c r="E4" s="139"/>
      <c r="F4" s="138"/>
      <c r="G4" s="138"/>
      <c r="H4" s="138"/>
      <c r="I4" s="138"/>
      <c r="J4" s="138"/>
      <c r="K4" s="140"/>
      <c r="L4" s="140"/>
      <c r="M4" s="140"/>
      <c r="N4" s="140"/>
      <c r="O4" s="140"/>
      <c r="P4" s="140"/>
      <c r="Q4" s="140"/>
      <c r="R4" s="140"/>
      <c r="S4" s="140"/>
      <c r="T4" s="140"/>
      <c r="U4" s="140"/>
      <c r="V4" s="140"/>
      <c r="W4" s="140"/>
      <c r="X4" s="140"/>
      <c r="Y4" s="140"/>
      <c r="Z4" s="140"/>
      <c r="AA4" s="140"/>
      <c r="AB4" s="140"/>
      <c r="AC4" s="140"/>
      <c r="AD4" s="140"/>
      <c r="AE4" s="140"/>
      <c r="AF4" s="138"/>
      <c r="AG4" s="138"/>
      <c r="AH4" s="138"/>
      <c r="AI4" s="138"/>
      <c r="AJ4" s="138"/>
      <c r="AK4" s="138"/>
      <c r="AL4" s="138"/>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row>
    <row r="5" spans="1:63" s="150" customFormat="1" ht="14.4" x14ac:dyDescent="0.25">
      <c r="A5" s="146"/>
      <c r="B5" s="146"/>
      <c r="C5" s="146"/>
      <c r="D5" s="146"/>
      <c r="E5" s="147"/>
      <c r="F5" s="146"/>
      <c r="G5" s="146"/>
      <c r="H5" s="146"/>
      <c r="I5" s="146"/>
      <c r="J5" s="146"/>
      <c r="K5" s="148"/>
      <c r="L5" s="148"/>
      <c r="M5" s="148"/>
      <c r="N5" s="148"/>
      <c r="O5" s="148"/>
      <c r="P5" s="148"/>
      <c r="Q5" s="148"/>
      <c r="R5" s="148"/>
      <c r="S5" s="148"/>
      <c r="T5" s="148"/>
      <c r="U5" s="148"/>
      <c r="V5" s="148"/>
      <c r="W5" s="148"/>
      <c r="X5" s="148"/>
      <c r="Y5" s="148"/>
      <c r="Z5" s="148"/>
      <c r="AA5" s="148"/>
      <c r="AB5" s="148"/>
      <c r="AC5" s="148"/>
      <c r="AD5" s="148"/>
      <c r="AE5" s="148"/>
      <c r="AF5" s="146"/>
      <c r="AG5" s="146"/>
      <c r="AH5" s="146"/>
      <c r="AI5" s="146"/>
      <c r="AJ5" s="146"/>
      <c r="AK5" s="146"/>
      <c r="AL5" s="146"/>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K5" s="149"/>
    </row>
    <row r="6" spans="1:63" s="150" customFormat="1" ht="15" customHeight="1" x14ac:dyDescent="0.25">
      <c r="A6" s="146"/>
      <c r="B6" s="146"/>
      <c r="C6" s="151" t="s">
        <v>123</v>
      </c>
      <c r="D6" s="152"/>
      <c r="E6" s="153"/>
      <c r="F6" s="152"/>
      <c r="G6" s="152"/>
      <c r="H6" s="152"/>
      <c r="I6" s="152"/>
      <c r="J6" s="146"/>
      <c r="K6" s="148"/>
      <c r="L6" s="148"/>
      <c r="M6" s="148"/>
      <c r="N6" s="148"/>
      <c r="O6" s="148"/>
      <c r="P6" s="148"/>
      <c r="Q6" s="148"/>
      <c r="R6" s="148"/>
      <c r="S6" s="148"/>
      <c r="T6" s="148"/>
      <c r="U6" s="148"/>
      <c r="V6" s="148"/>
      <c r="W6" s="148"/>
      <c r="X6" s="148"/>
      <c r="Y6" s="148"/>
      <c r="Z6" s="148"/>
      <c r="AA6" s="148"/>
      <c r="AB6" s="148"/>
      <c r="AC6" s="148"/>
      <c r="AD6" s="148"/>
      <c r="AE6" s="148"/>
      <c r="AF6" s="146"/>
      <c r="AG6" s="146"/>
      <c r="AH6" s="146"/>
      <c r="AI6" s="146"/>
      <c r="AJ6" s="146"/>
      <c r="AK6" s="146"/>
      <c r="AL6" s="146"/>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row>
    <row r="7" spans="1:63" s="150" customFormat="1" ht="11.25" customHeight="1" x14ac:dyDescent="0.25">
      <c r="A7" s="146"/>
      <c r="B7" s="146"/>
      <c r="C7" s="154"/>
      <c r="D7" s="154"/>
      <c r="E7" s="155"/>
      <c r="F7" s="154"/>
      <c r="G7" s="154"/>
      <c r="H7" s="154"/>
      <c r="I7" s="154"/>
      <c r="J7" s="146"/>
      <c r="K7" s="148"/>
      <c r="L7" s="148"/>
      <c r="M7" s="148"/>
      <c r="N7" s="148"/>
      <c r="O7" s="148"/>
      <c r="P7" s="148"/>
      <c r="Q7" s="148"/>
      <c r="R7" s="148"/>
      <c r="S7" s="148"/>
      <c r="T7" s="148"/>
      <c r="U7" s="148"/>
      <c r="V7" s="148"/>
      <c r="W7" s="148"/>
      <c r="X7" s="148"/>
      <c r="Y7" s="148"/>
      <c r="Z7" s="148"/>
      <c r="AA7" s="148"/>
      <c r="AB7" s="148"/>
      <c r="AC7" s="148"/>
      <c r="AD7" s="148"/>
      <c r="AE7" s="148"/>
      <c r="AF7" s="146"/>
      <c r="AG7" s="146"/>
      <c r="AH7" s="146"/>
      <c r="AI7" s="146"/>
      <c r="AJ7" s="146"/>
      <c r="AK7" s="146"/>
      <c r="AL7" s="146"/>
      <c r="AM7" s="149"/>
      <c r="AN7" s="149"/>
      <c r="AO7" s="149"/>
      <c r="AP7" s="149"/>
      <c r="AQ7" s="149"/>
      <c r="AR7" s="149"/>
      <c r="AS7" s="149"/>
      <c r="AT7" s="149"/>
      <c r="AU7" s="149"/>
      <c r="AV7" s="149"/>
      <c r="AW7" s="149"/>
      <c r="AX7" s="149"/>
      <c r="AY7" s="149"/>
      <c r="AZ7" s="149"/>
      <c r="BA7" s="149"/>
      <c r="BB7" s="149"/>
      <c r="BC7" s="149"/>
      <c r="BD7" s="149"/>
      <c r="BE7" s="149"/>
      <c r="BF7" s="149"/>
      <c r="BG7" s="149"/>
      <c r="BH7" s="149"/>
      <c r="BI7" s="149"/>
      <c r="BJ7" s="149"/>
      <c r="BK7" s="149"/>
    </row>
    <row r="8" spans="1:63" s="150" customFormat="1" ht="19.5" customHeight="1" x14ac:dyDescent="0.25">
      <c r="A8" s="146"/>
      <c r="B8" s="146"/>
      <c r="C8" s="156" t="s">
        <v>95</v>
      </c>
      <c r="D8" s="146"/>
      <c r="E8" s="147"/>
      <c r="F8" s="146"/>
      <c r="G8" s="146"/>
      <c r="H8" s="146"/>
      <c r="I8" s="154"/>
      <c r="J8" s="146"/>
      <c r="K8" s="148"/>
      <c r="L8" s="148"/>
      <c r="M8" s="148"/>
      <c r="N8" s="148"/>
      <c r="O8" s="148"/>
      <c r="P8" s="148"/>
      <c r="Q8" s="148"/>
      <c r="R8" s="148"/>
      <c r="S8" s="148"/>
      <c r="T8" s="148"/>
      <c r="U8" s="148"/>
      <c r="V8" s="148"/>
      <c r="W8" s="148"/>
      <c r="X8" s="148"/>
      <c r="Y8" s="148"/>
      <c r="Z8" s="148"/>
      <c r="AA8" s="148"/>
      <c r="AB8" s="148"/>
      <c r="AC8" s="148"/>
      <c r="AD8" s="148"/>
      <c r="AE8" s="148"/>
      <c r="AF8" s="146"/>
      <c r="AG8" s="146"/>
      <c r="AH8" s="146"/>
      <c r="AI8" s="146"/>
      <c r="AJ8" s="146"/>
      <c r="AK8" s="146"/>
      <c r="AL8" s="146"/>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149"/>
      <c r="BK8" s="149"/>
    </row>
    <row r="9" spans="1:63" s="150" customFormat="1" ht="7.5" customHeight="1" x14ac:dyDescent="0.25">
      <c r="A9" s="146"/>
      <c r="B9" s="146"/>
      <c r="C9" s="157"/>
      <c r="D9" s="146"/>
      <c r="E9" s="147"/>
      <c r="F9" s="146"/>
      <c r="G9" s="146"/>
      <c r="H9" s="146"/>
      <c r="I9" s="154"/>
      <c r="J9" s="146"/>
      <c r="K9" s="148"/>
      <c r="L9" s="148"/>
      <c r="M9" s="148"/>
      <c r="N9" s="148"/>
      <c r="O9" s="148"/>
      <c r="P9" s="148"/>
      <c r="Q9" s="148"/>
      <c r="R9" s="148"/>
      <c r="S9" s="148"/>
      <c r="T9" s="148"/>
      <c r="U9" s="148"/>
      <c r="V9" s="148"/>
      <c r="W9" s="148"/>
      <c r="X9" s="148"/>
      <c r="Y9" s="148"/>
      <c r="Z9" s="148"/>
      <c r="AA9" s="148"/>
      <c r="AB9" s="148"/>
      <c r="AC9" s="148"/>
      <c r="AD9" s="148"/>
      <c r="AE9" s="148"/>
      <c r="AF9" s="146"/>
      <c r="AG9" s="146"/>
      <c r="AH9" s="146"/>
      <c r="AI9" s="146"/>
      <c r="AJ9" s="146"/>
      <c r="AK9" s="146"/>
      <c r="AL9" s="146"/>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row>
    <row r="10" spans="1:63" s="150" customFormat="1" ht="21.75" customHeight="1" x14ac:dyDescent="0.25">
      <c r="A10" s="146"/>
      <c r="B10" s="146"/>
      <c r="C10" s="344" t="s">
        <v>143</v>
      </c>
      <c r="D10" s="344"/>
      <c r="E10" s="344"/>
      <c r="F10" s="344"/>
      <c r="G10" s="344"/>
      <c r="H10" s="344"/>
      <c r="I10" s="344"/>
      <c r="J10" s="146"/>
      <c r="K10" s="148"/>
      <c r="L10" s="335" t="s">
        <v>137</v>
      </c>
      <c r="M10" s="335"/>
      <c r="N10" s="335"/>
      <c r="O10" s="335"/>
      <c r="P10" s="335"/>
      <c r="Q10" s="335"/>
      <c r="R10" s="335"/>
      <c r="S10" s="335"/>
      <c r="T10" s="335"/>
      <c r="U10" s="148"/>
      <c r="V10" s="148"/>
      <c r="W10" s="148"/>
      <c r="X10" s="148"/>
      <c r="Y10" s="148"/>
      <c r="Z10" s="148"/>
      <c r="AA10" s="148"/>
      <c r="AB10" s="148"/>
      <c r="AC10" s="148"/>
      <c r="AD10" s="148"/>
      <c r="AE10" s="148"/>
      <c r="AF10" s="146"/>
      <c r="AG10" s="146"/>
      <c r="AH10" s="146"/>
      <c r="AI10" s="146"/>
      <c r="AJ10" s="146"/>
      <c r="AK10" s="146"/>
      <c r="AL10" s="146"/>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row>
    <row r="11" spans="1:63" s="150" customFormat="1" ht="19.5" customHeight="1" thickBot="1" x14ac:dyDescent="0.3">
      <c r="A11" s="146"/>
      <c r="B11" s="146"/>
      <c r="C11" s="344"/>
      <c r="D11" s="344"/>
      <c r="E11" s="344"/>
      <c r="F11" s="344"/>
      <c r="G11" s="344"/>
      <c r="H11" s="344"/>
      <c r="I11" s="344"/>
      <c r="J11" s="146"/>
      <c r="K11" s="148"/>
      <c r="L11" s="336" t="s">
        <v>42</v>
      </c>
      <c r="M11" s="337"/>
      <c r="N11" s="337"/>
      <c r="O11" s="337"/>
      <c r="P11" s="337"/>
      <c r="Q11" s="337"/>
      <c r="R11" s="337"/>
      <c r="S11" s="337"/>
      <c r="T11" s="337"/>
      <c r="U11" s="148"/>
      <c r="V11" s="148"/>
      <c r="W11" s="148"/>
      <c r="X11" s="148"/>
      <c r="Y11" s="148"/>
      <c r="Z11" s="148"/>
      <c r="AA11" s="148"/>
      <c r="AB11" s="148"/>
      <c r="AC11" s="148"/>
      <c r="AD11" s="148"/>
      <c r="AE11" s="148"/>
      <c r="AF11" s="146"/>
      <c r="AG11" s="146"/>
      <c r="AH11" s="146"/>
      <c r="AI11" s="146"/>
      <c r="AJ11" s="146"/>
      <c r="AK11" s="146"/>
      <c r="AL11" s="146"/>
      <c r="AM11" s="149"/>
      <c r="AN11" s="149"/>
      <c r="AO11" s="149"/>
      <c r="AP11" s="149"/>
      <c r="AQ11" s="149"/>
      <c r="AR11" s="149"/>
      <c r="AS11" s="149"/>
      <c r="AT11" s="149"/>
      <c r="AU11" s="149"/>
      <c r="AV11" s="149"/>
      <c r="AW11" s="149"/>
      <c r="AX11" s="149"/>
      <c r="AY11" s="149"/>
      <c r="AZ11" s="149"/>
      <c r="BA11" s="149"/>
      <c r="BB11" s="149"/>
      <c r="BC11" s="149"/>
      <c r="BD11" s="149"/>
      <c r="BE11" s="149"/>
      <c r="BF11" s="149"/>
      <c r="BG11" s="149"/>
      <c r="BH11" s="149"/>
      <c r="BI11" s="149"/>
      <c r="BJ11" s="149"/>
      <c r="BK11" s="149"/>
    </row>
    <row r="12" spans="1:63" s="150" customFormat="1" ht="7.5" customHeight="1" x14ac:dyDescent="0.25">
      <c r="A12" s="146"/>
      <c r="B12" s="146"/>
      <c r="C12" s="146"/>
      <c r="D12" s="146"/>
      <c r="E12" s="147"/>
      <c r="F12" s="146"/>
      <c r="G12" s="146"/>
      <c r="H12" s="146"/>
      <c r="I12" s="146"/>
      <c r="J12" s="146"/>
      <c r="K12" s="148"/>
      <c r="L12" s="158"/>
      <c r="M12" s="159"/>
      <c r="N12" s="159"/>
      <c r="O12" s="159"/>
      <c r="P12" s="159"/>
      <c r="Q12" s="159"/>
      <c r="R12" s="159"/>
      <c r="S12" s="159"/>
      <c r="T12" s="160"/>
      <c r="U12" s="148"/>
      <c r="V12" s="148"/>
      <c r="W12" s="148"/>
      <c r="X12" s="148"/>
      <c r="Y12" s="148"/>
      <c r="Z12" s="148"/>
      <c r="AA12" s="148"/>
      <c r="AB12" s="148"/>
      <c r="AC12" s="148"/>
      <c r="AD12" s="148"/>
      <c r="AE12" s="148"/>
      <c r="AF12" s="146"/>
      <c r="AG12" s="146"/>
      <c r="AH12" s="146"/>
      <c r="AI12" s="146"/>
      <c r="AJ12" s="146"/>
      <c r="AK12" s="146"/>
      <c r="AL12" s="146"/>
      <c r="AM12" s="149"/>
      <c r="AN12" s="149"/>
      <c r="AO12" s="149"/>
      <c r="AP12" s="149"/>
      <c r="AQ12" s="149"/>
      <c r="AR12" s="149"/>
      <c r="AS12" s="149"/>
      <c r="AT12" s="149"/>
      <c r="AU12" s="149"/>
      <c r="AV12" s="149"/>
      <c r="AW12" s="149"/>
      <c r="AX12" s="149"/>
      <c r="AY12" s="149"/>
      <c r="AZ12" s="149"/>
      <c r="BA12" s="149"/>
      <c r="BB12" s="149"/>
      <c r="BC12" s="149"/>
      <c r="BD12" s="149"/>
      <c r="BE12" s="149"/>
      <c r="BF12" s="149"/>
      <c r="BG12" s="149"/>
      <c r="BH12" s="149"/>
      <c r="BI12" s="149"/>
      <c r="BJ12" s="149"/>
      <c r="BK12" s="149"/>
    </row>
    <row r="13" spans="1:63" s="150" customFormat="1" ht="21.75" customHeight="1" x14ac:dyDescent="0.25">
      <c r="A13" s="146"/>
      <c r="B13" s="146"/>
      <c r="C13" s="161" t="s">
        <v>125</v>
      </c>
      <c r="D13" s="146"/>
      <c r="E13" s="147"/>
      <c r="F13" s="146"/>
      <c r="G13" s="146"/>
      <c r="H13" s="146"/>
      <c r="I13" s="146"/>
      <c r="J13" s="146"/>
      <c r="K13" s="148"/>
      <c r="L13" s="162"/>
      <c r="M13" s="163" t="s">
        <v>100</v>
      </c>
      <c r="N13" s="164"/>
      <c r="O13" s="164"/>
      <c r="P13" s="164"/>
      <c r="Q13" s="164"/>
      <c r="R13" s="164"/>
      <c r="S13" s="164"/>
      <c r="T13" s="165"/>
      <c r="U13" s="148"/>
      <c r="V13" s="172"/>
      <c r="W13" s="172"/>
      <c r="X13" s="148"/>
      <c r="Y13" s="148"/>
      <c r="Z13" s="148"/>
      <c r="AA13" s="148"/>
      <c r="AB13" s="148"/>
      <c r="AC13" s="148"/>
      <c r="AD13" s="148"/>
      <c r="AE13" s="148"/>
      <c r="AF13" s="146"/>
      <c r="AG13" s="146"/>
      <c r="AH13" s="146"/>
      <c r="AI13" s="146"/>
      <c r="AJ13" s="146"/>
      <c r="AK13" s="146"/>
      <c r="AL13" s="146"/>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row>
    <row r="14" spans="1:63" s="150" customFormat="1" ht="15" customHeight="1" x14ac:dyDescent="0.25">
      <c r="A14" s="146"/>
      <c r="B14" s="146"/>
      <c r="C14" s="146"/>
      <c r="D14" s="166" t="s">
        <v>10</v>
      </c>
      <c r="E14" s="338" t="s">
        <v>114</v>
      </c>
      <c r="F14" s="339"/>
      <c r="G14" s="340"/>
      <c r="H14" s="146"/>
      <c r="I14" s="146"/>
      <c r="J14" s="146"/>
      <c r="K14" s="148"/>
      <c r="L14" s="162"/>
      <c r="M14" s="164"/>
      <c r="N14" s="164"/>
      <c r="O14" s="164"/>
      <c r="P14" s="164"/>
      <c r="Q14" s="164"/>
      <c r="R14" s="164"/>
      <c r="S14" s="164"/>
      <c r="T14" s="165"/>
      <c r="U14" s="148"/>
      <c r="V14" s="172"/>
      <c r="W14" s="172"/>
      <c r="X14" s="148"/>
      <c r="Y14" s="148"/>
      <c r="Z14" s="148"/>
      <c r="AA14" s="148"/>
      <c r="AB14" s="148"/>
      <c r="AC14" s="148"/>
      <c r="AD14" s="148"/>
      <c r="AE14" s="148"/>
      <c r="AF14" s="146"/>
      <c r="AG14" s="146"/>
      <c r="AH14" s="146"/>
      <c r="AI14" s="146"/>
      <c r="AJ14" s="146"/>
      <c r="AK14" s="146"/>
      <c r="AL14" s="146"/>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row>
    <row r="15" spans="1:63" s="150" customFormat="1" ht="15" customHeight="1" x14ac:dyDescent="0.25">
      <c r="A15" s="146"/>
      <c r="B15" s="146"/>
      <c r="C15" s="146"/>
      <c r="D15" s="166" t="s">
        <v>11</v>
      </c>
      <c r="E15" s="338" t="s">
        <v>132</v>
      </c>
      <c r="F15" s="340"/>
      <c r="G15" s="146"/>
      <c r="H15" s="146"/>
      <c r="I15" s="146"/>
      <c r="J15" s="146"/>
      <c r="K15" s="148"/>
      <c r="L15" s="162"/>
      <c r="M15" s="167" t="s">
        <v>99</v>
      </c>
      <c r="N15" s="168"/>
      <c r="O15" s="164"/>
      <c r="P15" s="164"/>
      <c r="Q15" s="164"/>
      <c r="R15" s="164"/>
      <c r="S15" s="164"/>
      <c r="T15" s="165"/>
      <c r="U15" s="148"/>
      <c r="V15" s="172"/>
      <c r="W15" s="172"/>
      <c r="X15" s="148"/>
      <c r="Y15" s="148"/>
      <c r="Z15" s="148"/>
      <c r="AA15" s="148"/>
      <c r="AB15" s="148"/>
      <c r="AC15" s="148"/>
      <c r="AD15" s="148"/>
      <c r="AE15" s="148"/>
      <c r="AF15" s="146"/>
      <c r="AG15" s="146"/>
      <c r="AH15" s="146"/>
      <c r="AI15" s="146"/>
      <c r="AJ15" s="146"/>
      <c r="AK15" s="146"/>
      <c r="AL15" s="146"/>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row>
    <row r="16" spans="1:63" s="150" customFormat="1" ht="15" customHeight="1" x14ac:dyDescent="0.25">
      <c r="A16" s="146"/>
      <c r="B16" s="146"/>
      <c r="C16" s="146"/>
      <c r="D16" s="166" t="s">
        <v>126</v>
      </c>
      <c r="E16" s="345">
        <v>43435</v>
      </c>
      <c r="F16" s="346"/>
      <c r="H16" s="146"/>
      <c r="I16" s="146"/>
      <c r="J16" s="146"/>
      <c r="K16" s="148"/>
      <c r="L16" s="162"/>
      <c r="M16" s="169" t="str">
        <f>CONCATENATE("The TU is required to save:   ",TEXT(E18,"0.000%"))</f>
        <v>The TU is required to save:   5.000%</v>
      </c>
      <c r="N16" s="170"/>
      <c r="O16" s="164"/>
      <c r="P16" s="164"/>
      <c r="Q16" s="164"/>
      <c r="R16" s="164"/>
      <c r="S16" s="164"/>
      <c r="T16" s="165"/>
      <c r="U16" s="148"/>
      <c r="V16" s="171">
        <f>E18</f>
        <v>0.05</v>
      </c>
      <c r="W16" s="171"/>
      <c r="X16" s="171"/>
      <c r="Y16" s="172"/>
      <c r="Z16" s="172"/>
      <c r="AA16" s="172"/>
      <c r="AB16" s="148"/>
      <c r="AC16" s="148"/>
      <c r="AD16" s="148"/>
      <c r="AE16" s="148"/>
      <c r="AF16" s="146"/>
      <c r="AG16" s="146"/>
      <c r="AH16" s="146"/>
      <c r="AI16" s="146"/>
      <c r="AJ16" s="146"/>
      <c r="AK16" s="146"/>
      <c r="AL16" s="146"/>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row>
    <row r="17" spans="1:63" s="150" customFormat="1" ht="15" customHeight="1" x14ac:dyDescent="0.25">
      <c r="A17" s="146"/>
      <c r="B17" s="146"/>
      <c r="C17" s="146"/>
      <c r="D17" s="166"/>
      <c r="E17" s="147"/>
      <c r="F17" s="166"/>
      <c r="G17" s="146"/>
      <c r="H17" s="146"/>
      <c r="I17" s="146"/>
      <c r="J17" s="146"/>
      <c r="K17" s="148"/>
      <c r="L17" s="162"/>
      <c r="M17" s="173" t="str">
        <f>CONCATENATE("The TU is forecast to ",IF(G30&gt;G24,"increase in SEC by ","decrease in SEC by "),TEXT(ABS(100*(G24-G30)/G24),"#0.000"),"% compared base year.")</f>
        <v>The TU is forecast to increase in SEC by 7.517% compared base year.</v>
      </c>
      <c r="N17" s="164"/>
      <c r="O17" s="164"/>
      <c r="P17" s="164"/>
      <c r="Q17" s="164"/>
      <c r="R17" s="164"/>
      <c r="S17" s="164"/>
      <c r="T17" s="165"/>
      <c r="U17" s="148"/>
      <c r="V17" s="172"/>
      <c r="W17" s="172"/>
      <c r="X17" s="172"/>
      <c r="Y17" s="172"/>
      <c r="Z17" s="172"/>
      <c r="AA17" s="172"/>
      <c r="AB17" s="148"/>
      <c r="AC17" s="148"/>
      <c r="AD17" s="148"/>
      <c r="AE17" s="148"/>
      <c r="AF17" s="146"/>
      <c r="AG17" s="146"/>
      <c r="AH17" s="146"/>
      <c r="AI17" s="146"/>
      <c r="AJ17" s="146"/>
      <c r="AK17" s="146"/>
      <c r="AL17" s="146"/>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row>
    <row r="18" spans="1:63" s="150" customFormat="1" ht="15" customHeight="1" x14ac:dyDescent="0.25">
      <c r="A18" s="146"/>
      <c r="B18" s="146"/>
      <c r="C18" s="146"/>
      <c r="D18" s="166" t="s">
        <v>90</v>
      </c>
      <c r="E18" s="174">
        <v>0.05</v>
      </c>
      <c r="F18" s="166"/>
      <c r="H18" s="146"/>
      <c r="I18" s="146"/>
      <c r="J18" s="146"/>
      <c r="K18" s="148"/>
      <c r="L18" s="162"/>
      <c r="M18" s="262" t="str">
        <f>IF((((G24*(1-E18))-G30)*G28*(G29/G27)*44/12000)&lt;0,CONCATENATE("As the target is ",TEXT(E18,"0.000%"),", the TU will fail by ",TEXT(ROUNDUP(ABS(((G24*(1-E18))-G30)*G28*(G29/G27)*44/12000),0),"#,#0")," tonnes CO2, at a cost of  £",TEXT(12*ROUNDUP(ABS(((G24*(1-E18))-G30)*G28*(G29/G27)*44/12000),0),"#,#0")),CONCATENATE("As the target is ",TEXT(E18,"0.000%"),", the TU will pass by ",TEXT(ROUNDDOWN(ABS(((G24*(1-E18))-G30)*G28*(G29/G27)*44/12000),0),"#,#0")," tonnes CO2."))</f>
        <v>As the target is 5.000%, the TU will fail by 1,448 tonnes CO2, at a cost of  £17,376</v>
      </c>
      <c r="N18" s="164"/>
      <c r="O18" s="164"/>
      <c r="P18" s="164"/>
      <c r="Q18" s="164"/>
      <c r="R18" s="164"/>
      <c r="S18" s="164"/>
      <c r="T18" s="165"/>
      <c r="U18" s="148"/>
      <c r="V18" s="172"/>
      <c r="W18" s="172"/>
      <c r="X18" s="172"/>
      <c r="Y18" s="172"/>
      <c r="Z18" s="172"/>
      <c r="AA18" s="172"/>
      <c r="AB18" s="148"/>
      <c r="AC18" s="148"/>
      <c r="AD18" s="148"/>
      <c r="AE18" s="148"/>
      <c r="AF18" s="146"/>
      <c r="AG18" s="146"/>
      <c r="AH18" s="146"/>
      <c r="AI18" s="146"/>
      <c r="AJ18" s="146"/>
      <c r="AK18" s="146"/>
      <c r="AL18" s="146"/>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row>
    <row r="19" spans="1:63" s="150" customFormat="1" ht="15" customHeight="1" x14ac:dyDescent="0.25">
      <c r="A19" s="146"/>
      <c r="B19" s="146"/>
      <c r="C19" s="146"/>
      <c r="D19" s="166"/>
      <c r="E19" s="147"/>
      <c r="F19" s="166"/>
      <c r="G19" s="146"/>
      <c r="H19" s="146"/>
      <c r="I19" s="263"/>
      <c r="J19" s="146"/>
      <c r="K19" s="148"/>
      <c r="L19" s="162"/>
      <c r="M19" s="164"/>
      <c r="N19" s="164"/>
      <c r="O19" s="164"/>
      <c r="P19" s="164"/>
      <c r="Q19" s="164"/>
      <c r="R19" s="164"/>
      <c r="S19" s="164"/>
      <c r="T19" s="165"/>
      <c r="U19" s="148"/>
      <c r="V19" s="172"/>
      <c r="W19" s="172"/>
      <c r="X19" s="172"/>
      <c r="Y19" s="172"/>
      <c r="Z19" s="172"/>
      <c r="AA19" s="172"/>
      <c r="AB19" s="148"/>
      <c r="AC19" s="148"/>
      <c r="AD19" s="148"/>
      <c r="AE19" s="148"/>
      <c r="AF19" s="146"/>
      <c r="AG19" s="146"/>
      <c r="AH19" s="146"/>
      <c r="AI19" s="146"/>
      <c r="AJ19" s="146"/>
      <c r="AK19" s="146"/>
      <c r="AL19" s="146"/>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row>
    <row r="20" spans="1:63" s="150" customFormat="1" ht="15" customHeight="1" x14ac:dyDescent="0.25">
      <c r="A20" s="146"/>
      <c r="B20" s="146"/>
      <c r="C20" s="175" t="s">
        <v>14</v>
      </c>
      <c r="D20" s="166"/>
      <c r="E20" s="147"/>
      <c r="F20" s="166"/>
      <c r="G20" s="205" t="str">
        <f>CONCATENATE("TU 12 months ending ",TEXT(E16,"MMM YY"))</f>
        <v>TU 12 months ending Dec 18</v>
      </c>
      <c r="H20" s="146"/>
      <c r="I20" s="264" t="str">
        <f>IF(COUNTIF(K98:K112,"Must set a base year for this product")=1,"Base Year for new product",IF(COUNTIF(K98:K112,"Must set a base year for this product")&gt;1,"Base Year for new products",""))</f>
        <v>Base Year for new product</v>
      </c>
      <c r="J20" s="146"/>
      <c r="K20" s="148"/>
      <c r="L20" s="162"/>
      <c r="M20" s="167" t="s">
        <v>93</v>
      </c>
      <c r="N20" s="164"/>
      <c r="O20" s="164"/>
      <c r="P20" s="164"/>
      <c r="Q20" s="164"/>
      <c r="R20" s="164"/>
      <c r="S20" s="164"/>
      <c r="T20" s="165"/>
      <c r="U20" s="148"/>
      <c r="V20" s="172"/>
      <c r="W20" s="172"/>
      <c r="X20" s="172"/>
      <c r="Y20" s="172"/>
      <c r="Z20" s="172"/>
      <c r="AA20" s="172"/>
      <c r="AB20" s="148"/>
      <c r="AC20" s="148"/>
      <c r="AD20" s="148"/>
      <c r="AE20" s="148"/>
      <c r="AF20" s="146"/>
      <c r="AG20" s="146"/>
      <c r="AH20" s="146"/>
      <c r="AI20" s="146"/>
      <c r="AJ20" s="146"/>
      <c r="AK20" s="146"/>
      <c r="AL20" s="146"/>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row>
    <row r="21" spans="1:63" s="150" customFormat="1" ht="15" customHeight="1" x14ac:dyDescent="0.3">
      <c r="A21" s="146"/>
      <c r="B21" s="146"/>
      <c r="C21" s="342" t="s">
        <v>6</v>
      </c>
      <c r="D21" s="146" t="s">
        <v>84</v>
      </c>
      <c r="E21" s="147" t="s">
        <v>15</v>
      </c>
      <c r="F21" s="146"/>
      <c r="G21" s="176">
        <f>G56+G73+I73</f>
        <v>26858676.800000001</v>
      </c>
      <c r="H21" s="146"/>
      <c r="I21" s="228">
        <f>SUMIF($K$98:$K$112,"Must set a base year for this product",$M$98:$M$112)</f>
        <v>10896890</v>
      </c>
      <c r="J21" s="265"/>
      <c r="K21" s="148"/>
      <c r="L21" s="162"/>
      <c r="M21" s="177" t="str">
        <f>CONCATENATE("The energy which would have been used in the ",IF(I20="","base year using forecast target period production levels is:   ","revised base lines using forecast target period production levels is:   "),(TEXT((V21),"#,#0.000"))," kWh")</f>
        <v>The energy which would have been used in the revised base lines using forecast target period production levels is:   66,802,510.558 kWh</v>
      </c>
      <c r="N21" s="178"/>
      <c r="O21" s="178"/>
      <c r="P21" s="178"/>
      <c r="Q21" s="178"/>
      <c r="R21" s="178"/>
      <c r="S21" s="178"/>
      <c r="T21" s="165"/>
      <c r="U21" s="148"/>
      <c r="V21" s="246">
        <f>IF(ISERROR(G58),0,G58*G60)+IF(ISERROR(I58),0,I58*I60)+IF(ISERROR(K58),0,K58*K60)+IF(ISERROR(M58),0,M58*M60)+IF(ISERROR(O58),0,O58*O60)+
IF(ISERROR(G75),0,G75*G77)+IF(ISERROR(I75),0,I75*I77)+IF(ISERROR(K75),0,K75*K77)+IF(ISERROR(M75),0,M75*M77)+IF(ISERROR(O75),0,O75*O77)+
IF(ISERROR(G92),0,G92*G94)+IF(ISERROR(I92),0,I92*I94)+IF(ISERROR(K92),0,K92*K94)+IF(ISERROR(M92),0,M92*M94)+IF(ISERROR(O92),0,O92*O94)</f>
        <v>66802510.558441296</v>
      </c>
      <c r="W21" s="172"/>
      <c r="X21" s="172"/>
      <c r="Y21" s="172"/>
      <c r="Z21" s="172"/>
      <c r="AA21" s="172"/>
      <c r="AB21" s="148"/>
      <c r="AC21" s="148"/>
      <c r="AD21" s="148"/>
      <c r="AE21" s="148"/>
      <c r="AF21" s="146"/>
      <c r="AG21" s="146"/>
      <c r="AH21" s="146"/>
      <c r="AI21" s="146"/>
      <c r="AJ21" s="146"/>
      <c r="AK21" s="146"/>
      <c r="AL21" s="146"/>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row>
    <row r="22" spans="1:63" s="150" customFormat="1" ht="15" customHeight="1" x14ac:dyDescent="0.25">
      <c r="A22" s="146"/>
      <c r="B22" s="146"/>
      <c r="C22" s="342"/>
      <c r="D22" s="146" t="s">
        <v>76</v>
      </c>
      <c r="E22" s="147" t="s">
        <v>59</v>
      </c>
      <c r="F22" s="146"/>
      <c r="G22" s="176">
        <f>G51+G68+I68</f>
        <v>41963</v>
      </c>
      <c r="H22" s="146"/>
      <c r="I22" s="228">
        <f>SUMIF($K$98:$K$112,"Must set a base year for this product",$O$98:$O$112)</f>
        <v>12654</v>
      </c>
      <c r="J22" s="265"/>
      <c r="K22" s="148"/>
      <c r="L22" s="162"/>
      <c r="M22" s="179" t="s">
        <v>131</v>
      </c>
      <c r="N22" s="179"/>
      <c r="O22" s="179"/>
      <c r="P22" s="179"/>
      <c r="Q22" s="179"/>
      <c r="R22" s="179"/>
      <c r="S22" s="179"/>
      <c r="T22" s="165"/>
      <c r="U22" s="148"/>
      <c r="V22" s="171">
        <f>V16</f>
        <v>0.05</v>
      </c>
      <c r="W22" s="172"/>
      <c r="X22" s="172"/>
      <c r="Y22" s="172"/>
      <c r="Z22" s="172"/>
      <c r="AA22" s="172"/>
      <c r="AB22" s="148"/>
      <c r="AC22" s="148"/>
      <c r="AD22" s="148"/>
      <c r="AE22" s="148"/>
      <c r="AF22" s="146"/>
      <c r="AG22" s="146"/>
      <c r="AH22" s="146"/>
      <c r="AI22" s="146"/>
      <c r="AJ22" s="146"/>
      <c r="AK22" s="146"/>
      <c r="AL22" s="146"/>
      <c r="AM22" s="149"/>
      <c r="AN22" s="149"/>
      <c r="AO22" s="149"/>
      <c r="AP22" s="149"/>
      <c r="AQ22" s="149"/>
      <c r="AR22" s="149"/>
      <c r="AS22" s="149"/>
      <c r="AT22" s="149"/>
      <c r="AU22" s="149"/>
      <c r="AV22" s="149"/>
      <c r="AW22" s="149"/>
      <c r="AX22" s="149"/>
      <c r="AY22" s="149"/>
      <c r="AZ22" s="149"/>
      <c r="BA22" s="149"/>
      <c r="BB22" s="149"/>
      <c r="BC22" s="149"/>
      <c r="BD22" s="149"/>
      <c r="BE22" s="149"/>
      <c r="BF22" s="149"/>
      <c r="BG22" s="149"/>
      <c r="BH22" s="149"/>
      <c r="BI22" s="149"/>
      <c r="BJ22" s="149"/>
      <c r="BK22" s="149"/>
    </row>
    <row r="23" spans="1:63" s="150" customFormat="1" ht="15" customHeight="1" x14ac:dyDescent="0.3">
      <c r="A23" s="146"/>
      <c r="B23" s="146"/>
      <c r="C23" s="342"/>
      <c r="D23" s="146" t="s">
        <v>83</v>
      </c>
      <c r="E23" s="147" t="s">
        <v>74</v>
      </c>
      <c r="F23" s="146"/>
      <c r="G23" s="176">
        <f>G57+G74+I74</f>
        <v>1445278.3236800001</v>
      </c>
      <c r="H23" s="146"/>
      <c r="I23" s="228">
        <f>SUMIF($K$98:$K$112,"Must set a base year for this product",$P$98:$P$112)</f>
        <v>589125.13970000006</v>
      </c>
      <c r="J23" s="265"/>
      <c r="K23" s="148"/>
      <c r="L23" s="162"/>
      <c r="M23" s="177" t="str">
        <f>CONCATENATE("The TU is required to save:   ",(TEXT(E18,"0.000%")))</f>
        <v>The TU is required to save:   5.000%</v>
      </c>
      <c r="N23" s="180"/>
      <c r="O23" s="180"/>
      <c r="P23" s="180"/>
      <c r="Q23" s="180"/>
      <c r="R23" s="180"/>
      <c r="S23" s="180"/>
      <c r="T23" s="165"/>
      <c r="U23" s="148"/>
      <c r="V23" s="246">
        <f>V21*(1-V22)</f>
        <v>63462385.030519232</v>
      </c>
      <c r="W23" s="181"/>
      <c r="X23" s="181"/>
      <c r="Y23" s="181"/>
      <c r="Z23" s="181"/>
      <c r="AA23" s="181"/>
      <c r="AB23" s="148"/>
      <c r="AC23" s="148"/>
      <c r="AD23" s="148"/>
      <c r="AE23" s="148"/>
      <c r="AF23" s="146"/>
      <c r="AG23" s="146"/>
      <c r="AH23" s="146"/>
      <c r="AI23" s="146"/>
      <c r="AJ23" s="146"/>
      <c r="AK23" s="146"/>
      <c r="AL23" s="146"/>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row>
    <row r="24" spans="1:63" s="150" customFormat="1" ht="15" customHeight="1" x14ac:dyDescent="0.25">
      <c r="A24" s="146"/>
      <c r="B24" s="146"/>
      <c r="C24" s="342"/>
      <c r="D24" s="146" t="s">
        <v>88</v>
      </c>
      <c r="E24" s="147" t="s">
        <v>75</v>
      </c>
      <c r="F24" s="146"/>
      <c r="G24" s="182">
        <f>G21/G22</f>
        <v>640.05616376331534</v>
      </c>
      <c r="H24" s="146"/>
      <c r="I24" s="182">
        <f>I21/I22</f>
        <v>861.14193140508928</v>
      </c>
      <c r="J24" s="183"/>
      <c r="K24" s="148"/>
      <c r="L24" s="162"/>
      <c r="M24" s="169" t="str">
        <f>CONCATENATE("The energy target based on the NOVEM adjusted base year energy use is:   ",TEXT(V23,"#,#0.000")," kWh")</f>
        <v>The energy target based on the NOVEM adjusted base year energy use is:   63,462,385.031 kWh</v>
      </c>
      <c r="N24" s="180"/>
      <c r="O24" s="180"/>
      <c r="P24" s="180"/>
      <c r="Q24" s="180"/>
      <c r="R24" s="180"/>
      <c r="S24" s="180"/>
      <c r="T24" s="165"/>
      <c r="U24" s="148"/>
      <c r="V24" s="247">
        <f>G27</f>
        <v>64000000</v>
      </c>
      <c r="W24" s="181"/>
      <c r="X24" s="181"/>
      <c r="Y24" s="181"/>
      <c r="Z24" s="181"/>
      <c r="AA24" s="181"/>
      <c r="AB24" s="148"/>
      <c r="AC24" s="148"/>
      <c r="AD24" s="148"/>
      <c r="AE24" s="148"/>
      <c r="AF24" s="146"/>
      <c r="AG24" s="146"/>
      <c r="AH24" s="146"/>
      <c r="AI24" s="146"/>
      <c r="AJ24" s="146"/>
      <c r="AK24" s="146"/>
      <c r="AL24" s="146"/>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row>
    <row r="25" spans="1:63" s="150" customFormat="1" ht="15" customHeight="1" x14ac:dyDescent="0.25">
      <c r="A25" s="146"/>
      <c r="B25" s="146"/>
      <c r="C25" s="146"/>
      <c r="D25" s="266" t="str">
        <f>IF((SUM(G40:O40)=G21),"","Error: Primary energy of all products below made in the base year needs to match total for the target unit")</f>
        <v/>
      </c>
      <c r="E25" s="147"/>
      <c r="F25" s="166"/>
      <c r="G25" s="146"/>
      <c r="H25" s="146"/>
      <c r="I25" s="146"/>
      <c r="J25" s="146"/>
      <c r="K25" s="148"/>
      <c r="L25" s="162"/>
      <c r="M25" s="169" t="str">
        <f>CONCATENATE("The total primary energy use predicted for the target period is:   ",TEXT(V24,"#,#0.000")," kWh")</f>
        <v>The total primary energy use predicted for the target period is:   64,000,000.000 kWh</v>
      </c>
      <c r="N25" s="169"/>
      <c r="O25" s="169"/>
      <c r="P25" s="169"/>
      <c r="Q25" s="164"/>
      <c r="R25" s="164"/>
      <c r="S25" s="164"/>
      <c r="T25" s="165"/>
      <c r="U25" s="148"/>
      <c r="V25" s="172"/>
      <c r="W25" s="172"/>
      <c r="X25" s="148"/>
      <c r="Y25" s="148"/>
      <c r="Z25" s="148"/>
      <c r="AA25" s="148"/>
      <c r="AB25" s="148"/>
      <c r="AC25" s="148"/>
      <c r="AD25" s="148"/>
      <c r="AE25" s="148"/>
      <c r="AF25" s="146"/>
      <c r="AG25" s="146"/>
      <c r="AH25" s="146"/>
      <c r="AI25" s="146"/>
      <c r="AJ25" s="146"/>
      <c r="AK25" s="146"/>
      <c r="AL25" s="146"/>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c r="BI25" s="149"/>
      <c r="BJ25" s="149"/>
      <c r="BK25" s="149"/>
    </row>
    <row r="26" spans="1:63" s="150" customFormat="1" ht="15" customHeight="1" x14ac:dyDescent="0.25">
      <c r="A26" s="146"/>
      <c r="B26" s="146"/>
      <c r="C26" s="146"/>
      <c r="D26" s="166"/>
      <c r="E26" s="147"/>
      <c r="F26" s="166"/>
      <c r="G26" s="146"/>
      <c r="H26" s="146"/>
      <c r="I26" s="146"/>
      <c r="J26" s="146"/>
      <c r="K26" s="148"/>
      <c r="L26" s="162"/>
      <c r="M26" s="173" t="str">
        <f>CONCATENATE("The TU is forecast to ",IF(V24&gt;V21,"increase energy use by ","decrease energy use by "),TEXT(ABS(100*(V21-V24)/V21),"#0.000"),"% compared to the revised base year.")</f>
        <v>The TU is forecast to decrease energy use by 4.195% compared to the revised base year.</v>
      </c>
      <c r="N26" s="169"/>
      <c r="O26" s="169"/>
      <c r="P26" s="169"/>
      <c r="Q26" s="164"/>
      <c r="R26" s="164"/>
      <c r="S26" s="164"/>
      <c r="T26" s="165"/>
      <c r="U26" s="148"/>
      <c r="V26" s="172"/>
      <c r="W26" s="172"/>
      <c r="X26" s="148"/>
      <c r="Y26" s="148"/>
      <c r="Z26" s="148"/>
      <c r="AA26" s="148"/>
      <c r="AB26" s="148"/>
      <c r="AC26" s="148"/>
      <c r="AD26" s="148"/>
      <c r="AE26" s="148"/>
      <c r="AF26" s="146"/>
      <c r="AG26" s="146"/>
      <c r="AH26" s="146"/>
      <c r="AI26" s="146"/>
      <c r="AJ26" s="146"/>
      <c r="AK26" s="146"/>
      <c r="AL26" s="146"/>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row>
    <row r="27" spans="1:63" s="150" customFormat="1" ht="15" customHeight="1" x14ac:dyDescent="0.25">
      <c r="A27" s="146"/>
      <c r="B27" s="146"/>
      <c r="C27" s="342" t="s">
        <v>130</v>
      </c>
      <c r="D27" s="146" t="s">
        <v>84</v>
      </c>
      <c r="E27" s="147" t="s">
        <v>15</v>
      </c>
      <c r="F27" s="146"/>
      <c r="G27" s="176">
        <v>64000000</v>
      </c>
      <c r="H27" s="146"/>
      <c r="I27" s="347"/>
      <c r="J27" s="347"/>
      <c r="K27" s="148"/>
      <c r="L27" s="162"/>
      <c r="M27" s="267" t="str">
        <f>IF(((V23-V24)*(G29/G27)*44/12000)&lt;0,CONCATENATE("As the target is ",TEXT(E18,"0.000%"),", the TU will fail by ",TEXT(ROUNDUP(ABS((V23-V24)*(G29/G27)*44/12000),0),"#,#0")," tonnes CO2 at a cost of £",TEXT(12*ROUNDUP(ABS((V23-V24)*(G29/G27)*44/12000),0),"#,#0")),CONCATENATE("As the target is ",TEXT(E18,"0.000%"),", the TU will pass by ",TEXT(ROUNDDOWN(ABS((V23-V24)*(G29/G27)*44/12000),0),"#,#0")," tonnes CO2."))</f>
        <v>As the target is 5.000%, the TU will fail by 105 tonnes CO2 at a cost of £1,260</v>
      </c>
      <c r="N27" s="178"/>
      <c r="O27" s="178"/>
      <c r="P27" s="178"/>
      <c r="Q27" s="184"/>
      <c r="R27" s="164"/>
      <c r="S27" s="164"/>
      <c r="T27" s="165"/>
      <c r="U27" s="148"/>
      <c r="V27" s="172"/>
      <c r="W27" s="172"/>
      <c r="X27" s="148"/>
      <c r="Y27" s="148"/>
      <c r="Z27" s="148"/>
      <c r="AA27" s="148"/>
      <c r="AB27" s="148"/>
      <c r="AC27" s="148"/>
      <c r="AD27" s="148"/>
      <c r="AE27" s="148"/>
      <c r="AF27" s="146"/>
      <c r="AG27" s="146"/>
      <c r="AH27" s="146"/>
      <c r="AI27" s="146"/>
      <c r="AJ27" s="146"/>
      <c r="AK27" s="146"/>
      <c r="AL27" s="146"/>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row>
    <row r="28" spans="1:63" s="150" customFormat="1" ht="15" customHeight="1" x14ac:dyDescent="0.25">
      <c r="A28" s="146"/>
      <c r="B28" s="146"/>
      <c r="C28" s="342"/>
      <c r="D28" s="146" t="s">
        <v>76</v>
      </c>
      <c r="E28" s="147" t="s">
        <v>59</v>
      </c>
      <c r="F28" s="146"/>
      <c r="G28" s="176">
        <v>93000</v>
      </c>
      <c r="H28" s="146"/>
      <c r="I28" s="347"/>
      <c r="J28" s="347"/>
      <c r="K28" s="148"/>
      <c r="L28" s="162"/>
      <c r="M28" s="268"/>
      <c r="N28" s="178"/>
      <c r="O28" s="178"/>
      <c r="P28" s="178"/>
      <c r="Q28" s="184"/>
      <c r="R28" s="164"/>
      <c r="S28" s="164"/>
      <c r="T28" s="165"/>
      <c r="U28" s="148"/>
      <c r="V28" s="172"/>
      <c r="W28" s="172"/>
      <c r="X28" s="148"/>
      <c r="Y28" s="148"/>
      <c r="Z28" s="148"/>
      <c r="AA28" s="148"/>
      <c r="AB28" s="148"/>
      <c r="AC28" s="148"/>
      <c r="AD28" s="148"/>
      <c r="AE28" s="148"/>
      <c r="AF28" s="146"/>
      <c r="AG28" s="146"/>
      <c r="AH28" s="146"/>
      <c r="AI28" s="146"/>
      <c r="AJ28" s="146"/>
      <c r="AK28" s="146"/>
      <c r="AL28" s="146"/>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row>
    <row r="29" spans="1:63" s="150" customFormat="1" ht="15" customHeight="1" x14ac:dyDescent="0.25">
      <c r="A29" s="146"/>
      <c r="B29" s="146"/>
      <c r="C29" s="342"/>
      <c r="D29" s="146" t="s">
        <v>83</v>
      </c>
      <c r="E29" s="147" t="s">
        <v>74</v>
      </c>
      <c r="F29" s="146"/>
      <c r="G29" s="176">
        <v>3390000</v>
      </c>
      <c r="H29" s="146"/>
      <c r="I29" s="347"/>
      <c r="J29" s="347"/>
      <c r="K29" s="148"/>
      <c r="L29" s="162"/>
      <c r="M29" s="164"/>
      <c r="N29" s="164"/>
      <c r="O29" s="164"/>
      <c r="P29" s="164"/>
      <c r="Q29" s="164"/>
      <c r="R29" s="164"/>
      <c r="S29" s="164"/>
      <c r="T29" s="165"/>
      <c r="U29" s="148"/>
      <c r="V29" s="172"/>
      <c r="W29" s="172"/>
      <c r="X29" s="148"/>
      <c r="Y29" s="148"/>
      <c r="Z29" s="148"/>
      <c r="AA29" s="148"/>
      <c r="AB29" s="148"/>
      <c r="AC29" s="148"/>
      <c r="AD29" s="148"/>
      <c r="AE29" s="148"/>
      <c r="AF29" s="146"/>
      <c r="AG29" s="146"/>
      <c r="AH29" s="146"/>
      <c r="AI29" s="146"/>
      <c r="AJ29" s="146"/>
      <c r="AK29" s="146"/>
      <c r="AL29" s="146"/>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row>
    <row r="30" spans="1:63" s="150" customFormat="1" ht="15" customHeight="1" thickBot="1" x14ac:dyDescent="0.3">
      <c r="A30" s="146"/>
      <c r="B30" s="146"/>
      <c r="C30" s="342"/>
      <c r="D30" s="146" t="s">
        <v>88</v>
      </c>
      <c r="E30" s="147" t="s">
        <v>75</v>
      </c>
      <c r="F30" s="146"/>
      <c r="G30" s="182">
        <f>G27/G28</f>
        <v>688.17204301075265</v>
      </c>
      <c r="H30" s="146"/>
      <c r="I30" s="146"/>
      <c r="J30" s="146"/>
      <c r="K30" s="148"/>
      <c r="L30" s="185"/>
      <c r="M30" s="186"/>
      <c r="N30" s="186"/>
      <c r="O30" s="186"/>
      <c r="P30" s="186"/>
      <c r="Q30" s="186"/>
      <c r="R30" s="186"/>
      <c r="S30" s="186"/>
      <c r="T30" s="187"/>
      <c r="U30" s="148"/>
      <c r="V30" s="269"/>
      <c r="W30" s="172"/>
      <c r="X30" s="148"/>
      <c r="Y30" s="148"/>
      <c r="Z30" s="148"/>
      <c r="AA30" s="148"/>
      <c r="AB30" s="148"/>
      <c r="AC30" s="148"/>
      <c r="AD30" s="148"/>
      <c r="AE30" s="148"/>
      <c r="AF30" s="146"/>
      <c r="AG30" s="146"/>
      <c r="AH30" s="146"/>
      <c r="AI30" s="146"/>
      <c r="AJ30" s="146"/>
      <c r="AK30" s="146"/>
      <c r="AL30" s="146"/>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row>
    <row r="31" spans="1:63" s="150" customFormat="1" ht="15" customHeight="1" x14ac:dyDescent="0.25">
      <c r="A31" s="146"/>
      <c r="B31" s="146"/>
      <c r="C31" s="342"/>
      <c r="D31" s="146" t="s">
        <v>89</v>
      </c>
      <c r="E31" s="147"/>
      <c r="F31" s="146"/>
      <c r="G31" s="188" t="str">
        <f>CONCATENATE(TEXT(ABS(100*(G24-G30)/G24),"#0.000"),"%",IF(G30&gt;G24," increase in SEC"," decrease in SEC"))</f>
        <v>7.517% increase in SEC</v>
      </c>
      <c r="H31" s="146"/>
      <c r="I31" s="146"/>
      <c r="J31" s="146"/>
      <c r="K31" s="148"/>
      <c r="L31" s="148"/>
      <c r="M31" s="148"/>
      <c r="N31" s="148"/>
      <c r="O31" s="148"/>
      <c r="P31" s="148"/>
      <c r="Q31" s="148"/>
      <c r="R31" s="148"/>
      <c r="S31" s="148"/>
      <c r="T31" s="148"/>
      <c r="U31" s="148"/>
      <c r="V31" s="146"/>
      <c r="W31" s="148"/>
      <c r="X31" s="148"/>
      <c r="Y31" s="148"/>
      <c r="Z31" s="148"/>
      <c r="AA31" s="148"/>
      <c r="AB31" s="148"/>
      <c r="AC31" s="148"/>
      <c r="AD31" s="148"/>
      <c r="AE31" s="148"/>
      <c r="AF31" s="146"/>
      <c r="AG31" s="146"/>
      <c r="AH31" s="146"/>
      <c r="AI31" s="146"/>
      <c r="AJ31" s="146"/>
      <c r="AK31" s="146"/>
      <c r="AL31" s="146"/>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row>
    <row r="32" spans="1:63" s="150" customFormat="1" ht="23.25" customHeight="1" x14ac:dyDescent="0.25">
      <c r="A32" s="146"/>
      <c r="B32" s="146"/>
      <c r="C32" s="189"/>
      <c r="D32" s="166"/>
      <c r="E32" s="147"/>
      <c r="F32" s="166"/>
      <c r="G32" s="146"/>
      <c r="H32" s="146"/>
      <c r="I32" s="146"/>
      <c r="J32" s="146"/>
      <c r="K32" s="148"/>
      <c r="L32" s="148"/>
      <c r="M32" s="146"/>
      <c r="N32" s="148"/>
      <c r="O32" s="148"/>
      <c r="P32" s="190"/>
      <c r="Q32" s="191" t="s">
        <v>103</v>
      </c>
      <c r="R32" s="192" t="s">
        <v>106</v>
      </c>
      <c r="S32" s="193">
        <f>SUM(G42:O42)</f>
        <v>4</v>
      </c>
      <c r="T32" s="194" t="s">
        <v>109</v>
      </c>
      <c r="U32" s="148"/>
      <c r="V32" s="146"/>
      <c r="W32" s="148"/>
      <c r="X32" s="148"/>
      <c r="Y32" s="148"/>
      <c r="Z32" s="148"/>
      <c r="AA32" s="148"/>
      <c r="AB32" s="148"/>
      <c r="AC32" s="148"/>
      <c r="AD32" s="148"/>
      <c r="AE32" s="148"/>
      <c r="AF32" s="146"/>
      <c r="AG32" s="146"/>
      <c r="AH32" s="146"/>
      <c r="AI32" s="146"/>
      <c r="AJ32" s="146"/>
      <c r="AK32" s="146"/>
      <c r="AL32" s="146"/>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row>
    <row r="33" spans="1:63" s="150" customFormat="1" ht="15" customHeight="1" x14ac:dyDescent="0.25">
      <c r="A33" s="146"/>
      <c r="B33" s="146"/>
      <c r="C33" s="146"/>
      <c r="D33" s="195" t="s">
        <v>12</v>
      </c>
      <c r="E33" s="147"/>
      <c r="F33" s="166"/>
      <c r="G33" s="196">
        <v>2</v>
      </c>
      <c r="H33" s="197"/>
      <c r="I33" s="197"/>
      <c r="J33" s="197"/>
      <c r="K33" s="148"/>
      <c r="L33" s="148"/>
      <c r="M33" s="148"/>
      <c r="N33" s="148"/>
      <c r="O33" s="148"/>
      <c r="P33" s="198"/>
      <c r="Q33" s="164"/>
      <c r="R33" s="199" t="s">
        <v>107</v>
      </c>
      <c r="S33" s="200">
        <f>COUNTA(G46,I46,K46,M46,O46,G63,I63,K63,M63,O63,G80,I80,K80,M80,O80)</f>
        <v>4</v>
      </c>
      <c r="T33" s="201" t="s">
        <v>110</v>
      </c>
      <c r="U33" s="148"/>
      <c r="V33" s="146"/>
      <c r="W33" s="148"/>
      <c r="X33" s="148"/>
      <c r="Y33" s="148"/>
      <c r="Z33" s="148"/>
      <c r="AA33" s="148"/>
      <c r="AB33" s="148"/>
      <c r="AC33" s="148"/>
      <c r="AD33" s="148"/>
      <c r="AE33" s="148"/>
      <c r="AF33" s="146"/>
      <c r="AG33" s="146"/>
      <c r="AH33" s="146"/>
      <c r="AI33" s="146"/>
      <c r="AJ33" s="146"/>
      <c r="AK33" s="146"/>
      <c r="AL33" s="146"/>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row>
    <row r="34" spans="1:63" s="150" customFormat="1" ht="18.75" customHeight="1" x14ac:dyDescent="0.25">
      <c r="A34" s="146"/>
      <c r="B34" s="146"/>
      <c r="C34" s="146"/>
      <c r="D34" s="166"/>
      <c r="E34" s="147"/>
      <c r="F34" s="166"/>
      <c r="G34" s="341" t="s">
        <v>43</v>
      </c>
      <c r="H34" s="341"/>
      <c r="I34" s="341"/>
      <c r="J34" s="197"/>
      <c r="K34" s="148"/>
      <c r="L34" s="148"/>
      <c r="M34" s="148"/>
      <c r="N34" s="148"/>
      <c r="O34" s="148"/>
      <c r="P34" s="198"/>
      <c r="Q34" s="164"/>
      <c r="R34" s="199" t="s">
        <v>105</v>
      </c>
      <c r="S34" s="200">
        <f>COUNTA(G51,I51,K51,M51,O51,G68,I68,K68,M68,O68,G85,I85,K85,M85,O85)</f>
        <v>4</v>
      </c>
      <c r="T34" s="201" t="s">
        <v>112</v>
      </c>
      <c r="U34" s="148"/>
      <c r="V34" s="146"/>
      <c r="W34" s="148"/>
      <c r="X34" s="202"/>
      <c r="Y34" s="148"/>
      <c r="Z34" s="202"/>
      <c r="AA34" s="148"/>
      <c r="AB34" s="202"/>
      <c r="AC34" s="148"/>
      <c r="AD34" s="148"/>
      <c r="AE34" s="148"/>
      <c r="AF34" s="146"/>
      <c r="AG34" s="146"/>
      <c r="AH34" s="146"/>
      <c r="AI34" s="146"/>
      <c r="AJ34" s="146"/>
      <c r="AK34" s="146"/>
      <c r="AL34" s="146"/>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row>
    <row r="35" spans="1:63" s="150" customFormat="1" ht="18" customHeight="1" x14ac:dyDescent="0.25">
      <c r="A35" s="146"/>
      <c r="B35" s="146"/>
      <c r="C35" s="146"/>
      <c r="D35" s="166"/>
      <c r="E35" s="147"/>
      <c r="F35" s="166"/>
      <c r="G35" s="341"/>
      <c r="H35" s="341"/>
      <c r="I35" s="341"/>
      <c r="J35" s="146"/>
      <c r="K35" s="148"/>
      <c r="L35" s="148"/>
      <c r="M35" s="148"/>
      <c r="N35" s="148"/>
      <c r="O35" s="148"/>
      <c r="P35" s="198"/>
      <c r="Q35" s="164"/>
      <c r="R35" s="199" t="s">
        <v>104</v>
      </c>
      <c r="S35" s="200">
        <f>IF(COUNTIF(G52:G55,"&gt;=0")&gt;0,1,0)+IF(COUNTIF(G69:G72,"&gt;=0")&gt;0,1,0)+IF(COUNTIF(G86:G89,"&gt;=0")&gt;0,1,0)
+IF(COUNTIF(I52:I55,"&gt;=0")&gt;0,1,0)+IF(COUNTIF(I69:I72,"&gt;=0")&gt;0,1,0)+IF(COUNTIF(I86:I89,"&gt;=0")&gt;0,1,0)
+IF(COUNTIF(K52:K55,"&gt;=0")&gt;0,1,0)+IF(COUNTIF(K69:K72,"&gt;=0")&gt;0,1,0)+IF(COUNTIF(K86:K89,"&gt;=0")&gt;0,1,0)
+IF(COUNTIF(M52:M55,"&gt;=0")&gt;0,1,0)+IF(COUNTIF(M69:M72,"&gt;=0")&gt;0,1,0)+IF(COUNTIF(M86:M89,"&gt;=0")&gt;0,1,0)
+IF(COUNTIF(O52:O55,"&gt;=0")&gt;0,1,0)+IF(COUNTIF(O69:O72,"&gt;=0")&gt;0,1,0)+IF(COUNTIF(O86:O89,"&gt;=0")&gt;0,1,0)</f>
        <v>4</v>
      </c>
      <c r="T35" s="203" t="s">
        <v>111</v>
      </c>
      <c r="U35" s="148"/>
      <c r="V35" s="146"/>
      <c r="W35" s="148"/>
      <c r="X35" s="148"/>
      <c r="Y35" s="148"/>
      <c r="Z35" s="148"/>
      <c r="AA35" s="148"/>
      <c r="AB35" s="148"/>
      <c r="AC35" s="148"/>
      <c r="AD35" s="148"/>
      <c r="AE35" s="148"/>
      <c r="AF35" s="146"/>
      <c r="AG35" s="146"/>
      <c r="AH35" s="146"/>
      <c r="AI35" s="146"/>
      <c r="AJ35" s="146"/>
      <c r="AK35" s="146"/>
      <c r="AL35" s="146"/>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row>
    <row r="36" spans="1:63" s="150" customFormat="1" ht="21.75" customHeight="1" x14ac:dyDescent="0.4">
      <c r="A36" s="146"/>
      <c r="B36" s="146"/>
      <c r="C36" s="204" t="s">
        <v>96</v>
      </c>
      <c r="D36" s="146"/>
      <c r="E36" s="147"/>
      <c r="F36" s="146"/>
      <c r="G36" s="205" t="s">
        <v>3</v>
      </c>
      <c r="H36" s="146"/>
      <c r="I36" s="205" t="s">
        <v>4</v>
      </c>
      <c r="J36" s="146"/>
      <c r="K36" s="205" t="s">
        <v>22</v>
      </c>
      <c r="L36" s="148"/>
      <c r="M36" s="205" t="s">
        <v>21</v>
      </c>
      <c r="N36" s="148"/>
      <c r="O36" s="205" t="s">
        <v>94</v>
      </c>
      <c r="P36" s="206"/>
      <c r="Q36" s="207"/>
      <c r="R36" s="208" t="s">
        <v>108</v>
      </c>
      <c r="S36" s="209">
        <f>COUNTA(G60,I60,K60,M60,O60,G77,I77,K77,M77,O77,G94,I94,K94,M94,O94)</f>
        <v>4</v>
      </c>
      <c r="T36" s="210" t="s">
        <v>113</v>
      </c>
      <c r="U36" s="148"/>
      <c r="V36" s="146"/>
      <c r="W36" s="148"/>
      <c r="X36" s="211"/>
      <c r="Y36" s="148"/>
      <c r="Z36" s="211"/>
      <c r="AA36" s="148"/>
      <c r="AB36" s="211"/>
      <c r="AC36" s="148"/>
      <c r="AD36" s="148"/>
      <c r="AE36" s="148"/>
      <c r="AF36" s="146"/>
      <c r="AG36" s="146"/>
      <c r="AH36" s="146"/>
      <c r="AI36" s="146"/>
      <c r="AJ36" s="146"/>
      <c r="AK36" s="146"/>
      <c r="AL36" s="146"/>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row>
    <row r="37" spans="1:63" s="150" customFormat="1" ht="15" customHeight="1" x14ac:dyDescent="0.25">
      <c r="A37" s="146"/>
      <c r="B37" s="146"/>
      <c r="C37" s="146"/>
      <c r="D37" s="146"/>
      <c r="E37" s="147"/>
      <c r="F37" s="146"/>
      <c r="G37" s="146"/>
      <c r="H37" s="146"/>
      <c r="I37" s="146"/>
      <c r="J37" s="146"/>
      <c r="K37" s="146"/>
      <c r="L37" s="148"/>
      <c r="M37" s="146"/>
      <c r="N37" s="148"/>
      <c r="O37" s="146"/>
      <c r="P37" s="148"/>
      <c r="Q37" s="148"/>
      <c r="R37" s="329" t="s">
        <v>117</v>
      </c>
      <c r="S37" s="330"/>
      <c r="T37" s="331"/>
      <c r="U37" s="148"/>
      <c r="V37" s="146"/>
      <c r="W37" s="148"/>
      <c r="X37" s="211"/>
      <c r="Y37" s="148"/>
      <c r="Z37" s="211"/>
      <c r="AA37" s="148"/>
      <c r="AB37" s="211"/>
      <c r="AC37" s="148"/>
      <c r="AD37" s="148"/>
      <c r="AE37" s="148"/>
      <c r="AF37" s="146"/>
      <c r="AG37" s="146"/>
      <c r="AH37" s="146"/>
      <c r="AI37" s="146"/>
      <c r="AJ37" s="146"/>
      <c r="AK37" s="146"/>
      <c r="AL37" s="146"/>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row>
    <row r="38" spans="1:63" s="150" customFormat="1" ht="15" customHeight="1" x14ac:dyDescent="0.25">
      <c r="A38" s="146"/>
      <c r="B38" s="146"/>
      <c r="C38" s="146"/>
      <c r="D38" s="166" t="s">
        <v>7</v>
      </c>
      <c r="E38" s="147"/>
      <c r="F38" s="166"/>
      <c r="G38" s="212" t="s">
        <v>31</v>
      </c>
      <c r="H38" s="147"/>
      <c r="I38" s="212" t="s">
        <v>115</v>
      </c>
      <c r="J38" s="146"/>
      <c r="K38" s="212"/>
      <c r="L38" s="202"/>
      <c r="M38" s="212"/>
      <c r="N38" s="202"/>
      <c r="O38" s="212"/>
      <c r="P38" s="202"/>
      <c r="Q38" s="202"/>
      <c r="R38" s="329"/>
      <c r="S38" s="330"/>
      <c r="T38" s="331"/>
      <c r="U38" s="148"/>
      <c r="V38" s="146"/>
      <c r="W38" s="148"/>
      <c r="X38" s="148"/>
      <c r="Y38" s="148"/>
      <c r="Z38" s="148"/>
      <c r="AA38" s="148"/>
      <c r="AB38" s="148"/>
      <c r="AC38" s="148"/>
      <c r="AD38" s="148"/>
      <c r="AE38" s="148"/>
      <c r="AF38" s="146"/>
      <c r="AG38" s="146"/>
      <c r="AH38" s="146"/>
      <c r="AI38" s="146"/>
      <c r="AJ38" s="146"/>
      <c r="AK38" s="146"/>
      <c r="AL38" s="146"/>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row>
    <row r="39" spans="1:63" s="150" customFormat="1" ht="15" customHeight="1" x14ac:dyDescent="0.25">
      <c r="A39" s="146"/>
      <c r="B39" s="146"/>
      <c r="C39" s="146"/>
      <c r="D39" s="166" t="s">
        <v>5</v>
      </c>
      <c r="E39" s="147"/>
      <c r="F39" s="166"/>
      <c r="G39" s="212" t="s">
        <v>32</v>
      </c>
      <c r="H39" s="147"/>
      <c r="I39" s="212" t="s">
        <v>33</v>
      </c>
      <c r="J39" s="146"/>
      <c r="K39" s="212"/>
      <c r="L39" s="148"/>
      <c r="M39" s="212"/>
      <c r="N39" s="148"/>
      <c r="O39" s="212"/>
      <c r="P39" s="148"/>
      <c r="Q39" s="148"/>
      <c r="R39" s="329"/>
      <c r="S39" s="330"/>
      <c r="T39" s="331"/>
      <c r="U39" s="148"/>
      <c r="V39" s="146"/>
      <c r="W39" s="148"/>
      <c r="X39" s="148"/>
      <c r="Y39" s="148"/>
      <c r="Z39" s="148"/>
      <c r="AA39" s="148"/>
      <c r="AB39" s="148"/>
      <c r="AC39" s="148"/>
      <c r="AD39" s="148"/>
      <c r="AE39" s="148"/>
      <c r="AF39" s="146"/>
      <c r="AG39" s="146"/>
      <c r="AH39" s="146"/>
      <c r="AI39" s="146"/>
      <c r="AJ39" s="146"/>
      <c r="AK39" s="146"/>
      <c r="AL39" s="146"/>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row>
    <row r="40" spans="1:63" s="275" customFormat="1" ht="15" customHeight="1" x14ac:dyDescent="0.25">
      <c r="A40" s="269"/>
      <c r="B40" s="269"/>
      <c r="C40" s="269"/>
      <c r="D40" s="270" t="s">
        <v>136</v>
      </c>
      <c r="E40" s="271"/>
      <c r="F40" s="269"/>
      <c r="G40" s="214">
        <f>IF(G47="Started after TU base year",0,G56)+IF(G64="Started after TU base year",0,G73)+IF(G81="Started after TU base year",0,G90)</f>
        <v>23598760</v>
      </c>
      <c r="H40" s="213"/>
      <c r="I40" s="214">
        <f>IF(I47="Started after TU base year",0,I56)+IF(I64="Started after TU base year",0,I73)+IF(I81="Started after TU base year",0,I90)</f>
        <v>3259916.8000000003</v>
      </c>
      <c r="J40" s="213"/>
      <c r="K40" s="214">
        <f>IF(K47="Started after TU base year",0,K56)+IF(K64="Started after TU base year",0,K73)+IF(K81="Started after TU base year",0,K90)</f>
        <v>0</v>
      </c>
      <c r="L40" s="215"/>
      <c r="M40" s="214">
        <f>IF(M47="Started after TU base year",0,M56)+IF(M64="Started after TU base year",0,M73)+IF(M81="Started after TU base year",0,M90)</f>
        <v>0</v>
      </c>
      <c r="N40" s="215"/>
      <c r="O40" s="214">
        <f>IF(O47="Started after TU base year",0,O56)+IF(O64="Started after TU base year",0,O73)+IF(O81="Started after TU base year",0,O90)</f>
        <v>0</v>
      </c>
      <c r="P40" s="272"/>
      <c r="Q40" s="272"/>
      <c r="R40" s="329"/>
      <c r="S40" s="330"/>
      <c r="T40" s="331"/>
      <c r="U40" s="172"/>
      <c r="V40" s="269"/>
      <c r="W40" s="172"/>
      <c r="X40" s="273"/>
      <c r="Y40" s="172"/>
      <c r="Z40" s="273"/>
      <c r="AA40" s="172"/>
      <c r="AB40" s="273"/>
      <c r="AC40" s="172"/>
      <c r="AD40" s="172"/>
      <c r="AE40" s="172"/>
      <c r="AF40" s="269"/>
      <c r="AG40" s="269"/>
      <c r="AH40" s="269"/>
      <c r="AI40" s="269"/>
      <c r="AJ40" s="269"/>
      <c r="AK40" s="269"/>
      <c r="AL40" s="269"/>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row>
    <row r="41" spans="1:63" s="150" customFormat="1" ht="21.75" customHeight="1" x14ac:dyDescent="0.4">
      <c r="A41" s="146"/>
      <c r="B41" s="146"/>
      <c r="C41" s="204" t="s">
        <v>9</v>
      </c>
      <c r="D41" s="146"/>
      <c r="E41" s="147"/>
      <c r="F41" s="146"/>
      <c r="G41" s="146"/>
      <c r="H41" s="146"/>
      <c r="I41" s="146"/>
      <c r="J41" s="146"/>
      <c r="K41" s="146"/>
      <c r="L41" s="211"/>
      <c r="M41" s="146"/>
      <c r="N41" s="211"/>
      <c r="O41" s="146"/>
      <c r="P41" s="211"/>
      <c r="Q41" s="211"/>
      <c r="R41" s="332"/>
      <c r="S41" s="333"/>
      <c r="T41" s="334"/>
      <c r="U41" s="148"/>
      <c r="V41" s="146"/>
      <c r="W41" s="148"/>
      <c r="X41" s="148"/>
      <c r="Y41" s="148"/>
      <c r="Z41" s="148"/>
      <c r="AA41" s="148"/>
      <c r="AB41" s="148"/>
      <c r="AC41" s="148"/>
      <c r="AD41" s="148"/>
      <c r="AE41" s="148"/>
      <c r="AF41" s="146"/>
      <c r="AG41" s="146"/>
      <c r="AH41" s="146"/>
      <c r="AI41" s="146"/>
      <c r="AJ41" s="146"/>
      <c r="AK41" s="146"/>
      <c r="AL41" s="146"/>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row>
    <row r="42" spans="1:63" s="150" customFormat="1" ht="15" customHeight="1" x14ac:dyDescent="0.25">
      <c r="A42" s="146"/>
      <c r="B42" s="146"/>
      <c r="C42" s="217" t="s">
        <v>8</v>
      </c>
      <c r="D42" s="146"/>
      <c r="E42" s="218"/>
      <c r="F42" s="146"/>
      <c r="G42" s="219">
        <v>2</v>
      </c>
      <c r="H42" s="146"/>
      <c r="I42" s="219">
        <v>2</v>
      </c>
      <c r="J42" s="146"/>
      <c r="K42" s="219"/>
      <c r="L42" s="148"/>
      <c r="M42" s="219"/>
      <c r="N42" s="148"/>
      <c r="O42" s="219"/>
      <c r="P42" s="148"/>
      <c r="Q42" s="148"/>
      <c r="R42" s="146"/>
      <c r="S42" s="146"/>
      <c r="T42" s="146"/>
      <c r="U42" s="148"/>
      <c r="V42" s="146"/>
      <c r="W42" s="148"/>
      <c r="X42" s="148"/>
      <c r="Y42" s="148"/>
      <c r="Z42" s="148"/>
      <c r="AA42" s="148"/>
      <c r="AB42" s="148"/>
      <c r="AC42" s="148"/>
      <c r="AD42" s="148"/>
      <c r="AE42" s="148"/>
      <c r="AF42" s="146"/>
      <c r="AG42" s="146"/>
      <c r="AH42" s="146"/>
      <c r="AI42" s="146"/>
      <c r="AJ42" s="146"/>
      <c r="AK42" s="146"/>
      <c r="AL42" s="146"/>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row>
    <row r="43" spans="1:63" s="150" customFormat="1" ht="15" customHeight="1" x14ac:dyDescent="0.25">
      <c r="A43" s="146"/>
      <c r="B43" s="146"/>
      <c r="C43" s="220"/>
      <c r="D43" s="146"/>
      <c r="E43" s="147"/>
      <c r="F43" s="146"/>
      <c r="G43" s="341" t="s">
        <v>91</v>
      </c>
      <c r="H43" s="341"/>
      <c r="I43" s="341"/>
      <c r="J43" s="341"/>
      <c r="K43" s="148"/>
      <c r="L43" s="148"/>
      <c r="M43" s="148"/>
      <c r="N43" s="148"/>
      <c r="O43" s="148"/>
      <c r="P43" s="148"/>
      <c r="Q43" s="148"/>
      <c r="R43" s="148"/>
      <c r="S43" s="146"/>
      <c r="T43" s="148"/>
      <c r="U43" s="148"/>
      <c r="V43" s="146"/>
      <c r="W43" s="148"/>
      <c r="X43" s="221"/>
      <c r="Y43" s="148"/>
      <c r="Z43" s="221"/>
      <c r="AA43" s="148"/>
      <c r="AB43" s="221"/>
      <c r="AC43" s="148"/>
      <c r="AD43" s="148"/>
      <c r="AE43" s="148"/>
      <c r="AF43" s="146"/>
      <c r="AG43" s="146"/>
      <c r="AH43" s="146"/>
      <c r="AI43" s="146"/>
      <c r="AJ43" s="146"/>
      <c r="AK43" s="146"/>
      <c r="AL43" s="146"/>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row>
    <row r="44" spans="1:63" s="150" customFormat="1" ht="15" customHeight="1" x14ac:dyDescent="0.25">
      <c r="A44" s="146"/>
      <c r="B44" s="146"/>
      <c r="C44" s="222" t="s">
        <v>77</v>
      </c>
      <c r="D44" s="146"/>
      <c r="E44" s="147"/>
      <c r="F44" s="146"/>
      <c r="G44" s="341"/>
      <c r="H44" s="341"/>
      <c r="I44" s="341"/>
      <c r="J44" s="341"/>
      <c r="K44" s="216"/>
      <c r="L44" s="216"/>
      <c r="M44" s="216"/>
      <c r="N44" s="216"/>
      <c r="O44" s="216"/>
      <c r="P44" s="216"/>
      <c r="Q44" s="216"/>
      <c r="R44" s="216"/>
      <c r="S44" s="216"/>
      <c r="T44" s="216"/>
      <c r="U44" s="148"/>
      <c r="V44" s="146"/>
      <c r="W44" s="148"/>
      <c r="X44" s="221"/>
      <c r="Y44" s="148"/>
      <c r="Z44" s="221"/>
      <c r="AA44" s="148"/>
      <c r="AB44" s="221"/>
      <c r="AC44" s="148"/>
      <c r="AD44" s="148"/>
      <c r="AE44" s="148"/>
      <c r="AF44" s="146"/>
      <c r="AG44" s="146"/>
      <c r="AH44" s="146"/>
      <c r="AI44" s="146"/>
      <c r="AJ44" s="146"/>
      <c r="AK44" s="146"/>
      <c r="AL44" s="146"/>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row>
    <row r="45" spans="1:63" s="150" customFormat="1" ht="9" customHeight="1" x14ac:dyDescent="0.25">
      <c r="A45" s="146"/>
      <c r="B45" s="146"/>
      <c r="C45" s="222"/>
      <c r="D45" s="146"/>
      <c r="E45" s="147"/>
      <c r="F45" s="146"/>
      <c r="G45" s="223"/>
      <c r="H45" s="223"/>
      <c r="I45" s="223"/>
      <c r="J45" s="146"/>
      <c r="K45" s="216"/>
      <c r="L45" s="216"/>
      <c r="M45" s="216"/>
      <c r="N45" s="216"/>
      <c r="O45" s="216"/>
      <c r="P45" s="216"/>
      <c r="Q45" s="216"/>
      <c r="R45" s="146"/>
      <c r="S45" s="146"/>
      <c r="T45" s="146"/>
      <c r="U45" s="148"/>
      <c r="V45" s="146"/>
      <c r="W45" s="148"/>
      <c r="X45" s="221"/>
      <c r="Y45" s="148"/>
      <c r="Z45" s="221"/>
      <c r="AA45" s="148"/>
      <c r="AB45" s="221"/>
      <c r="AC45" s="148"/>
      <c r="AD45" s="148"/>
      <c r="AE45" s="148"/>
      <c r="AF45" s="146"/>
      <c r="AG45" s="146"/>
      <c r="AH45" s="146"/>
      <c r="AI45" s="146"/>
      <c r="AJ45" s="146"/>
      <c r="AK45" s="146"/>
      <c r="AL45" s="146"/>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row>
    <row r="46" spans="1:63" s="150" customFormat="1" ht="18" customHeight="1" x14ac:dyDescent="0.25">
      <c r="A46" s="146"/>
      <c r="B46" s="146"/>
      <c r="C46" s="276" t="s">
        <v>1</v>
      </c>
      <c r="D46" s="146" t="s">
        <v>13</v>
      </c>
      <c r="E46" s="147"/>
      <c r="F46" s="146"/>
      <c r="G46" s="224" t="s">
        <v>133</v>
      </c>
      <c r="H46" s="146"/>
      <c r="I46" s="224" t="s">
        <v>116</v>
      </c>
      <c r="J46" s="146"/>
      <c r="K46" s="224"/>
      <c r="L46" s="148"/>
      <c r="M46" s="224"/>
      <c r="N46" s="148"/>
      <c r="O46" s="224"/>
      <c r="P46" s="148"/>
      <c r="Q46" s="148"/>
      <c r="R46" s="146"/>
      <c r="S46" s="146"/>
      <c r="T46" s="146"/>
      <c r="U46" s="148"/>
      <c r="V46" s="146"/>
      <c r="W46" s="148"/>
      <c r="X46" s="221"/>
      <c r="Y46" s="148"/>
      <c r="Z46" s="221"/>
      <c r="AA46" s="148"/>
      <c r="AB46" s="221"/>
      <c r="AC46" s="148"/>
      <c r="AD46" s="148"/>
      <c r="AE46" s="148"/>
      <c r="AF46" s="146"/>
      <c r="AG46" s="146"/>
      <c r="AH46" s="146"/>
      <c r="AI46" s="146"/>
      <c r="AJ46" s="146"/>
      <c r="AK46" s="146"/>
      <c r="AL46" s="146"/>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row>
    <row r="47" spans="1:63" s="150" customFormat="1" ht="15" customHeight="1" x14ac:dyDescent="0.25">
      <c r="A47" s="146"/>
      <c r="B47" s="146"/>
      <c r="C47" s="277"/>
      <c r="D47" s="146" t="s">
        <v>119</v>
      </c>
      <c r="E47" s="205"/>
      <c r="F47" s="225"/>
      <c r="G47" s="224" t="s">
        <v>122</v>
      </c>
      <c r="H47" s="225"/>
      <c r="I47" s="224" t="s">
        <v>120</v>
      </c>
      <c r="J47" s="225"/>
      <c r="K47" s="224"/>
      <c r="L47" s="225"/>
      <c r="M47" s="224"/>
      <c r="N47" s="148"/>
      <c r="O47" s="224"/>
      <c r="P47" s="148"/>
      <c r="Q47" s="148"/>
      <c r="R47" s="146"/>
      <c r="S47" s="146"/>
      <c r="T47" s="146"/>
      <c r="U47" s="148"/>
      <c r="V47" s="146"/>
      <c r="W47" s="148"/>
      <c r="X47" s="221"/>
      <c r="Y47" s="148"/>
      <c r="Z47" s="221"/>
      <c r="AA47" s="148"/>
      <c r="AB47" s="221"/>
      <c r="AC47" s="148"/>
      <c r="AD47" s="148"/>
      <c r="AE47" s="148"/>
      <c r="AF47" s="146"/>
      <c r="AG47" s="146"/>
      <c r="AH47" s="146"/>
      <c r="AI47" s="146"/>
      <c r="AJ47" s="146"/>
      <c r="AK47" s="146"/>
      <c r="AL47" s="146"/>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row>
    <row r="48" spans="1:63" s="150" customFormat="1" ht="15" customHeight="1" x14ac:dyDescent="0.25">
      <c r="A48" s="146"/>
      <c r="B48" s="146"/>
      <c r="C48" s="277"/>
      <c r="D48" s="146" t="s">
        <v>124</v>
      </c>
      <c r="E48" s="205"/>
      <c r="F48" s="225"/>
      <c r="G48" s="278" t="str">
        <f>IF(OR(G47="Constantly",G47="Stopped after TU base year"),CONCATENATE("Same as TU: 12 months ending ",TEXT(E16,"MMM YY")),IF(G47="Started after TU base year","Must set a base year for this product",""))</f>
        <v>Same as TU: 12 months ending Dec 18</v>
      </c>
      <c r="H48" s="279"/>
      <c r="I48" s="278" t="str">
        <f>IF(OR(I47="Constantly",I47="Stopped after TU base year"),CONCATENATE("Same as TU: 12 months ending ",TEXT($E$16,"MMM YY")),IF(I47="Started after TU base year","Must set a base year for this product",""))</f>
        <v>Must set a base year for this product</v>
      </c>
      <c r="J48" s="279"/>
      <c r="K48" s="278" t="str">
        <f>IF(OR(K47="Constantly",K47="Stopped after TU base year"),CONCATENATE("Same as TU: 12 months ending ",TEXT($E$16,"MMM YY")),IF(K47="Started after TU base year","Must set a base year for this product",""))</f>
        <v/>
      </c>
      <c r="L48" s="279"/>
      <c r="M48" s="278" t="str">
        <f>IF(OR(M47="Constantly",M47="Stopped after TU base year"),CONCATENATE("Same as TU: 12 months ending ",TEXT($E$16,"MMM YY")),IF(M47="Started after TU base year","Must set a base year for this product",""))</f>
        <v/>
      </c>
      <c r="N48" s="280"/>
      <c r="O48" s="278" t="str">
        <f>IF(OR(O47="Constantly",O47="Stopped after TU base year"),CONCATENATE("Same as TU: 12 months ending ",TEXT($E$16,"MMM YY")),IF(O47="Started after TU base year","Must set a base year for this product",""))</f>
        <v/>
      </c>
      <c r="P48" s="148"/>
      <c r="Q48" s="148"/>
      <c r="R48" s="146"/>
      <c r="S48" s="146"/>
      <c r="T48" s="146"/>
      <c r="U48" s="148"/>
      <c r="V48" s="146"/>
      <c r="W48" s="148"/>
      <c r="X48" s="221"/>
      <c r="Y48" s="148"/>
      <c r="Z48" s="221"/>
      <c r="AA48" s="148"/>
      <c r="AB48" s="221"/>
      <c r="AC48" s="148"/>
      <c r="AD48" s="148"/>
      <c r="AE48" s="148"/>
      <c r="AF48" s="146"/>
      <c r="AG48" s="146"/>
      <c r="AH48" s="146"/>
      <c r="AI48" s="146"/>
      <c r="AJ48" s="146"/>
      <c r="AK48" s="146"/>
      <c r="AL48" s="146"/>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row>
    <row r="49" spans="1:63" s="150" customFormat="1" ht="15" customHeight="1" x14ac:dyDescent="0.25">
      <c r="A49" s="146"/>
      <c r="B49" s="146"/>
      <c r="C49" s="277"/>
      <c r="D49" s="281" t="str">
        <f>IF(COUNTIF(G48:O48,"Must set a base year for this product")&gt;0,"Base Year Period for this product is 12 months ending","")</f>
        <v>Base Year Period for this product is 12 months ending</v>
      </c>
      <c r="E49" s="205"/>
      <c r="F49" s="225"/>
      <c r="G49" s="282"/>
      <c r="H49" s="225"/>
      <c r="I49" s="282">
        <v>44166</v>
      </c>
      <c r="J49" s="225"/>
      <c r="K49" s="282"/>
      <c r="L49" s="225"/>
      <c r="M49" s="282"/>
      <c r="N49" s="148"/>
      <c r="O49" s="282"/>
      <c r="P49" s="148"/>
      <c r="Q49" s="148"/>
      <c r="R49" s="146"/>
      <c r="S49" s="146"/>
      <c r="T49" s="146"/>
      <c r="U49" s="148"/>
      <c r="V49" s="146"/>
      <c r="W49" s="148"/>
      <c r="X49" s="221"/>
      <c r="Y49" s="148"/>
      <c r="Z49" s="221"/>
      <c r="AA49" s="148"/>
      <c r="AB49" s="221"/>
      <c r="AC49" s="148"/>
      <c r="AD49" s="148"/>
      <c r="AE49" s="148"/>
      <c r="AF49" s="146"/>
      <c r="AG49" s="146"/>
      <c r="AH49" s="146"/>
      <c r="AI49" s="146"/>
      <c r="AJ49" s="146"/>
      <c r="AK49" s="146"/>
      <c r="AL49" s="146"/>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row>
    <row r="50" spans="1:63" s="150" customFormat="1" ht="6" customHeight="1" x14ac:dyDescent="0.25">
      <c r="A50" s="146"/>
      <c r="B50" s="146"/>
      <c r="C50" s="225"/>
      <c r="D50" s="225"/>
      <c r="E50" s="205"/>
      <c r="F50" s="225"/>
      <c r="G50" s="225"/>
      <c r="H50" s="225"/>
      <c r="I50" s="225"/>
      <c r="J50" s="225"/>
      <c r="K50" s="225"/>
      <c r="L50" s="225"/>
      <c r="M50" s="225"/>
      <c r="N50" s="148"/>
      <c r="O50" s="225"/>
      <c r="P50" s="148"/>
      <c r="Q50" s="148"/>
      <c r="R50" s="146"/>
      <c r="S50" s="146"/>
      <c r="T50" s="146"/>
      <c r="U50" s="148"/>
      <c r="V50" s="146"/>
      <c r="W50" s="148"/>
      <c r="X50" s="221"/>
      <c r="Y50" s="148"/>
      <c r="Z50" s="221"/>
      <c r="AA50" s="148"/>
      <c r="AB50" s="221"/>
      <c r="AC50" s="148"/>
      <c r="AD50" s="148"/>
      <c r="AE50" s="148"/>
      <c r="AF50" s="146"/>
      <c r="AG50" s="146"/>
      <c r="AH50" s="146"/>
      <c r="AI50" s="146"/>
      <c r="AJ50" s="146"/>
      <c r="AK50" s="146"/>
      <c r="AL50" s="146"/>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row>
    <row r="51" spans="1:63" s="150" customFormat="1" ht="15" customHeight="1" x14ac:dyDescent="0.25">
      <c r="A51" s="146"/>
      <c r="B51" s="146"/>
      <c r="C51" s="342" t="s">
        <v>98</v>
      </c>
      <c r="D51" s="146" t="s">
        <v>87</v>
      </c>
      <c r="E51" s="147" t="s">
        <v>59</v>
      </c>
      <c r="F51" s="146"/>
      <c r="G51" s="226">
        <v>21467</v>
      </c>
      <c r="H51" s="146"/>
      <c r="I51" s="226">
        <v>12654</v>
      </c>
      <c r="J51" s="146"/>
      <c r="K51" s="226"/>
      <c r="L51" s="221"/>
      <c r="M51" s="226"/>
      <c r="N51" s="221"/>
      <c r="O51" s="226"/>
      <c r="P51" s="221"/>
      <c r="Q51" s="221"/>
      <c r="R51" s="146"/>
      <c r="S51" s="146"/>
      <c r="T51" s="146"/>
      <c r="U51" s="148"/>
      <c r="V51" s="146"/>
      <c r="W51" s="148"/>
      <c r="X51" s="221"/>
      <c r="Y51" s="148"/>
      <c r="Z51" s="221"/>
      <c r="AA51" s="148"/>
      <c r="AB51" s="221"/>
      <c r="AC51" s="148"/>
      <c r="AD51" s="148"/>
      <c r="AE51" s="148"/>
      <c r="AF51" s="146"/>
      <c r="AG51" s="146"/>
      <c r="AH51" s="146"/>
      <c r="AI51" s="146"/>
      <c r="AJ51" s="146"/>
      <c r="AK51" s="146"/>
      <c r="AL51" s="146"/>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row>
    <row r="52" spans="1:63" s="150" customFormat="1" ht="15" customHeight="1" x14ac:dyDescent="0.25">
      <c r="A52" s="146"/>
      <c r="B52" s="146"/>
      <c r="C52" s="342"/>
      <c r="D52" s="146" t="s">
        <v>86</v>
      </c>
      <c r="E52" s="147" t="s">
        <v>15</v>
      </c>
      <c r="F52" s="146"/>
      <c r="G52" s="226">
        <v>3364256</v>
      </c>
      <c r="H52" s="146"/>
      <c r="I52" s="226">
        <v>3642795</v>
      </c>
      <c r="J52" s="146"/>
      <c r="K52" s="226"/>
      <c r="L52" s="148"/>
      <c r="M52" s="226"/>
      <c r="N52" s="148"/>
      <c r="O52" s="226"/>
      <c r="P52" s="148"/>
      <c r="Q52" s="148"/>
      <c r="R52" s="146"/>
      <c r="S52" s="146"/>
      <c r="T52" s="146"/>
      <c r="U52" s="148"/>
      <c r="V52" s="146"/>
      <c r="W52" s="148"/>
      <c r="X52" s="221"/>
      <c r="Y52" s="148"/>
      <c r="Z52" s="221"/>
      <c r="AA52" s="148"/>
      <c r="AB52" s="221"/>
      <c r="AC52" s="148"/>
      <c r="AD52" s="148"/>
      <c r="AE52" s="148"/>
      <c r="AF52" s="146"/>
      <c r="AG52" s="146"/>
      <c r="AH52" s="146"/>
      <c r="AI52" s="146"/>
      <c r="AJ52" s="146"/>
      <c r="AK52" s="146"/>
      <c r="AL52" s="146"/>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row>
    <row r="53" spans="1:63" s="150" customFormat="1" ht="15" customHeight="1" x14ac:dyDescent="0.25">
      <c r="A53" s="146"/>
      <c r="B53" s="146"/>
      <c r="C53" s="342"/>
      <c r="D53" s="146" t="s">
        <v>85</v>
      </c>
      <c r="E53" s="147" t="s">
        <v>15</v>
      </c>
      <c r="F53" s="146"/>
      <c r="G53" s="226">
        <v>2526486</v>
      </c>
      <c r="H53" s="146"/>
      <c r="I53" s="226">
        <v>1425623</v>
      </c>
      <c r="J53" s="146"/>
      <c r="K53" s="226"/>
      <c r="L53" s="148"/>
      <c r="M53" s="226"/>
      <c r="N53" s="148"/>
      <c r="O53" s="226"/>
      <c r="P53" s="148"/>
      <c r="Q53" s="148"/>
      <c r="R53" s="148"/>
      <c r="S53" s="148"/>
      <c r="T53" s="148"/>
      <c r="U53" s="148"/>
      <c r="V53" s="146"/>
      <c r="W53" s="148"/>
      <c r="X53" s="221"/>
      <c r="Y53" s="148"/>
      <c r="Z53" s="221"/>
      <c r="AA53" s="148"/>
      <c r="AB53" s="221"/>
      <c r="AC53" s="148"/>
      <c r="AD53" s="148"/>
      <c r="AE53" s="148"/>
      <c r="AF53" s="146"/>
      <c r="AG53" s="146"/>
      <c r="AH53" s="146"/>
      <c r="AI53" s="146"/>
      <c r="AJ53" s="146"/>
      <c r="AK53" s="146"/>
      <c r="AL53" s="146"/>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row>
    <row r="54" spans="1:63" s="150" customFormat="1" ht="15" customHeight="1" x14ac:dyDescent="0.25">
      <c r="A54" s="146"/>
      <c r="B54" s="146"/>
      <c r="C54" s="342"/>
      <c r="D54" s="227" t="s">
        <v>78</v>
      </c>
      <c r="E54" s="147" t="s">
        <v>15</v>
      </c>
      <c r="F54" s="146"/>
      <c r="G54" s="226"/>
      <c r="H54" s="146"/>
      <c r="I54" s="226"/>
      <c r="J54" s="146"/>
      <c r="K54" s="226"/>
      <c r="L54" s="148"/>
      <c r="M54" s="226"/>
      <c r="N54" s="148"/>
      <c r="O54" s="226"/>
      <c r="P54" s="148"/>
      <c r="Q54" s="148"/>
      <c r="R54" s="148"/>
      <c r="S54" s="148"/>
      <c r="T54" s="148"/>
      <c r="U54" s="148"/>
      <c r="V54" s="146"/>
      <c r="W54" s="148"/>
      <c r="X54" s="221"/>
      <c r="Y54" s="148"/>
      <c r="Z54" s="221"/>
      <c r="AA54" s="148"/>
      <c r="AB54" s="221"/>
      <c r="AC54" s="148"/>
      <c r="AD54" s="148"/>
      <c r="AE54" s="148"/>
      <c r="AF54" s="146"/>
      <c r="AG54" s="146"/>
      <c r="AH54" s="146"/>
      <c r="AI54" s="146"/>
      <c r="AJ54" s="146"/>
      <c r="AK54" s="146"/>
      <c r="AL54" s="146"/>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row>
    <row r="55" spans="1:63" s="150" customFormat="1" ht="15" customHeight="1" x14ac:dyDescent="0.25">
      <c r="A55" s="146"/>
      <c r="B55" s="146"/>
      <c r="C55" s="342"/>
      <c r="D55" s="227" t="s">
        <v>78</v>
      </c>
      <c r="E55" s="147" t="s">
        <v>15</v>
      </c>
      <c r="F55" s="146"/>
      <c r="G55" s="226"/>
      <c r="H55" s="146"/>
      <c r="I55" s="226"/>
      <c r="J55" s="146"/>
      <c r="K55" s="226"/>
      <c r="L55" s="148"/>
      <c r="M55" s="226"/>
      <c r="N55" s="148"/>
      <c r="O55" s="226"/>
      <c r="P55" s="148"/>
      <c r="Q55" s="148"/>
      <c r="R55" s="148"/>
      <c r="S55" s="148"/>
      <c r="T55" s="148"/>
      <c r="U55" s="148"/>
      <c r="V55" s="146"/>
      <c r="W55" s="148"/>
      <c r="X55" s="221"/>
      <c r="Y55" s="148"/>
      <c r="Z55" s="221"/>
      <c r="AA55" s="148"/>
      <c r="AB55" s="221"/>
      <c r="AC55" s="148"/>
      <c r="AD55" s="148"/>
      <c r="AE55" s="148"/>
      <c r="AF55" s="146"/>
      <c r="AG55" s="146"/>
      <c r="AH55" s="146"/>
      <c r="AI55" s="146"/>
      <c r="AJ55" s="146"/>
      <c r="AK55" s="146"/>
      <c r="AL55" s="146"/>
      <c r="AM55" s="149"/>
      <c r="AN55" s="149"/>
      <c r="AO55" s="149"/>
      <c r="AP55" s="149"/>
      <c r="AQ55" s="149"/>
      <c r="AR55" s="149"/>
      <c r="AS55" s="149"/>
      <c r="AT55" s="149"/>
      <c r="AU55" s="149"/>
      <c r="AV55" s="149"/>
      <c r="AW55" s="149"/>
      <c r="AX55" s="149"/>
      <c r="AY55" s="149"/>
      <c r="AZ55" s="149"/>
      <c r="BA55" s="149"/>
      <c r="BB55" s="149"/>
      <c r="BC55" s="149"/>
      <c r="BD55" s="149"/>
      <c r="BE55" s="149"/>
      <c r="BF55" s="149"/>
      <c r="BG55" s="149"/>
      <c r="BH55" s="149"/>
      <c r="BI55" s="149"/>
      <c r="BJ55" s="149"/>
      <c r="BK55" s="149"/>
    </row>
    <row r="56" spans="1:63" s="150" customFormat="1" ht="15" customHeight="1" x14ac:dyDescent="0.25">
      <c r="A56" s="146"/>
      <c r="B56" s="146"/>
      <c r="C56" s="342"/>
      <c r="D56" s="146" t="s">
        <v>84</v>
      </c>
      <c r="E56" s="147" t="s">
        <v>15</v>
      </c>
      <c r="F56" s="146"/>
      <c r="G56" s="228">
        <f>G52*2.6+G53+IF(LEFT($D54,3)="oth",0,(G54*VLOOKUP($D54,'4. Calculating primary energy'!$B$8:$E$17,4,FALSE)))+IF(LEFT($D55,3)="oth",0,(G55*VLOOKUP($D55,'4. Calculating primary energy'!$B$8:$E$17,4,FALSE)))</f>
        <v>11273551.6</v>
      </c>
      <c r="H56" s="146"/>
      <c r="I56" s="228">
        <f>I52*2.6+I53+IF(LEFT($D54,3)="oth",0,(I54*VLOOKUP($D54,'4. Calculating primary energy'!$B$8:$E$17,4,FALSE)))+IF(LEFT($D55,3)="oth",0,(I55*VLOOKUP($D55,'4. Calculating primary energy'!$B$8:$E$17,4,FALSE)))</f>
        <v>10896890</v>
      </c>
      <c r="J56" s="146"/>
      <c r="K56" s="228">
        <f>K52*2.6+K53+IF(LEFT($D54,3)="oth",0,(K54*VLOOKUP($D54,'4. Calculating primary energy'!$B$8:$E$17,4,FALSE)))+IF(LEFT($D55,3)="oth",0,(K55*VLOOKUP($D55,'4. Calculating primary energy'!$B$8:$E$17,4,FALSE)))</f>
        <v>0</v>
      </c>
      <c r="L56" s="148"/>
      <c r="M56" s="228">
        <f>M52*2.6+M53+IF(LEFT($D54,3)="oth",0,(M54*VLOOKUP($D54,'4. Calculating primary energy'!$B$8:$E$17,4,FALSE)))+IF(LEFT($D55,3)="oth",0,(M55*VLOOKUP($D55,'4. Calculating primary energy'!$B$8:$E$17,4,FALSE)))</f>
        <v>0</v>
      </c>
      <c r="N56" s="148"/>
      <c r="O56" s="228">
        <f>O52*2.6+O53+IF(LEFT($D54,3)="oth",0,(O54*VLOOKUP($D54,'4. Calculating primary energy'!$B$8:$E$17,4,FALSE)))+IF(LEFT($D55,3)="oth",0,(O55*VLOOKUP($D55,'4. Calculating primary energy'!$B$8:$E$17,4,FALSE)))</f>
        <v>0</v>
      </c>
      <c r="P56" s="148"/>
      <c r="Q56" s="148"/>
      <c r="R56" s="148"/>
      <c r="S56" s="148"/>
      <c r="T56" s="148"/>
      <c r="U56" s="148"/>
      <c r="V56" s="146"/>
      <c r="W56" s="148"/>
      <c r="X56" s="221"/>
      <c r="Y56" s="148"/>
      <c r="Z56" s="221"/>
      <c r="AA56" s="148"/>
      <c r="AB56" s="221"/>
      <c r="AC56" s="148"/>
      <c r="AD56" s="148"/>
      <c r="AE56" s="148"/>
      <c r="AF56" s="146"/>
      <c r="AG56" s="146"/>
      <c r="AH56" s="146"/>
      <c r="AI56" s="146"/>
      <c r="AJ56" s="146"/>
      <c r="AK56" s="146"/>
      <c r="AL56" s="146"/>
      <c r="AM56" s="149"/>
      <c r="AN56" s="149"/>
      <c r="AO56" s="149"/>
      <c r="AP56" s="149"/>
      <c r="AQ56" s="149"/>
      <c r="AR56" s="149"/>
      <c r="AS56" s="149"/>
      <c r="AT56" s="149"/>
      <c r="AU56" s="149"/>
      <c r="AV56" s="149"/>
      <c r="AW56" s="149"/>
      <c r="AX56" s="149"/>
      <c r="AY56" s="149"/>
      <c r="AZ56" s="149"/>
      <c r="BA56" s="149"/>
      <c r="BB56" s="149"/>
      <c r="BC56" s="149"/>
      <c r="BD56" s="149"/>
      <c r="BE56" s="149"/>
      <c r="BF56" s="149"/>
      <c r="BG56" s="149"/>
      <c r="BH56" s="149"/>
      <c r="BI56" s="149"/>
      <c r="BJ56" s="149"/>
      <c r="BK56" s="149"/>
    </row>
    <row r="57" spans="1:63" s="150" customFormat="1" ht="15" customHeight="1" x14ac:dyDescent="0.25">
      <c r="A57" s="146"/>
      <c r="B57" s="146"/>
      <c r="C57" s="342"/>
      <c r="D57" s="146" t="s">
        <v>83</v>
      </c>
      <c r="E57" s="147" t="s">
        <v>74</v>
      </c>
      <c r="F57" s="146"/>
      <c r="G57" s="228">
        <f>G52*2.6*'4. Calculating primary energy'!$F$5+G53*'4. Calculating primary energy'!$F$7+IF(LEFT($D54,3)="oth",0,(G54*VLOOKUP($D54,'4. Calculating primary energy'!$B$8:$E$17,4,FALSE)*VLOOKUP($D54,'4. Calculating primary energy'!$B$8:$F$17,5,FALSE)))+IF(LEFT($D55,3)="oth",0,(G55*VLOOKUP($D55,'4. Calculating primary energy'!$B$8:$F$17,4,FALSE)*VLOOKUP($D55,'4. Calculating primary energy'!$B$8:$F$17,5,FALSE)))</f>
        <v>605177.32475999999</v>
      </c>
      <c r="H57" s="146"/>
      <c r="I57" s="228">
        <f>I52*2.6*'4. Calculating primary energy'!$F$5+I53*'4. Calculating primary energy'!$F$7+IF(LEFT($D54,3)="oth",0,(I54*VLOOKUP($D54,'4. Calculating primary energy'!$B$8:$E$17,4,FALSE)*VLOOKUP($D54,'4. Calculating primary energy'!$B$8:$F$17,5,FALSE)))+IF(LEFT($D55,3)="oth",0,(I55*VLOOKUP($D55,'4. Calculating primary energy'!$B$8:$F$17,4,FALSE)*VLOOKUP($D55,'4. Calculating primary energy'!$B$8:$F$17,5,FALSE)))</f>
        <v>589125.13970000006</v>
      </c>
      <c r="J57" s="146"/>
      <c r="K57" s="228">
        <f>K52*2.6*'4. Calculating primary energy'!$F$5+K53*'4. Calculating primary energy'!$F$7+IF(LEFT($D54,3)="oth",0,(K54*VLOOKUP($D54,'4. Calculating primary energy'!$B$8:$E$17,4,FALSE)*VLOOKUP($D54,'4. Calculating primary energy'!$B$8:$F$17,5,FALSE)))+IF(LEFT($D55,3)="oth",0,(K55*VLOOKUP($D55,'4. Calculating primary energy'!$B$8:$F$17,4,FALSE)*VLOOKUP($D55,'4. Calculating primary energy'!$B$8:$F$17,5,FALSE)))</f>
        <v>0</v>
      </c>
      <c r="L57" s="221"/>
      <c r="M57" s="228">
        <f>M52*2.6*'4. Calculating primary energy'!$F$5+M53*'4. Calculating primary energy'!$F$7+IF(LEFT($D54,3)="oth",0,(M54*VLOOKUP($D54,'4. Calculating primary energy'!$B$8:$E$17,4,FALSE)*VLOOKUP($D54,'4. Calculating primary energy'!$B$8:$F$17,5,FALSE)))+IF(LEFT($D55,3)="oth",0,(M55*VLOOKUP($D55,'4. Calculating primary energy'!$B$8:$F$17,4,FALSE)*VLOOKUP($D55,'4. Calculating primary energy'!$B$8:$F$17,5,FALSE)))</f>
        <v>0</v>
      </c>
      <c r="N57" s="221"/>
      <c r="O57" s="228">
        <f>O52*2.6*'4. Calculating primary energy'!$F$5+O53*'4. Calculating primary energy'!$F$7+IF(LEFT($D54,3)="oth",0,(O54*VLOOKUP($D54,'4. Calculating primary energy'!$B$8:$E$17,4,FALSE)*VLOOKUP($D54,'4. Calculating primary energy'!$B$8:$F$17,5,FALSE)))+IF(LEFT($D55,3)="oth",0,(O55*VLOOKUP($D55,'4. Calculating primary energy'!$B$8:$F$17,4,FALSE)*VLOOKUP($D55,'4. Calculating primary energy'!$B$8:$F$17,5,FALSE)))</f>
        <v>0</v>
      </c>
      <c r="P57" s="221"/>
      <c r="Q57" s="221"/>
      <c r="R57" s="221"/>
      <c r="S57" s="221"/>
      <c r="T57" s="221"/>
      <c r="U57" s="148"/>
      <c r="V57" s="146"/>
      <c r="W57" s="148"/>
      <c r="X57" s="148"/>
      <c r="Y57" s="148"/>
      <c r="Z57" s="148"/>
      <c r="AA57" s="148"/>
      <c r="AB57" s="148"/>
      <c r="AC57" s="148"/>
      <c r="AD57" s="148"/>
      <c r="AE57" s="148"/>
      <c r="AF57" s="146"/>
      <c r="AG57" s="146"/>
      <c r="AH57" s="146"/>
      <c r="AI57" s="146"/>
      <c r="AJ57" s="146"/>
      <c r="AK57" s="146"/>
      <c r="AL57" s="146"/>
      <c r="AM57" s="149"/>
      <c r="AN57" s="149"/>
      <c r="AO57" s="149"/>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row>
    <row r="58" spans="1:63" s="150" customFormat="1" ht="15" customHeight="1" x14ac:dyDescent="0.25">
      <c r="A58" s="146"/>
      <c r="B58" s="146"/>
      <c r="C58" s="342"/>
      <c r="D58" s="146" t="s">
        <v>88</v>
      </c>
      <c r="E58" s="147" t="s">
        <v>75</v>
      </c>
      <c r="F58" s="146"/>
      <c r="G58" s="182">
        <f>G56/G51</f>
        <v>525.15729258862439</v>
      </c>
      <c r="H58" s="146"/>
      <c r="I58" s="182">
        <f>I56/I51</f>
        <v>861.14193140508928</v>
      </c>
      <c r="J58" s="146"/>
      <c r="K58" s="182" t="e">
        <f>K56/K51</f>
        <v>#DIV/0!</v>
      </c>
      <c r="L58" s="221"/>
      <c r="M58" s="182" t="e">
        <f>M56/M51</f>
        <v>#DIV/0!</v>
      </c>
      <c r="N58" s="221"/>
      <c r="O58" s="182" t="e">
        <f>O56/O51</f>
        <v>#DIV/0!</v>
      </c>
      <c r="P58" s="221"/>
      <c r="Q58" s="221"/>
      <c r="R58" s="221"/>
      <c r="S58" s="221"/>
      <c r="T58" s="221"/>
      <c r="U58" s="148"/>
      <c r="V58" s="146"/>
      <c r="W58" s="148"/>
      <c r="X58" s="221"/>
      <c r="Y58" s="148"/>
      <c r="Z58" s="221"/>
      <c r="AA58" s="148"/>
      <c r="AB58" s="221"/>
      <c r="AC58" s="148"/>
      <c r="AD58" s="148"/>
      <c r="AE58" s="148"/>
      <c r="AF58" s="146"/>
      <c r="AG58" s="146"/>
      <c r="AH58" s="146"/>
      <c r="AI58" s="146"/>
      <c r="AJ58" s="146"/>
      <c r="AK58" s="146"/>
      <c r="AL58" s="146"/>
      <c r="AM58" s="149"/>
      <c r="AN58" s="149"/>
      <c r="AO58" s="149"/>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row>
    <row r="59" spans="1:63" s="150" customFormat="1" ht="5.25" customHeight="1" x14ac:dyDescent="0.25">
      <c r="A59" s="146"/>
      <c r="B59" s="146"/>
      <c r="C59" s="229"/>
      <c r="D59" s="146"/>
      <c r="E59" s="147"/>
      <c r="F59" s="146"/>
      <c r="G59" s="146"/>
      <c r="H59" s="146"/>
      <c r="I59" s="146"/>
      <c r="J59" s="146"/>
      <c r="K59" s="146"/>
      <c r="L59" s="221"/>
      <c r="M59" s="146"/>
      <c r="N59" s="221"/>
      <c r="O59" s="146"/>
      <c r="P59" s="221"/>
      <c r="Q59" s="221"/>
      <c r="R59" s="221"/>
      <c r="S59" s="221"/>
      <c r="T59" s="221"/>
      <c r="U59" s="148"/>
      <c r="V59" s="146"/>
      <c r="W59" s="148"/>
      <c r="X59" s="221"/>
      <c r="Y59" s="148"/>
      <c r="Z59" s="221"/>
      <c r="AA59" s="148"/>
      <c r="AB59" s="221"/>
      <c r="AC59" s="148"/>
      <c r="AD59" s="148"/>
      <c r="AE59" s="148"/>
      <c r="AF59" s="146"/>
      <c r="AG59" s="146"/>
      <c r="AH59" s="146"/>
      <c r="AI59" s="146"/>
      <c r="AJ59" s="146"/>
      <c r="AK59" s="146"/>
      <c r="AL59" s="146"/>
      <c r="AM59" s="149"/>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row>
    <row r="60" spans="1:63" s="150" customFormat="1" ht="15" customHeight="1" x14ac:dyDescent="0.25">
      <c r="A60" s="146"/>
      <c r="B60" s="146"/>
      <c r="C60" s="230" t="s">
        <v>79</v>
      </c>
      <c r="D60" s="146" t="s">
        <v>97</v>
      </c>
      <c r="E60" s="147" t="s">
        <v>59</v>
      </c>
      <c r="F60" s="146"/>
      <c r="G60" s="226">
        <v>35000</v>
      </c>
      <c r="H60" s="146"/>
      <c r="I60" s="226">
        <v>23000</v>
      </c>
      <c r="J60" s="146"/>
      <c r="K60" s="226"/>
      <c r="L60" s="221"/>
      <c r="M60" s="226"/>
      <c r="N60" s="221"/>
      <c r="O60" s="226"/>
      <c r="P60" s="221"/>
      <c r="Q60" s="221"/>
      <c r="R60" s="221"/>
      <c r="S60" s="221"/>
      <c r="T60" s="221"/>
      <c r="U60" s="148"/>
      <c r="V60" s="146"/>
      <c r="W60" s="148"/>
      <c r="X60" s="221"/>
      <c r="Y60" s="148"/>
      <c r="Z60" s="221"/>
      <c r="AA60" s="148"/>
      <c r="AB60" s="221"/>
      <c r="AC60" s="148"/>
      <c r="AD60" s="148"/>
      <c r="AE60" s="148"/>
      <c r="AF60" s="146"/>
      <c r="AG60" s="146"/>
      <c r="AH60" s="146"/>
      <c r="AI60" s="146"/>
      <c r="AJ60" s="146"/>
      <c r="AK60" s="146"/>
      <c r="AL60" s="146"/>
      <c r="AM60" s="149"/>
      <c r="AN60" s="149"/>
      <c r="AO60" s="149"/>
      <c r="AP60" s="149"/>
      <c r="AQ60" s="149"/>
      <c r="AR60" s="149"/>
      <c r="AS60" s="149"/>
      <c r="AT60" s="149"/>
      <c r="AU60" s="149"/>
      <c r="AV60" s="149"/>
      <c r="AW60" s="149"/>
      <c r="AX60" s="149"/>
      <c r="AY60" s="149"/>
      <c r="AZ60" s="149"/>
      <c r="BA60" s="149"/>
      <c r="BB60" s="149"/>
      <c r="BC60" s="149"/>
      <c r="BD60" s="149"/>
      <c r="BE60" s="149"/>
      <c r="BF60" s="149"/>
      <c r="BG60" s="149"/>
      <c r="BH60" s="149"/>
      <c r="BI60" s="149"/>
      <c r="BJ60" s="149"/>
      <c r="BK60" s="149"/>
    </row>
    <row r="61" spans="1:63" s="150" customFormat="1" ht="15" customHeight="1" thickBot="1" x14ac:dyDescent="0.3">
      <c r="A61" s="146"/>
      <c r="B61" s="146"/>
      <c r="C61" s="146"/>
      <c r="D61" s="146"/>
      <c r="E61" s="147"/>
      <c r="F61" s="146"/>
      <c r="G61" s="146"/>
      <c r="H61" s="146"/>
      <c r="I61" s="146"/>
      <c r="J61" s="146"/>
      <c r="K61" s="146"/>
      <c r="L61" s="221"/>
      <c r="M61" s="146"/>
      <c r="N61" s="221"/>
      <c r="O61" s="146"/>
      <c r="P61" s="221"/>
      <c r="Q61" s="221"/>
      <c r="R61" s="221"/>
      <c r="S61" s="221"/>
      <c r="T61" s="221"/>
      <c r="U61" s="148"/>
      <c r="V61" s="146"/>
      <c r="W61" s="148"/>
      <c r="X61" s="221"/>
      <c r="Y61" s="148"/>
      <c r="Z61" s="221"/>
      <c r="AA61" s="148"/>
      <c r="AB61" s="221"/>
      <c r="AC61" s="148"/>
      <c r="AD61" s="148"/>
      <c r="AE61" s="148"/>
      <c r="AF61" s="146"/>
      <c r="AG61" s="146"/>
      <c r="AH61" s="146"/>
      <c r="AI61" s="146"/>
      <c r="AJ61" s="146"/>
      <c r="AK61" s="146"/>
      <c r="AL61" s="146"/>
      <c r="AM61" s="149"/>
      <c r="AN61" s="149"/>
      <c r="AO61" s="149"/>
      <c r="AP61" s="149"/>
      <c r="AQ61" s="149"/>
      <c r="AR61" s="149"/>
      <c r="AS61" s="149"/>
      <c r="AT61" s="149"/>
      <c r="AU61" s="149"/>
      <c r="AV61" s="149"/>
      <c r="AW61" s="149"/>
      <c r="AX61" s="149"/>
      <c r="AY61" s="149"/>
      <c r="AZ61" s="149"/>
      <c r="BA61" s="149"/>
      <c r="BB61" s="149"/>
      <c r="BC61" s="149"/>
      <c r="BD61" s="149"/>
      <c r="BE61" s="149"/>
      <c r="BF61" s="149"/>
      <c r="BG61" s="149"/>
      <c r="BH61" s="149"/>
      <c r="BI61" s="149"/>
      <c r="BJ61" s="149"/>
      <c r="BK61" s="149"/>
    </row>
    <row r="62" spans="1:63" s="150" customFormat="1" ht="8.25" customHeight="1" x14ac:dyDescent="0.25">
      <c r="A62" s="146"/>
      <c r="B62" s="231"/>
      <c r="C62" s="231"/>
      <c r="D62" s="231"/>
      <c r="E62" s="232"/>
      <c r="F62" s="231"/>
      <c r="G62" s="231"/>
      <c r="H62" s="231"/>
      <c r="I62" s="231"/>
      <c r="J62" s="231"/>
      <c r="K62" s="231"/>
      <c r="L62" s="221"/>
      <c r="M62" s="231"/>
      <c r="N62" s="221"/>
      <c r="O62" s="231"/>
      <c r="P62" s="221"/>
      <c r="Q62" s="221"/>
      <c r="R62" s="221"/>
      <c r="S62" s="221"/>
      <c r="T62" s="221"/>
      <c r="U62" s="148"/>
      <c r="V62" s="146"/>
      <c r="W62" s="148"/>
      <c r="X62" s="221"/>
      <c r="Y62" s="148"/>
      <c r="Z62" s="221"/>
      <c r="AA62" s="148"/>
      <c r="AB62" s="221"/>
      <c r="AC62" s="148"/>
      <c r="AD62" s="148"/>
      <c r="AE62" s="148"/>
      <c r="AF62" s="146"/>
      <c r="AG62" s="146"/>
      <c r="AH62" s="146"/>
      <c r="AI62" s="146"/>
      <c r="AJ62" s="146"/>
      <c r="AK62" s="146"/>
      <c r="AL62" s="146"/>
      <c r="AM62" s="149"/>
      <c r="AN62" s="149"/>
      <c r="AO62" s="149"/>
      <c r="AP62" s="149"/>
      <c r="AQ62" s="149"/>
      <c r="AR62" s="149"/>
      <c r="AS62" s="149"/>
      <c r="AT62" s="149"/>
      <c r="AU62" s="149"/>
      <c r="AV62" s="149"/>
      <c r="AW62" s="149"/>
      <c r="AX62" s="149"/>
      <c r="AY62" s="149"/>
      <c r="AZ62" s="149"/>
      <c r="BA62" s="149"/>
      <c r="BB62" s="149"/>
      <c r="BC62" s="149"/>
      <c r="BD62" s="149"/>
      <c r="BE62" s="149"/>
      <c r="BF62" s="149"/>
      <c r="BG62" s="149"/>
      <c r="BH62" s="149"/>
      <c r="BI62" s="149"/>
      <c r="BJ62" s="149"/>
      <c r="BK62" s="149"/>
    </row>
    <row r="63" spans="1:63" s="150" customFormat="1" ht="18" customHeight="1" x14ac:dyDescent="0.25">
      <c r="A63" s="146"/>
      <c r="B63" s="146"/>
      <c r="C63" s="276" t="s">
        <v>2</v>
      </c>
      <c r="D63" s="146" t="s">
        <v>13</v>
      </c>
      <c r="E63" s="147"/>
      <c r="F63" s="146"/>
      <c r="G63" s="224" t="s">
        <v>134</v>
      </c>
      <c r="H63" s="146"/>
      <c r="I63" s="224" t="s">
        <v>135</v>
      </c>
      <c r="J63" s="146"/>
      <c r="K63" s="224"/>
      <c r="L63" s="221"/>
      <c r="M63" s="224"/>
      <c r="N63" s="221"/>
      <c r="O63" s="224"/>
      <c r="P63" s="221"/>
      <c r="Q63" s="221"/>
      <c r="R63" s="221"/>
      <c r="S63" s="221"/>
      <c r="T63" s="221"/>
      <c r="U63" s="148"/>
      <c r="V63" s="146"/>
      <c r="W63" s="148"/>
      <c r="X63" s="221"/>
      <c r="Y63" s="148"/>
      <c r="Z63" s="221"/>
      <c r="AA63" s="148"/>
      <c r="AB63" s="221"/>
      <c r="AC63" s="148"/>
      <c r="AD63" s="148"/>
      <c r="AE63" s="148"/>
      <c r="AF63" s="146"/>
      <c r="AG63" s="146"/>
      <c r="AH63" s="146"/>
      <c r="AI63" s="146"/>
      <c r="AJ63" s="146"/>
      <c r="AK63" s="146"/>
      <c r="AL63" s="146"/>
      <c r="AM63" s="149"/>
      <c r="AN63" s="149"/>
      <c r="AO63" s="149"/>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row>
    <row r="64" spans="1:63" s="150" customFormat="1" ht="15" customHeight="1" x14ac:dyDescent="0.25">
      <c r="A64" s="146"/>
      <c r="B64" s="146"/>
      <c r="C64" s="277"/>
      <c r="D64" s="146" t="s">
        <v>119</v>
      </c>
      <c r="E64" s="205"/>
      <c r="F64" s="225"/>
      <c r="G64" s="224" t="s">
        <v>122</v>
      </c>
      <c r="H64" s="225"/>
      <c r="I64" s="224" t="s">
        <v>122</v>
      </c>
      <c r="J64" s="225"/>
      <c r="K64" s="224"/>
      <c r="L64" s="225"/>
      <c r="M64" s="224"/>
      <c r="N64" s="148"/>
      <c r="O64" s="224"/>
      <c r="P64" s="148"/>
      <c r="Q64" s="148"/>
      <c r="R64" s="146"/>
      <c r="S64" s="146"/>
      <c r="T64" s="146"/>
      <c r="U64" s="148"/>
      <c r="V64" s="146"/>
      <c r="W64" s="148"/>
      <c r="X64" s="221"/>
      <c r="Y64" s="148"/>
      <c r="Z64" s="221"/>
      <c r="AA64" s="148"/>
      <c r="AB64" s="221"/>
      <c r="AC64" s="148"/>
      <c r="AD64" s="148"/>
      <c r="AE64" s="148"/>
      <c r="AF64" s="146"/>
      <c r="AG64" s="146"/>
      <c r="AH64" s="146"/>
      <c r="AI64" s="146"/>
      <c r="AJ64" s="146"/>
      <c r="AK64" s="146"/>
      <c r="AL64" s="146"/>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row>
    <row r="65" spans="1:63" s="150" customFormat="1" ht="15" customHeight="1" x14ac:dyDescent="0.25">
      <c r="A65" s="146"/>
      <c r="B65" s="146"/>
      <c r="C65" s="277"/>
      <c r="D65" s="146" t="s">
        <v>124</v>
      </c>
      <c r="E65" s="205"/>
      <c r="F65" s="225"/>
      <c r="G65" s="278" t="str">
        <f>IF(OR(G64="Constantly",G64="Stopped after TU base year"),CONCATENATE("Same as TU: 12 months ending ",TEXT($E$16,"MMM YY")),IF(G64="Started after TU base year","Must set a base year for this product",""))</f>
        <v>Same as TU: 12 months ending Dec 18</v>
      </c>
      <c r="H65" s="279"/>
      <c r="I65" s="278" t="str">
        <f>IF(OR(I64="Constantly",I64="Stopped after TU base year"),CONCATENATE("Same as TU: 12 months ending ",TEXT($E$16,"MMM YY")),IF(I64="Started after TU base year","Must set a base year for this product",""))</f>
        <v>Same as TU: 12 months ending Dec 18</v>
      </c>
      <c r="J65" s="279"/>
      <c r="K65" s="278" t="str">
        <f>IF(OR(K64="Constantly",K64="Stopped after TU base year"),CONCATENATE("Same as TU: 12 months ending ",TEXT($E$16,"MMM YY")),IF(K64="Started after TU base year","Must set a base year for this product",""))</f>
        <v/>
      </c>
      <c r="L65" s="279"/>
      <c r="M65" s="278" t="str">
        <f>IF(OR(M64="Constantly",M64="Stopped after TU base year"),CONCATENATE("Same as TU: 12 months ending ",TEXT($E$16,"MMM YY")),IF(M64="Started after TU base year","Must set a base year for this product",""))</f>
        <v/>
      </c>
      <c r="N65" s="280"/>
      <c r="O65" s="278" t="str">
        <f>IF(OR(O64="Constantly",O64="Stopped after TU base year"),CONCATENATE("Same as TU: 12 months ending ",TEXT($E$16,"MMM YY")),IF(O64="Started after TU base year","Must set a base year for this product",""))</f>
        <v/>
      </c>
      <c r="P65" s="148"/>
      <c r="Q65" s="148"/>
      <c r="R65" s="146"/>
      <c r="S65" s="146"/>
      <c r="T65" s="146"/>
      <c r="U65" s="148"/>
      <c r="V65" s="146"/>
      <c r="W65" s="148"/>
      <c r="X65" s="221"/>
      <c r="Y65" s="148"/>
      <c r="Z65" s="221"/>
      <c r="AA65" s="148"/>
      <c r="AB65" s="221"/>
      <c r="AC65" s="148"/>
      <c r="AD65" s="148"/>
      <c r="AE65" s="148"/>
      <c r="AF65" s="146"/>
      <c r="AG65" s="146"/>
      <c r="AH65" s="146"/>
      <c r="AI65" s="146"/>
      <c r="AJ65" s="146"/>
      <c r="AK65" s="146"/>
      <c r="AL65" s="146"/>
      <c r="AM65" s="149"/>
      <c r="AN65" s="149"/>
      <c r="AO65" s="149"/>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row>
    <row r="66" spans="1:63" s="150" customFormat="1" ht="15" customHeight="1" x14ac:dyDescent="0.25">
      <c r="A66" s="146"/>
      <c r="B66" s="146"/>
      <c r="C66" s="277"/>
      <c r="D66" s="281" t="str">
        <f>IF(COUNTIF(G65:O65,"Must set a base year for this product")&gt;0,"Base Year Period for this product is 12 months ending","")</f>
        <v/>
      </c>
      <c r="E66" s="205"/>
      <c r="F66" s="225"/>
      <c r="G66" s="282"/>
      <c r="H66" s="225"/>
      <c r="I66" s="282">
        <v>40513</v>
      </c>
      <c r="J66" s="225"/>
      <c r="K66" s="282"/>
      <c r="L66" s="225"/>
      <c r="M66" s="282"/>
      <c r="N66" s="148"/>
      <c r="O66" s="282"/>
      <c r="P66" s="148"/>
      <c r="Q66" s="148"/>
      <c r="R66" s="146"/>
      <c r="S66" s="146"/>
      <c r="T66" s="146"/>
      <c r="U66" s="148"/>
      <c r="V66" s="146"/>
      <c r="W66" s="148"/>
      <c r="X66" s="221"/>
      <c r="Y66" s="148"/>
      <c r="Z66" s="221"/>
      <c r="AA66" s="148"/>
      <c r="AB66" s="221"/>
      <c r="AC66" s="148"/>
      <c r="AD66" s="148"/>
      <c r="AE66" s="148"/>
      <c r="AF66" s="146"/>
      <c r="AG66" s="146"/>
      <c r="AH66" s="146"/>
      <c r="AI66" s="146"/>
      <c r="AJ66" s="146"/>
      <c r="AK66" s="146"/>
      <c r="AL66" s="146"/>
      <c r="AM66" s="149"/>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row>
    <row r="67" spans="1:63" s="150" customFormat="1" ht="6" customHeight="1" x14ac:dyDescent="0.25">
      <c r="A67" s="146"/>
      <c r="B67" s="146"/>
      <c r="C67" s="225"/>
      <c r="D67" s="225"/>
      <c r="E67" s="205"/>
      <c r="F67" s="225"/>
      <c r="G67" s="225"/>
      <c r="H67" s="225"/>
      <c r="I67" s="225"/>
      <c r="J67" s="225"/>
      <c r="K67" s="225"/>
      <c r="L67" s="225"/>
      <c r="M67" s="225"/>
      <c r="N67" s="148"/>
      <c r="O67" s="225"/>
      <c r="P67" s="148"/>
      <c r="Q67" s="148"/>
      <c r="R67" s="148"/>
      <c r="S67" s="148"/>
      <c r="T67" s="148"/>
      <c r="U67" s="148"/>
      <c r="V67" s="146"/>
      <c r="W67" s="148"/>
      <c r="X67" s="221"/>
      <c r="Y67" s="148"/>
      <c r="Z67" s="221"/>
      <c r="AA67" s="148"/>
      <c r="AB67" s="221"/>
      <c r="AC67" s="148"/>
      <c r="AD67" s="148"/>
      <c r="AE67" s="148"/>
      <c r="AF67" s="146"/>
      <c r="AG67" s="146"/>
      <c r="AH67" s="146"/>
      <c r="AI67" s="146"/>
      <c r="AJ67" s="146"/>
      <c r="AK67" s="146"/>
      <c r="AL67" s="146"/>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row>
    <row r="68" spans="1:63" s="150" customFormat="1" ht="14.4" x14ac:dyDescent="0.25">
      <c r="A68" s="146"/>
      <c r="B68" s="146"/>
      <c r="C68" s="342" t="s">
        <v>98</v>
      </c>
      <c r="D68" s="146" t="s">
        <v>87</v>
      </c>
      <c r="E68" s="147" t="s">
        <v>59</v>
      </c>
      <c r="F68" s="146"/>
      <c r="G68" s="226">
        <v>15075</v>
      </c>
      <c r="H68" s="225"/>
      <c r="I68" s="226">
        <v>5421</v>
      </c>
      <c r="J68" s="225"/>
      <c r="K68" s="226"/>
      <c r="L68" s="225"/>
      <c r="M68" s="226"/>
      <c r="N68" s="148"/>
      <c r="O68" s="226"/>
      <c r="P68" s="148"/>
      <c r="Q68" s="148"/>
      <c r="R68" s="148"/>
      <c r="S68" s="148"/>
      <c r="T68" s="148"/>
      <c r="U68" s="148"/>
      <c r="V68" s="146"/>
      <c r="W68" s="148"/>
      <c r="X68" s="221"/>
      <c r="Y68" s="148"/>
      <c r="Z68" s="221"/>
      <c r="AA68" s="148"/>
      <c r="AB68" s="221"/>
      <c r="AC68" s="148"/>
      <c r="AD68" s="148"/>
      <c r="AE68" s="148"/>
      <c r="AF68" s="146"/>
      <c r="AG68" s="146"/>
      <c r="AH68" s="146"/>
      <c r="AI68" s="146"/>
      <c r="AJ68" s="146"/>
      <c r="AK68" s="146"/>
      <c r="AL68" s="146"/>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row>
    <row r="69" spans="1:63" s="150" customFormat="1" ht="14.4" x14ac:dyDescent="0.25">
      <c r="A69" s="146"/>
      <c r="B69" s="146"/>
      <c r="C69" s="342"/>
      <c r="D69" s="146" t="s">
        <v>86</v>
      </c>
      <c r="E69" s="147" t="s">
        <v>15</v>
      </c>
      <c r="F69" s="146"/>
      <c r="G69" s="226">
        <v>3931109</v>
      </c>
      <c r="H69" s="225"/>
      <c r="I69" s="226">
        <v>1045643</v>
      </c>
      <c r="J69" s="225"/>
      <c r="K69" s="226"/>
      <c r="L69" s="225"/>
      <c r="M69" s="226"/>
      <c r="N69" s="148"/>
      <c r="O69" s="226"/>
      <c r="P69" s="148"/>
      <c r="Q69" s="148"/>
      <c r="R69" s="148"/>
      <c r="S69" s="148"/>
      <c r="T69" s="148"/>
      <c r="U69" s="148"/>
      <c r="V69" s="146"/>
      <c r="W69" s="148"/>
      <c r="X69" s="221"/>
      <c r="Y69" s="148"/>
      <c r="Z69" s="221"/>
      <c r="AA69" s="148"/>
      <c r="AB69" s="221"/>
      <c r="AC69" s="148"/>
      <c r="AD69" s="148"/>
      <c r="AE69" s="148"/>
      <c r="AF69" s="146"/>
      <c r="AG69" s="146"/>
      <c r="AH69" s="146"/>
      <c r="AI69" s="146"/>
      <c r="AJ69" s="146"/>
      <c r="AK69" s="146"/>
      <c r="AL69" s="146"/>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row>
    <row r="70" spans="1:63" s="150" customFormat="1" ht="14.4" x14ac:dyDescent="0.25">
      <c r="A70" s="146"/>
      <c r="B70" s="146"/>
      <c r="C70" s="342"/>
      <c r="D70" s="146" t="s">
        <v>85</v>
      </c>
      <c r="E70" s="147" t="s">
        <v>15</v>
      </c>
      <c r="F70" s="146"/>
      <c r="G70" s="226">
        <v>2104325</v>
      </c>
      <c r="H70" s="225"/>
      <c r="I70" s="226">
        <v>541245</v>
      </c>
      <c r="J70" s="225"/>
      <c r="K70" s="226"/>
      <c r="L70" s="225"/>
      <c r="M70" s="226"/>
      <c r="N70" s="148"/>
      <c r="O70" s="226"/>
      <c r="P70" s="148"/>
      <c r="Q70" s="148"/>
      <c r="R70" s="148"/>
      <c r="S70" s="148"/>
      <c r="T70" s="148"/>
      <c r="U70" s="148"/>
      <c r="V70" s="146"/>
      <c r="W70" s="148"/>
      <c r="X70" s="221"/>
      <c r="Y70" s="148"/>
      <c r="Z70" s="221"/>
      <c r="AA70" s="148"/>
      <c r="AB70" s="221"/>
      <c r="AC70" s="148"/>
      <c r="AD70" s="148"/>
      <c r="AE70" s="148"/>
      <c r="AF70" s="146"/>
      <c r="AG70" s="146"/>
      <c r="AH70" s="146"/>
      <c r="AI70" s="146"/>
      <c r="AJ70" s="146"/>
      <c r="AK70" s="146"/>
      <c r="AL70" s="146"/>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row>
    <row r="71" spans="1:63" s="150" customFormat="1" ht="14.4" x14ac:dyDescent="0.25">
      <c r="A71" s="146"/>
      <c r="B71" s="146"/>
      <c r="C71" s="342"/>
      <c r="D71" s="227" t="s">
        <v>78</v>
      </c>
      <c r="E71" s="147" t="s">
        <v>15</v>
      </c>
      <c r="F71" s="146"/>
      <c r="G71" s="226"/>
      <c r="H71" s="225"/>
      <c r="I71" s="226"/>
      <c r="J71" s="225"/>
      <c r="K71" s="226"/>
      <c r="L71" s="225"/>
      <c r="M71" s="226"/>
      <c r="N71" s="148"/>
      <c r="O71" s="226"/>
      <c r="P71" s="148"/>
      <c r="Q71" s="148"/>
      <c r="R71" s="148"/>
      <c r="S71" s="148"/>
      <c r="T71" s="148"/>
      <c r="U71" s="148"/>
      <c r="V71" s="146"/>
      <c r="W71" s="148"/>
      <c r="X71" s="221"/>
      <c r="Y71" s="148"/>
      <c r="Z71" s="221"/>
      <c r="AA71" s="148"/>
      <c r="AB71" s="221"/>
      <c r="AC71" s="148"/>
      <c r="AD71" s="148"/>
      <c r="AE71" s="148"/>
      <c r="AF71" s="146"/>
      <c r="AG71" s="146"/>
      <c r="AH71" s="146"/>
      <c r="AI71" s="146"/>
      <c r="AJ71" s="146"/>
      <c r="AK71" s="146"/>
      <c r="AL71" s="146"/>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row>
    <row r="72" spans="1:63" s="150" customFormat="1" ht="14.4" x14ac:dyDescent="0.25">
      <c r="A72" s="146"/>
      <c r="B72" s="146"/>
      <c r="C72" s="342"/>
      <c r="D72" s="227" t="s">
        <v>78</v>
      </c>
      <c r="E72" s="147" t="s">
        <v>15</v>
      </c>
      <c r="F72" s="146"/>
      <c r="G72" s="226"/>
      <c r="H72" s="225"/>
      <c r="I72" s="226"/>
      <c r="J72" s="225"/>
      <c r="K72" s="226"/>
      <c r="L72" s="225"/>
      <c r="M72" s="226"/>
      <c r="N72" s="148"/>
      <c r="O72" s="226"/>
      <c r="P72" s="148"/>
      <c r="Q72" s="148"/>
      <c r="R72" s="148"/>
      <c r="S72" s="148"/>
      <c r="T72" s="148"/>
      <c r="U72" s="148"/>
      <c r="V72" s="146"/>
      <c r="W72" s="148"/>
      <c r="X72" s="221"/>
      <c r="Y72" s="148"/>
      <c r="Z72" s="221"/>
      <c r="AA72" s="148"/>
      <c r="AB72" s="221"/>
      <c r="AC72" s="148"/>
      <c r="AD72" s="148"/>
      <c r="AE72" s="148"/>
      <c r="AF72" s="146"/>
      <c r="AG72" s="146"/>
      <c r="AH72" s="146"/>
      <c r="AI72" s="146"/>
      <c r="AJ72" s="146"/>
      <c r="AK72" s="146"/>
      <c r="AL72" s="146"/>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row>
    <row r="73" spans="1:63" s="150" customFormat="1" ht="15" customHeight="1" x14ac:dyDescent="0.25">
      <c r="A73" s="146"/>
      <c r="B73" s="146"/>
      <c r="C73" s="342"/>
      <c r="D73" s="146" t="s">
        <v>84</v>
      </c>
      <c r="E73" s="147" t="s">
        <v>15</v>
      </c>
      <c r="F73" s="146"/>
      <c r="G73" s="228">
        <f>G69*2.6+G70+IF(LEFT($D71,3)="oth",0,(G71*VLOOKUP($D71,'4. Calculating primary energy'!$B$8:$E$17,4,FALSE)))+IF(LEFT($D72,3)="oth",0,(G72*VLOOKUP($D72,'4. Calculating primary energy'!$B$8:$E$17,4,FALSE)))</f>
        <v>12325208.4</v>
      </c>
      <c r="H73" s="146"/>
      <c r="I73" s="228">
        <f>I69*2.6+I70+IF(LEFT($D71,3)="oth",0,(I71*VLOOKUP($D71,'4. Calculating primary energy'!$B$8:$E$17,4,FALSE)))+IF(LEFT($D72,3)="oth",0,(I72*VLOOKUP($D72,'4. Calculating primary energy'!$B$8:$E$17,4,FALSE)))</f>
        <v>3259916.8000000003</v>
      </c>
      <c r="J73" s="146"/>
      <c r="K73" s="228">
        <f>K69*2.6+K70+IF(LEFT($D71,3)="oth",0,(K71*VLOOKUP($D71,'4. Calculating primary energy'!$B$8:$E$17,4,FALSE)))+IF(LEFT($D72,3)="oth",0,(K72*VLOOKUP($D72,'4. Calculating primary energy'!$B$8:$E$17,4,FALSE)))</f>
        <v>0</v>
      </c>
      <c r="L73" s="148"/>
      <c r="M73" s="228">
        <f>M69*2.6+M70+IF(LEFT($D71,3)="oth",0,(M71*VLOOKUP($D71,'4. Calculating primary energy'!$B$8:$E$17,4,FALSE)))+IF(LEFT($D72,3)="oth",0,(M72*VLOOKUP($D72,'4. Calculating primary energy'!$B$8:$E$17,4,FALSE)))</f>
        <v>0</v>
      </c>
      <c r="N73" s="148"/>
      <c r="O73" s="228">
        <f>O69*2.6+O70+IF(LEFT($D71,3)="oth",0,(O71*VLOOKUP($D71,'4. Calculating primary energy'!$B$8:$E$17,4,FALSE)))+IF(LEFT($D72,3)="oth",0,(O72*VLOOKUP($D72,'4. Calculating primary energy'!$B$8:$E$17,4,FALSE)))</f>
        <v>0</v>
      </c>
      <c r="P73" s="148"/>
      <c r="Q73" s="148"/>
      <c r="R73" s="148"/>
      <c r="S73" s="148"/>
      <c r="T73" s="148"/>
      <c r="U73" s="148"/>
      <c r="V73" s="146"/>
      <c r="W73" s="148"/>
      <c r="X73" s="221"/>
      <c r="Y73" s="148"/>
      <c r="Z73" s="221"/>
      <c r="AA73" s="148"/>
      <c r="AB73" s="221"/>
      <c r="AC73" s="148"/>
      <c r="AD73" s="148"/>
      <c r="AE73" s="148"/>
      <c r="AF73" s="146"/>
      <c r="AG73" s="146"/>
      <c r="AH73" s="146"/>
      <c r="AI73" s="146"/>
      <c r="AJ73" s="146"/>
      <c r="AK73" s="146"/>
      <c r="AL73" s="146"/>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row>
    <row r="74" spans="1:63" s="150" customFormat="1" ht="15" customHeight="1" x14ac:dyDescent="0.25">
      <c r="A74" s="146"/>
      <c r="B74" s="146"/>
      <c r="C74" s="342"/>
      <c r="D74" s="146" t="s">
        <v>83</v>
      </c>
      <c r="E74" s="147" t="s">
        <v>74</v>
      </c>
      <c r="F74" s="146"/>
      <c r="G74" s="228">
        <f>G69*2.6*'4. Calculating primary energy'!$F$5+G70*'4. Calculating primary energy'!$F$7+IF(LEFT($D71,3)="oth",0,(G71*VLOOKUP($D71,'4. Calculating primary energy'!$B$8:$E$17,4,FALSE)*VLOOKUP($D71,'4. Calculating primary energy'!$B$8:$F$17,5,FALSE)))+IF(LEFT($D72,3)="oth",0,(G72*VLOOKUP($D72,'4. Calculating primary energy'!$B$8:$F$17,4,FALSE)*VLOOKUP($D72,'4. Calculating primary energy'!$B$8:$F$17,5,FALSE)))</f>
        <v>664328.64613999997</v>
      </c>
      <c r="H74" s="146"/>
      <c r="I74" s="228">
        <f>I69*2.6*'4. Calculating primary energy'!$F$5+I70*'4. Calculating primary energy'!$F$7+IF(LEFT($D71,3)="oth",0,(I71*VLOOKUP($D71,'4. Calculating primary energy'!$B$8:$E$17,4,FALSE)*VLOOKUP($D71,'4. Calculating primary energy'!$B$8:$F$17,5,FALSE)))+IF(LEFT($D72,3)="oth",0,(I72*VLOOKUP($D72,'4. Calculating primary energy'!$B$8:$F$17,4,FALSE)*VLOOKUP($D72,'4. Calculating primary energy'!$B$8:$F$17,5,FALSE)))</f>
        <v>175772.35278000002</v>
      </c>
      <c r="J74" s="146"/>
      <c r="K74" s="228">
        <f>K69*2.6*'4. Calculating primary energy'!$F$5+K70*'4. Calculating primary energy'!$F$7+IF(LEFT($D71,3)="oth",0,(K71*VLOOKUP($D71,'4. Calculating primary energy'!$B$8:$E$17,4,FALSE)*VLOOKUP($D71,'4. Calculating primary energy'!$B$8:$F$17,5,FALSE)))+IF(LEFT($D72,3)="oth",0,(K72*VLOOKUP($D72,'4. Calculating primary energy'!$B$8:$F$17,4,FALSE)*VLOOKUP($D72,'4. Calculating primary energy'!$B$8:$F$17,5,FALSE)))</f>
        <v>0</v>
      </c>
      <c r="L74" s="221"/>
      <c r="M74" s="228">
        <f>M69*2.6*'4. Calculating primary energy'!$F$5+M70*'4. Calculating primary energy'!$F$7+IF(LEFT($D71,3)="oth",0,(M71*VLOOKUP($D71,'4. Calculating primary energy'!$B$8:$E$17,4,FALSE)*VLOOKUP($D71,'4. Calculating primary energy'!$B$8:$F$17,5,FALSE)))+IF(LEFT($D72,3)="oth",0,(M72*VLOOKUP($D72,'4. Calculating primary energy'!$B$8:$F$17,4,FALSE)*VLOOKUP($D72,'4. Calculating primary energy'!$B$8:$F$17,5,FALSE)))</f>
        <v>0</v>
      </c>
      <c r="N74" s="221"/>
      <c r="O74" s="228">
        <f>O69*2.6*'4. Calculating primary energy'!$F$5+O70*'4. Calculating primary energy'!$F$7+IF(LEFT($D71,3)="oth",0,(O71*VLOOKUP($D71,'4. Calculating primary energy'!$B$8:$E$17,4,FALSE)*VLOOKUP($D71,'4. Calculating primary energy'!$B$8:$F$17,5,FALSE)))+IF(LEFT($D72,3)="oth",0,(O72*VLOOKUP($D72,'4. Calculating primary energy'!$B$8:$F$17,4,FALSE)*VLOOKUP($D72,'4. Calculating primary energy'!$B$8:$F$17,5,FALSE)))</f>
        <v>0</v>
      </c>
      <c r="P74" s="221"/>
      <c r="Q74" s="221"/>
      <c r="R74" s="221"/>
      <c r="S74" s="221"/>
      <c r="T74" s="221"/>
      <c r="U74" s="148"/>
      <c r="V74" s="146"/>
      <c r="W74" s="148"/>
      <c r="X74" s="148"/>
      <c r="Y74" s="148"/>
      <c r="Z74" s="148"/>
      <c r="AA74" s="148"/>
      <c r="AB74" s="148"/>
      <c r="AC74" s="148"/>
      <c r="AD74" s="148"/>
      <c r="AE74" s="148"/>
      <c r="AF74" s="146"/>
      <c r="AG74" s="146"/>
      <c r="AH74" s="146"/>
      <c r="AI74" s="146"/>
      <c r="AJ74" s="146"/>
      <c r="AK74" s="146"/>
      <c r="AL74" s="146"/>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c r="BI74" s="149"/>
      <c r="BJ74" s="149"/>
      <c r="BK74" s="149"/>
    </row>
    <row r="75" spans="1:63" s="150" customFormat="1" ht="15" customHeight="1" x14ac:dyDescent="0.25">
      <c r="A75" s="146"/>
      <c r="B75" s="146"/>
      <c r="C75" s="342"/>
      <c r="D75" s="146" t="s">
        <v>88</v>
      </c>
      <c r="E75" s="147" t="s">
        <v>75</v>
      </c>
      <c r="F75" s="146"/>
      <c r="G75" s="182">
        <f>G73/G68</f>
        <v>817.59259701492545</v>
      </c>
      <c r="H75" s="146"/>
      <c r="I75" s="182">
        <f>I73/I68</f>
        <v>601.349714074894</v>
      </c>
      <c r="J75" s="146"/>
      <c r="K75" s="182" t="e">
        <f>K73/K68</f>
        <v>#DIV/0!</v>
      </c>
      <c r="L75" s="221"/>
      <c r="M75" s="182" t="e">
        <f>M73/M68</f>
        <v>#DIV/0!</v>
      </c>
      <c r="N75" s="221"/>
      <c r="O75" s="182" t="e">
        <f>O73/O68</f>
        <v>#DIV/0!</v>
      </c>
      <c r="P75" s="221"/>
      <c r="Q75" s="221"/>
      <c r="R75" s="221"/>
      <c r="S75" s="221"/>
      <c r="T75" s="221"/>
      <c r="U75" s="148"/>
      <c r="V75" s="146"/>
      <c r="W75" s="148"/>
      <c r="X75" s="221"/>
      <c r="Y75" s="148"/>
      <c r="Z75" s="221"/>
      <c r="AA75" s="148"/>
      <c r="AB75" s="221"/>
      <c r="AC75" s="148"/>
      <c r="AD75" s="148"/>
      <c r="AE75" s="148"/>
      <c r="AF75" s="146"/>
      <c r="AG75" s="146"/>
      <c r="AH75" s="146"/>
      <c r="AI75" s="146"/>
      <c r="AJ75" s="146"/>
      <c r="AK75" s="146"/>
      <c r="AL75" s="146"/>
      <c r="AM75" s="149"/>
      <c r="AN75" s="149"/>
      <c r="AO75" s="149"/>
      <c r="AP75" s="149"/>
      <c r="AQ75" s="149"/>
      <c r="AR75" s="149"/>
      <c r="AS75" s="149"/>
      <c r="AT75" s="149"/>
      <c r="AU75" s="149"/>
      <c r="AV75" s="149"/>
      <c r="AW75" s="149"/>
      <c r="AX75" s="149"/>
      <c r="AY75" s="149"/>
      <c r="AZ75" s="149"/>
      <c r="BA75" s="149"/>
      <c r="BB75" s="149"/>
      <c r="BC75" s="149"/>
      <c r="BD75" s="149"/>
      <c r="BE75" s="149"/>
      <c r="BF75" s="149"/>
      <c r="BG75" s="149"/>
      <c r="BH75" s="149"/>
      <c r="BI75" s="149"/>
      <c r="BJ75" s="149"/>
      <c r="BK75" s="149"/>
    </row>
    <row r="76" spans="1:63" s="150" customFormat="1" ht="6" customHeight="1" x14ac:dyDescent="0.25">
      <c r="A76" s="146"/>
      <c r="B76" s="146"/>
      <c r="C76" s="225"/>
      <c r="D76" s="225"/>
      <c r="E76" s="205"/>
      <c r="F76" s="225"/>
      <c r="G76" s="225"/>
      <c r="H76" s="225"/>
      <c r="I76" s="225"/>
      <c r="J76" s="225"/>
      <c r="K76" s="225"/>
      <c r="L76" s="225"/>
      <c r="M76" s="225"/>
      <c r="N76" s="148"/>
      <c r="O76" s="225"/>
      <c r="P76" s="148"/>
      <c r="Q76" s="148"/>
      <c r="R76" s="148"/>
      <c r="S76" s="148"/>
      <c r="T76" s="148"/>
      <c r="U76" s="148"/>
      <c r="V76" s="146"/>
      <c r="W76" s="148"/>
      <c r="X76" s="221"/>
      <c r="Y76" s="148"/>
      <c r="Z76" s="221"/>
      <c r="AA76" s="148"/>
      <c r="AB76" s="221"/>
      <c r="AC76" s="148"/>
      <c r="AD76" s="148"/>
      <c r="AE76" s="148"/>
      <c r="AF76" s="146"/>
      <c r="AG76" s="146"/>
      <c r="AH76" s="146"/>
      <c r="AI76" s="146"/>
      <c r="AJ76" s="146"/>
      <c r="AK76" s="146"/>
      <c r="AL76" s="146"/>
      <c r="AM76" s="149"/>
      <c r="AN76" s="149"/>
      <c r="AO76" s="149"/>
      <c r="AP76" s="149"/>
      <c r="AQ76" s="149"/>
      <c r="AR76" s="149"/>
      <c r="AS76" s="149"/>
      <c r="AT76" s="149"/>
      <c r="AU76" s="149"/>
      <c r="AV76" s="149"/>
      <c r="AW76" s="149"/>
      <c r="AX76" s="149"/>
      <c r="AY76" s="149"/>
      <c r="AZ76" s="149"/>
      <c r="BA76" s="149"/>
      <c r="BB76" s="149"/>
      <c r="BC76" s="149"/>
      <c r="BD76" s="149"/>
      <c r="BE76" s="149"/>
      <c r="BF76" s="149"/>
      <c r="BG76" s="149"/>
      <c r="BH76" s="149"/>
      <c r="BI76" s="149"/>
      <c r="BJ76" s="149"/>
      <c r="BK76" s="149"/>
    </row>
    <row r="77" spans="1:63" s="150" customFormat="1" ht="14.4" x14ac:dyDescent="0.25">
      <c r="A77" s="146"/>
      <c r="B77" s="146"/>
      <c r="C77" s="230" t="s">
        <v>79</v>
      </c>
      <c r="D77" s="146" t="s">
        <v>97</v>
      </c>
      <c r="E77" s="147" t="s">
        <v>59</v>
      </c>
      <c r="F77" s="146"/>
      <c r="G77" s="226">
        <v>35000</v>
      </c>
      <c r="H77" s="225"/>
      <c r="I77" s="226">
        <v>0</v>
      </c>
      <c r="J77" s="225"/>
      <c r="K77" s="226"/>
      <c r="L77" s="225"/>
      <c r="M77" s="226"/>
      <c r="N77" s="148"/>
      <c r="O77" s="226"/>
      <c r="P77" s="148"/>
      <c r="Q77" s="148"/>
      <c r="R77" s="148"/>
      <c r="S77" s="148"/>
      <c r="T77" s="148"/>
      <c r="U77" s="148"/>
      <c r="V77" s="146"/>
      <c r="W77" s="148"/>
      <c r="X77" s="221"/>
      <c r="Y77" s="148"/>
      <c r="Z77" s="221"/>
      <c r="AA77" s="148"/>
      <c r="AB77" s="221"/>
      <c r="AC77" s="148"/>
      <c r="AD77" s="148"/>
      <c r="AE77" s="148"/>
      <c r="AF77" s="146"/>
      <c r="AG77" s="146"/>
      <c r="AH77" s="146"/>
      <c r="AI77" s="146"/>
      <c r="AJ77" s="146"/>
      <c r="AK77" s="146"/>
      <c r="AL77" s="146"/>
      <c r="AM77" s="149"/>
      <c r="AN77" s="149"/>
      <c r="AO77" s="149"/>
      <c r="AP77" s="149"/>
      <c r="AQ77" s="149"/>
      <c r="AR77" s="149"/>
      <c r="AS77" s="149"/>
      <c r="AT77" s="149"/>
      <c r="AU77" s="149"/>
      <c r="AV77" s="149"/>
      <c r="AW77" s="149"/>
      <c r="AX77" s="149"/>
      <c r="AY77" s="149"/>
      <c r="AZ77" s="149"/>
      <c r="BA77" s="149"/>
      <c r="BB77" s="149"/>
      <c r="BC77" s="149"/>
      <c r="BD77" s="149"/>
      <c r="BE77" s="149"/>
      <c r="BF77" s="149"/>
      <c r="BG77" s="149"/>
      <c r="BH77" s="149"/>
      <c r="BI77" s="149"/>
      <c r="BJ77" s="149"/>
      <c r="BK77" s="149"/>
    </row>
    <row r="78" spans="1:63" s="150" customFormat="1" thickBot="1" x14ac:dyDescent="0.3">
      <c r="A78" s="146"/>
      <c r="B78" s="146"/>
      <c r="C78" s="146"/>
      <c r="D78" s="146"/>
      <c r="E78" s="147"/>
      <c r="F78" s="146"/>
      <c r="G78" s="146"/>
      <c r="H78" s="146"/>
      <c r="I78" s="146"/>
      <c r="J78" s="146"/>
      <c r="K78" s="146"/>
      <c r="L78" s="221"/>
      <c r="M78" s="146"/>
      <c r="N78" s="221"/>
      <c r="O78" s="146"/>
      <c r="P78" s="148"/>
      <c r="Q78" s="221"/>
      <c r="R78" s="148"/>
      <c r="S78" s="148"/>
      <c r="T78" s="221"/>
      <c r="U78" s="148"/>
      <c r="V78" s="146"/>
      <c r="W78" s="148"/>
      <c r="X78" s="148"/>
      <c r="Y78" s="148"/>
      <c r="Z78" s="148"/>
      <c r="AA78" s="148"/>
      <c r="AB78" s="148"/>
      <c r="AC78" s="148"/>
      <c r="AD78" s="148"/>
      <c r="AE78" s="148"/>
      <c r="AF78" s="146"/>
      <c r="AG78" s="146"/>
      <c r="AH78" s="146"/>
      <c r="AI78" s="146"/>
      <c r="AJ78" s="146"/>
      <c r="AK78" s="146"/>
      <c r="AL78" s="146"/>
      <c r="AM78" s="149"/>
      <c r="AN78" s="149"/>
      <c r="AO78" s="149"/>
      <c r="AP78" s="149"/>
      <c r="AQ78" s="149"/>
      <c r="AR78" s="149"/>
      <c r="AS78" s="149"/>
      <c r="AT78" s="149"/>
      <c r="AU78" s="149"/>
      <c r="AV78" s="149"/>
      <c r="AW78" s="149"/>
      <c r="AX78" s="149"/>
      <c r="AY78" s="149"/>
      <c r="AZ78" s="149"/>
      <c r="BA78" s="149"/>
      <c r="BB78" s="149"/>
      <c r="BC78" s="149"/>
      <c r="BD78" s="149"/>
      <c r="BE78" s="149"/>
      <c r="BF78" s="149"/>
      <c r="BG78" s="149"/>
      <c r="BH78" s="149"/>
      <c r="BI78" s="149"/>
      <c r="BJ78" s="149"/>
      <c r="BK78" s="149"/>
    </row>
    <row r="79" spans="1:63" s="150" customFormat="1" ht="14.25" customHeight="1" x14ac:dyDescent="0.25">
      <c r="A79" s="146"/>
      <c r="B79" s="231"/>
      <c r="C79" s="231"/>
      <c r="D79" s="231"/>
      <c r="E79" s="232"/>
      <c r="F79" s="231"/>
      <c r="G79" s="231"/>
      <c r="H79" s="231"/>
      <c r="I79" s="231"/>
      <c r="J79" s="231"/>
      <c r="K79" s="231"/>
      <c r="L79" s="148"/>
      <c r="M79" s="231"/>
      <c r="N79" s="148"/>
      <c r="O79" s="231"/>
      <c r="P79" s="148"/>
      <c r="Q79" s="148"/>
      <c r="R79" s="148"/>
      <c r="S79" s="148"/>
      <c r="T79" s="148"/>
      <c r="U79" s="148"/>
      <c r="V79" s="146"/>
      <c r="W79" s="148"/>
      <c r="X79" s="148"/>
      <c r="Y79" s="148"/>
      <c r="Z79" s="148"/>
      <c r="AA79" s="148"/>
      <c r="AB79" s="148"/>
      <c r="AC79" s="148"/>
      <c r="AD79" s="148"/>
      <c r="AE79" s="148"/>
      <c r="AF79" s="146"/>
      <c r="AG79" s="146"/>
      <c r="AH79" s="146"/>
      <c r="AI79" s="146"/>
      <c r="AJ79" s="146"/>
      <c r="AK79" s="146"/>
      <c r="AL79" s="146"/>
      <c r="AM79" s="149"/>
      <c r="AN79" s="149"/>
      <c r="AO79" s="149"/>
      <c r="AP79" s="149"/>
      <c r="AQ79" s="149"/>
      <c r="AR79" s="149"/>
      <c r="AS79" s="149"/>
      <c r="AT79" s="149"/>
      <c r="AU79" s="149"/>
      <c r="AV79" s="149"/>
      <c r="AW79" s="149"/>
      <c r="AX79" s="149"/>
      <c r="AY79" s="149"/>
      <c r="AZ79" s="149"/>
      <c r="BA79" s="149"/>
      <c r="BB79" s="149"/>
      <c r="BC79" s="149"/>
      <c r="BD79" s="149"/>
      <c r="BE79" s="149"/>
      <c r="BF79" s="149"/>
      <c r="BG79" s="149"/>
      <c r="BH79" s="149"/>
      <c r="BI79" s="149"/>
      <c r="BJ79" s="149"/>
      <c r="BK79" s="149"/>
    </row>
    <row r="80" spans="1:63" s="150" customFormat="1" ht="18" customHeight="1" x14ac:dyDescent="0.25">
      <c r="A80" s="146"/>
      <c r="B80" s="146"/>
      <c r="C80" s="276" t="s">
        <v>92</v>
      </c>
      <c r="D80" s="146" t="s">
        <v>13</v>
      </c>
      <c r="E80" s="147"/>
      <c r="F80" s="146"/>
      <c r="G80" s="224"/>
      <c r="H80" s="146"/>
      <c r="I80" s="224"/>
      <c r="J80" s="146"/>
      <c r="K80" s="224"/>
      <c r="L80" s="148"/>
      <c r="M80" s="224"/>
      <c r="N80" s="148"/>
      <c r="O80" s="224"/>
      <c r="P80" s="148"/>
      <c r="Q80" s="148"/>
      <c r="R80" s="148"/>
      <c r="S80" s="148"/>
      <c r="T80" s="148"/>
      <c r="U80" s="148"/>
      <c r="V80" s="146"/>
      <c r="W80" s="148"/>
      <c r="X80" s="148"/>
      <c r="Y80" s="148"/>
      <c r="Z80" s="148"/>
      <c r="AA80" s="148"/>
      <c r="AB80" s="148"/>
      <c r="AC80" s="148"/>
      <c r="AD80" s="148"/>
      <c r="AE80" s="148"/>
      <c r="AF80" s="146"/>
      <c r="AG80" s="146"/>
      <c r="AH80" s="146"/>
      <c r="AI80" s="146"/>
      <c r="AJ80" s="146"/>
      <c r="AK80" s="146"/>
      <c r="AL80" s="146"/>
      <c r="AM80" s="149"/>
      <c r="AN80" s="149"/>
      <c r="AO80" s="149"/>
      <c r="AP80" s="149"/>
      <c r="AQ80" s="149"/>
      <c r="AR80" s="149"/>
      <c r="AS80" s="149"/>
      <c r="AT80" s="149"/>
      <c r="AU80" s="149"/>
      <c r="AV80" s="149"/>
      <c r="AW80" s="149"/>
      <c r="AX80" s="149"/>
      <c r="AY80" s="149"/>
      <c r="AZ80" s="149"/>
      <c r="BA80" s="149"/>
      <c r="BB80" s="149"/>
      <c r="BC80" s="149"/>
      <c r="BD80" s="149"/>
      <c r="BE80" s="149"/>
      <c r="BF80" s="149"/>
      <c r="BG80" s="149"/>
      <c r="BH80" s="149"/>
      <c r="BI80" s="149"/>
      <c r="BJ80" s="149"/>
      <c r="BK80" s="149"/>
    </row>
    <row r="81" spans="1:63" s="150" customFormat="1" ht="15" customHeight="1" x14ac:dyDescent="0.25">
      <c r="A81" s="146"/>
      <c r="B81" s="146"/>
      <c r="C81" s="277"/>
      <c r="D81" s="146" t="s">
        <v>119</v>
      </c>
      <c r="E81" s="205"/>
      <c r="F81" s="225"/>
      <c r="G81" s="224"/>
      <c r="H81" s="225"/>
      <c r="I81" s="224"/>
      <c r="J81" s="225"/>
      <c r="K81" s="224"/>
      <c r="L81" s="225"/>
      <c r="M81" s="224"/>
      <c r="N81" s="148"/>
      <c r="O81" s="224"/>
      <c r="P81" s="148"/>
      <c r="Q81" s="148"/>
      <c r="R81" s="146"/>
      <c r="S81" s="146"/>
      <c r="T81" s="146"/>
      <c r="U81" s="148"/>
      <c r="V81" s="146"/>
      <c r="W81" s="148"/>
      <c r="X81" s="221"/>
      <c r="Y81" s="148"/>
      <c r="Z81" s="221"/>
      <c r="AA81" s="148"/>
      <c r="AB81" s="221"/>
      <c r="AC81" s="148"/>
      <c r="AD81" s="148"/>
      <c r="AE81" s="148"/>
      <c r="AF81" s="146"/>
      <c r="AG81" s="146"/>
      <c r="AH81" s="146"/>
      <c r="AI81" s="146"/>
      <c r="AJ81" s="146"/>
      <c r="AK81" s="146"/>
      <c r="AL81" s="146"/>
      <c r="AM81" s="149"/>
      <c r="AN81" s="149"/>
      <c r="AO81" s="149"/>
      <c r="AP81" s="149"/>
      <c r="AQ81" s="149"/>
      <c r="AR81" s="149"/>
      <c r="AS81" s="149"/>
      <c r="AT81" s="149"/>
      <c r="AU81" s="149"/>
      <c r="AV81" s="149"/>
      <c r="AW81" s="149"/>
      <c r="AX81" s="149"/>
      <c r="AY81" s="149"/>
      <c r="AZ81" s="149"/>
      <c r="BA81" s="149"/>
      <c r="BB81" s="149"/>
      <c r="BC81" s="149"/>
      <c r="BD81" s="149"/>
      <c r="BE81" s="149"/>
      <c r="BF81" s="149"/>
      <c r="BG81" s="149"/>
      <c r="BH81" s="149"/>
      <c r="BI81" s="149"/>
      <c r="BJ81" s="149"/>
      <c r="BK81" s="149"/>
    </row>
    <row r="82" spans="1:63" s="150" customFormat="1" ht="15" customHeight="1" x14ac:dyDescent="0.25">
      <c r="A82" s="146"/>
      <c r="B82" s="146"/>
      <c r="C82" s="277"/>
      <c r="D82" s="146" t="s">
        <v>124</v>
      </c>
      <c r="E82" s="205"/>
      <c r="F82" s="225"/>
      <c r="G82" s="278" t="str">
        <f>IF(OR(G81="Constantly",G81="Stopped after TU base year"),CONCATENATE("Same as TU: 12 months ending ",TEXT($E$16,"MMM YY")),IF(G81="Started after TU base year","Must set a base year for this product",""))</f>
        <v/>
      </c>
      <c r="H82" s="279"/>
      <c r="I82" s="278" t="str">
        <f>IF(OR(I81="Constantly",I81="Stopped after TU base year"),CONCATENATE("Same as TU: 12 months ending ",TEXT($E$16,"MMM YY")),IF(I81="Started after TU base year","Must set a base year for this product",""))</f>
        <v/>
      </c>
      <c r="J82" s="279"/>
      <c r="K82" s="278" t="str">
        <f>IF(OR(K81="Constantly",K81="Stopped after TU base year"),CONCATENATE("Same as TU: 12 months ending ",TEXT($E$16,"MMM YY")),IF(K81="Started after TU base year","Must set a base year for this product",""))</f>
        <v/>
      </c>
      <c r="L82" s="279"/>
      <c r="M82" s="278" t="str">
        <f>IF(OR(M81="Constantly",M81="Stopped after TU base year"),CONCATENATE("Same as TU: 12 months ending ",TEXT($E$16,"MMM YY")),IF(M81="Started after TU base year","Must set a base year for this product",""))</f>
        <v/>
      </c>
      <c r="N82" s="280"/>
      <c r="O82" s="278" t="str">
        <f>IF(OR(O81="Constantly",O81="Stopped after TU base year"),CONCATENATE("Same as TU: 12 months ending ",TEXT($E$16,"MMM YY")),IF(O81="Started after TU base year","Must set a base year for this product",""))</f>
        <v/>
      </c>
      <c r="P82" s="148"/>
      <c r="Q82" s="148"/>
      <c r="R82" s="146"/>
      <c r="S82" s="146"/>
      <c r="T82" s="146"/>
      <c r="U82" s="148"/>
      <c r="V82" s="146"/>
      <c r="W82" s="148"/>
      <c r="X82" s="221"/>
      <c r="Y82" s="148"/>
      <c r="Z82" s="221"/>
      <c r="AA82" s="148"/>
      <c r="AB82" s="221"/>
      <c r="AC82" s="148"/>
      <c r="AD82" s="148"/>
      <c r="AE82" s="148"/>
      <c r="AF82" s="146"/>
      <c r="AG82" s="146"/>
      <c r="AH82" s="146"/>
      <c r="AI82" s="146"/>
      <c r="AJ82" s="146"/>
      <c r="AK82" s="146"/>
      <c r="AL82" s="146"/>
      <c r="AM82" s="149"/>
      <c r="AN82" s="149"/>
      <c r="AO82" s="149"/>
      <c r="AP82" s="149"/>
      <c r="AQ82" s="149"/>
      <c r="AR82" s="149"/>
      <c r="AS82" s="149"/>
      <c r="AT82" s="149"/>
      <c r="AU82" s="149"/>
      <c r="AV82" s="149"/>
      <c r="AW82" s="149"/>
      <c r="AX82" s="149"/>
      <c r="AY82" s="149"/>
      <c r="AZ82" s="149"/>
      <c r="BA82" s="149"/>
      <c r="BB82" s="149"/>
      <c r="BC82" s="149"/>
      <c r="BD82" s="149"/>
      <c r="BE82" s="149"/>
      <c r="BF82" s="149"/>
      <c r="BG82" s="149"/>
      <c r="BH82" s="149"/>
      <c r="BI82" s="149"/>
      <c r="BJ82" s="149"/>
      <c r="BK82" s="149"/>
    </row>
    <row r="83" spans="1:63" s="150" customFormat="1" ht="15" customHeight="1" x14ac:dyDescent="0.25">
      <c r="A83" s="146"/>
      <c r="B83" s="146"/>
      <c r="C83" s="277"/>
      <c r="D83" s="281" t="str">
        <f>IF(COUNTIF(G82:O82,"Must set a base year for this product")&gt;0,"Base Year Period for this product is 12 months ending","")</f>
        <v/>
      </c>
      <c r="E83" s="205"/>
      <c r="F83" s="225"/>
      <c r="G83" s="282"/>
      <c r="H83" s="225"/>
      <c r="I83" s="282"/>
      <c r="J83" s="225"/>
      <c r="K83" s="282"/>
      <c r="L83" s="225"/>
      <c r="M83" s="282"/>
      <c r="N83" s="148"/>
      <c r="O83" s="282"/>
      <c r="P83" s="148"/>
      <c r="Q83" s="148"/>
      <c r="R83" s="146"/>
      <c r="S83" s="146"/>
      <c r="T83" s="146"/>
      <c r="U83" s="148"/>
      <c r="V83" s="146"/>
      <c r="W83" s="148"/>
      <c r="X83" s="221"/>
      <c r="Y83" s="148"/>
      <c r="Z83" s="221"/>
      <c r="AA83" s="148"/>
      <c r="AB83" s="221"/>
      <c r="AC83" s="148"/>
      <c r="AD83" s="148"/>
      <c r="AE83" s="148"/>
      <c r="AF83" s="146"/>
      <c r="AG83" s="146"/>
      <c r="AH83" s="146"/>
      <c r="AI83" s="146"/>
      <c r="AJ83" s="146"/>
      <c r="AK83" s="146"/>
      <c r="AL83" s="146"/>
      <c r="AM83" s="149"/>
      <c r="AN83" s="149"/>
      <c r="AO83" s="149"/>
      <c r="AP83" s="149"/>
      <c r="AQ83" s="149"/>
      <c r="AR83" s="149"/>
      <c r="AS83" s="149"/>
      <c r="AT83" s="149"/>
      <c r="AU83" s="149"/>
      <c r="AV83" s="149"/>
      <c r="AW83" s="149"/>
      <c r="AX83" s="149"/>
      <c r="AY83" s="149"/>
      <c r="AZ83" s="149"/>
      <c r="BA83" s="149"/>
      <c r="BB83" s="149"/>
      <c r="BC83" s="149"/>
      <c r="BD83" s="149"/>
      <c r="BE83" s="149"/>
      <c r="BF83" s="149"/>
      <c r="BG83" s="149"/>
      <c r="BH83" s="149"/>
      <c r="BI83" s="149"/>
      <c r="BJ83" s="149"/>
      <c r="BK83" s="149"/>
    </row>
    <row r="84" spans="1:63" s="150" customFormat="1" ht="9" customHeight="1" x14ac:dyDescent="0.25">
      <c r="A84" s="146"/>
      <c r="B84" s="146"/>
      <c r="C84" s="225"/>
      <c r="D84" s="225"/>
      <c r="E84" s="205"/>
      <c r="F84" s="225"/>
      <c r="G84" s="225"/>
      <c r="H84" s="225"/>
      <c r="I84" s="225"/>
      <c r="J84" s="225"/>
      <c r="K84" s="225"/>
      <c r="L84" s="148"/>
      <c r="M84" s="225"/>
      <c r="N84" s="148"/>
      <c r="O84" s="225"/>
      <c r="P84" s="148"/>
      <c r="Q84" s="148"/>
      <c r="R84" s="148"/>
      <c r="S84" s="148"/>
      <c r="T84" s="148"/>
      <c r="U84" s="148"/>
      <c r="V84" s="146"/>
      <c r="W84" s="148"/>
      <c r="X84" s="148"/>
      <c r="Y84" s="148"/>
      <c r="Z84" s="148"/>
      <c r="AA84" s="148"/>
      <c r="AB84" s="148"/>
      <c r="AC84" s="148"/>
      <c r="AD84" s="148"/>
      <c r="AE84" s="148"/>
      <c r="AF84" s="146"/>
      <c r="AG84" s="146"/>
      <c r="AH84" s="146"/>
      <c r="AI84" s="146"/>
      <c r="AJ84" s="146"/>
      <c r="AK84" s="146"/>
      <c r="AL84" s="146"/>
      <c r="AM84" s="149"/>
      <c r="AN84" s="149"/>
      <c r="AO84" s="149"/>
      <c r="AP84" s="149"/>
      <c r="AQ84" s="149"/>
      <c r="AR84" s="149"/>
      <c r="AS84" s="149"/>
      <c r="AT84" s="149"/>
      <c r="AU84" s="149"/>
      <c r="AV84" s="149"/>
      <c r="AW84" s="149"/>
      <c r="AX84" s="149"/>
      <c r="AY84" s="149"/>
      <c r="AZ84" s="149"/>
      <c r="BA84" s="149"/>
      <c r="BB84" s="149"/>
      <c r="BC84" s="149"/>
      <c r="BD84" s="149"/>
      <c r="BE84" s="149"/>
      <c r="BF84" s="149"/>
      <c r="BG84" s="149"/>
      <c r="BH84" s="149"/>
      <c r="BI84" s="149"/>
      <c r="BJ84" s="149"/>
      <c r="BK84" s="149"/>
    </row>
    <row r="85" spans="1:63" s="150" customFormat="1" ht="15" customHeight="1" x14ac:dyDescent="0.25">
      <c r="A85" s="146"/>
      <c r="B85" s="146"/>
      <c r="C85" s="342" t="s">
        <v>98</v>
      </c>
      <c r="D85" s="146" t="s">
        <v>87</v>
      </c>
      <c r="E85" s="147" t="s">
        <v>59</v>
      </c>
      <c r="F85" s="146"/>
      <c r="G85" s="226"/>
      <c r="H85" s="225"/>
      <c r="I85" s="226"/>
      <c r="J85" s="225"/>
      <c r="K85" s="226"/>
      <c r="L85" s="148"/>
      <c r="M85" s="226"/>
      <c r="N85" s="148"/>
      <c r="O85" s="226"/>
      <c r="P85" s="148"/>
      <c r="Q85" s="148"/>
      <c r="R85" s="148"/>
      <c r="S85" s="148"/>
      <c r="T85" s="148"/>
      <c r="U85" s="148"/>
      <c r="V85" s="146"/>
      <c r="W85" s="148"/>
      <c r="X85" s="148"/>
      <c r="Y85" s="148"/>
      <c r="Z85" s="148"/>
      <c r="AA85" s="148"/>
      <c r="AB85" s="148"/>
      <c r="AC85" s="148"/>
      <c r="AD85" s="148"/>
      <c r="AE85" s="148"/>
      <c r="AF85" s="146"/>
      <c r="AG85" s="146"/>
      <c r="AH85" s="146"/>
      <c r="AI85" s="146"/>
      <c r="AJ85" s="146"/>
      <c r="AK85" s="146"/>
      <c r="AL85" s="146"/>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row>
    <row r="86" spans="1:63" s="150" customFormat="1" ht="14.4" x14ac:dyDescent="0.25">
      <c r="A86" s="146"/>
      <c r="B86" s="146"/>
      <c r="C86" s="342"/>
      <c r="D86" s="146" t="s">
        <v>86</v>
      </c>
      <c r="E86" s="147" t="s">
        <v>15</v>
      </c>
      <c r="F86" s="146"/>
      <c r="G86" s="226"/>
      <c r="H86" s="225"/>
      <c r="I86" s="226"/>
      <c r="J86" s="225"/>
      <c r="K86" s="226"/>
      <c r="L86" s="148"/>
      <c r="M86" s="226"/>
      <c r="N86" s="148"/>
      <c r="O86" s="226"/>
      <c r="P86" s="148"/>
      <c r="Q86" s="148"/>
      <c r="R86" s="148"/>
      <c r="S86" s="148"/>
      <c r="T86" s="148"/>
      <c r="U86" s="148"/>
      <c r="V86" s="146"/>
      <c r="W86" s="148"/>
      <c r="X86" s="148"/>
      <c r="Y86" s="148"/>
      <c r="Z86" s="148"/>
      <c r="AA86" s="148"/>
      <c r="AB86" s="148"/>
      <c r="AC86" s="148"/>
      <c r="AD86" s="148"/>
      <c r="AE86" s="148"/>
      <c r="AF86" s="146"/>
      <c r="AG86" s="146"/>
      <c r="AH86" s="146"/>
      <c r="AI86" s="146"/>
      <c r="AJ86" s="146"/>
      <c r="AK86" s="146"/>
      <c r="AL86" s="146"/>
      <c r="AM86" s="149"/>
      <c r="AN86" s="149"/>
      <c r="AO86" s="149"/>
      <c r="AP86" s="149"/>
      <c r="AQ86" s="149"/>
      <c r="AR86" s="149"/>
      <c r="AS86" s="149"/>
      <c r="AT86" s="149"/>
      <c r="AU86" s="149"/>
      <c r="AV86" s="149"/>
      <c r="AW86" s="149"/>
      <c r="AX86" s="149"/>
      <c r="AY86" s="149"/>
      <c r="AZ86" s="149"/>
      <c r="BA86" s="149"/>
      <c r="BB86" s="149"/>
      <c r="BC86" s="149"/>
      <c r="BD86" s="149"/>
      <c r="BE86" s="149"/>
      <c r="BF86" s="149"/>
      <c r="BG86" s="149"/>
      <c r="BH86" s="149"/>
      <c r="BI86" s="149"/>
      <c r="BJ86" s="149"/>
      <c r="BK86" s="149"/>
    </row>
    <row r="87" spans="1:63" s="150" customFormat="1" ht="14.4" x14ac:dyDescent="0.25">
      <c r="A87" s="146"/>
      <c r="B87" s="146"/>
      <c r="C87" s="342"/>
      <c r="D87" s="146" t="s">
        <v>85</v>
      </c>
      <c r="E87" s="147" t="s">
        <v>15</v>
      </c>
      <c r="F87" s="146"/>
      <c r="G87" s="226"/>
      <c r="H87" s="225"/>
      <c r="I87" s="226"/>
      <c r="J87" s="225"/>
      <c r="K87" s="226"/>
      <c r="L87" s="148"/>
      <c r="M87" s="226"/>
      <c r="N87" s="148"/>
      <c r="O87" s="226"/>
      <c r="P87" s="148"/>
      <c r="Q87" s="148"/>
      <c r="R87" s="148"/>
      <c r="S87" s="148"/>
      <c r="T87" s="148"/>
      <c r="U87" s="148"/>
      <c r="V87" s="146"/>
      <c r="W87" s="148"/>
      <c r="X87" s="148"/>
      <c r="Y87" s="148"/>
      <c r="Z87" s="148"/>
      <c r="AA87" s="148"/>
      <c r="AB87" s="148"/>
      <c r="AC87" s="148"/>
      <c r="AD87" s="148"/>
      <c r="AE87" s="148"/>
      <c r="AF87" s="146"/>
      <c r="AG87" s="146"/>
      <c r="AH87" s="146"/>
      <c r="AI87" s="146"/>
      <c r="AJ87" s="146"/>
      <c r="AK87" s="146"/>
      <c r="AL87" s="146"/>
      <c r="AM87" s="149"/>
      <c r="AN87" s="149"/>
      <c r="AO87" s="149"/>
      <c r="AP87" s="149"/>
      <c r="AQ87" s="149"/>
      <c r="AR87" s="149"/>
      <c r="AS87" s="149"/>
      <c r="AT87" s="149"/>
      <c r="AU87" s="149"/>
      <c r="AV87" s="149"/>
      <c r="AW87" s="149"/>
      <c r="AX87" s="149"/>
      <c r="AY87" s="149"/>
      <c r="AZ87" s="149"/>
      <c r="BA87" s="149"/>
      <c r="BB87" s="149"/>
      <c r="BC87" s="149"/>
      <c r="BD87" s="149"/>
      <c r="BE87" s="149"/>
      <c r="BF87" s="149"/>
      <c r="BG87" s="149"/>
      <c r="BH87" s="149"/>
      <c r="BI87" s="149"/>
      <c r="BJ87" s="149"/>
      <c r="BK87" s="149"/>
    </row>
    <row r="88" spans="1:63" s="150" customFormat="1" ht="14.4" x14ac:dyDescent="0.25">
      <c r="A88" s="146"/>
      <c r="B88" s="146"/>
      <c r="C88" s="342"/>
      <c r="D88" s="233" t="s">
        <v>78</v>
      </c>
      <c r="E88" s="147" t="s">
        <v>15</v>
      </c>
      <c r="F88" s="146"/>
      <c r="G88" s="226"/>
      <c r="H88" s="225"/>
      <c r="I88" s="226"/>
      <c r="J88" s="225"/>
      <c r="K88" s="226"/>
      <c r="L88" s="148"/>
      <c r="M88" s="226"/>
      <c r="N88" s="148"/>
      <c r="O88" s="226"/>
      <c r="P88" s="148"/>
      <c r="Q88" s="148"/>
      <c r="R88" s="148"/>
      <c r="S88" s="148"/>
      <c r="T88" s="148"/>
      <c r="U88" s="148"/>
      <c r="V88" s="146"/>
      <c r="W88" s="148"/>
      <c r="X88" s="148"/>
      <c r="Y88" s="148"/>
      <c r="Z88" s="148"/>
      <c r="AA88" s="148"/>
      <c r="AB88" s="148"/>
      <c r="AC88" s="148"/>
      <c r="AD88" s="148"/>
      <c r="AE88" s="148"/>
      <c r="AF88" s="146"/>
      <c r="AG88" s="146"/>
      <c r="AH88" s="146"/>
      <c r="AI88" s="146"/>
      <c r="AJ88" s="146"/>
      <c r="AK88" s="146"/>
      <c r="AL88" s="146"/>
      <c r="AM88" s="149"/>
      <c r="AN88" s="149"/>
      <c r="AO88" s="149"/>
      <c r="AP88" s="149"/>
      <c r="AQ88" s="149"/>
      <c r="AR88" s="149"/>
      <c r="AS88" s="149"/>
      <c r="AT88" s="149"/>
      <c r="AU88" s="149"/>
      <c r="AV88" s="149"/>
      <c r="AW88" s="149"/>
      <c r="AX88" s="149"/>
      <c r="AY88" s="149"/>
      <c r="AZ88" s="149"/>
      <c r="BA88" s="149"/>
      <c r="BB88" s="149"/>
      <c r="BC88" s="149"/>
      <c r="BD88" s="149"/>
      <c r="BE88" s="149"/>
      <c r="BF88" s="149"/>
      <c r="BG88" s="149"/>
      <c r="BH88" s="149"/>
      <c r="BI88" s="149"/>
      <c r="BJ88" s="149"/>
      <c r="BK88" s="149"/>
    </row>
    <row r="89" spans="1:63" s="150" customFormat="1" ht="14.4" x14ac:dyDescent="0.25">
      <c r="A89" s="146"/>
      <c r="B89" s="146"/>
      <c r="C89" s="342"/>
      <c r="D89" s="233" t="s">
        <v>78</v>
      </c>
      <c r="E89" s="147" t="s">
        <v>15</v>
      </c>
      <c r="F89" s="146"/>
      <c r="G89" s="226"/>
      <c r="H89" s="225"/>
      <c r="I89" s="226"/>
      <c r="J89" s="225"/>
      <c r="K89" s="226"/>
      <c r="L89" s="148"/>
      <c r="M89" s="226"/>
      <c r="N89" s="148"/>
      <c r="O89" s="226"/>
      <c r="P89" s="148"/>
      <c r="Q89" s="148"/>
      <c r="R89" s="148"/>
      <c r="S89" s="148"/>
      <c r="T89" s="148"/>
      <c r="U89" s="148"/>
      <c r="V89" s="146"/>
      <c r="W89" s="148"/>
      <c r="X89" s="148"/>
      <c r="Y89" s="148"/>
      <c r="Z89" s="148"/>
      <c r="AA89" s="148"/>
      <c r="AB89" s="148"/>
      <c r="AC89" s="148"/>
      <c r="AD89" s="148"/>
      <c r="AE89" s="148"/>
      <c r="AF89" s="146"/>
      <c r="AG89" s="146"/>
      <c r="AH89" s="146"/>
      <c r="AI89" s="146"/>
      <c r="AJ89" s="146"/>
      <c r="AK89" s="146"/>
      <c r="AL89" s="146"/>
      <c r="AM89" s="149"/>
      <c r="AN89" s="149"/>
      <c r="AO89" s="149"/>
      <c r="AP89" s="149"/>
      <c r="AQ89" s="149"/>
      <c r="AR89" s="149"/>
      <c r="AS89" s="149"/>
      <c r="AT89" s="149"/>
      <c r="AU89" s="149"/>
      <c r="AV89" s="149"/>
      <c r="AW89" s="149"/>
      <c r="AX89" s="149"/>
      <c r="AY89" s="149"/>
      <c r="AZ89" s="149"/>
      <c r="BA89" s="149"/>
      <c r="BB89" s="149"/>
      <c r="BC89" s="149"/>
      <c r="BD89" s="149"/>
      <c r="BE89" s="149"/>
      <c r="BF89" s="149"/>
      <c r="BG89" s="149"/>
      <c r="BH89" s="149"/>
      <c r="BI89" s="149"/>
      <c r="BJ89" s="149"/>
      <c r="BK89" s="149"/>
    </row>
    <row r="90" spans="1:63" s="150" customFormat="1" ht="14.4" x14ac:dyDescent="0.25">
      <c r="A90" s="146"/>
      <c r="B90" s="146"/>
      <c r="C90" s="342"/>
      <c r="D90" s="146" t="s">
        <v>84</v>
      </c>
      <c r="E90" s="147" t="s">
        <v>15</v>
      </c>
      <c r="F90" s="146"/>
      <c r="G90" s="228">
        <f>G86*2.6+G87+IF(LEFT($D88,3)="oth",0,(G88*VLOOKUP($D88,'4. Calculating primary energy'!$B$8:$E$17,4,FALSE)))+IF(LEFT($D89,3)="oth",0,(G89*VLOOKUP($D89,'4. Calculating primary energy'!$B$8:$E$17,4,FALSE)))</f>
        <v>0</v>
      </c>
      <c r="H90" s="146"/>
      <c r="I90" s="228">
        <f>I86*2.6+I87+IF(LEFT($D88,3)="oth",0,(I88*VLOOKUP($D88,'4. Calculating primary energy'!$B$8:$E$17,4,FALSE)))+IF(LEFT($D89,3)="oth",0,(I89*VLOOKUP($D89,'4. Calculating primary energy'!$B$8:$E$17,4,FALSE)))</f>
        <v>0</v>
      </c>
      <c r="J90" s="146"/>
      <c r="K90" s="228">
        <f>K86*2.6+K87+IF(LEFT($D88,3)="oth",0,(K88*VLOOKUP($D88,'4. Calculating primary energy'!$B$8:$E$17,4,FALSE)))+IF(LEFT($D89,3)="oth",0,(K89*VLOOKUP($D89,'4. Calculating primary energy'!$B$8:$E$17,4,FALSE)))</f>
        <v>0</v>
      </c>
      <c r="L90" s="148"/>
      <c r="M90" s="228">
        <f>M86*2.6+M87+IF(LEFT($D88,3)="oth",0,(M88*VLOOKUP($D88,'4. Calculating primary energy'!$B$8:$E$17,4,FALSE)))+IF(LEFT($D89,3)="oth",0,(M89*VLOOKUP($D89,'4. Calculating primary energy'!$B$8:$E$17,4,FALSE)))</f>
        <v>0</v>
      </c>
      <c r="N90" s="148"/>
      <c r="O90" s="228">
        <f>O86*2.6+O87+IF(LEFT($D88,3)="oth",0,(O88*VLOOKUP($D88,'4. Calculating primary energy'!$B$8:$E$17,4,FALSE)))+IF(LEFT($D89,3)="oth",0,(O89*VLOOKUP($D89,'4. Calculating primary energy'!$B$8:$E$17,4,FALSE)))</f>
        <v>0</v>
      </c>
      <c r="P90" s="148"/>
      <c r="Q90" s="148"/>
      <c r="R90" s="148"/>
      <c r="S90" s="148"/>
      <c r="T90" s="148"/>
      <c r="U90" s="148"/>
      <c r="V90" s="146"/>
      <c r="W90" s="148"/>
      <c r="X90" s="148"/>
      <c r="Y90" s="148"/>
      <c r="Z90" s="148"/>
      <c r="AA90" s="148"/>
      <c r="AB90" s="148"/>
      <c r="AC90" s="148"/>
      <c r="AD90" s="148"/>
      <c r="AE90" s="148"/>
      <c r="AF90" s="146"/>
      <c r="AG90" s="146"/>
      <c r="AH90" s="146"/>
      <c r="AI90" s="146"/>
      <c r="AJ90" s="146"/>
      <c r="AK90" s="146"/>
      <c r="AL90" s="146"/>
      <c r="AM90" s="149"/>
      <c r="AN90" s="149"/>
      <c r="AO90" s="149"/>
      <c r="AP90" s="149"/>
      <c r="AQ90" s="149"/>
      <c r="AR90" s="149"/>
      <c r="AS90" s="149"/>
      <c r="AT90" s="149"/>
      <c r="AU90" s="149"/>
      <c r="AV90" s="149"/>
      <c r="AW90" s="149"/>
      <c r="AX90" s="149"/>
      <c r="AY90" s="149"/>
      <c r="AZ90" s="149"/>
      <c r="BA90" s="149"/>
      <c r="BB90" s="149"/>
      <c r="BC90" s="149"/>
      <c r="BD90" s="149"/>
      <c r="BE90" s="149"/>
      <c r="BF90" s="149"/>
      <c r="BG90" s="149"/>
      <c r="BH90" s="149"/>
      <c r="BI90" s="149"/>
      <c r="BJ90" s="149"/>
      <c r="BK90" s="149"/>
    </row>
    <row r="91" spans="1:63" s="150" customFormat="1" ht="14.4" x14ac:dyDescent="0.25">
      <c r="A91" s="146"/>
      <c r="B91" s="146"/>
      <c r="C91" s="342"/>
      <c r="D91" s="146" t="s">
        <v>83</v>
      </c>
      <c r="E91" s="147" t="s">
        <v>74</v>
      </c>
      <c r="F91" s="146"/>
      <c r="G91" s="228">
        <f>G86*2.6*'4. Calculating primary energy'!$F$5+G87*'4. Calculating primary energy'!$F$7+IF(LEFT($D88,3)="oth",0,(G88*VLOOKUP($D88,'4. Calculating primary energy'!$B$8:$E$17,4,FALSE)*VLOOKUP($D88,'4. Calculating primary energy'!$B$8:$F$17,5,FALSE)))+IF(LEFT($D89,3)="oth",0,(G89*VLOOKUP($D89,'4. Calculating primary energy'!$B$8:$F$17,4,FALSE)*VLOOKUP($D89,'4. Calculating primary energy'!$B$8:$F$17,5,FALSE)))</f>
        <v>0</v>
      </c>
      <c r="H91" s="146"/>
      <c r="I91" s="228">
        <f>I86*2.6*'4. Calculating primary energy'!$F$5+I87*'4. Calculating primary energy'!$F$7+IF(LEFT($D88,3)="oth",0,(I88*VLOOKUP($D88,'4. Calculating primary energy'!$B$8:$E$17,4,FALSE)*VLOOKUP($D88,'4. Calculating primary energy'!$B$8:$F$17,5,FALSE)))+IF(LEFT($D89,3)="oth",0,(I89*VLOOKUP($D89,'4. Calculating primary energy'!$B$8:$F$17,4,FALSE)*VLOOKUP($D89,'4. Calculating primary energy'!$B$8:$F$17,5,FALSE)))</f>
        <v>0</v>
      </c>
      <c r="J91" s="146"/>
      <c r="K91" s="228">
        <f>K86*2.6*'4. Calculating primary energy'!$F$5+K87*'4. Calculating primary energy'!$F$7+IF(LEFT($D88,3)="oth",0,(K88*VLOOKUP($D88,'4. Calculating primary energy'!$B$8:$E$17,4,FALSE)*VLOOKUP($D88,'4. Calculating primary energy'!$B$8:$F$17,5,FALSE)))+IF(LEFT($D89,3)="oth",0,(K89*VLOOKUP($D89,'4. Calculating primary energy'!$B$8:$F$17,4,FALSE)*VLOOKUP($D89,'4. Calculating primary energy'!$B$8:$F$17,5,FALSE)))</f>
        <v>0</v>
      </c>
      <c r="L91" s="148"/>
      <c r="M91" s="228">
        <f>M86*2.6*'4. Calculating primary energy'!$F$5+M87*'4. Calculating primary energy'!$F$7+IF(LEFT($D88,3)="oth",0,(M88*VLOOKUP($D88,'4. Calculating primary energy'!$B$8:$E$17,4,FALSE)*VLOOKUP($D88,'4. Calculating primary energy'!$B$8:$F$17,5,FALSE)))+IF(LEFT($D89,3)="oth",0,(M89*VLOOKUP($D89,'4. Calculating primary energy'!$B$8:$F$17,4,FALSE)*VLOOKUP($D89,'4. Calculating primary energy'!$B$8:$F$17,5,FALSE)))</f>
        <v>0</v>
      </c>
      <c r="N91" s="148"/>
      <c r="O91" s="228">
        <f>O86*2.6*'4. Calculating primary energy'!$F$5+O87*'4. Calculating primary energy'!$F$7+IF(LEFT($D88,3)="oth",0,(O88*VLOOKUP($D88,'4. Calculating primary energy'!$B$8:$E$17,4,FALSE)*VLOOKUP($D88,'4. Calculating primary energy'!$B$8:$F$17,5,FALSE)))+IF(LEFT($D89,3)="oth",0,(O89*VLOOKUP($D89,'4. Calculating primary energy'!$B$8:$F$17,4,FALSE)*VLOOKUP($D89,'4. Calculating primary energy'!$B$8:$F$17,5,FALSE)))</f>
        <v>0</v>
      </c>
      <c r="P91" s="148"/>
      <c r="Q91" s="148"/>
      <c r="R91" s="148"/>
      <c r="S91" s="148"/>
      <c r="T91" s="148"/>
      <c r="U91" s="148"/>
      <c r="V91" s="146"/>
      <c r="W91" s="148"/>
      <c r="X91" s="148"/>
      <c r="Y91" s="148"/>
      <c r="Z91" s="148"/>
      <c r="AA91" s="148"/>
      <c r="AB91" s="148"/>
      <c r="AC91" s="148"/>
      <c r="AD91" s="148"/>
      <c r="AE91" s="148"/>
      <c r="AF91" s="146"/>
      <c r="AG91" s="146"/>
      <c r="AH91" s="146"/>
      <c r="AI91" s="146"/>
      <c r="AJ91" s="146"/>
      <c r="AK91" s="146"/>
      <c r="AL91" s="146"/>
      <c r="AM91" s="149"/>
      <c r="AN91" s="149"/>
      <c r="AO91" s="149"/>
      <c r="AP91" s="149"/>
      <c r="AQ91" s="149"/>
      <c r="AR91" s="149"/>
      <c r="AS91" s="149"/>
      <c r="AT91" s="149"/>
      <c r="AU91" s="149"/>
      <c r="AV91" s="149"/>
      <c r="AW91" s="149"/>
      <c r="AX91" s="149"/>
      <c r="AY91" s="149"/>
      <c r="AZ91" s="149"/>
      <c r="BA91" s="149"/>
      <c r="BB91" s="149"/>
      <c r="BC91" s="149"/>
      <c r="BD91" s="149"/>
      <c r="BE91" s="149"/>
      <c r="BF91" s="149"/>
      <c r="BG91" s="149"/>
      <c r="BH91" s="149"/>
      <c r="BI91" s="149"/>
      <c r="BJ91" s="149"/>
      <c r="BK91" s="149"/>
    </row>
    <row r="92" spans="1:63" s="150" customFormat="1" ht="14.4" x14ac:dyDescent="0.25">
      <c r="A92" s="146"/>
      <c r="B92" s="146"/>
      <c r="C92" s="342"/>
      <c r="D92" s="146" t="s">
        <v>88</v>
      </c>
      <c r="E92" s="147" t="s">
        <v>75</v>
      </c>
      <c r="F92" s="146"/>
      <c r="G92" s="182" t="e">
        <f>G90/G85</f>
        <v>#DIV/0!</v>
      </c>
      <c r="H92" s="146"/>
      <c r="I92" s="182" t="e">
        <f>I90/I85</f>
        <v>#DIV/0!</v>
      </c>
      <c r="J92" s="146"/>
      <c r="K92" s="182" t="e">
        <f>K90/K85</f>
        <v>#DIV/0!</v>
      </c>
      <c r="L92" s="148"/>
      <c r="M92" s="182" t="e">
        <f>M90/M85</f>
        <v>#DIV/0!</v>
      </c>
      <c r="N92" s="148"/>
      <c r="O92" s="182" t="e">
        <f>O90/O85</f>
        <v>#DIV/0!</v>
      </c>
      <c r="P92" s="148"/>
      <c r="Q92" s="148"/>
      <c r="R92" s="148"/>
      <c r="S92" s="148"/>
      <c r="T92" s="148"/>
      <c r="U92" s="148"/>
      <c r="V92" s="146"/>
      <c r="W92" s="148"/>
      <c r="X92" s="148"/>
      <c r="Y92" s="148"/>
      <c r="Z92" s="148"/>
      <c r="AA92" s="148"/>
      <c r="AB92" s="148"/>
      <c r="AC92" s="148"/>
      <c r="AD92" s="148"/>
      <c r="AE92" s="148"/>
      <c r="AF92" s="146"/>
      <c r="AG92" s="146"/>
      <c r="AH92" s="146"/>
      <c r="AI92" s="146"/>
      <c r="AJ92" s="146"/>
      <c r="AK92" s="146"/>
      <c r="AL92" s="146"/>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row>
    <row r="93" spans="1:63" s="150" customFormat="1" ht="6" customHeight="1" x14ac:dyDescent="0.25">
      <c r="A93" s="146"/>
      <c r="B93" s="146"/>
      <c r="C93" s="225"/>
      <c r="D93" s="225"/>
      <c r="E93" s="205"/>
      <c r="F93" s="225"/>
      <c r="G93" s="225"/>
      <c r="H93" s="225"/>
      <c r="I93" s="225"/>
      <c r="J93" s="225"/>
      <c r="K93" s="225"/>
      <c r="L93" s="148"/>
      <c r="M93" s="225"/>
      <c r="N93" s="148"/>
      <c r="O93" s="225"/>
      <c r="P93" s="148"/>
      <c r="Q93" s="148"/>
      <c r="R93" s="148"/>
      <c r="S93" s="148"/>
      <c r="T93" s="148"/>
      <c r="U93" s="148"/>
      <c r="V93" s="146"/>
      <c r="W93" s="148"/>
      <c r="X93" s="148"/>
      <c r="Y93" s="148"/>
      <c r="Z93" s="148"/>
      <c r="AA93" s="148"/>
      <c r="AB93" s="148"/>
      <c r="AC93" s="148"/>
      <c r="AD93" s="148"/>
      <c r="AE93" s="148"/>
      <c r="AF93" s="146"/>
      <c r="AG93" s="146"/>
      <c r="AH93" s="146"/>
      <c r="AI93" s="146"/>
      <c r="AJ93" s="146"/>
      <c r="AK93" s="146"/>
      <c r="AL93" s="146"/>
      <c r="AM93" s="149"/>
      <c r="AN93" s="149"/>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row>
    <row r="94" spans="1:63" s="150" customFormat="1" ht="14.4" x14ac:dyDescent="0.25">
      <c r="A94" s="146"/>
      <c r="B94" s="146"/>
      <c r="C94" s="230" t="s">
        <v>79</v>
      </c>
      <c r="D94" s="146" t="s">
        <v>97</v>
      </c>
      <c r="E94" s="147" t="s">
        <v>59</v>
      </c>
      <c r="F94" s="146"/>
      <c r="G94" s="226"/>
      <c r="H94" s="225"/>
      <c r="I94" s="226"/>
      <c r="J94" s="225"/>
      <c r="K94" s="226"/>
      <c r="L94" s="148"/>
      <c r="M94" s="226"/>
      <c r="N94" s="148"/>
      <c r="O94" s="226"/>
      <c r="P94" s="148"/>
      <c r="Q94" s="148"/>
      <c r="R94" s="148"/>
      <c r="S94" s="148"/>
      <c r="T94" s="148"/>
      <c r="U94" s="148"/>
      <c r="V94" s="146"/>
      <c r="W94" s="148"/>
      <c r="X94" s="148"/>
      <c r="Y94" s="148"/>
      <c r="Z94" s="148"/>
      <c r="AA94" s="148"/>
      <c r="AB94" s="148"/>
      <c r="AC94" s="148"/>
      <c r="AD94" s="148"/>
      <c r="AE94" s="148"/>
      <c r="AF94" s="146"/>
      <c r="AG94" s="146"/>
      <c r="AH94" s="146"/>
      <c r="AI94" s="146"/>
      <c r="AJ94" s="146"/>
      <c r="AK94" s="146"/>
      <c r="AL94" s="146"/>
      <c r="AM94" s="149"/>
      <c r="AN94" s="149"/>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row>
    <row r="95" spans="1:63" s="150" customFormat="1" ht="59.25" customHeight="1" x14ac:dyDescent="0.25">
      <c r="A95" s="146"/>
      <c r="B95" s="146"/>
      <c r="C95" s="146"/>
      <c r="D95" s="146"/>
      <c r="E95" s="147"/>
      <c r="F95" s="146"/>
      <c r="G95" s="146"/>
      <c r="H95" s="146"/>
      <c r="I95" s="146"/>
      <c r="J95" s="146"/>
      <c r="K95" s="148"/>
      <c r="L95" s="148"/>
      <c r="M95" s="148"/>
      <c r="N95" s="148"/>
      <c r="O95" s="148"/>
      <c r="P95" s="148"/>
      <c r="Q95" s="148"/>
      <c r="R95" s="148"/>
      <c r="S95" s="148"/>
      <c r="T95" s="148"/>
      <c r="U95" s="148"/>
      <c r="V95" s="146"/>
      <c r="W95" s="148"/>
      <c r="X95" s="148"/>
      <c r="Y95" s="148"/>
      <c r="Z95" s="148"/>
      <c r="AA95" s="148"/>
      <c r="AB95" s="148"/>
      <c r="AC95" s="148"/>
      <c r="AD95" s="148"/>
      <c r="AE95" s="148"/>
      <c r="AF95" s="146"/>
      <c r="AG95" s="146"/>
      <c r="AH95" s="146"/>
      <c r="AI95" s="146"/>
      <c r="AJ95" s="146"/>
      <c r="AK95" s="146"/>
      <c r="AL95" s="146"/>
      <c r="AM95" s="149"/>
      <c r="AN95" s="149"/>
      <c r="AO95" s="149"/>
      <c r="AP95" s="149"/>
      <c r="AQ95" s="149"/>
      <c r="AR95" s="149"/>
      <c r="AS95" s="149"/>
      <c r="AT95" s="149"/>
      <c r="AU95" s="149"/>
      <c r="AV95" s="149"/>
      <c r="AW95" s="149"/>
      <c r="AX95" s="149"/>
      <c r="AY95" s="149"/>
      <c r="AZ95" s="149"/>
      <c r="BA95" s="149"/>
      <c r="BB95" s="149"/>
      <c r="BC95" s="149"/>
      <c r="BD95" s="149"/>
      <c r="BE95" s="149"/>
      <c r="BF95" s="149"/>
      <c r="BG95" s="149"/>
      <c r="BH95" s="149"/>
      <c r="BI95" s="149"/>
      <c r="BJ95" s="149"/>
      <c r="BK95" s="149"/>
    </row>
    <row r="96" spans="1:63" ht="14.4" x14ac:dyDescent="0.25">
      <c r="V96" s="146"/>
    </row>
    <row r="97" spans="1:31" s="148" customFormat="1" ht="14.4" hidden="1" x14ac:dyDescent="0.25">
      <c r="A97" s="146"/>
      <c r="B97" s="146"/>
      <c r="C97" s="146"/>
      <c r="D97" s="146"/>
      <c r="E97" s="147"/>
      <c r="F97" s="146"/>
      <c r="G97" s="146"/>
      <c r="H97" s="146"/>
      <c r="I97" s="146" t="s">
        <v>127</v>
      </c>
      <c r="J97" s="146"/>
      <c r="K97" s="148" t="s">
        <v>128</v>
      </c>
      <c r="M97" s="148" t="s">
        <v>129</v>
      </c>
      <c r="O97" s="148" t="s">
        <v>87</v>
      </c>
      <c r="P97" s="148" t="s">
        <v>83</v>
      </c>
      <c r="V97" s="146"/>
      <c r="AD97" s="234"/>
      <c r="AE97" s="234"/>
    </row>
    <row r="98" spans="1:31" s="148" customFormat="1" ht="14.4" hidden="1" x14ac:dyDescent="0.25">
      <c r="A98" s="146"/>
      <c r="B98" s="146"/>
      <c r="C98" s="146"/>
      <c r="D98" s="146"/>
      <c r="E98" s="147"/>
      <c r="F98" s="146"/>
      <c r="G98" s="283">
        <v>43435</v>
      </c>
      <c r="H98" s="146"/>
      <c r="I98" s="284" t="str">
        <f>$G$46</f>
        <v>Chilled Food</v>
      </c>
      <c r="J98" s="146"/>
      <c r="K98" s="285" t="str">
        <f>$G$48</f>
        <v>Same as TU: 12 months ending Dec 18</v>
      </c>
      <c r="M98" s="285">
        <f>$G$56</f>
        <v>11273551.6</v>
      </c>
      <c r="O98" s="285">
        <f>$G$51</f>
        <v>21467</v>
      </c>
      <c r="P98" s="285">
        <f>$G$57</f>
        <v>605177.32475999999</v>
      </c>
      <c r="V98" s="146"/>
      <c r="AD98" s="234"/>
      <c r="AE98" s="234"/>
    </row>
    <row r="99" spans="1:31" s="148" customFormat="1" ht="14.4" hidden="1" x14ac:dyDescent="0.25">
      <c r="A99" s="146"/>
      <c r="B99" s="146"/>
      <c r="C99" s="146"/>
      <c r="D99" s="146"/>
      <c r="E99" s="147"/>
      <c r="F99" s="146"/>
      <c r="G99" s="283">
        <v>39814</v>
      </c>
      <c r="H99" s="146"/>
      <c r="I99" s="284" t="str">
        <f>$I$46</f>
        <v>Meals</v>
      </c>
      <c r="J99" s="146"/>
      <c r="K99" s="285" t="str">
        <f>$I$48</f>
        <v>Must set a base year for this product</v>
      </c>
      <c r="M99" s="285">
        <f>$I$56</f>
        <v>10896890</v>
      </c>
      <c r="O99" s="285">
        <f>$I$51</f>
        <v>12654</v>
      </c>
      <c r="P99" s="285">
        <f>$I$57</f>
        <v>589125.13970000006</v>
      </c>
      <c r="V99" s="146"/>
      <c r="AD99" s="234"/>
      <c r="AE99" s="234"/>
    </row>
    <row r="100" spans="1:31" s="148" customFormat="1" ht="14.4" hidden="1" x14ac:dyDescent="0.25">
      <c r="A100" s="146"/>
      <c r="B100" s="146"/>
      <c r="C100" s="146"/>
      <c r="D100" s="146"/>
      <c r="E100" s="147"/>
      <c r="F100" s="146"/>
      <c r="G100" s="283">
        <v>39845</v>
      </c>
      <c r="H100" s="146"/>
      <c r="I100" s="284">
        <f>$K$46</f>
        <v>0</v>
      </c>
      <c r="J100" s="146"/>
      <c r="K100" s="285" t="str">
        <f>$K$48</f>
        <v/>
      </c>
      <c r="M100" s="285">
        <f>$K$56</f>
        <v>0</v>
      </c>
      <c r="O100" s="285">
        <f>$K$51</f>
        <v>0</v>
      </c>
      <c r="P100" s="285">
        <f>$K$57</f>
        <v>0</v>
      </c>
      <c r="V100" s="146"/>
      <c r="AD100" s="234"/>
      <c r="AE100" s="234"/>
    </row>
    <row r="101" spans="1:31" s="148" customFormat="1" ht="14.4" hidden="1" x14ac:dyDescent="0.25">
      <c r="A101" s="146"/>
      <c r="B101" s="146"/>
      <c r="C101" s="146"/>
      <c r="D101" s="146"/>
      <c r="E101" s="147"/>
      <c r="F101" s="146"/>
      <c r="G101" s="283">
        <v>39873</v>
      </c>
      <c r="H101" s="146"/>
      <c r="I101" s="284">
        <f>$M$46</f>
        <v>0</v>
      </c>
      <c r="J101" s="146"/>
      <c r="K101" s="285" t="str">
        <f>$M$48</f>
        <v/>
      </c>
      <c r="M101" s="285">
        <f>$M$56</f>
        <v>0</v>
      </c>
      <c r="O101" s="285">
        <f>$M$51</f>
        <v>0</v>
      </c>
      <c r="P101" s="285">
        <f>$M$57</f>
        <v>0</v>
      </c>
      <c r="V101" s="146"/>
      <c r="AD101" s="234"/>
      <c r="AE101" s="234"/>
    </row>
    <row r="102" spans="1:31" s="148" customFormat="1" ht="14.4" hidden="1" x14ac:dyDescent="0.25">
      <c r="A102" s="146"/>
      <c r="B102" s="146"/>
      <c r="C102" s="146"/>
      <c r="D102" s="146"/>
      <c r="E102" s="147"/>
      <c r="F102" s="146"/>
      <c r="G102" s="283">
        <v>39904</v>
      </c>
      <c r="H102" s="146"/>
      <c r="I102" s="284">
        <f>$O$46</f>
        <v>0</v>
      </c>
      <c r="J102" s="146"/>
      <c r="K102" s="285" t="str">
        <f>$O$48</f>
        <v/>
      </c>
      <c r="M102" s="285">
        <f>$O$56</f>
        <v>0</v>
      </c>
      <c r="O102" s="285">
        <f>$O$51</f>
        <v>0</v>
      </c>
      <c r="P102" s="285">
        <f>$O$57</f>
        <v>0</v>
      </c>
      <c r="V102" s="146"/>
      <c r="AD102" s="234"/>
      <c r="AE102" s="234"/>
    </row>
    <row r="103" spans="1:31" s="148" customFormat="1" ht="14.4" hidden="1" x14ac:dyDescent="0.25">
      <c r="A103" s="146"/>
      <c r="B103" s="146"/>
      <c r="C103" s="146"/>
      <c r="D103" s="146"/>
      <c r="E103" s="147"/>
      <c r="F103" s="146"/>
      <c r="G103" s="283">
        <v>39934</v>
      </c>
      <c r="H103" s="146"/>
      <c r="I103" s="284" t="str">
        <f>$G$63</f>
        <v>Frozen Food</v>
      </c>
      <c r="J103" s="146"/>
      <c r="K103" s="285" t="str">
        <f>$G$65</f>
        <v>Same as TU: 12 months ending Dec 18</v>
      </c>
      <c r="M103" s="285">
        <f>$G$73</f>
        <v>12325208.4</v>
      </c>
      <c r="O103" s="285">
        <f>$G$68</f>
        <v>15075</v>
      </c>
      <c r="P103" s="285">
        <f>$G$74</f>
        <v>664328.64613999997</v>
      </c>
      <c r="V103" s="146"/>
      <c r="AD103" s="234"/>
      <c r="AE103" s="234"/>
    </row>
    <row r="104" spans="1:31" s="148" customFormat="1" ht="14.4" hidden="1" x14ac:dyDescent="0.25">
      <c r="A104" s="146"/>
      <c r="B104" s="146"/>
      <c r="C104" s="146"/>
      <c r="D104" s="146"/>
      <c r="E104" s="147"/>
      <c r="F104" s="146"/>
      <c r="G104" s="283">
        <v>39965</v>
      </c>
      <c r="H104" s="146"/>
      <c r="I104" s="284" t="str">
        <f>$I$63</f>
        <v>Salads</v>
      </c>
      <c r="J104" s="146"/>
      <c r="K104" s="285" t="str">
        <f>$I$65</f>
        <v>Same as TU: 12 months ending Dec 18</v>
      </c>
      <c r="M104" s="285">
        <f>$I$73</f>
        <v>3259916.8000000003</v>
      </c>
      <c r="O104" s="285">
        <f>$I$68</f>
        <v>5421</v>
      </c>
      <c r="P104" s="285">
        <f>$I$74</f>
        <v>175772.35278000002</v>
      </c>
      <c r="V104" s="146"/>
      <c r="AD104" s="234"/>
      <c r="AE104" s="234"/>
    </row>
    <row r="105" spans="1:31" s="148" customFormat="1" ht="14.4" hidden="1" x14ac:dyDescent="0.25">
      <c r="A105" s="146"/>
      <c r="B105" s="146"/>
      <c r="C105" s="146"/>
      <c r="D105" s="146"/>
      <c r="E105" s="147"/>
      <c r="F105" s="146"/>
      <c r="G105" s="283">
        <v>39995</v>
      </c>
      <c r="H105" s="146"/>
      <c r="I105" s="284">
        <f>$K$63</f>
        <v>0</v>
      </c>
      <c r="J105" s="146"/>
      <c r="K105" s="285" t="str">
        <f>$K$65</f>
        <v/>
      </c>
      <c r="M105" s="285">
        <f>$K$73</f>
        <v>0</v>
      </c>
      <c r="O105" s="285">
        <f>$K$68</f>
        <v>0</v>
      </c>
      <c r="P105" s="285">
        <f>$K$74</f>
        <v>0</v>
      </c>
      <c r="V105" s="146"/>
      <c r="AD105" s="234"/>
      <c r="AE105" s="234"/>
    </row>
    <row r="106" spans="1:31" s="148" customFormat="1" ht="14.4" hidden="1" x14ac:dyDescent="0.25">
      <c r="A106" s="146"/>
      <c r="B106" s="146"/>
      <c r="C106" s="146"/>
      <c r="D106" s="146"/>
      <c r="E106" s="147"/>
      <c r="F106" s="146"/>
      <c r="G106" s="283">
        <v>40026</v>
      </c>
      <c r="H106" s="146"/>
      <c r="I106" s="284">
        <f>$M$63</f>
        <v>0</v>
      </c>
      <c r="J106" s="146"/>
      <c r="K106" s="285" t="str">
        <f>$M$65</f>
        <v/>
      </c>
      <c r="M106" s="285">
        <f>$M$73</f>
        <v>0</v>
      </c>
      <c r="O106" s="285">
        <f>$M$68</f>
        <v>0</v>
      </c>
      <c r="P106" s="285">
        <f>$M$74</f>
        <v>0</v>
      </c>
      <c r="V106" s="146"/>
      <c r="AD106" s="234"/>
      <c r="AE106" s="234"/>
    </row>
    <row r="107" spans="1:31" s="148" customFormat="1" ht="14.4" hidden="1" x14ac:dyDescent="0.25">
      <c r="A107" s="146"/>
      <c r="B107" s="146"/>
      <c r="C107" s="146"/>
      <c r="D107" s="146"/>
      <c r="E107" s="147"/>
      <c r="F107" s="146"/>
      <c r="G107" s="283">
        <v>40057</v>
      </c>
      <c r="H107" s="146"/>
      <c r="I107" s="284">
        <f>$O$63</f>
        <v>0</v>
      </c>
      <c r="J107" s="146"/>
      <c r="K107" s="285" t="str">
        <f>$O$65</f>
        <v/>
      </c>
      <c r="M107" s="285">
        <f>$O$73</f>
        <v>0</v>
      </c>
      <c r="O107" s="285">
        <f>$O$68</f>
        <v>0</v>
      </c>
      <c r="P107" s="285">
        <f>$O$74</f>
        <v>0</v>
      </c>
      <c r="V107" s="146"/>
      <c r="AD107" s="234"/>
      <c r="AE107" s="234"/>
    </row>
    <row r="108" spans="1:31" s="148" customFormat="1" ht="14.4" hidden="1" x14ac:dyDescent="0.25">
      <c r="A108" s="146"/>
      <c r="B108" s="146"/>
      <c r="C108" s="146"/>
      <c r="D108" s="146"/>
      <c r="E108" s="147"/>
      <c r="F108" s="146"/>
      <c r="G108" s="283">
        <v>40087</v>
      </c>
      <c r="H108" s="146"/>
      <c r="I108" s="284">
        <f>$G$80</f>
        <v>0</v>
      </c>
      <c r="J108" s="146"/>
      <c r="K108" s="285" t="str">
        <f>$G$82</f>
        <v/>
      </c>
      <c r="M108" s="285">
        <f>$G$90</f>
        <v>0</v>
      </c>
      <c r="O108" s="285">
        <f>$G$85</f>
        <v>0</v>
      </c>
      <c r="P108" s="285">
        <f>$G$91</f>
        <v>0</v>
      </c>
      <c r="V108" s="146"/>
      <c r="AD108" s="234"/>
      <c r="AE108" s="234"/>
    </row>
    <row r="109" spans="1:31" s="148" customFormat="1" ht="14.4" hidden="1" x14ac:dyDescent="0.25">
      <c r="A109" s="146"/>
      <c r="B109" s="146"/>
      <c r="C109" s="146"/>
      <c r="D109" s="146"/>
      <c r="E109" s="147"/>
      <c r="F109" s="146"/>
      <c r="G109" s="283">
        <v>40118</v>
      </c>
      <c r="H109" s="146"/>
      <c r="I109" s="284">
        <f>$I$80</f>
        <v>0</v>
      </c>
      <c r="J109" s="146"/>
      <c r="K109" s="285" t="str">
        <f>$I$82</f>
        <v/>
      </c>
      <c r="M109" s="285">
        <f>$I$90</f>
        <v>0</v>
      </c>
      <c r="O109" s="285">
        <f>$I$85</f>
        <v>0</v>
      </c>
      <c r="P109" s="285">
        <f>$I$91</f>
        <v>0</v>
      </c>
      <c r="V109" s="146"/>
      <c r="AD109" s="234"/>
      <c r="AE109" s="234"/>
    </row>
    <row r="110" spans="1:31" s="148" customFormat="1" ht="14.4" hidden="1" x14ac:dyDescent="0.25">
      <c r="A110" s="146"/>
      <c r="B110" s="146"/>
      <c r="C110" s="146"/>
      <c r="D110" s="146"/>
      <c r="E110" s="147"/>
      <c r="F110" s="146"/>
      <c r="G110" s="283">
        <v>40148</v>
      </c>
      <c r="H110" s="146"/>
      <c r="I110" s="284">
        <f>$K$80</f>
        <v>0</v>
      </c>
      <c r="J110" s="146"/>
      <c r="K110" s="285" t="str">
        <f>$K$82</f>
        <v/>
      </c>
      <c r="M110" s="285">
        <f>$K$90</f>
        <v>0</v>
      </c>
      <c r="O110" s="285">
        <f>$K$85</f>
        <v>0</v>
      </c>
      <c r="P110" s="285">
        <f>$K$91</f>
        <v>0</v>
      </c>
      <c r="V110" s="146"/>
      <c r="AD110" s="234"/>
      <c r="AE110" s="234"/>
    </row>
    <row r="111" spans="1:31" s="148" customFormat="1" ht="14.4" hidden="1" x14ac:dyDescent="0.25">
      <c r="A111" s="146"/>
      <c r="B111" s="146"/>
      <c r="C111" s="146"/>
      <c r="D111" s="146"/>
      <c r="E111" s="147"/>
      <c r="F111" s="146"/>
      <c r="G111" s="283">
        <v>40179</v>
      </c>
      <c r="H111" s="146"/>
      <c r="I111" s="284">
        <f>$M$80</f>
        <v>0</v>
      </c>
      <c r="J111" s="146"/>
      <c r="K111" s="285" t="str">
        <f>$M$82</f>
        <v/>
      </c>
      <c r="M111" s="285">
        <f>$M$90</f>
        <v>0</v>
      </c>
      <c r="O111" s="285">
        <f>$M$85</f>
        <v>0</v>
      </c>
      <c r="P111" s="285">
        <f>$M$91</f>
        <v>0</v>
      </c>
      <c r="V111" s="146"/>
      <c r="AD111" s="234"/>
      <c r="AE111" s="234"/>
    </row>
    <row r="112" spans="1:31" s="148" customFormat="1" ht="14.4" hidden="1" x14ac:dyDescent="0.25">
      <c r="A112" s="146"/>
      <c r="B112" s="146"/>
      <c r="C112" s="146"/>
      <c r="D112" s="146"/>
      <c r="E112" s="147"/>
      <c r="F112" s="146"/>
      <c r="G112" s="283">
        <v>40210</v>
      </c>
      <c r="H112" s="146"/>
      <c r="I112" s="284">
        <f>$O$80</f>
        <v>0</v>
      </c>
      <c r="J112" s="146"/>
      <c r="K112" s="285" t="str">
        <f>$O$82</f>
        <v/>
      </c>
      <c r="M112" s="285">
        <f>$O$90</f>
        <v>0</v>
      </c>
      <c r="O112" s="285">
        <f>$O$85</f>
        <v>0</v>
      </c>
      <c r="P112" s="285">
        <f>$O$91</f>
        <v>0</v>
      </c>
      <c r="V112" s="146"/>
      <c r="AD112" s="234"/>
      <c r="AE112" s="234"/>
    </row>
    <row r="113" spans="1:31" s="148" customFormat="1" ht="14.4" hidden="1" x14ac:dyDescent="0.25">
      <c r="A113" s="146"/>
      <c r="B113" s="146"/>
      <c r="C113" s="146"/>
      <c r="D113" s="146"/>
      <c r="E113" s="147"/>
      <c r="F113" s="146"/>
      <c r="G113" s="283">
        <v>40238</v>
      </c>
      <c r="H113" s="146"/>
      <c r="I113" s="146"/>
      <c r="J113" s="146"/>
      <c r="V113" s="146"/>
      <c r="AD113" s="234"/>
      <c r="AE113" s="234"/>
    </row>
    <row r="114" spans="1:31" s="148" customFormat="1" ht="14.4" hidden="1" x14ac:dyDescent="0.25">
      <c r="A114" s="146"/>
      <c r="B114" s="146"/>
      <c r="C114" s="146"/>
      <c r="D114" s="146"/>
      <c r="E114" s="147"/>
      <c r="F114" s="146"/>
      <c r="G114" s="283">
        <v>40269</v>
      </c>
      <c r="H114" s="146"/>
      <c r="I114" s="146"/>
      <c r="J114" s="146"/>
      <c r="V114" s="146"/>
      <c r="AD114" s="234"/>
      <c r="AE114" s="234"/>
    </row>
    <row r="115" spans="1:31" s="148" customFormat="1" ht="14.4" hidden="1" x14ac:dyDescent="0.25">
      <c r="A115" s="146"/>
      <c r="B115" s="146"/>
      <c r="C115" s="146"/>
      <c r="D115" s="146"/>
      <c r="E115" s="147"/>
      <c r="F115" s="146"/>
      <c r="G115" s="283">
        <v>40299</v>
      </c>
      <c r="H115" s="146"/>
      <c r="I115" s="146"/>
      <c r="J115" s="146"/>
      <c r="V115" s="146"/>
      <c r="AD115" s="234"/>
      <c r="AE115" s="234"/>
    </row>
    <row r="116" spans="1:31" s="148" customFormat="1" ht="14.4" hidden="1" x14ac:dyDescent="0.25">
      <c r="A116" s="146"/>
      <c r="B116" s="146"/>
      <c r="C116" s="146"/>
      <c r="D116" s="146"/>
      <c r="E116" s="147"/>
      <c r="F116" s="146"/>
      <c r="G116" s="283">
        <v>40330</v>
      </c>
      <c r="H116" s="146"/>
      <c r="I116" s="146"/>
      <c r="J116" s="146"/>
      <c r="V116" s="146"/>
      <c r="AD116" s="234"/>
      <c r="AE116" s="234"/>
    </row>
    <row r="117" spans="1:31" s="148" customFormat="1" ht="14.4" hidden="1" x14ac:dyDescent="0.25">
      <c r="A117" s="146"/>
      <c r="B117" s="146"/>
      <c r="C117" s="146"/>
      <c r="D117" s="146"/>
      <c r="E117" s="147"/>
      <c r="F117" s="146"/>
      <c r="G117" s="283">
        <v>40360</v>
      </c>
      <c r="H117" s="146"/>
      <c r="I117" s="146"/>
      <c r="J117" s="146"/>
      <c r="V117" s="146"/>
      <c r="AD117" s="234"/>
      <c r="AE117" s="234"/>
    </row>
    <row r="118" spans="1:31" s="148" customFormat="1" ht="14.4" hidden="1" x14ac:dyDescent="0.25">
      <c r="A118" s="146"/>
      <c r="B118" s="146"/>
      <c r="C118" s="146"/>
      <c r="D118" s="146"/>
      <c r="E118" s="147"/>
      <c r="F118" s="146"/>
      <c r="G118" s="283">
        <v>40391</v>
      </c>
      <c r="H118" s="146"/>
      <c r="I118" s="146"/>
      <c r="J118" s="146"/>
      <c r="V118" s="146"/>
      <c r="AD118" s="234"/>
      <c r="AE118" s="234"/>
    </row>
    <row r="119" spans="1:31" s="148" customFormat="1" ht="14.4" hidden="1" x14ac:dyDescent="0.25">
      <c r="A119" s="146"/>
      <c r="B119" s="146"/>
      <c r="C119" s="146"/>
      <c r="D119" s="146"/>
      <c r="E119" s="147"/>
      <c r="F119" s="146"/>
      <c r="G119" s="283">
        <v>40422</v>
      </c>
      <c r="H119" s="146"/>
      <c r="I119" s="146"/>
      <c r="J119" s="146"/>
      <c r="V119" s="146"/>
      <c r="AD119" s="234"/>
      <c r="AE119" s="234"/>
    </row>
    <row r="120" spans="1:31" s="148" customFormat="1" ht="14.4" hidden="1" x14ac:dyDescent="0.25">
      <c r="A120" s="146"/>
      <c r="B120" s="146"/>
      <c r="C120" s="146"/>
      <c r="D120" s="146"/>
      <c r="E120" s="147"/>
      <c r="F120" s="146"/>
      <c r="G120" s="283">
        <v>40452</v>
      </c>
      <c r="H120" s="146"/>
      <c r="I120" s="146"/>
      <c r="J120" s="146"/>
      <c r="V120" s="146"/>
      <c r="AD120" s="234"/>
      <c r="AE120" s="234"/>
    </row>
    <row r="121" spans="1:31" s="148" customFormat="1" ht="14.4" hidden="1" x14ac:dyDescent="0.25">
      <c r="A121" s="146"/>
      <c r="B121" s="146"/>
      <c r="C121" s="146"/>
      <c r="D121" s="146"/>
      <c r="E121" s="147"/>
      <c r="F121" s="146"/>
      <c r="G121" s="283">
        <v>40483</v>
      </c>
      <c r="H121" s="146"/>
      <c r="I121" s="146"/>
      <c r="J121" s="146"/>
      <c r="V121" s="146"/>
      <c r="AD121" s="234"/>
      <c r="AE121" s="234"/>
    </row>
    <row r="122" spans="1:31" s="148" customFormat="1" ht="14.4" hidden="1" x14ac:dyDescent="0.25">
      <c r="A122" s="146"/>
      <c r="B122" s="146"/>
      <c r="C122" s="146"/>
      <c r="D122" s="146"/>
      <c r="E122" s="147"/>
      <c r="F122" s="146"/>
      <c r="G122" s="283">
        <v>44166</v>
      </c>
      <c r="H122" s="146"/>
      <c r="I122" s="146"/>
      <c r="J122" s="146"/>
      <c r="V122" s="146"/>
      <c r="AD122" s="234"/>
      <c r="AE122" s="234"/>
    </row>
    <row r="123" spans="1:31" s="148" customFormat="1" ht="14.4" hidden="1" x14ac:dyDescent="0.25">
      <c r="A123" s="146"/>
      <c r="B123" s="146"/>
      <c r="C123" s="146"/>
      <c r="D123" s="146"/>
      <c r="E123" s="147"/>
      <c r="F123" s="146"/>
      <c r="G123" s="283">
        <v>40544</v>
      </c>
      <c r="H123" s="146"/>
      <c r="I123" s="146"/>
      <c r="J123" s="146"/>
      <c r="V123" s="146"/>
      <c r="AD123" s="234"/>
      <c r="AE123" s="234"/>
    </row>
    <row r="124" spans="1:31" s="148" customFormat="1" ht="14.4" hidden="1" x14ac:dyDescent="0.25">
      <c r="A124" s="146"/>
      <c r="B124" s="146"/>
      <c r="C124" s="146"/>
      <c r="D124" s="146"/>
      <c r="E124" s="147"/>
      <c r="F124" s="146"/>
      <c r="G124" s="283">
        <v>40575</v>
      </c>
      <c r="H124" s="146"/>
      <c r="I124" s="146"/>
      <c r="J124" s="146"/>
      <c r="V124" s="146"/>
      <c r="AD124" s="234"/>
      <c r="AE124" s="234"/>
    </row>
    <row r="125" spans="1:31" s="148" customFormat="1" ht="14.4" hidden="1" x14ac:dyDescent="0.25">
      <c r="A125" s="146"/>
      <c r="B125" s="146"/>
      <c r="C125" s="146"/>
      <c r="D125" s="146"/>
      <c r="E125" s="147"/>
      <c r="F125" s="146"/>
      <c r="G125" s="283">
        <v>40603</v>
      </c>
      <c r="H125" s="146"/>
      <c r="I125" s="146"/>
      <c r="J125" s="146"/>
      <c r="V125" s="146"/>
      <c r="AD125" s="234"/>
      <c r="AE125" s="234"/>
    </row>
    <row r="126" spans="1:31" s="148" customFormat="1" ht="14.4" hidden="1" x14ac:dyDescent="0.25">
      <c r="A126" s="146"/>
      <c r="B126" s="146"/>
      <c r="C126" s="146"/>
      <c r="D126" s="146"/>
      <c r="E126" s="147"/>
      <c r="F126" s="146"/>
      <c r="G126" s="283">
        <v>40634</v>
      </c>
      <c r="H126" s="146"/>
      <c r="I126" s="146"/>
      <c r="J126" s="146"/>
      <c r="V126" s="146"/>
      <c r="AD126" s="234"/>
      <c r="AE126" s="234"/>
    </row>
    <row r="127" spans="1:31" s="148" customFormat="1" ht="14.4" hidden="1" x14ac:dyDescent="0.25">
      <c r="A127" s="146"/>
      <c r="B127" s="146"/>
      <c r="C127" s="146"/>
      <c r="D127" s="146"/>
      <c r="E127" s="147"/>
      <c r="F127" s="146"/>
      <c r="G127" s="283">
        <v>40664</v>
      </c>
      <c r="H127" s="146"/>
      <c r="I127" s="146"/>
      <c r="J127" s="146"/>
      <c r="V127" s="146"/>
      <c r="AD127" s="234"/>
      <c r="AE127" s="234"/>
    </row>
    <row r="128" spans="1:31" s="148" customFormat="1" ht="14.4" hidden="1" x14ac:dyDescent="0.25">
      <c r="A128" s="146"/>
      <c r="B128" s="146"/>
      <c r="C128" s="146"/>
      <c r="D128" s="146"/>
      <c r="E128" s="147"/>
      <c r="F128" s="146"/>
      <c r="G128" s="283">
        <v>40695</v>
      </c>
      <c r="H128" s="146"/>
      <c r="I128" s="146"/>
      <c r="J128" s="146"/>
      <c r="V128" s="146"/>
      <c r="AD128" s="234"/>
      <c r="AE128" s="234"/>
    </row>
    <row r="129" spans="1:31" s="148" customFormat="1" ht="14.4" hidden="1" x14ac:dyDescent="0.25">
      <c r="A129" s="146"/>
      <c r="B129" s="146"/>
      <c r="C129" s="146"/>
      <c r="D129" s="146"/>
      <c r="E129" s="147"/>
      <c r="F129" s="146"/>
      <c r="G129" s="283">
        <v>40725</v>
      </c>
      <c r="H129" s="146"/>
      <c r="I129" s="146"/>
      <c r="J129" s="146"/>
      <c r="V129" s="146"/>
      <c r="AD129" s="234"/>
      <c r="AE129" s="234"/>
    </row>
    <row r="130" spans="1:31" s="148" customFormat="1" ht="14.4" hidden="1" x14ac:dyDescent="0.25">
      <c r="A130" s="146"/>
      <c r="B130" s="146"/>
      <c r="C130" s="146"/>
      <c r="D130" s="146"/>
      <c r="E130" s="147"/>
      <c r="F130" s="146"/>
      <c r="G130" s="283">
        <v>40756</v>
      </c>
      <c r="H130" s="146"/>
      <c r="I130" s="146"/>
      <c r="J130" s="146"/>
      <c r="V130" s="146"/>
      <c r="AD130" s="234"/>
      <c r="AE130" s="234"/>
    </row>
    <row r="131" spans="1:31" s="148" customFormat="1" ht="14.4" hidden="1" x14ac:dyDescent="0.25">
      <c r="A131" s="146"/>
      <c r="B131" s="146"/>
      <c r="C131" s="146"/>
      <c r="D131" s="146"/>
      <c r="E131" s="147"/>
      <c r="F131" s="146"/>
      <c r="G131" s="283">
        <v>40787</v>
      </c>
      <c r="H131" s="146"/>
      <c r="I131" s="146"/>
      <c r="J131" s="146"/>
      <c r="V131" s="146"/>
      <c r="AD131" s="234"/>
      <c r="AE131" s="234"/>
    </row>
    <row r="132" spans="1:31" s="148" customFormat="1" ht="14.4" hidden="1" x14ac:dyDescent="0.25">
      <c r="A132" s="146"/>
      <c r="B132" s="146"/>
      <c r="C132" s="146"/>
      <c r="D132" s="146"/>
      <c r="E132" s="147"/>
      <c r="F132" s="146"/>
      <c r="G132" s="283">
        <v>40817</v>
      </c>
      <c r="H132" s="146"/>
      <c r="I132" s="146"/>
      <c r="J132" s="146"/>
      <c r="V132" s="146"/>
      <c r="AD132" s="234"/>
      <c r="AE132" s="234"/>
    </row>
    <row r="133" spans="1:31" s="148" customFormat="1" ht="14.4" hidden="1" x14ac:dyDescent="0.25">
      <c r="A133" s="146"/>
      <c r="B133" s="146"/>
      <c r="C133" s="146"/>
      <c r="D133" s="146"/>
      <c r="E133" s="147"/>
      <c r="F133" s="146"/>
      <c r="G133" s="283">
        <v>40848</v>
      </c>
      <c r="H133" s="146"/>
      <c r="I133" s="146"/>
      <c r="J133" s="146"/>
      <c r="V133" s="146"/>
      <c r="AD133" s="234"/>
      <c r="AE133" s="234"/>
    </row>
    <row r="134" spans="1:31" s="148" customFormat="1" ht="14.4" hidden="1" x14ac:dyDescent="0.25">
      <c r="A134" s="146"/>
      <c r="B134" s="146"/>
      <c r="C134" s="146"/>
      <c r="D134" s="146"/>
      <c r="E134" s="147"/>
      <c r="F134" s="146"/>
      <c r="G134" s="283">
        <v>40878</v>
      </c>
      <c r="H134" s="146"/>
      <c r="I134" s="146"/>
      <c r="J134" s="146"/>
      <c r="V134" s="146"/>
      <c r="AD134" s="234"/>
      <c r="AE134" s="234"/>
    </row>
    <row r="135" spans="1:31" s="148" customFormat="1" ht="14.4" hidden="1" x14ac:dyDescent="0.25">
      <c r="A135" s="146"/>
      <c r="B135" s="146"/>
      <c r="C135" s="146"/>
      <c r="D135" s="146"/>
      <c r="E135" s="147"/>
      <c r="F135" s="146"/>
      <c r="G135" s="283">
        <v>40909</v>
      </c>
      <c r="H135" s="146"/>
      <c r="I135" s="146"/>
      <c r="J135" s="146"/>
      <c r="V135" s="146"/>
      <c r="AD135" s="234"/>
      <c r="AE135" s="234"/>
    </row>
    <row r="136" spans="1:31" s="148" customFormat="1" ht="14.4" hidden="1" x14ac:dyDescent="0.25">
      <c r="A136" s="146"/>
      <c r="B136" s="146"/>
      <c r="C136" s="146"/>
      <c r="D136" s="146"/>
      <c r="E136" s="147"/>
      <c r="F136" s="146"/>
      <c r="G136" s="283">
        <v>40940</v>
      </c>
      <c r="H136" s="146"/>
      <c r="I136" s="146"/>
      <c r="J136" s="146"/>
      <c r="V136" s="146"/>
      <c r="AD136" s="234"/>
      <c r="AE136" s="234"/>
    </row>
    <row r="137" spans="1:31" s="148" customFormat="1" ht="14.4" hidden="1" x14ac:dyDescent="0.25">
      <c r="A137" s="146"/>
      <c r="B137" s="146"/>
      <c r="C137" s="146"/>
      <c r="D137" s="146"/>
      <c r="E137" s="147"/>
      <c r="F137" s="146"/>
      <c r="G137" s="283">
        <v>40969</v>
      </c>
      <c r="H137" s="146"/>
      <c r="I137" s="146"/>
      <c r="J137" s="146"/>
      <c r="V137" s="146"/>
      <c r="AD137" s="234"/>
      <c r="AE137" s="234"/>
    </row>
    <row r="138" spans="1:31" s="148" customFormat="1" ht="14.4" hidden="1" x14ac:dyDescent="0.25">
      <c r="A138" s="146"/>
      <c r="B138" s="146"/>
      <c r="C138" s="146"/>
      <c r="D138" s="146"/>
      <c r="E138" s="147"/>
      <c r="F138" s="146"/>
      <c r="G138" s="283">
        <v>41000</v>
      </c>
      <c r="H138" s="146"/>
      <c r="I138" s="146"/>
      <c r="J138" s="146"/>
      <c r="V138" s="146"/>
      <c r="AD138" s="234"/>
      <c r="AE138" s="234"/>
    </row>
    <row r="139" spans="1:31" s="148" customFormat="1" ht="14.4" hidden="1" x14ac:dyDescent="0.25">
      <c r="A139" s="146"/>
      <c r="B139" s="146"/>
      <c r="C139" s="146"/>
      <c r="D139" s="146"/>
      <c r="E139" s="147"/>
      <c r="F139" s="146"/>
      <c r="G139" s="283">
        <v>41030</v>
      </c>
      <c r="H139" s="146"/>
      <c r="I139" s="146"/>
      <c r="J139" s="146"/>
      <c r="V139" s="146"/>
      <c r="AD139" s="234"/>
      <c r="AE139" s="234"/>
    </row>
    <row r="140" spans="1:31" s="148" customFormat="1" ht="14.4" hidden="1" x14ac:dyDescent="0.25">
      <c r="A140" s="146"/>
      <c r="B140" s="146"/>
      <c r="C140" s="146"/>
      <c r="D140" s="146"/>
      <c r="E140" s="147"/>
      <c r="F140" s="146"/>
      <c r="G140" s="283">
        <v>41061</v>
      </c>
      <c r="H140" s="146"/>
      <c r="I140" s="146"/>
      <c r="J140" s="146"/>
      <c r="V140" s="146"/>
      <c r="AD140" s="234"/>
      <c r="AE140" s="234"/>
    </row>
    <row r="141" spans="1:31" s="148" customFormat="1" ht="14.4" hidden="1" x14ac:dyDescent="0.25">
      <c r="A141" s="146"/>
      <c r="B141" s="146"/>
      <c r="C141" s="146"/>
      <c r="D141" s="146"/>
      <c r="E141" s="147"/>
      <c r="F141" s="146"/>
      <c r="G141" s="283">
        <v>41091</v>
      </c>
      <c r="H141" s="146"/>
      <c r="I141" s="146"/>
      <c r="J141" s="146"/>
      <c r="V141" s="146"/>
      <c r="AD141" s="234"/>
      <c r="AE141" s="234"/>
    </row>
    <row r="142" spans="1:31" s="148" customFormat="1" ht="14.4" hidden="1" x14ac:dyDescent="0.25">
      <c r="A142" s="146"/>
      <c r="B142" s="146"/>
      <c r="C142" s="146"/>
      <c r="D142" s="146"/>
      <c r="E142" s="147"/>
      <c r="F142" s="146"/>
      <c r="G142" s="283">
        <v>41122</v>
      </c>
      <c r="H142" s="146"/>
      <c r="I142" s="146"/>
      <c r="J142" s="146"/>
      <c r="V142" s="146"/>
      <c r="AD142" s="234"/>
      <c r="AE142" s="234"/>
    </row>
    <row r="143" spans="1:31" s="148" customFormat="1" ht="14.4" hidden="1" x14ac:dyDescent="0.25">
      <c r="A143" s="146"/>
      <c r="B143" s="146"/>
      <c r="C143" s="146"/>
      <c r="D143" s="146"/>
      <c r="E143" s="147"/>
      <c r="F143" s="146"/>
      <c r="G143" s="283">
        <v>41153</v>
      </c>
      <c r="H143" s="146"/>
      <c r="I143" s="146"/>
      <c r="J143" s="146"/>
      <c r="V143" s="146"/>
      <c r="AD143" s="234"/>
      <c r="AE143" s="234"/>
    </row>
    <row r="144" spans="1:31" s="148" customFormat="1" ht="14.4" hidden="1" x14ac:dyDescent="0.25">
      <c r="A144" s="146"/>
      <c r="B144" s="146"/>
      <c r="C144" s="146"/>
      <c r="D144" s="146"/>
      <c r="E144" s="147"/>
      <c r="F144" s="146"/>
      <c r="G144" s="283">
        <v>41183</v>
      </c>
      <c r="H144" s="146"/>
      <c r="I144" s="146"/>
      <c r="J144" s="146"/>
      <c r="V144" s="146"/>
      <c r="AD144" s="234"/>
      <c r="AE144" s="234"/>
    </row>
    <row r="145" spans="1:31" s="148" customFormat="1" ht="14.4" hidden="1" x14ac:dyDescent="0.25">
      <c r="A145" s="146"/>
      <c r="B145" s="146"/>
      <c r="C145" s="146"/>
      <c r="D145" s="146"/>
      <c r="E145" s="147"/>
      <c r="F145" s="146"/>
      <c r="G145" s="283">
        <v>41214</v>
      </c>
      <c r="H145" s="146"/>
      <c r="I145" s="146"/>
      <c r="J145" s="146"/>
      <c r="V145" s="146"/>
      <c r="AD145" s="234"/>
      <c r="AE145" s="234"/>
    </row>
    <row r="146" spans="1:31" s="148" customFormat="1" ht="14.4" hidden="1" x14ac:dyDescent="0.25">
      <c r="A146" s="146"/>
      <c r="B146" s="146"/>
      <c r="C146" s="146"/>
      <c r="D146" s="146"/>
      <c r="E146" s="147"/>
      <c r="F146" s="146"/>
      <c r="G146" s="283">
        <v>41244</v>
      </c>
      <c r="H146" s="146"/>
      <c r="I146" s="146"/>
      <c r="J146" s="146"/>
      <c r="V146" s="146"/>
      <c r="AD146" s="234"/>
      <c r="AE146" s="234"/>
    </row>
    <row r="147" spans="1:31" s="148" customFormat="1" ht="14.4" hidden="1" x14ac:dyDescent="0.25">
      <c r="A147" s="146"/>
      <c r="B147" s="146"/>
      <c r="C147" s="146"/>
      <c r="D147" s="146"/>
      <c r="E147" s="147"/>
      <c r="F147" s="146"/>
      <c r="G147" s="283">
        <v>41275</v>
      </c>
      <c r="H147" s="146"/>
      <c r="I147" s="146"/>
      <c r="J147" s="146"/>
      <c r="V147" s="146"/>
      <c r="AD147" s="234"/>
      <c r="AE147" s="234"/>
    </row>
    <row r="148" spans="1:31" s="148" customFormat="1" ht="14.4" hidden="1" x14ac:dyDescent="0.25">
      <c r="A148" s="146"/>
      <c r="B148" s="146"/>
      <c r="C148" s="146"/>
      <c r="D148" s="146"/>
      <c r="E148" s="147"/>
      <c r="F148" s="146"/>
      <c r="G148" s="283">
        <v>41306</v>
      </c>
      <c r="H148" s="146"/>
      <c r="I148" s="146"/>
      <c r="J148" s="146"/>
      <c r="V148" s="146"/>
      <c r="AD148" s="234"/>
      <c r="AE148" s="234"/>
    </row>
    <row r="149" spans="1:31" s="148" customFormat="1" ht="14.4" hidden="1" x14ac:dyDescent="0.25">
      <c r="A149" s="146"/>
      <c r="B149" s="146"/>
      <c r="C149" s="146"/>
      <c r="D149" s="146"/>
      <c r="E149" s="147"/>
      <c r="F149" s="146"/>
      <c r="G149" s="283">
        <v>41334</v>
      </c>
      <c r="H149" s="146"/>
      <c r="I149" s="146"/>
      <c r="J149" s="146"/>
      <c r="V149" s="146"/>
      <c r="AD149" s="234"/>
      <c r="AE149" s="234"/>
    </row>
    <row r="150" spans="1:31" s="148" customFormat="1" ht="14.4" hidden="1" x14ac:dyDescent="0.25">
      <c r="A150" s="146"/>
      <c r="B150" s="146"/>
      <c r="C150" s="146"/>
      <c r="D150" s="146"/>
      <c r="E150" s="147"/>
      <c r="F150" s="146"/>
      <c r="G150" s="283">
        <v>41365</v>
      </c>
      <c r="H150" s="146"/>
      <c r="I150" s="146"/>
      <c r="J150" s="146"/>
      <c r="V150" s="146"/>
      <c r="AD150" s="234"/>
      <c r="AE150" s="234"/>
    </row>
    <row r="151" spans="1:31" s="148" customFormat="1" ht="14.4" hidden="1" x14ac:dyDescent="0.25">
      <c r="A151" s="146"/>
      <c r="B151" s="146"/>
      <c r="C151" s="146"/>
      <c r="D151" s="146"/>
      <c r="E151" s="147"/>
      <c r="F151" s="146"/>
      <c r="G151" s="283">
        <v>41395</v>
      </c>
      <c r="H151" s="146"/>
      <c r="I151" s="146"/>
      <c r="J151" s="146"/>
      <c r="V151" s="146"/>
      <c r="AD151" s="234"/>
      <c r="AE151" s="234"/>
    </row>
    <row r="152" spans="1:31" s="148" customFormat="1" ht="14.4" hidden="1" x14ac:dyDescent="0.25">
      <c r="A152" s="146"/>
      <c r="B152" s="146"/>
      <c r="C152" s="146"/>
      <c r="D152" s="146"/>
      <c r="E152" s="147"/>
      <c r="F152" s="146"/>
      <c r="G152" s="283">
        <v>41426</v>
      </c>
      <c r="H152" s="146"/>
      <c r="I152" s="146"/>
      <c r="J152" s="146"/>
      <c r="V152" s="146"/>
      <c r="AD152" s="234"/>
      <c r="AE152" s="234"/>
    </row>
    <row r="153" spans="1:31" s="148" customFormat="1" ht="14.4" hidden="1" x14ac:dyDescent="0.25">
      <c r="A153" s="146"/>
      <c r="B153" s="146"/>
      <c r="C153" s="146"/>
      <c r="D153" s="146"/>
      <c r="E153" s="147"/>
      <c r="F153" s="146"/>
      <c r="G153" s="283">
        <v>41456</v>
      </c>
      <c r="H153" s="146"/>
      <c r="I153" s="146"/>
      <c r="J153" s="146"/>
      <c r="V153" s="146"/>
      <c r="AD153" s="234"/>
      <c r="AE153" s="234"/>
    </row>
    <row r="154" spans="1:31" s="148" customFormat="1" ht="14.4" hidden="1" x14ac:dyDescent="0.25">
      <c r="A154" s="146"/>
      <c r="B154" s="146"/>
      <c r="C154" s="146"/>
      <c r="D154" s="146"/>
      <c r="E154" s="147"/>
      <c r="F154" s="146"/>
      <c r="G154" s="283">
        <v>41487</v>
      </c>
      <c r="H154" s="146"/>
      <c r="I154" s="146"/>
      <c r="J154" s="146"/>
      <c r="V154" s="146"/>
      <c r="AD154" s="234"/>
      <c r="AE154" s="234"/>
    </row>
    <row r="155" spans="1:31" s="148" customFormat="1" ht="14.4" hidden="1" x14ac:dyDescent="0.25">
      <c r="A155" s="146"/>
      <c r="B155" s="146"/>
      <c r="C155" s="146"/>
      <c r="D155" s="146"/>
      <c r="E155" s="147"/>
      <c r="F155" s="146"/>
      <c r="G155" s="283">
        <v>41518</v>
      </c>
      <c r="H155" s="146"/>
      <c r="I155" s="146"/>
      <c r="J155" s="146"/>
      <c r="V155" s="146"/>
      <c r="AD155" s="234"/>
      <c r="AE155" s="234"/>
    </row>
    <row r="156" spans="1:31" s="148" customFormat="1" ht="14.4" hidden="1" x14ac:dyDescent="0.25">
      <c r="A156" s="146"/>
      <c r="B156" s="146"/>
      <c r="C156" s="146"/>
      <c r="D156" s="146"/>
      <c r="E156" s="147"/>
      <c r="F156" s="146"/>
      <c r="G156" s="283">
        <v>41548</v>
      </c>
      <c r="H156" s="146"/>
      <c r="I156" s="146"/>
      <c r="J156" s="146"/>
      <c r="V156" s="146"/>
      <c r="AD156" s="234"/>
      <c r="AE156" s="234"/>
    </row>
    <row r="157" spans="1:31" s="148" customFormat="1" ht="14.4" hidden="1" x14ac:dyDescent="0.25">
      <c r="A157" s="146"/>
      <c r="B157" s="146"/>
      <c r="C157" s="146"/>
      <c r="D157" s="146"/>
      <c r="E157" s="147"/>
      <c r="F157" s="146"/>
      <c r="G157" s="283">
        <v>41579</v>
      </c>
      <c r="H157" s="146"/>
      <c r="I157" s="146"/>
      <c r="J157" s="146"/>
      <c r="V157" s="146"/>
      <c r="AD157" s="234"/>
      <c r="AE157" s="234"/>
    </row>
    <row r="158" spans="1:31" s="148" customFormat="1" ht="14.4" hidden="1" x14ac:dyDescent="0.25">
      <c r="A158" s="146"/>
      <c r="B158" s="146"/>
      <c r="C158" s="146"/>
      <c r="D158" s="146"/>
      <c r="E158" s="147"/>
      <c r="F158" s="146"/>
      <c r="G158" s="283">
        <v>41609</v>
      </c>
      <c r="H158" s="146"/>
      <c r="I158" s="146"/>
      <c r="J158" s="146"/>
      <c r="V158" s="146"/>
      <c r="AD158" s="234"/>
      <c r="AE158" s="234"/>
    </row>
    <row r="159" spans="1:31" s="148" customFormat="1" ht="14.4" hidden="1" x14ac:dyDescent="0.25">
      <c r="A159" s="146"/>
      <c r="B159" s="146"/>
      <c r="C159" s="146"/>
      <c r="D159" s="146"/>
      <c r="E159" s="147"/>
      <c r="F159" s="146"/>
      <c r="G159" s="283">
        <v>41640</v>
      </c>
      <c r="H159" s="146"/>
      <c r="I159" s="146"/>
      <c r="J159" s="146"/>
      <c r="V159" s="146"/>
      <c r="AD159" s="234"/>
      <c r="AE159" s="234"/>
    </row>
    <row r="160" spans="1:31" s="148" customFormat="1" ht="14.4" hidden="1" x14ac:dyDescent="0.25">
      <c r="A160" s="146"/>
      <c r="B160" s="146"/>
      <c r="C160" s="146"/>
      <c r="D160" s="146"/>
      <c r="E160" s="147"/>
      <c r="F160" s="146"/>
      <c r="G160" s="283">
        <v>41671</v>
      </c>
      <c r="H160" s="146"/>
      <c r="I160" s="146"/>
      <c r="J160" s="146"/>
      <c r="V160" s="146"/>
      <c r="AD160" s="234"/>
      <c r="AE160" s="234"/>
    </row>
    <row r="161" spans="1:31" s="148" customFormat="1" ht="14.4" hidden="1" x14ac:dyDescent="0.25">
      <c r="A161" s="146"/>
      <c r="B161" s="146"/>
      <c r="C161" s="146"/>
      <c r="D161" s="146"/>
      <c r="E161" s="147"/>
      <c r="F161" s="146"/>
      <c r="G161" s="283">
        <v>41699</v>
      </c>
      <c r="H161" s="146"/>
      <c r="I161" s="146"/>
      <c r="J161" s="146"/>
      <c r="V161" s="146"/>
      <c r="AD161" s="234"/>
      <c r="AE161" s="234"/>
    </row>
    <row r="162" spans="1:31" s="148" customFormat="1" ht="14.4" hidden="1" x14ac:dyDescent="0.25">
      <c r="A162" s="146"/>
      <c r="B162" s="146"/>
      <c r="C162" s="146"/>
      <c r="D162" s="146"/>
      <c r="E162" s="147"/>
      <c r="F162" s="146"/>
      <c r="G162" s="283">
        <v>41730</v>
      </c>
      <c r="H162" s="146"/>
      <c r="I162" s="146"/>
      <c r="J162" s="146"/>
      <c r="V162" s="146"/>
      <c r="AD162" s="234"/>
      <c r="AE162" s="234"/>
    </row>
    <row r="163" spans="1:31" s="148" customFormat="1" ht="14.4" hidden="1" x14ac:dyDescent="0.25">
      <c r="A163" s="146"/>
      <c r="B163" s="146"/>
      <c r="C163" s="146"/>
      <c r="D163" s="146"/>
      <c r="E163" s="147"/>
      <c r="F163" s="146"/>
      <c r="G163" s="283">
        <v>41760</v>
      </c>
      <c r="H163" s="146"/>
      <c r="I163" s="146"/>
      <c r="J163" s="146"/>
      <c r="V163" s="146"/>
      <c r="AD163" s="234"/>
      <c r="AE163" s="234"/>
    </row>
    <row r="164" spans="1:31" s="148" customFormat="1" ht="14.4" hidden="1" x14ac:dyDescent="0.25">
      <c r="A164" s="146"/>
      <c r="B164" s="146"/>
      <c r="C164" s="146"/>
      <c r="D164" s="146"/>
      <c r="E164" s="147"/>
      <c r="F164" s="146"/>
      <c r="G164" s="283">
        <v>41791</v>
      </c>
      <c r="H164" s="146"/>
      <c r="I164" s="146"/>
      <c r="J164" s="146"/>
      <c r="V164" s="146"/>
      <c r="AD164" s="234"/>
      <c r="AE164" s="234"/>
    </row>
    <row r="165" spans="1:31" s="148" customFormat="1" ht="14.4" hidden="1" x14ac:dyDescent="0.25">
      <c r="A165" s="146"/>
      <c r="B165" s="146"/>
      <c r="C165" s="146"/>
      <c r="D165" s="146"/>
      <c r="E165" s="147"/>
      <c r="F165" s="146"/>
      <c r="G165" s="283">
        <v>41821</v>
      </c>
      <c r="H165" s="146"/>
      <c r="I165" s="146"/>
      <c r="J165" s="146"/>
      <c r="V165" s="146"/>
      <c r="AD165" s="234"/>
      <c r="AE165" s="234"/>
    </row>
    <row r="166" spans="1:31" s="148" customFormat="1" ht="14.4" hidden="1" x14ac:dyDescent="0.25">
      <c r="A166" s="146"/>
      <c r="B166" s="146"/>
      <c r="C166" s="146"/>
      <c r="D166" s="146"/>
      <c r="E166" s="147"/>
      <c r="F166" s="146"/>
      <c r="G166" s="283">
        <v>41852</v>
      </c>
      <c r="H166" s="146"/>
      <c r="I166" s="146"/>
      <c r="J166" s="146"/>
      <c r="V166" s="146"/>
      <c r="AD166" s="234"/>
      <c r="AE166" s="234"/>
    </row>
    <row r="167" spans="1:31" s="148" customFormat="1" ht="14.4" hidden="1" x14ac:dyDescent="0.25">
      <c r="A167" s="146"/>
      <c r="B167" s="146"/>
      <c r="C167" s="146"/>
      <c r="D167" s="146"/>
      <c r="E167" s="147"/>
      <c r="F167" s="146"/>
      <c r="G167" s="283">
        <v>41883</v>
      </c>
      <c r="H167" s="146"/>
      <c r="I167" s="146"/>
      <c r="J167" s="146"/>
      <c r="V167" s="146"/>
      <c r="AD167" s="234"/>
      <c r="AE167" s="234"/>
    </row>
    <row r="168" spans="1:31" s="148" customFormat="1" ht="14.4" hidden="1" x14ac:dyDescent="0.25">
      <c r="A168" s="146"/>
      <c r="B168" s="146"/>
      <c r="C168" s="146"/>
      <c r="D168" s="146"/>
      <c r="E168" s="147"/>
      <c r="F168" s="146"/>
      <c r="G168" s="283">
        <v>41913</v>
      </c>
      <c r="H168" s="146"/>
      <c r="I168" s="146"/>
      <c r="J168" s="146"/>
      <c r="V168" s="146"/>
      <c r="AD168" s="234"/>
      <c r="AE168" s="234"/>
    </row>
    <row r="169" spans="1:31" s="148" customFormat="1" ht="14.4" hidden="1" x14ac:dyDescent="0.25">
      <c r="A169" s="146"/>
      <c r="B169" s="146"/>
      <c r="C169" s="146"/>
      <c r="D169" s="146"/>
      <c r="E169" s="147"/>
      <c r="F169" s="146"/>
      <c r="G169" s="283">
        <v>41944</v>
      </c>
      <c r="H169" s="146"/>
      <c r="I169" s="146"/>
      <c r="J169" s="146"/>
      <c r="V169" s="146"/>
      <c r="AD169" s="234"/>
      <c r="AE169" s="234"/>
    </row>
    <row r="170" spans="1:31" s="148" customFormat="1" ht="14.4" hidden="1" x14ac:dyDescent="0.25">
      <c r="A170" s="146"/>
      <c r="B170" s="146"/>
      <c r="C170" s="146"/>
      <c r="D170" s="146"/>
      <c r="E170" s="147"/>
      <c r="F170" s="146"/>
      <c r="G170" s="283">
        <v>41974</v>
      </c>
      <c r="H170" s="146"/>
      <c r="I170" s="146"/>
      <c r="J170" s="146"/>
      <c r="V170" s="146"/>
      <c r="AD170" s="234"/>
      <c r="AE170" s="234"/>
    </row>
    <row r="171" spans="1:31" s="148" customFormat="1" ht="14.4" hidden="1" x14ac:dyDescent="0.25">
      <c r="A171" s="146"/>
      <c r="B171" s="146"/>
      <c r="C171" s="146"/>
      <c r="D171" s="146"/>
      <c r="E171" s="147"/>
      <c r="F171" s="146"/>
      <c r="G171" s="283">
        <v>42005</v>
      </c>
      <c r="H171" s="146"/>
      <c r="I171" s="146"/>
      <c r="J171" s="146"/>
      <c r="V171" s="146"/>
      <c r="AD171" s="234"/>
      <c r="AE171" s="234"/>
    </row>
    <row r="172" spans="1:31" s="148" customFormat="1" ht="14.4" hidden="1" x14ac:dyDescent="0.25">
      <c r="A172" s="146"/>
      <c r="B172" s="146"/>
      <c r="C172" s="146"/>
      <c r="D172" s="146"/>
      <c r="E172" s="147"/>
      <c r="F172" s="146"/>
      <c r="G172" s="283">
        <v>42036</v>
      </c>
      <c r="H172" s="146"/>
      <c r="I172" s="146"/>
      <c r="J172" s="146"/>
      <c r="V172" s="146"/>
      <c r="AD172" s="234"/>
      <c r="AE172" s="234"/>
    </row>
    <row r="173" spans="1:31" s="148" customFormat="1" ht="14.4" hidden="1" x14ac:dyDescent="0.25">
      <c r="A173" s="146"/>
      <c r="B173" s="146"/>
      <c r="C173" s="146"/>
      <c r="D173" s="146"/>
      <c r="E173" s="147"/>
      <c r="F173" s="146"/>
      <c r="G173" s="283">
        <v>42064</v>
      </c>
      <c r="H173" s="146"/>
      <c r="I173" s="146"/>
      <c r="J173" s="146"/>
      <c r="V173" s="146"/>
      <c r="AD173" s="234"/>
      <c r="AE173" s="234"/>
    </row>
    <row r="174" spans="1:31" s="148" customFormat="1" ht="14.4" hidden="1" x14ac:dyDescent="0.25">
      <c r="A174" s="146"/>
      <c r="B174" s="146"/>
      <c r="C174" s="146"/>
      <c r="D174" s="146"/>
      <c r="E174" s="147"/>
      <c r="F174" s="146"/>
      <c r="G174" s="283">
        <v>42095</v>
      </c>
      <c r="H174" s="146"/>
      <c r="I174" s="146"/>
      <c r="J174" s="146"/>
      <c r="V174" s="146"/>
      <c r="AD174" s="234"/>
      <c r="AE174" s="234"/>
    </row>
    <row r="175" spans="1:31" s="148" customFormat="1" ht="14.4" hidden="1" x14ac:dyDescent="0.25">
      <c r="A175" s="146"/>
      <c r="B175" s="146"/>
      <c r="C175" s="146"/>
      <c r="D175" s="146"/>
      <c r="E175" s="147"/>
      <c r="F175" s="146"/>
      <c r="G175" s="283">
        <v>42125</v>
      </c>
      <c r="H175" s="146"/>
      <c r="I175" s="146"/>
      <c r="J175" s="146"/>
      <c r="V175" s="146"/>
      <c r="AD175" s="234"/>
      <c r="AE175" s="234"/>
    </row>
    <row r="176" spans="1:31" s="148" customFormat="1" ht="14.4" hidden="1" x14ac:dyDescent="0.25">
      <c r="A176" s="146"/>
      <c r="B176" s="146"/>
      <c r="C176" s="146"/>
      <c r="D176" s="146"/>
      <c r="E176" s="147"/>
      <c r="F176" s="146"/>
      <c r="G176" s="283">
        <v>42156</v>
      </c>
      <c r="H176" s="146"/>
      <c r="I176" s="146"/>
      <c r="J176" s="146"/>
      <c r="V176" s="146"/>
      <c r="AD176" s="234"/>
      <c r="AE176" s="234"/>
    </row>
    <row r="177" spans="1:31" s="148" customFormat="1" ht="14.4" hidden="1" x14ac:dyDescent="0.25">
      <c r="A177" s="146"/>
      <c r="B177" s="146"/>
      <c r="C177" s="146"/>
      <c r="D177" s="146"/>
      <c r="E177" s="147"/>
      <c r="F177" s="146"/>
      <c r="G177" s="283">
        <v>42186</v>
      </c>
      <c r="H177" s="146"/>
      <c r="I177" s="146"/>
      <c r="J177" s="146"/>
      <c r="V177" s="146"/>
      <c r="AD177" s="234"/>
      <c r="AE177" s="234"/>
    </row>
    <row r="178" spans="1:31" s="148" customFormat="1" ht="14.4" hidden="1" x14ac:dyDescent="0.25">
      <c r="A178" s="146"/>
      <c r="B178" s="146"/>
      <c r="C178" s="146"/>
      <c r="D178" s="146"/>
      <c r="E178" s="147"/>
      <c r="F178" s="146"/>
      <c r="G178" s="283">
        <v>42217</v>
      </c>
      <c r="H178" s="146"/>
      <c r="I178" s="146"/>
      <c r="J178" s="146"/>
      <c r="V178" s="146"/>
      <c r="AD178" s="234"/>
      <c r="AE178" s="234"/>
    </row>
    <row r="179" spans="1:31" s="148" customFormat="1" ht="14.4" hidden="1" x14ac:dyDescent="0.25">
      <c r="A179" s="146"/>
      <c r="B179" s="146"/>
      <c r="C179" s="146"/>
      <c r="D179" s="146"/>
      <c r="E179" s="147"/>
      <c r="F179" s="146"/>
      <c r="G179" s="283">
        <v>42248</v>
      </c>
      <c r="H179" s="146"/>
      <c r="I179" s="146"/>
      <c r="J179" s="146"/>
      <c r="V179" s="146"/>
      <c r="AD179" s="234"/>
      <c r="AE179" s="234"/>
    </row>
    <row r="180" spans="1:31" s="148" customFormat="1" ht="14.4" hidden="1" x14ac:dyDescent="0.25">
      <c r="A180" s="146"/>
      <c r="B180" s="146"/>
      <c r="C180" s="146"/>
      <c r="D180" s="146"/>
      <c r="E180" s="147"/>
      <c r="F180" s="146"/>
      <c r="G180" s="283">
        <v>42278</v>
      </c>
      <c r="H180" s="146"/>
      <c r="I180" s="146"/>
      <c r="J180" s="146"/>
      <c r="V180" s="146"/>
      <c r="AD180" s="234"/>
      <c r="AE180" s="234"/>
    </row>
    <row r="181" spans="1:31" s="148" customFormat="1" ht="14.4" hidden="1" x14ac:dyDescent="0.25">
      <c r="A181" s="146"/>
      <c r="B181" s="146"/>
      <c r="C181" s="146"/>
      <c r="D181" s="146"/>
      <c r="E181" s="147"/>
      <c r="F181" s="146"/>
      <c r="G181" s="283">
        <v>42309</v>
      </c>
      <c r="H181" s="146"/>
      <c r="I181" s="146"/>
      <c r="J181" s="146"/>
      <c r="V181" s="146"/>
      <c r="AD181" s="234"/>
      <c r="AE181" s="234"/>
    </row>
    <row r="182" spans="1:31" s="148" customFormat="1" ht="14.4" hidden="1" x14ac:dyDescent="0.25">
      <c r="A182" s="146"/>
      <c r="B182" s="146"/>
      <c r="C182" s="146"/>
      <c r="D182" s="146"/>
      <c r="E182" s="147"/>
      <c r="F182" s="146"/>
      <c r="G182" s="283">
        <v>42339</v>
      </c>
      <c r="H182" s="146"/>
      <c r="I182" s="146"/>
      <c r="J182" s="146"/>
      <c r="V182" s="146"/>
      <c r="AD182" s="234"/>
      <c r="AE182" s="234"/>
    </row>
    <row r="183" spans="1:31" s="148" customFormat="1" ht="14.4" hidden="1" x14ac:dyDescent="0.25">
      <c r="A183" s="146"/>
      <c r="B183" s="146"/>
      <c r="C183" s="146"/>
      <c r="D183" s="146"/>
      <c r="E183" s="147"/>
      <c r="F183" s="146"/>
      <c r="G183" s="283">
        <v>42370</v>
      </c>
      <c r="H183" s="146"/>
      <c r="I183" s="146"/>
      <c r="J183" s="146"/>
      <c r="V183" s="146"/>
      <c r="AD183" s="234"/>
      <c r="AE183" s="234"/>
    </row>
    <row r="184" spans="1:31" s="148" customFormat="1" ht="14.4" hidden="1" x14ac:dyDescent="0.25">
      <c r="A184" s="146"/>
      <c r="B184" s="146"/>
      <c r="C184" s="146"/>
      <c r="D184" s="146"/>
      <c r="E184" s="147"/>
      <c r="F184" s="146"/>
      <c r="G184" s="283">
        <v>42401</v>
      </c>
      <c r="H184" s="146"/>
      <c r="I184" s="146"/>
      <c r="J184" s="146"/>
      <c r="V184" s="146"/>
      <c r="AD184" s="234"/>
      <c r="AE184" s="234"/>
    </row>
    <row r="185" spans="1:31" s="148" customFormat="1" ht="14.4" hidden="1" x14ac:dyDescent="0.25">
      <c r="A185" s="146"/>
      <c r="B185" s="146"/>
      <c r="C185" s="146"/>
      <c r="D185" s="146"/>
      <c r="E185" s="147"/>
      <c r="F185" s="146"/>
      <c r="G185" s="283">
        <v>42430</v>
      </c>
      <c r="H185" s="146"/>
      <c r="I185" s="146"/>
      <c r="J185" s="146"/>
      <c r="V185" s="146"/>
      <c r="AD185" s="234"/>
      <c r="AE185" s="234"/>
    </row>
    <row r="186" spans="1:31" s="148" customFormat="1" ht="14.4" hidden="1" x14ac:dyDescent="0.25">
      <c r="A186" s="146"/>
      <c r="B186" s="146"/>
      <c r="C186" s="146"/>
      <c r="D186" s="146"/>
      <c r="E186" s="147"/>
      <c r="F186" s="146"/>
      <c r="G186" s="283">
        <v>42461</v>
      </c>
      <c r="H186" s="146"/>
      <c r="I186" s="146"/>
      <c r="J186" s="146"/>
      <c r="V186" s="146"/>
      <c r="AD186" s="234"/>
      <c r="AE186" s="234"/>
    </row>
    <row r="187" spans="1:31" s="148" customFormat="1" ht="14.4" hidden="1" x14ac:dyDescent="0.25">
      <c r="A187" s="146"/>
      <c r="B187" s="146"/>
      <c r="C187" s="146"/>
      <c r="D187" s="146"/>
      <c r="E187" s="147"/>
      <c r="F187" s="146"/>
      <c r="G187" s="283"/>
      <c r="H187" s="146"/>
      <c r="I187" s="146"/>
      <c r="J187" s="146"/>
      <c r="V187" s="146"/>
      <c r="AD187" s="234"/>
      <c r="AE187" s="234"/>
    </row>
    <row r="188" spans="1:31" s="148" customFormat="1" ht="14.4" hidden="1" x14ac:dyDescent="0.25">
      <c r="A188" s="146"/>
      <c r="B188" s="146"/>
      <c r="C188" s="146"/>
      <c r="D188" s="146"/>
      <c r="E188" s="147"/>
      <c r="F188" s="146"/>
      <c r="G188" s="283"/>
      <c r="H188" s="146"/>
      <c r="I188" s="146"/>
      <c r="J188" s="146"/>
      <c r="V188" s="146"/>
      <c r="AD188" s="234"/>
      <c r="AE188" s="234"/>
    </row>
    <row r="189" spans="1:31" s="148" customFormat="1" ht="14.4" hidden="1" x14ac:dyDescent="0.25">
      <c r="A189" s="146"/>
      <c r="B189" s="146"/>
      <c r="C189" s="146"/>
      <c r="D189" s="146"/>
      <c r="E189" s="147"/>
      <c r="F189" s="146"/>
      <c r="G189" s="283"/>
      <c r="H189" s="146"/>
      <c r="I189" s="146"/>
      <c r="J189" s="146"/>
      <c r="V189" s="146"/>
      <c r="AD189" s="234"/>
      <c r="AE189" s="234"/>
    </row>
    <row r="190" spans="1:31" s="148" customFormat="1" ht="14.4" hidden="1" x14ac:dyDescent="0.25">
      <c r="A190" s="146"/>
      <c r="B190" s="146"/>
      <c r="C190" s="146"/>
      <c r="D190" s="146"/>
      <c r="E190" s="147"/>
      <c r="F190" s="146"/>
      <c r="G190" s="283"/>
      <c r="H190" s="146"/>
      <c r="I190" s="146"/>
      <c r="J190" s="146"/>
      <c r="V190" s="146"/>
      <c r="AD190" s="234"/>
      <c r="AE190" s="234"/>
    </row>
    <row r="191" spans="1:31" s="148" customFormat="1" ht="14.4" hidden="1" x14ac:dyDescent="0.25">
      <c r="A191" s="146"/>
      <c r="B191" s="146"/>
      <c r="C191" s="146"/>
      <c r="D191" s="146"/>
      <c r="E191" s="147"/>
      <c r="F191" s="146"/>
      <c r="G191" s="283"/>
      <c r="H191" s="146"/>
      <c r="I191" s="146"/>
      <c r="J191" s="146"/>
      <c r="V191" s="146"/>
      <c r="AD191" s="234"/>
      <c r="AE191" s="234"/>
    </row>
    <row r="192" spans="1:31" s="148" customFormat="1" ht="14.4" hidden="1" x14ac:dyDescent="0.25">
      <c r="A192" s="146"/>
      <c r="B192" s="146"/>
      <c r="C192" s="146"/>
      <c r="D192" s="146"/>
      <c r="E192" s="147"/>
      <c r="F192" s="146"/>
      <c r="G192" s="283"/>
      <c r="H192" s="146"/>
      <c r="I192" s="146"/>
      <c r="J192" s="146"/>
      <c r="V192" s="146"/>
      <c r="AD192" s="234"/>
      <c r="AE192" s="234"/>
    </row>
    <row r="193" spans="1:31" s="148" customFormat="1" ht="14.4" hidden="1" x14ac:dyDescent="0.25">
      <c r="A193" s="146"/>
      <c r="B193" s="146"/>
      <c r="C193" s="146"/>
      <c r="D193" s="146"/>
      <c r="E193" s="147"/>
      <c r="F193" s="146"/>
      <c r="G193" s="283"/>
      <c r="H193" s="146"/>
      <c r="I193" s="146"/>
      <c r="J193" s="146"/>
      <c r="V193" s="146"/>
      <c r="AD193" s="234"/>
      <c r="AE193" s="234"/>
    </row>
    <row r="194" spans="1:31" s="148" customFormat="1" ht="14.4" hidden="1" x14ac:dyDescent="0.25">
      <c r="A194" s="146"/>
      <c r="B194" s="146"/>
      <c r="C194" s="146"/>
      <c r="D194" s="146"/>
      <c r="E194" s="147"/>
      <c r="F194" s="146"/>
      <c r="G194" s="283"/>
      <c r="H194" s="146"/>
      <c r="I194" s="146"/>
      <c r="J194" s="146"/>
      <c r="V194" s="146"/>
      <c r="AD194" s="234"/>
      <c r="AE194" s="234"/>
    </row>
    <row r="195" spans="1:31" s="148" customFormat="1" ht="14.4" hidden="1" x14ac:dyDescent="0.25">
      <c r="A195" s="146"/>
      <c r="B195" s="146"/>
      <c r="C195" s="146"/>
      <c r="D195" s="146"/>
      <c r="E195" s="147"/>
      <c r="F195" s="146"/>
      <c r="G195" s="283"/>
      <c r="H195" s="146"/>
      <c r="I195" s="146"/>
      <c r="J195" s="146"/>
      <c r="V195" s="146"/>
      <c r="AD195" s="234"/>
      <c r="AE195" s="234"/>
    </row>
    <row r="196" spans="1:31" s="148" customFormat="1" ht="14.4" hidden="1" x14ac:dyDescent="0.25">
      <c r="A196" s="146"/>
      <c r="B196" s="146"/>
      <c r="C196" s="146"/>
      <c r="D196" s="146"/>
      <c r="E196" s="147"/>
      <c r="F196" s="146"/>
      <c r="G196" s="283"/>
      <c r="H196" s="146"/>
      <c r="I196" s="146"/>
      <c r="J196" s="146"/>
      <c r="V196" s="146"/>
      <c r="AD196" s="234"/>
      <c r="AE196" s="234"/>
    </row>
    <row r="197" spans="1:31" s="148" customFormat="1" ht="14.4" hidden="1" x14ac:dyDescent="0.25">
      <c r="A197" s="146"/>
      <c r="B197" s="146"/>
      <c r="C197" s="146"/>
      <c r="D197" s="146"/>
      <c r="E197" s="147"/>
      <c r="F197" s="146"/>
      <c r="G197" s="283"/>
      <c r="H197" s="146"/>
      <c r="I197" s="146"/>
      <c r="J197" s="146"/>
      <c r="V197" s="146"/>
      <c r="AD197" s="234"/>
      <c r="AE197" s="234"/>
    </row>
    <row r="198" spans="1:31" s="148" customFormat="1" ht="14.4" hidden="1" x14ac:dyDescent="0.25">
      <c r="A198" s="146"/>
      <c r="B198" s="146"/>
      <c r="C198" s="146"/>
      <c r="D198" s="146"/>
      <c r="E198" s="147"/>
      <c r="F198" s="146"/>
      <c r="G198" s="283"/>
      <c r="H198" s="146"/>
      <c r="I198" s="146"/>
      <c r="J198" s="146"/>
      <c r="V198" s="146"/>
      <c r="AD198" s="234"/>
      <c r="AE198" s="234"/>
    </row>
    <row r="199" spans="1:31" s="148" customFormat="1" ht="14.4" hidden="1" x14ac:dyDescent="0.25">
      <c r="A199" s="146"/>
      <c r="B199" s="146"/>
      <c r="C199" s="146"/>
      <c r="D199" s="146"/>
      <c r="E199" s="147"/>
      <c r="F199" s="146"/>
      <c r="G199" s="283"/>
      <c r="H199" s="146"/>
      <c r="I199" s="146"/>
      <c r="J199" s="146"/>
      <c r="V199" s="146"/>
      <c r="AD199" s="234"/>
      <c r="AE199" s="234"/>
    </row>
    <row r="200" spans="1:31" s="148" customFormat="1" ht="14.4" hidden="1" x14ac:dyDescent="0.25">
      <c r="A200" s="146"/>
      <c r="B200" s="146"/>
      <c r="C200" s="146"/>
      <c r="D200" s="146"/>
      <c r="E200" s="147"/>
      <c r="F200" s="146"/>
      <c r="G200" s="283"/>
      <c r="H200" s="146"/>
      <c r="I200" s="146"/>
      <c r="J200" s="146"/>
      <c r="V200" s="146"/>
      <c r="AD200" s="234"/>
      <c r="AE200" s="234"/>
    </row>
    <row r="201" spans="1:31" s="148" customFormat="1" ht="14.4" hidden="1" x14ac:dyDescent="0.25">
      <c r="A201" s="146"/>
      <c r="B201" s="146"/>
      <c r="C201" s="146"/>
      <c r="D201" s="146"/>
      <c r="E201" s="147"/>
      <c r="F201" s="146"/>
      <c r="G201" s="283"/>
      <c r="H201" s="146"/>
      <c r="I201" s="146"/>
      <c r="J201" s="146"/>
      <c r="V201" s="146"/>
      <c r="AD201" s="234"/>
      <c r="AE201" s="234"/>
    </row>
    <row r="202" spans="1:31" s="148" customFormat="1" ht="14.4" hidden="1" x14ac:dyDescent="0.25">
      <c r="A202" s="146"/>
      <c r="B202" s="146"/>
      <c r="C202" s="146"/>
      <c r="D202" s="146"/>
      <c r="E202" s="147"/>
      <c r="F202" s="146"/>
      <c r="G202" s="283"/>
      <c r="H202" s="146"/>
      <c r="I202" s="146"/>
      <c r="J202" s="146"/>
      <c r="V202" s="146"/>
      <c r="AD202" s="234"/>
      <c r="AE202" s="234"/>
    </row>
    <row r="203" spans="1:31" s="148" customFormat="1" ht="14.4" hidden="1" x14ac:dyDescent="0.25">
      <c r="A203" s="146"/>
      <c r="B203" s="146"/>
      <c r="C203" s="146"/>
      <c r="D203" s="146"/>
      <c r="E203" s="147"/>
      <c r="F203" s="146"/>
      <c r="G203" s="283"/>
      <c r="H203" s="146"/>
      <c r="I203" s="146"/>
      <c r="J203" s="146"/>
      <c r="V203" s="146"/>
      <c r="AD203" s="234"/>
      <c r="AE203" s="234"/>
    </row>
    <row r="204" spans="1:31" s="148" customFormat="1" ht="14.4" hidden="1" x14ac:dyDescent="0.25">
      <c r="A204" s="146"/>
      <c r="B204" s="146"/>
      <c r="C204" s="146"/>
      <c r="D204" s="146"/>
      <c r="E204" s="147"/>
      <c r="F204" s="146"/>
      <c r="G204" s="283"/>
      <c r="H204" s="146"/>
      <c r="I204" s="146"/>
      <c r="J204" s="146"/>
      <c r="V204" s="146"/>
      <c r="AD204" s="234"/>
      <c r="AE204" s="234"/>
    </row>
    <row r="205" spans="1:31" s="148" customFormat="1" ht="14.4" hidden="1" x14ac:dyDescent="0.25">
      <c r="A205" s="146"/>
      <c r="B205" s="146"/>
      <c r="C205" s="146"/>
      <c r="D205" s="146"/>
      <c r="E205" s="147"/>
      <c r="F205" s="146"/>
      <c r="G205" s="283"/>
      <c r="H205" s="146"/>
      <c r="I205" s="146"/>
      <c r="J205" s="146"/>
      <c r="V205" s="146"/>
      <c r="AD205" s="234"/>
      <c r="AE205" s="234"/>
    </row>
    <row r="206" spans="1:31" s="148" customFormat="1" ht="14.4" hidden="1" x14ac:dyDescent="0.25">
      <c r="A206" s="146"/>
      <c r="B206" s="146"/>
      <c r="C206" s="146"/>
      <c r="D206" s="146"/>
      <c r="E206" s="147"/>
      <c r="F206" s="146"/>
      <c r="G206" s="283"/>
      <c r="H206" s="146"/>
      <c r="I206" s="146"/>
      <c r="J206" s="146"/>
      <c r="V206" s="146"/>
      <c r="AD206" s="234"/>
      <c r="AE206" s="234"/>
    </row>
    <row r="207" spans="1:31" s="148" customFormat="1" ht="14.4" hidden="1" x14ac:dyDescent="0.25">
      <c r="A207" s="146"/>
      <c r="B207" s="146"/>
      <c r="C207" s="146"/>
      <c r="D207" s="146"/>
      <c r="E207" s="147"/>
      <c r="F207" s="146"/>
      <c r="G207" s="283"/>
      <c r="H207" s="146"/>
      <c r="I207" s="146"/>
      <c r="J207" s="146"/>
      <c r="V207" s="146"/>
      <c r="AD207" s="234"/>
      <c r="AE207" s="234"/>
    </row>
    <row r="208" spans="1:31" s="148" customFormat="1" ht="14.4" hidden="1" x14ac:dyDescent="0.25">
      <c r="A208" s="146"/>
      <c r="B208" s="146"/>
      <c r="C208" s="146"/>
      <c r="D208" s="146"/>
      <c r="E208" s="147"/>
      <c r="F208" s="146"/>
      <c r="G208" s="283"/>
      <c r="H208" s="146"/>
      <c r="I208" s="146"/>
      <c r="J208" s="146"/>
      <c r="V208" s="146"/>
      <c r="AD208" s="234"/>
      <c r="AE208" s="234"/>
    </row>
    <row r="209" spans="1:31" s="148" customFormat="1" ht="14.4" hidden="1" x14ac:dyDescent="0.25">
      <c r="A209" s="146"/>
      <c r="B209" s="146"/>
      <c r="C209" s="146"/>
      <c r="D209" s="146"/>
      <c r="E209" s="147"/>
      <c r="F209" s="146"/>
      <c r="G209" s="283"/>
      <c r="H209" s="146"/>
      <c r="I209" s="146"/>
      <c r="J209" s="146"/>
      <c r="V209" s="146"/>
      <c r="AD209" s="234"/>
      <c r="AE209" s="234"/>
    </row>
    <row r="210" spans="1:31" s="148" customFormat="1" ht="14.4" hidden="1" x14ac:dyDescent="0.25">
      <c r="A210" s="146"/>
      <c r="B210" s="146"/>
      <c r="C210" s="146"/>
      <c r="D210" s="146"/>
      <c r="E210" s="147"/>
      <c r="F210" s="146"/>
      <c r="G210" s="283"/>
      <c r="H210" s="146"/>
      <c r="I210" s="146"/>
      <c r="J210" s="146"/>
      <c r="V210" s="146"/>
      <c r="AD210" s="234"/>
      <c r="AE210" s="234"/>
    </row>
    <row r="211" spans="1:31" s="148" customFormat="1" ht="14.4" hidden="1" x14ac:dyDescent="0.25">
      <c r="A211" s="146"/>
      <c r="B211" s="146"/>
      <c r="C211" s="146"/>
      <c r="D211" s="146"/>
      <c r="E211" s="147"/>
      <c r="F211" s="146"/>
      <c r="G211" s="283"/>
      <c r="H211" s="146"/>
      <c r="I211" s="146"/>
      <c r="J211" s="146"/>
      <c r="AD211" s="234"/>
      <c r="AE211" s="234"/>
    </row>
    <row r="212" spans="1:31" s="148" customFormat="1" ht="14.4" hidden="1" x14ac:dyDescent="0.25">
      <c r="A212" s="146"/>
      <c r="B212" s="146"/>
      <c r="C212" s="146"/>
      <c r="D212" s="146"/>
      <c r="E212" s="147"/>
      <c r="F212" s="146"/>
      <c r="G212" s="283"/>
      <c r="H212" s="146"/>
      <c r="I212" s="146"/>
      <c r="J212" s="146"/>
      <c r="AD212" s="234"/>
      <c r="AE212" s="234"/>
    </row>
    <row r="213" spans="1:31" s="148" customFormat="1" ht="14.4" hidden="1" x14ac:dyDescent="0.25">
      <c r="A213" s="146"/>
      <c r="B213" s="146"/>
      <c r="C213" s="146"/>
      <c r="D213" s="146"/>
      <c r="E213" s="147"/>
      <c r="F213" s="146"/>
      <c r="G213" s="283"/>
      <c r="H213" s="146"/>
      <c r="I213" s="146"/>
      <c r="J213" s="146"/>
      <c r="AD213" s="234"/>
      <c r="AE213" s="234"/>
    </row>
    <row r="214" spans="1:31" s="148" customFormat="1" ht="14.4" hidden="1" x14ac:dyDescent="0.25">
      <c r="A214" s="146"/>
      <c r="B214" s="146"/>
      <c r="C214" s="146"/>
      <c r="D214" s="146"/>
      <c r="E214" s="147"/>
      <c r="F214" s="146"/>
      <c r="G214" s="283"/>
      <c r="H214" s="146"/>
      <c r="I214" s="146"/>
      <c r="J214" s="146"/>
      <c r="AD214" s="234"/>
      <c r="AE214" s="234"/>
    </row>
    <row r="215" spans="1:31" s="148" customFormat="1" ht="14.4" hidden="1" x14ac:dyDescent="0.25">
      <c r="A215" s="146"/>
      <c r="B215" s="146"/>
      <c r="C215" s="146"/>
      <c r="D215" s="146"/>
      <c r="E215" s="147"/>
      <c r="F215" s="146"/>
      <c r="G215" s="283"/>
      <c r="H215" s="146"/>
      <c r="I215" s="146"/>
      <c r="J215" s="146"/>
      <c r="AD215" s="234"/>
      <c r="AE215" s="234"/>
    </row>
    <row r="216" spans="1:31" s="148" customFormat="1" ht="14.4" hidden="1" x14ac:dyDescent="0.25">
      <c r="A216" s="146"/>
      <c r="B216" s="146"/>
      <c r="C216" s="146"/>
      <c r="D216" s="146"/>
      <c r="E216" s="147"/>
      <c r="F216" s="146"/>
      <c r="G216" s="283"/>
      <c r="H216" s="146"/>
      <c r="I216" s="146"/>
      <c r="J216" s="146"/>
      <c r="AD216" s="234"/>
      <c r="AE216" s="234"/>
    </row>
    <row r="217" spans="1:31" s="148" customFormat="1" ht="14.4" hidden="1" x14ac:dyDescent="0.25">
      <c r="A217" s="146"/>
      <c r="B217" s="146"/>
      <c r="C217" s="146"/>
      <c r="D217" s="146"/>
      <c r="E217" s="147"/>
      <c r="F217" s="146"/>
      <c r="G217" s="283"/>
      <c r="H217" s="146"/>
      <c r="I217" s="146"/>
      <c r="J217" s="146"/>
      <c r="AD217" s="234"/>
      <c r="AE217" s="234"/>
    </row>
    <row r="218" spans="1:31" s="148" customFormat="1" ht="14.4" hidden="1" x14ac:dyDescent="0.25">
      <c r="A218" s="146"/>
      <c r="B218" s="146"/>
      <c r="C218" s="146"/>
      <c r="D218" s="146"/>
      <c r="E218" s="147"/>
      <c r="F218" s="146"/>
      <c r="G218" s="283"/>
      <c r="H218" s="146"/>
      <c r="I218" s="146"/>
      <c r="J218" s="146"/>
      <c r="AD218" s="234"/>
      <c r="AE218" s="234"/>
    </row>
    <row r="219" spans="1:31" s="148" customFormat="1" ht="14.4" hidden="1" x14ac:dyDescent="0.25">
      <c r="A219" s="146"/>
      <c r="B219" s="146"/>
      <c r="C219" s="146"/>
      <c r="D219" s="146"/>
      <c r="E219" s="147"/>
      <c r="F219" s="146"/>
      <c r="G219" s="283"/>
      <c r="H219" s="146"/>
      <c r="I219" s="146"/>
      <c r="J219" s="146"/>
      <c r="AD219" s="234"/>
      <c r="AE219" s="234"/>
    </row>
    <row r="220" spans="1:31" s="148" customFormat="1" ht="14.4" hidden="1" x14ac:dyDescent="0.25">
      <c r="A220" s="146"/>
      <c r="B220" s="146"/>
      <c r="C220" s="146"/>
      <c r="D220" s="146"/>
      <c r="E220" s="147"/>
      <c r="F220" s="146"/>
      <c r="G220" s="283"/>
      <c r="H220" s="146"/>
      <c r="I220" s="146"/>
      <c r="J220" s="146"/>
      <c r="AD220" s="234"/>
      <c r="AE220" s="234"/>
    </row>
    <row r="221" spans="1:31" s="148" customFormat="1" ht="14.4" hidden="1" x14ac:dyDescent="0.25">
      <c r="A221" s="146"/>
      <c r="B221" s="146"/>
      <c r="C221" s="146"/>
      <c r="D221" s="146"/>
      <c r="E221" s="147"/>
      <c r="F221" s="146"/>
      <c r="G221" s="283"/>
      <c r="H221" s="146"/>
      <c r="I221" s="146"/>
      <c r="J221" s="146"/>
      <c r="AD221" s="234"/>
      <c r="AE221" s="234"/>
    </row>
    <row r="222" spans="1:31" s="148" customFormat="1" ht="14.4" hidden="1" x14ac:dyDescent="0.25">
      <c r="A222" s="146"/>
      <c r="B222" s="146"/>
      <c r="C222" s="146"/>
      <c r="D222" s="146"/>
      <c r="E222" s="147"/>
      <c r="F222" s="146"/>
      <c r="G222" s="283"/>
      <c r="H222" s="146"/>
      <c r="I222" s="146"/>
      <c r="J222" s="146"/>
      <c r="AD222" s="234"/>
      <c r="AE222" s="234"/>
    </row>
    <row r="223" spans="1:31" s="148" customFormat="1" ht="14.4" hidden="1" x14ac:dyDescent="0.25">
      <c r="A223" s="146"/>
      <c r="B223" s="146"/>
      <c r="C223" s="146"/>
      <c r="D223" s="146"/>
      <c r="E223" s="147"/>
      <c r="F223" s="146"/>
      <c r="G223" s="283"/>
      <c r="H223" s="146"/>
      <c r="I223" s="146"/>
      <c r="J223" s="146"/>
      <c r="AD223" s="234"/>
      <c r="AE223" s="234"/>
    </row>
    <row r="224" spans="1:31" s="148" customFormat="1" ht="14.4" hidden="1" x14ac:dyDescent="0.25">
      <c r="A224" s="146"/>
      <c r="B224" s="146"/>
      <c r="C224" s="146"/>
      <c r="D224" s="146"/>
      <c r="E224" s="147"/>
      <c r="F224" s="146"/>
      <c r="G224" s="283"/>
      <c r="H224" s="146"/>
      <c r="I224" s="146"/>
      <c r="J224" s="146"/>
      <c r="AD224" s="234"/>
      <c r="AE224" s="234"/>
    </row>
    <row r="225" spans="5:31" s="146" customFormat="1" ht="14.4" hidden="1" x14ac:dyDescent="0.25">
      <c r="E225" s="147"/>
      <c r="G225" s="283"/>
      <c r="K225" s="148"/>
      <c r="L225" s="148"/>
      <c r="M225" s="148"/>
      <c r="N225" s="148"/>
      <c r="O225" s="148"/>
      <c r="P225" s="148"/>
      <c r="Q225" s="148"/>
      <c r="R225" s="148"/>
      <c r="S225" s="148"/>
      <c r="T225" s="148"/>
      <c r="U225" s="148"/>
      <c r="V225" s="148"/>
      <c r="W225" s="148"/>
      <c r="X225" s="148"/>
      <c r="Y225" s="148"/>
      <c r="Z225" s="148"/>
      <c r="AA225" s="148"/>
      <c r="AB225" s="148"/>
      <c r="AC225" s="148"/>
      <c r="AD225" s="234"/>
      <c r="AE225" s="234"/>
    </row>
    <row r="226" spans="5:31" s="146" customFormat="1" ht="14.4" hidden="1" x14ac:dyDescent="0.25">
      <c r="E226" s="147"/>
      <c r="G226" s="283"/>
      <c r="K226" s="148"/>
      <c r="L226" s="148"/>
      <c r="M226" s="148"/>
      <c r="N226" s="148"/>
      <c r="O226" s="148"/>
      <c r="P226" s="148"/>
      <c r="Q226" s="148"/>
      <c r="R226" s="148"/>
      <c r="S226" s="148"/>
      <c r="T226" s="148"/>
      <c r="U226" s="148"/>
      <c r="V226" s="148"/>
      <c r="W226" s="148"/>
      <c r="X226" s="148"/>
      <c r="Y226" s="148"/>
      <c r="Z226" s="148"/>
      <c r="AA226" s="148"/>
      <c r="AB226" s="148"/>
      <c r="AC226" s="148"/>
      <c r="AD226" s="234"/>
      <c r="AE226" s="234"/>
    </row>
    <row r="227" spans="5:31" s="146" customFormat="1" ht="14.4" hidden="1" x14ac:dyDescent="0.25">
      <c r="E227" s="147"/>
      <c r="G227" s="283"/>
      <c r="K227" s="148"/>
      <c r="L227" s="148"/>
      <c r="M227" s="148"/>
      <c r="N227" s="148"/>
      <c r="O227" s="148"/>
      <c r="P227" s="148"/>
      <c r="Q227" s="148"/>
      <c r="R227" s="148"/>
      <c r="S227" s="148"/>
      <c r="T227" s="148"/>
      <c r="U227" s="148"/>
      <c r="V227" s="148"/>
      <c r="W227" s="148"/>
      <c r="X227" s="148"/>
      <c r="Y227" s="148"/>
      <c r="Z227" s="148"/>
      <c r="AA227" s="148"/>
      <c r="AB227" s="148"/>
      <c r="AC227" s="148"/>
      <c r="AD227" s="234"/>
      <c r="AE227" s="234"/>
    </row>
    <row r="228" spans="5:31" s="146" customFormat="1" ht="14.4" hidden="1" x14ac:dyDescent="0.25">
      <c r="E228" s="147"/>
      <c r="G228" s="283"/>
      <c r="K228" s="148"/>
      <c r="L228" s="148"/>
      <c r="M228" s="148"/>
      <c r="N228" s="148"/>
      <c r="O228" s="148"/>
      <c r="P228" s="148"/>
      <c r="Q228" s="148"/>
      <c r="R228" s="148"/>
      <c r="S228" s="148"/>
      <c r="T228" s="148"/>
      <c r="U228" s="148"/>
      <c r="V228" s="148"/>
      <c r="W228" s="148"/>
      <c r="X228" s="148"/>
      <c r="Y228" s="148"/>
      <c r="Z228" s="148"/>
      <c r="AA228" s="148"/>
      <c r="AB228" s="148"/>
      <c r="AC228" s="148"/>
      <c r="AD228" s="234"/>
      <c r="AE228" s="234"/>
    </row>
    <row r="229" spans="5:31" s="146" customFormat="1" ht="14.4" hidden="1" x14ac:dyDescent="0.25">
      <c r="E229" s="147"/>
      <c r="G229" s="283"/>
      <c r="K229" s="148"/>
      <c r="L229" s="148"/>
      <c r="M229" s="148"/>
      <c r="N229" s="148"/>
      <c r="O229" s="148"/>
      <c r="P229" s="148"/>
      <c r="Q229" s="148"/>
      <c r="R229" s="148"/>
      <c r="S229" s="148"/>
      <c r="T229" s="148"/>
      <c r="U229" s="148"/>
      <c r="V229" s="148"/>
      <c r="W229" s="148"/>
      <c r="X229" s="148"/>
      <c r="Y229" s="148"/>
      <c r="Z229" s="148"/>
      <c r="AA229" s="148"/>
      <c r="AB229" s="148"/>
      <c r="AC229" s="148"/>
      <c r="AD229" s="234"/>
      <c r="AE229" s="234"/>
    </row>
    <row r="230" spans="5:31" s="146" customFormat="1" ht="14.4" hidden="1" x14ac:dyDescent="0.25">
      <c r="E230" s="147"/>
      <c r="G230" s="283"/>
      <c r="K230" s="148"/>
      <c r="L230" s="148"/>
      <c r="M230" s="148"/>
      <c r="N230" s="148"/>
      <c r="O230" s="148"/>
      <c r="P230" s="148"/>
      <c r="Q230" s="148"/>
      <c r="R230" s="148"/>
      <c r="S230" s="148"/>
      <c r="T230" s="148"/>
      <c r="U230" s="148"/>
      <c r="V230" s="148"/>
      <c r="W230" s="148"/>
      <c r="X230" s="148"/>
      <c r="Y230" s="148"/>
      <c r="Z230" s="148"/>
      <c r="AA230" s="148"/>
      <c r="AB230" s="148"/>
      <c r="AC230" s="148"/>
      <c r="AD230" s="234"/>
      <c r="AE230" s="234"/>
    </row>
    <row r="231" spans="5:31" s="146" customFormat="1" ht="14.4" hidden="1" x14ac:dyDescent="0.25">
      <c r="E231" s="147"/>
      <c r="G231" s="283"/>
      <c r="K231" s="148"/>
      <c r="L231" s="148"/>
      <c r="M231" s="148"/>
      <c r="N231" s="148"/>
      <c r="O231" s="148"/>
      <c r="P231" s="148"/>
      <c r="Q231" s="148"/>
      <c r="R231" s="148"/>
      <c r="S231" s="148"/>
      <c r="T231" s="148"/>
      <c r="U231" s="148"/>
      <c r="V231" s="148"/>
      <c r="W231" s="148"/>
      <c r="X231" s="148"/>
      <c r="Y231" s="148"/>
      <c r="Z231" s="148"/>
      <c r="AA231" s="148"/>
      <c r="AB231" s="148"/>
      <c r="AC231" s="148"/>
      <c r="AD231" s="234"/>
      <c r="AE231" s="234"/>
    </row>
    <row r="232" spans="5:31" s="146" customFormat="1" ht="14.4" hidden="1" x14ac:dyDescent="0.25">
      <c r="E232" s="147"/>
      <c r="G232" s="283"/>
      <c r="K232" s="148"/>
      <c r="L232" s="148"/>
      <c r="M232" s="148"/>
      <c r="N232" s="148"/>
      <c r="O232" s="148"/>
      <c r="P232" s="148"/>
      <c r="Q232" s="148"/>
      <c r="R232" s="148"/>
      <c r="S232" s="148"/>
      <c r="T232" s="148"/>
      <c r="U232" s="148"/>
      <c r="V232" s="148"/>
      <c r="W232" s="148"/>
      <c r="X232" s="148"/>
      <c r="Y232" s="148"/>
      <c r="Z232" s="148"/>
      <c r="AA232" s="148"/>
      <c r="AB232" s="148"/>
      <c r="AC232" s="148"/>
      <c r="AD232" s="234"/>
      <c r="AE232" s="234"/>
    </row>
    <row r="233" spans="5:31" s="146" customFormat="1" ht="14.4" hidden="1" x14ac:dyDescent="0.25">
      <c r="E233" s="147"/>
      <c r="G233" s="283"/>
      <c r="K233" s="148"/>
      <c r="L233" s="148"/>
      <c r="M233" s="148"/>
      <c r="N233" s="148"/>
      <c r="O233" s="148"/>
      <c r="P233" s="148"/>
      <c r="Q233" s="148"/>
      <c r="R233" s="148"/>
      <c r="S233" s="148"/>
      <c r="T233" s="148"/>
      <c r="U233" s="148"/>
      <c r="V233" s="148"/>
      <c r="W233" s="148"/>
      <c r="X233" s="148"/>
      <c r="Y233" s="148"/>
      <c r="Z233" s="148"/>
      <c r="AA233" s="148"/>
      <c r="AB233" s="148"/>
      <c r="AC233" s="148"/>
      <c r="AD233" s="234"/>
      <c r="AE233" s="234"/>
    </row>
    <row r="234" spans="5:31" s="146" customFormat="1" ht="14.4" hidden="1" x14ac:dyDescent="0.25">
      <c r="E234" s="147"/>
      <c r="G234" s="283"/>
      <c r="K234" s="148"/>
      <c r="L234" s="148"/>
      <c r="M234" s="148"/>
      <c r="N234" s="148"/>
      <c r="O234" s="148"/>
      <c r="P234" s="148"/>
      <c r="Q234" s="148"/>
      <c r="R234" s="148"/>
      <c r="S234" s="148"/>
      <c r="T234" s="148"/>
      <c r="U234" s="148"/>
      <c r="V234" s="148"/>
      <c r="W234" s="148"/>
      <c r="X234" s="148"/>
      <c r="Y234" s="148"/>
      <c r="Z234" s="148"/>
      <c r="AA234" s="148"/>
      <c r="AB234" s="148"/>
      <c r="AC234" s="148"/>
      <c r="AD234" s="234"/>
      <c r="AE234" s="234"/>
    </row>
    <row r="235" spans="5:31" s="146" customFormat="1" ht="14.4" hidden="1" x14ac:dyDescent="0.25">
      <c r="E235" s="147"/>
      <c r="G235" s="283"/>
      <c r="K235" s="148"/>
      <c r="L235" s="148"/>
      <c r="M235" s="148"/>
      <c r="N235" s="148"/>
      <c r="O235" s="148"/>
      <c r="P235" s="148"/>
      <c r="Q235" s="148"/>
      <c r="R235" s="148"/>
      <c r="S235" s="148"/>
      <c r="T235" s="148"/>
      <c r="U235" s="148"/>
      <c r="V235" s="148"/>
      <c r="W235" s="148"/>
      <c r="X235" s="148"/>
      <c r="Y235" s="148"/>
      <c r="Z235" s="148"/>
      <c r="AA235" s="148"/>
      <c r="AB235" s="148"/>
      <c r="AC235" s="148"/>
      <c r="AD235" s="234"/>
      <c r="AE235" s="234"/>
    </row>
    <row r="236" spans="5:31" s="146" customFormat="1" ht="14.4" hidden="1" x14ac:dyDescent="0.25">
      <c r="E236" s="147"/>
      <c r="G236" s="283"/>
      <c r="K236" s="148"/>
      <c r="L236" s="148"/>
      <c r="M236" s="148"/>
      <c r="N236" s="148"/>
      <c r="O236" s="148"/>
      <c r="P236" s="148"/>
      <c r="Q236" s="148"/>
      <c r="R236" s="148"/>
      <c r="S236" s="148"/>
      <c r="T236" s="148"/>
      <c r="U236" s="148"/>
      <c r="V236" s="148"/>
      <c r="W236" s="148"/>
      <c r="X236" s="148"/>
      <c r="Y236" s="148"/>
      <c r="Z236" s="148"/>
      <c r="AA236" s="148"/>
      <c r="AB236" s="148"/>
      <c r="AC236" s="148"/>
      <c r="AD236" s="234"/>
      <c r="AE236" s="234"/>
    </row>
    <row r="237" spans="5:31" s="146" customFormat="1" ht="14.4" hidden="1" x14ac:dyDescent="0.25">
      <c r="E237" s="147"/>
      <c r="G237" s="283"/>
      <c r="K237" s="148"/>
      <c r="L237" s="148"/>
      <c r="M237" s="148"/>
      <c r="N237" s="148"/>
      <c r="O237" s="148"/>
      <c r="P237" s="148"/>
      <c r="Q237" s="148"/>
      <c r="R237" s="148"/>
      <c r="S237" s="148"/>
      <c r="T237" s="148"/>
      <c r="U237" s="148"/>
      <c r="V237" s="148"/>
      <c r="W237" s="148"/>
      <c r="X237" s="148"/>
      <c r="Y237" s="148"/>
      <c r="Z237" s="148"/>
      <c r="AA237" s="148"/>
      <c r="AB237" s="148"/>
      <c r="AC237" s="148"/>
      <c r="AD237" s="234"/>
      <c r="AE237" s="234"/>
    </row>
    <row r="238" spans="5:31" s="146" customFormat="1" ht="14.4" hidden="1" x14ac:dyDescent="0.25">
      <c r="E238" s="147"/>
      <c r="G238" s="283"/>
      <c r="K238" s="148"/>
      <c r="L238" s="148"/>
      <c r="M238" s="148"/>
      <c r="N238" s="148"/>
      <c r="O238" s="148"/>
      <c r="P238" s="148"/>
      <c r="Q238" s="148"/>
      <c r="R238" s="148"/>
      <c r="S238" s="148"/>
      <c r="T238" s="148"/>
      <c r="U238" s="148"/>
      <c r="V238" s="148"/>
      <c r="W238" s="148"/>
      <c r="X238" s="148"/>
      <c r="Y238" s="148"/>
      <c r="Z238" s="148"/>
      <c r="AA238" s="148"/>
      <c r="AB238" s="148"/>
      <c r="AC238" s="148"/>
      <c r="AD238" s="234"/>
      <c r="AE238" s="234"/>
    </row>
    <row r="239" spans="5:31" s="146" customFormat="1" ht="14.4" hidden="1" x14ac:dyDescent="0.25">
      <c r="E239" s="147"/>
      <c r="G239" s="283"/>
      <c r="K239" s="148"/>
      <c r="L239" s="148"/>
      <c r="M239" s="148"/>
      <c r="N239" s="148"/>
      <c r="O239" s="148"/>
      <c r="P239" s="148"/>
      <c r="Q239" s="148"/>
      <c r="R239" s="148"/>
      <c r="S239" s="148"/>
      <c r="T239" s="148"/>
      <c r="U239" s="148"/>
      <c r="V239" s="148"/>
      <c r="W239" s="148"/>
      <c r="X239" s="148"/>
      <c r="Y239" s="148"/>
      <c r="Z239" s="148"/>
      <c r="AA239" s="148"/>
      <c r="AB239" s="148"/>
      <c r="AC239" s="148"/>
      <c r="AD239" s="234"/>
      <c r="AE239" s="234"/>
    </row>
    <row r="240" spans="5:31" s="146" customFormat="1" ht="14.4" hidden="1" x14ac:dyDescent="0.25">
      <c r="E240" s="147"/>
      <c r="G240" s="283"/>
      <c r="K240" s="148"/>
      <c r="L240" s="148"/>
      <c r="M240" s="148"/>
      <c r="N240" s="148"/>
      <c r="O240" s="148"/>
      <c r="P240" s="148"/>
      <c r="Q240" s="148"/>
      <c r="R240" s="148"/>
      <c r="S240" s="148"/>
      <c r="T240" s="148"/>
      <c r="U240" s="148"/>
      <c r="V240" s="148"/>
      <c r="W240" s="148"/>
      <c r="X240" s="148"/>
      <c r="Y240" s="148"/>
      <c r="Z240" s="148"/>
      <c r="AA240" s="148"/>
      <c r="AB240" s="148"/>
      <c r="AC240" s="148"/>
      <c r="AD240" s="234"/>
      <c r="AE240" s="234"/>
    </row>
    <row r="241" spans="5:31" s="146" customFormat="1" ht="14.4" hidden="1" x14ac:dyDescent="0.25">
      <c r="E241" s="147"/>
      <c r="G241" s="283"/>
      <c r="K241" s="148"/>
      <c r="L241" s="148"/>
      <c r="M241" s="148"/>
      <c r="N241" s="148"/>
      <c r="O241" s="148"/>
      <c r="P241" s="148"/>
      <c r="Q241" s="148"/>
      <c r="R241" s="148"/>
      <c r="S241" s="148"/>
      <c r="T241" s="148"/>
      <c r="U241" s="148"/>
      <c r="V241" s="148"/>
      <c r="W241" s="148"/>
      <c r="X241" s="148"/>
      <c r="Y241" s="148"/>
      <c r="Z241" s="148"/>
      <c r="AA241" s="148"/>
      <c r="AB241" s="148"/>
      <c r="AC241" s="148"/>
      <c r="AD241" s="234"/>
      <c r="AE241" s="234"/>
    </row>
    <row r="242" spans="5:31" s="146" customFormat="1" ht="14.4" hidden="1" x14ac:dyDescent="0.25">
      <c r="E242" s="147"/>
      <c r="G242" s="283"/>
      <c r="K242" s="148"/>
      <c r="L242" s="148"/>
      <c r="M242" s="148"/>
      <c r="N242" s="148"/>
      <c r="O242" s="148"/>
      <c r="P242" s="148"/>
      <c r="Q242" s="148"/>
      <c r="R242" s="148"/>
      <c r="S242" s="148"/>
      <c r="T242" s="148"/>
      <c r="U242" s="148"/>
      <c r="V242" s="148"/>
      <c r="W242" s="148"/>
      <c r="X242" s="148"/>
      <c r="Y242" s="148"/>
      <c r="Z242" s="148"/>
      <c r="AA242" s="148"/>
      <c r="AB242" s="148"/>
      <c r="AC242" s="148"/>
      <c r="AD242" s="234"/>
      <c r="AE242" s="234"/>
    </row>
    <row r="243" spans="5:31" s="146" customFormat="1" ht="14.4" hidden="1" x14ac:dyDescent="0.25">
      <c r="E243" s="147"/>
      <c r="G243" s="283"/>
      <c r="K243" s="148"/>
      <c r="L243" s="148"/>
      <c r="M243" s="148"/>
      <c r="N243" s="148"/>
      <c r="O243" s="148"/>
      <c r="P243" s="148"/>
      <c r="Q243" s="148"/>
      <c r="R243" s="148"/>
      <c r="S243" s="148"/>
      <c r="T243" s="148"/>
      <c r="U243" s="148"/>
      <c r="V243" s="148"/>
      <c r="W243" s="148"/>
      <c r="X243" s="148"/>
      <c r="Y243" s="148"/>
      <c r="Z243" s="148"/>
      <c r="AA243" s="148"/>
      <c r="AB243" s="148"/>
      <c r="AC243" s="148"/>
      <c r="AD243" s="234"/>
      <c r="AE243" s="234"/>
    </row>
    <row r="244" spans="5:31" s="146" customFormat="1" ht="14.4" hidden="1" x14ac:dyDescent="0.25">
      <c r="E244" s="147"/>
      <c r="G244" s="283"/>
      <c r="K244" s="148"/>
      <c r="L244" s="148"/>
      <c r="M244" s="148"/>
      <c r="N244" s="148"/>
      <c r="O244" s="148"/>
      <c r="P244" s="148"/>
      <c r="Q244" s="148"/>
      <c r="R244" s="148"/>
      <c r="S244" s="148"/>
      <c r="T244" s="148"/>
      <c r="U244" s="148"/>
      <c r="V244" s="148"/>
      <c r="W244" s="148"/>
      <c r="X244" s="148"/>
      <c r="Y244" s="148"/>
      <c r="Z244" s="148"/>
      <c r="AA244" s="148"/>
      <c r="AB244" s="148"/>
      <c r="AC244" s="148"/>
      <c r="AD244" s="234"/>
      <c r="AE244" s="234"/>
    </row>
    <row r="245" spans="5:31" s="146" customFormat="1" ht="14.4" hidden="1" x14ac:dyDescent="0.25">
      <c r="E245" s="147"/>
      <c r="G245" s="283"/>
      <c r="K245" s="148"/>
      <c r="L245" s="148"/>
      <c r="M245" s="148"/>
      <c r="N245" s="148"/>
      <c r="O245" s="148"/>
      <c r="P245" s="148"/>
      <c r="Q245" s="148"/>
      <c r="R245" s="148"/>
      <c r="S245" s="148"/>
      <c r="T245" s="148"/>
      <c r="U245" s="148"/>
      <c r="V245" s="148"/>
      <c r="W245" s="148"/>
      <c r="X245" s="148"/>
      <c r="Y245" s="148"/>
      <c r="Z245" s="148"/>
      <c r="AA245" s="148"/>
      <c r="AB245" s="148"/>
      <c r="AC245" s="148"/>
      <c r="AD245" s="234"/>
      <c r="AE245" s="234"/>
    </row>
    <row r="246" spans="5:31" s="146" customFormat="1" ht="14.4" hidden="1" x14ac:dyDescent="0.25">
      <c r="E246" s="147"/>
      <c r="G246" s="283"/>
      <c r="K246" s="148"/>
      <c r="L246" s="148"/>
      <c r="M246" s="148"/>
      <c r="N246" s="148"/>
      <c r="O246" s="148"/>
      <c r="P246" s="148"/>
      <c r="Q246" s="148"/>
      <c r="R246" s="148"/>
      <c r="S246" s="148"/>
      <c r="T246" s="148"/>
      <c r="U246" s="148"/>
      <c r="V246" s="148"/>
      <c r="W246" s="148"/>
      <c r="X246" s="148"/>
      <c r="Y246" s="148"/>
      <c r="Z246" s="148"/>
      <c r="AA246" s="148"/>
      <c r="AB246" s="148"/>
      <c r="AC246" s="148"/>
      <c r="AD246" s="234"/>
      <c r="AE246" s="234"/>
    </row>
    <row r="247" spans="5:31" s="146" customFormat="1" ht="14.4" hidden="1" x14ac:dyDescent="0.25">
      <c r="E247" s="147"/>
      <c r="G247" s="283"/>
      <c r="K247" s="148"/>
      <c r="L247" s="148"/>
      <c r="M247" s="148"/>
      <c r="N247" s="148"/>
      <c r="O247" s="148"/>
      <c r="P247" s="148"/>
      <c r="Q247" s="148"/>
      <c r="R247" s="148"/>
      <c r="S247" s="148"/>
      <c r="T247" s="148"/>
      <c r="U247" s="148"/>
      <c r="V247" s="148"/>
      <c r="W247" s="148"/>
      <c r="X247" s="148"/>
      <c r="Y247" s="148"/>
      <c r="Z247" s="148"/>
      <c r="AA247" s="148"/>
      <c r="AB247" s="148"/>
      <c r="AC247" s="148"/>
      <c r="AD247" s="234"/>
      <c r="AE247" s="234"/>
    </row>
    <row r="248" spans="5:31" s="146" customFormat="1" ht="14.4" hidden="1" x14ac:dyDescent="0.25">
      <c r="E248" s="147"/>
      <c r="G248" s="283"/>
      <c r="K248" s="148"/>
      <c r="L248" s="148"/>
      <c r="M248" s="148"/>
      <c r="N248" s="148"/>
      <c r="O248" s="148"/>
      <c r="P248" s="148"/>
      <c r="Q248" s="148"/>
      <c r="R248" s="148"/>
      <c r="S248" s="148"/>
      <c r="T248" s="148"/>
      <c r="U248" s="148"/>
      <c r="V248" s="148"/>
      <c r="W248" s="148"/>
      <c r="X248" s="148"/>
      <c r="Y248" s="148"/>
      <c r="Z248" s="148"/>
      <c r="AA248" s="148"/>
      <c r="AB248" s="148"/>
      <c r="AC248" s="148"/>
      <c r="AD248" s="234"/>
      <c r="AE248" s="234"/>
    </row>
    <row r="249" spans="5:31" s="146" customFormat="1" ht="14.4" hidden="1" x14ac:dyDescent="0.25">
      <c r="E249" s="147"/>
      <c r="G249" s="283"/>
      <c r="K249" s="148"/>
      <c r="L249" s="148"/>
      <c r="M249" s="148"/>
      <c r="N249" s="148"/>
      <c r="O249" s="148"/>
      <c r="P249" s="148"/>
      <c r="Q249" s="148"/>
      <c r="R249" s="148"/>
      <c r="S249" s="148"/>
      <c r="T249" s="148"/>
      <c r="U249" s="148"/>
      <c r="V249" s="148"/>
      <c r="W249" s="148"/>
      <c r="X249" s="148"/>
      <c r="Y249" s="148"/>
      <c r="Z249" s="148"/>
      <c r="AA249" s="148"/>
      <c r="AB249" s="148"/>
      <c r="AC249" s="148"/>
      <c r="AD249" s="234"/>
      <c r="AE249" s="234"/>
    </row>
    <row r="250" spans="5:31" s="146" customFormat="1" ht="14.4" hidden="1" x14ac:dyDescent="0.25">
      <c r="E250" s="147"/>
      <c r="G250" s="283"/>
      <c r="K250" s="148"/>
      <c r="L250" s="148"/>
      <c r="M250" s="148"/>
      <c r="N250" s="148"/>
      <c r="O250" s="148"/>
      <c r="P250" s="148"/>
      <c r="Q250" s="148"/>
      <c r="R250" s="148"/>
      <c r="S250" s="148"/>
      <c r="T250" s="148"/>
      <c r="U250" s="148"/>
      <c r="V250" s="148"/>
      <c r="W250" s="148"/>
      <c r="X250" s="148"/>
      <c r="Y250" s="148"/>
      <c r="Z250" s="148"/>
      <c r="AA250" s="148"/>
      <c r="AB250" s="148"/>
      <c r="AC250" s="148"/>
      <c r="AD250" s="234"/>
      <c r="AE250" s="234"/>
    </row>
    <row r="251" spans="5:31" s="146" customFormat="1" ht="14.4" hidden="1" x14ac:dyDescent="0.25">
      <c r="E251" s="147"/>
      <c r="G251" s="283"/>
      <c r="K251" s="148"/>
      <c r="L251" s="148"/>
      <c r="M251" s="148"/>
      <c r="N251" s="148"/>
      <c r="O251" s="148"/>
      <c r="P251" s="148"/>
      <c r="Q251" s="148"/>
      <c r="R251" s="148"/>
      <c r="S251" s="148"/>
      <c r="T251" s="148"/>
      <c r="U251" s="148"/>
      <c r="V251" s="148"/>
      <c r="W251" s="148"/>
      <c r="X251" s="148"/>
      <c r="Y251" s="148"/>
      <c r="Z251" s="148"/>
      <c r="AA251" s="148"/>
      <c r="AB251" s="148"/>
      <c r="AC251" s="148"/>
      <c r="AD251" s="234"/>
      <c r="AE251" s="234"/>
    </row>
    <row r="252" spans="5:31" s="146" customFormat="1" ht="14.4" hidden="1" x14ac:dyDescent="0.25">
      <c r="E252" s="147"/>
      <c r="G252" s="283"/>
      <c r="K252" s="148"/>
      <c r="L252" s="148"/>
      <c r="M252" s="148"/>
      <c r="N252" s="148"/>
      <c r="O252" s="148"/>
      <c r="P252" s="148"/>
      <c r="Q252" s="148"/>
      <c r="R252" s="148"/>
      <c r="S252" s="148"/>
      <c r="T252" s="148"/>
      <c r="U252" s="148"/>
      <c r="V252" s="148"/>
      <c r="W252" s="148"/>
      <c r="X252" s="148"/>
      <c r="Y252" s="148"/>
      <c r="Z252" s="148"/>
      <c r="AA252" s="148"/>
      <c r="AB252" s="148"/>
      <c r="AC252" s="148"/>
      <c r="AD252" s="234"/>
      <c r="AE252" s="234"/>
    </row>
    <row r="253" spans="5:31" s="146" customFormat="1" ht="14.4" hidden="1" x14ac:dyDescent="0.25">
      <c r="E253" s="147"/>
      <c r="G253" s="283"/>
      <c r="K253" s="148"/>
      <c r="L253" s="148"/>
      <c r="M253" s="148"/>
      <c r="N253" s="148"/>
      <c r="O253" s="148"/>
      <c r="P253" s="148"/>
      <c r="Q253" s="148"/>
      <c r="R253" s="148"/>
      <c r="S253" s="148"/>
      <c r="T253" s="148"/>
      <c r="U253" s="148"/>
      <c r="V253" s="148"/>
      <c r="W253" s="148"/>
      <c r="X253" s="148"/>
      <c r="Y253" s="148"/>
      <c r="Z253" s="148"/>
      <c r="AA253" s="148"/>
      <c r="AB253" s="148"/>
      <c r="AC253" s="148"/>
      <c r="AD253" s="234"/>
      <c r="AE253" s="234"/>
    </row>
    <row r="254" spans="5:31" s="146" customFormat="1" ht="14.4" hidden="1" x14ac:dyDescent="0.25">
      <c r="E254" s="147"/>
      <c r="G254" s="283"/>
      <c r="K254" s="148"/>
      <c r="L254" s="148"/>
      <c r="M254" s="148"/>
      <c r="N254" s="148"/>
      <c r="O254" s="148"/>
      <c r="P254" s="148"/>
      <c r="Q254" s="148"/>
      <c r="R254" s="148"/>
      <c r="S254" s="148"/>
      <c r="T254" s="148"/>
      <c r="U254" s="148"/>
      <c r="V254" s="148"/>
      <c r="W254" s="148"/>
      <c r="X254" s="148"/>
      <c r="Y254" s="148"/>
      <c r="Z254" s="148"/>
      <c r="AA254" s="148"/>
      <c r="AB254" s="148"/>
      <c r="AC254" s="148"/>
      <c r="AD254" s="234"/>
      <c r="AE254" s="234"/>
    </row>
    <row r="255" spans="5:31" s="146" customFormat="1" ht="14.4" hidden="1" x14ac:dyDescent="0.25">
      <c r="E255" s="147"/>
      <c r="G255" s="283"/>
      <c r="K255" s="148"/>
      <c r="L255" s="148"/>
      <c r="M255" s="148"/>
      <c r="N255" s="148"/>
      <c r="O255" s="148"/>
      <c r="P255" s="148"/>
      <c r="Q255" s="148"/>
      <c r="R255" s="148"/>
      <c r="S255" s="148"/>
      <c r="T255" s="148"/>
      <c r="U255" s="148"/>
      <c r="V255" s="148"/>
      <c r="W255" s="148"/>
      <c r="X255" s="148"/>
      <c r="Y255" s="148"/>
      <c r="Z255" s="148"/>
      <c r="AA255" s="148"/>
      <c r="AB255" s="148"/>
      <c r="AC255" s="148"/>
      <c r="AD255" s="234"/>
      <c r="AE255" s="234"/>
    </row>
    <row r="256" spans="5:31" s="146" customFormat="1" ht="14.4" hidden="1" x14ac:dyDescent="0.25">
      <c r="E256" s="147"/>
      <c r="G256" s="283"/>
      <c r="K256" s="148"/>
      <c r="L256" s="148"/>
      <c r="M256" s="148"/>
      <c r="N256" s="148"/>
      <c r="O256" s="148"/>
      <c r="P256" s="148"/>
      <c r="Q256" s="148"/>
      <c r="R256" s="148"/>
      <c r="S256" s="148"/>
      <c r="T256" s="148"/>
      <c r="U256" s="148"/>
      <c r="V256" s="148"/>
      <c r="W256" s="148"/>
      <c r="X256" s="148"/>
      <c r="Y256" s="148"/>
      <c r="Z256" s="148"/>
      <c r="AA256" s="148"/>
      <c r="AB256" s="148"/>
      <c r="AC256" s="148"/>
      <c r="AD256" s="234"/>
      <c r="AE256" s="234"/>
    </row>
    <row r="257" spans="5:31" s="146" customFormat="1" ht="14.4" hidden="1" x14ac:dyDescent="0.25">
      <c r="E257" s="147"/>
      <c r="G257" s="283"/>
      <c r="K257" s="148"/>
      <c r="L257" s="148"/>
      <c r="M257" s="148"/>
      <c r="N257" s="148"/>
      <c r="O257" s="148"/>
      <c r="P257" s="148"/>
      <c r="Q257" s="148"/>
      <c r="R257" s="148"/>
      <c r="S257" s="148"/>
      <c r="T257" s="148"/>
      <c r="U257" s="148"/>
      <c r="V257" s="148"/>
      <c r="W257" s="148"/>
      <c r="X257" s="148"/>
      <c r="Y257" s="148"/>
      <c r="Z257" s="148"/>
      <c r="AA257" s="148"/>
      <c r="AB257" s="148"/>
      <c r="AC257" s="148"/>
      <c r="AD257" s="234"/>
      <c r="AE257" s="234"/>
    </row>
    <row r="258" spans="5:31" s="146" customFormat="1" ht="14.4" hidden="1" x14ac:dyDescent="0.25">
      <c r="E258" s="147"/>
      <c r="G258" s="283"/>
      <c r="K258" s="148"/>
      <c r="L258" s="148"/>
      <c r="M258" s="148"/>
      <c r="N258" s="148"/>
      <c r="O258" s="148"/>
      <c r="P258" s="148"/>
      <c r="Q258" s="148"/>
      <c r="R258" s="148"/>
      <c r="S258" s="148"/>
      <c r="T258" s="148"/>
      <c r="U258" s="148"/>
      <c r="V258" s="148"/>
      <c r="W258" s="148"/>
      <c r="X258" s="148"/>
      <c r="Y258" s="148"/>
      <c r="Z258" s="148"/>
      <c r="AA258" s="148"/>
      <c r="AB258" s="148"/>
      <c r="AC258" s="148"/>
      <c r="AD258" s="234"/>
      <c r="AE258" s="234"/>
    </row>
    <row r="259" spans="5:31" s="146" customFormat="1" ht="14.4" hidden="1" x14ac:dyDescent="0.25">
      <c r="E259" s="147"/>
      <c r="G259" s="283"/>
      <c r="K259" s="148"/>
      <c r="L259" s="148"/>
      <c r="M259" s="148"/>
      <c r="N259" s="148"/>
      <c r="O259" s="148"/>
      <c r="P259" s="148"/>
      <c r="Q259" s="148"/>
      <c r="R259" s="148"/>
      <c r="S259" s="148"/>
      <c r="T259" s="148"/>
      <c r="U259" s="148"/>
      <c r="V259" s="148"/>
      <c r="W259" s="148"/>
      <c r="X259" s="148"/>
      <c r="Y259" s="148"/>
      <c r="Z259" s="148"/>
      <c r="AA259" s="148"/>
      <c r="AB259" s="148"/>
      <c r="AC259" s="148"/>
      <c r="AD259" s="234"/>
      <c r="AE259" s="234"/>
    </row>
    <row r="260" spans="5:31" s="146" customFormat="1" ht="14.4" hidden="1" x14ac:dyDescent="0.25">
      <c r="E260" s="147"/>
      <c r="G260" s="283"/>
      <c r="K260" s="148"/>
      <c r="L260" s="148"/>
      <c r="M260" s="148"/>
      <c r="N260" s="148"/>
      <c r="O260" s="148"/>
      <c r="P260" s="148"/>
      <c r="Q260" s="148"/>
      <c r="R260" s="148"/>
      <c r="S260" s="148"/>
      <c r="T260" s="148"/>
      <c r="U260" s="148"/>
      <c r="V260" s="148"/>
      <c r="W260" s="148"/>
      <c r="X260" s="148"/>
      <c r="Y260" s="148"/>
      <c r="Z260" s="148"/>
      <c r="AA260" s="148"/>
      <c r="AB260" s="148"/>
      <c r="AC260" s="148"/>
      <c r="AD260" s="234"/>
      <c r="AE260" s="234"/>
    </row>
    <row r="261" spans="5:31" s="146" customFormat="1" ht="14.4" hidden="1" x14ac:dyDescent="0.25">
      <c r="E261" s="147"/>
      <c r="G261" s="283"/>
      <c r="K261" s="148"/>
      <c r="L261" s="148"/>
      <c r="M261" s="148"/>
      <c r="N261" s="148"/>
      <c r="O261" s="148"/>
      <c r="P261" s="148"/>
      <c r="Q261" s="148"/>
      <c r="R261" s="148"/>
      <c r="S261" s="148"/>
      <c r="T261" s="148"/>
      <c r="U261" s="148"/>
      <c r="V261" s="148"/>
      <c r="W261" s="148"/>
      <c r="X261" s="148"/>
      <c r="Y261" s="148"/>
      <c r="Z261" s="148"/>
      <c r="AA261" s="148"/>
      <c r="AB261" s="148"/>
      <c r="AC261" s="148"/>
      <c r="AD261" s="234"/>
      <c r="AE261" s="234"/>
    </row>
    <row r="262" spans="5:31" s="146" customFormat="1" ht="14.4" hidden="1" x14ac:dyDescent="0.25">
      <c r="E262" s="147"/>
      <c r="G262" s="283"/>
      <c r="K262" s="148"/>
      <c r="L262" s="148"/>
      <c r="M262" s="148"/>
      <c r="N262" s="148"/>
      <c r="O262" s="148"/>
      <c r="P262" s="148"/>
      <c r="Q262" s="148"/>
      <c r="R262" s="148"/>
      <c r="S262" s="148"/>
      <c r="T262" s="148"/>
      <c r="U262" s="148"/>
      <c r="V262" s="148"/>
      <c r="W262" s="148"/>
      <c r="X262" s="148"/>
      <c r="Y262" s="148"/>
      <c r="Z262" s="148"/>
      <c r="AA262" s="148"/>
      <c r="AB262" s="148"/>
      <c r="AC262" s="148"/>
      <c r="AD262" s="234"/>
      <c r="AE262" s="234"/>
    </row>
    <row r="263" spans="5:31" s="146" customFormat="1" ht="14.4" hidden="1" x14ac:dyDescent="0.25">
      <c r="E263" s="147"/>
      <c r="G263" s="283"/>
      <c r="K263" s="148"/>
      <c r="L263" s="148"/>
      <c r="M263" s="148"/>
      <c r="N263" s="148"/>
      <c r="O263" s="148"/>
      <c r="P263" s="148"/>
      <c r="Q263" s="148"/>
      <c r="R263" s="148"/>
      <c r="S263" s="148"/>
      <c r="T263" s="148"/>
      <c r="U263" s="148"/>
      <c r="V263" s="148"/>
      <c r="W263" s="148"/>
      <c r="X263" s="148"/>
      <c r="Y263" s="148"/>
      <c r="Z263" s="148"/>
      <c r="AA263" s="148"/>
      <c r="AB263" s="148"/>
      <c r="AC263" s="148"/>
      <c r="AD263" s="234"/>
      <c r="AE263" s="234"/>
    </row>
    <row r="264" spans="5:31" s="146" customFormat="1" ht="14.4" hidden="1" x14ac:dyDescent="0.25">
      <c r="E264" s="147"/>
      <c r="G264" s="283"/>
      <c r="K264" s="148"/>
      <c r="L264" s="148"/>
      <c r="M264" s="148"/>
      <c r="N264" s="148"/>
      <c r="O264" s="148"/>
      <c r="P264" s="148"/>
      <c r="Q264" s="148"/>
      <c r="R264" s="148"/>
      <c r="S264" s="148"/>
      <c r="T264" s="148"/>
      <c r="U264" s="148"/>
      <c r="V264" s="148"/>
      <c r="W264" s="148"/>
      <c r="X264" s="148"/>
      <c r="Y264" s="148"/>
      <c r="Z264" s="148"/>
      <c r="AA264" s="148"/>
      <c r="AB264" s="148"/>
      <c r="AC264" s="148"/>
      <c r="AD264" s="234"/>
      <c r="AE264" s="234"/>
    </row>
    <row r="265" spans="5:31" s="146" customFormat="1" ht="14.4" hidden="1" x14ac:dyDescent="0.25">
      <c r="E265" s="147"/>
      <c r="G265" s="283"/>
      <c r="K265" s="148"/>
      <c r="L265" s="148"/>
      <c r="M265" s="148"/>
      <c r="N265" s="148"/>
      <c r="O265" s="148"/>
      <c r="P265" s="148"/>
      <c r="Q265" s="148"/>
      <c r="R265" s="148"/>
      <c r="S265" s="148"/>
      <c r="T265" s="148"/>
      <c r="U265" s="148"/>
      <c r="V265" s="148"/>
      <c r="W265" s="148"/>
      <c r="X265" s="148"/>
      <c r="Y265" s="148"/>
      <c r="Z265" s="148"/>
      <c r="AA265" s="148"/>
      <c r="AB265" s="148"/>
      <c r="AC265" s="148"/>
      <c r="AD265" s="234"/>
      <c r="AE265" s="234"/>
    </row>
    <row r="266" spans="5:31" s="146" customFormat="1" ht="14.4" hidden="1" x14ac:dyDescent="0.25">
      <c r="E266" s="147"/>
      <c r="G266" s="283"/>
      <c r="K266" s="148"/>
      <c r="L266" s="148"/>
      <c r="M266" s="148"/>
      <c r="N266" s="148"/>
      <c r="O266" s="148"/>
      <c r="P266" s="148"/>
      <c r="Q266" s="148"/>
      <c r="R266" s="148"/>
      <c r="S266" s="148"/>
      <c r="T266" s="148"/>
      <c r="U266" s="148"/>
      <c r="V266" s="148"/>
      <c r="W266" s="148"/>
      <c r="X266" s="148"/>
      <c r="Y266" s="148"/>
      <c r="Z266" s="148"/>
      <c r="AA266" s="148"/>
      <c r="AB266" s="148"/>
      <c r="AC266" s="148"/>
      <c r="AD266" s="234"/>
      <c r="AE266" s="234"/>
    </row>
    <row r="267" spans="5:31" s="146" customFormat="1" ht="14.4" hidden="1" x14ac:dyDescent="0.25">
      <c r="E267" s="147"/>
      <c r="G267" s="283"/>
      <c r="K267" s="148"/>
      <c r="L267" s="148"/>
      <c r="M267" s="148"/>
      <c r="N267" s="148"/>
      <c r="O267" s="148"/>
      <c r="P267" s="148"/>
      <c r="Q267" s="148"/>
      <c r="R267" s="148"/>
      <c r="S267" s="148"/>
      <c r="T267" s="148"/>
      <c r="U267" s="148"/>
      <c r="V267" s="148"/>
      <c r="W267" s="148"/>
      <c r="X267" s="148"/>
      <c r="Y267" s="148"/>
      <c r="Z267" s="148"/>
      <c r="AA267" s="148"/>
      <c r="AB267" s="148"/>
      <c r="AC267" s="148"/>
      <c r="AD267" s="234"/>
      <c r="AE267" s="234"/>
    </row>
    <row r="268" spans="5:31" s="146" customFormat="1" ht="14.4" hidden="1" x14ac:dyDescent="0.25">
      <c r="E268" s="147"/>
      <c r="G268" s="283"/>
      <c r="K268" s="148"/>
      <c r="L268" s="148"/>
      <c r="M268" s="148"/>
      <c r="N268" s="148"/>
      <c r="O268" s="148"/>
      <c r="P268" s="148"/>
      <c r="Q268" s="148"/>
      <c r="R268" s="148"/>
      <c r="S268" s="148"/>
      <c r="T268" s="148"/>
      <c r="U268" s="148"/>
      <c r="V268" s="148"/>
      <c r="W268" s="148"/>
      <c r="X268" s="148"/>
      <c r="Y268" s="148"/>
      <c r="Z268" s="148"/>
      <c r="AA268" s="148"/>
      <c r="AB268" s="148"/>
      <c r="AC268" s="148"/>
      <c r="AD268" s="234"/>
      <c r="AE268" s="234"/>
    </row>
    <row r="269" spans="5:31" s="146" customFormat="1" ht="14.4" hidden="1" x14ac:dyDescent="0.25">
      <c r="E269" s="147"/>
      <c r="G269" s="283"/>
      <c r="K269" s="148"/>
      <c r="L269" s="148"/>
      <c r="M269" s="148"/>
      <c r="N269" s="148"/>
      <c r="O269" s="148"/>
      <c r="P269" s="148"/>
      <c r="Q269" s="148"/>
      <c r="R269" s="148"/>
      <c r="S269" s="148"/>
      <c r="T269" s="148"/>
      <c r="U269" s="148"/>
      <c r="V269" s="148"/>
      <c r="W269" s="148"/>
      <c r="X269" s="148"/>
      <c r="Y269" s="148"/>
      <c r="Z269" s="148"/>
      <c r="AA269" s="148"/>
      <c r="AB269" s="148"/>
      <c r="AC269" s="148"/>
      <c r="AD269" s="234"/>
      <c r="AE269" s="234"/>
    </row>
    <row r="270" spans="5:31" s="146" customFormat="1" ht="14.4" hidden="1" x14ac:dyDescent="0.25">
      <c r="E270" s="147"/>
      <c r="G270" s="283"/>
      <c r="K270" s="148"/>
      <c r="L270" s="148"/>
      <c r="M270" s="148"/>
      <c r="N270" s="148"/>
      <c r="O270" s="148"/>
      <c r="P270" s="148"/>
      <c r="Q270" s="148"/>
      <c r="R270" s="148"/>
      <c r="S270" s="148"/>
      <c r="T270" s="148"/>
      <c r="U270" s="148"/>
      <c r="V270" s="148"/>
      <c r="W270" s="148"/>
      <c r="X270" s="148"/>
      <c r="Y270" s="148"/>
      <c r="Z270" s="148"/>
      <c r="AA270" s="148"/>
      <c r="AB270" s="148"/>
      <c r="AC270" s="148"/>
      <c r="AD270" s="234"/>
      <c r="AE270" s="234"/>
    </row>
    <row r="271" spans="5:31" s="146" customFormat="1" ht="14.4" hidden="1" x14ac:dyDescent="0.25">
      <c r="E271" s="147"/>
      <c r="G271" s="283"/>
      <c r="K271" s="148"/>
      <c r="L271" s="148"/>
      <c r="M271" s="148"/>
      <c r="N271" s="148"/>
      <c r="O271" s="148"/>
      <c r="P271" s="148"/>
      <c r="Q271" s="148"/>
      <c r="R271" s="148"/>
      <c r="S271" s="148"/>
      <c r="T271" s="148"/>
      <c r="U271" s="148"/>
      <c r="V271" s="148"/>
      <c r="W271" s="148"/>
      <c r="X271" s="148"/>
      <c r="Y271" s="148"/>
      <c r="Z271" s="148"/>
      <c r="AA271" s="148"/>
      <c r="AB271" s="148"/>
      <c r="AC271" s="148"/>
      <c r="AD271" s="234"/>
      <c r="AE271" s="234"/>
    </row>
    <row r="272" spans="5:31" s="146" customFormat="1" ht="14.4" hidden="1" x14ac:dyDescent="0.25">
      <c r="E272" s="147"/>
      <c r="G272" s="283"/>
      <c r="K272" s="148"/>
      <c r="L272" s="148"/>
      <c r="M272" s="148"/>
      <c r="N272" s="148"/>
      <c r="O272" s="148"/>
      <c r="P272" s="148"/>
      <c r="Q272" s="148"/>
      <c r="R272" s="148"/>
      <c r="S272" s="148"/>
      <c r="T272" s="148"/>
      <c r="U272" s="148"/>
      <c r="V272" s="148"/>
      <c r="W272" s="148"/>
      <c r="X272" s="148"/>
      <c r="Y272" s="148"/>
      <c r="Z272" s="148"/>
      <c r="AA272" s="148"/>
      <c r="AB272" s="148"/>
      <c r="AC272" s="148"/>
      <c r="AD272" s="234"/>
      <c r="AE272" s="234"/>
    </row>
    <row r="273" spans="5:31" s="146" customFormat="1" ht="14.4" hidden="1" x14ac:dyDescent="0.25">
      <c r="E273" s="147"/>
      <c r="G273" s="283"/>
      <c r="K273" s="148"/>
      <c r="L273" s="148"/>
      <c r="M273" s="148"/>
      <c r="N273" s="148"/>
      <c r="O273" s="148"/>
      <c r="P273" s="148"/>
      <c r="Q273" s="148"/>
      <c r="R273" s="148"/>
      <c r="S273" s="148"/>
      <c r="T273" s="148"/>
      <c r="U273" s="148"/>
      <c r="V273" s="148"/>
      <c r="W273" s="148"/>
      <c r="X273" s="148"/>
      <c r="Y273" s="148"/>
      <c r="Z273" s="148"/>
      <c r="AA273" s="148"/>
      <c r="AB273" s="148"/>
      <c r="AC273" s="148"/>
      <c r="AD273" s="234"/>
      <c r="AE273" s="234"/>
    </row>
    <row r="274" spans="5:31" s="146" customFormat="1" ht="14.4" hidden="1" x14ac:dyDescent="0.25">
      <c r="E274" s="147"/>
      <c r="G274" s="283"/>
      <c r="K274" s="148"/>
      <c r="L274" s="148"/>
      <c r="M274" s="148"/>
      <c r="N274" s="148"/>
      <c r="O274" s="148"/>
      <c r="P274" s="148"/>
      <c r="Q274" s="148"/>
      <c r="R274" s="148"/>
      <c r="S274" s="148"/>
      <c r="T274" s="148"/>
      <c r="U274" s="148"/>
      <c r="V274" s="148"/>
      <c r="W274" s="148"/>
      <c r="X274" s="148"/>
      <c r="Y274" s="148"/>
      <c r="Z274" s="148"/>
      <c r="AA274" s="148"/>
      <c r="AB274" s="148"/>
      <c r="AC274" s="148"/>
      <c r="AD274" s="234"/>
      <c r="AE274" s="234"/>
    </row>
    <row r="275" spans="5:31" s="146" customFormat="1" ht="14.4" hidden="1" x14ac:dyDescent="0.25">
      <c r="E275" s="147"/>
      <c r="G275" s="283"/>
      <c r="K275" s="148"/>
      <c r="L275" s="148"/>
      <c r="M275" s="148"/>
      <c r="N275" s="148"/>
      <c r="O275" s="148"/>
      <c r="P275" s="148"/>
      <c r="Q275" s="148"/>
      <c r="R275" s="148"/>
      <c r="S275" s="148"/>
      <c r="T275" s="148"/>
      <c r="U275" s="148"/>
      <c r="V275" s="148"/>
      <c r="W275" s="148"/>
      <c r="X275" s="148"/>
      <c r="Y275" s="148"/>
      <c r="Z275" s="148"/>
      <c r="AA275" s="148"/>
      <c r="AB275" s="148"/>
      <c r="AC275" s="148"/>
      <c r="AD275" s="234"/>
      <c r="AE275" s="234"/>
    </row>
    <row r="276" spans="5:31" s="146" customFormat="1" ht="14.4" hidden="1" x14ac:dyDescent="0.25">
      <c r="E276" s="147"/>
      <c r="G276" s="283"/>
      <c r="K276" s="148"/>
      <c r="L276" s="148"/>
      <c r="M276" s="148"/>
      <c r="N276" s="148"/>
      <c r="O276" s="148"/>
      <c r="P276" s="148"/>
      <c r="Q276" s="148"/>
      <c r="R276" s="148"/>
      <c r="S276" s="148"/>
      <c r="T276" s="148"/>
      <c r="U276" s="148"/>
      <c r="V276" s="148"/>
      <c r="W276" s="148"/>
      <c r="X276" s="148"/>
      <c r="Y276" s="148"/>
      <c r="Z276" s="148"/>
      <c r="AA276" s="148"/>
      <c r="AB276" s="148"/>
      <c r="AC276" s="148"/>
      <c r="AD276" s="234"/>
      <c r="AE276" s="234"/>
    </row>
    <row r="277" spans="5:31" s="146" customFormat="1" ht="14.4" hidden="1" x14ac:dyDescent="0.25">
      <c r="E277" s="147"/>
      <c r="G277" s="283"/>
      <c r="K277" s="148"/>
      <c r="L277" s="148"/>
      <c r="M277" s="148"/>
      <c r="N277" s="148"/>
      <c r="O277" s="148"/>
      <c r="P277" s="148"/>
      <c r="Q277" s="148"/>
      <c r="R277" s="148"/>
      <c r="S277" s="148"/>
      <c r="T277" s="148"/>
      <c r="U277" s="148"/>
      <c r="V277" s="148"/>
      <c r="W277" s="148"/>
      <c r="X277" s="148"/>
      <c r="Y277" s="148"/>
      <c r="Z277" s="148"/>
      <c r="AA277" s="148"/>
      <c r="AB277" s="148"/>
      <c r="AC277" s="148"/>
      <c r="AD277" s="234"/>
      <c r="AE277" s="234"/>
    </row>
    <row r="278" spans="5:31" s="146" customFormat="1" ht="14.4" hidden="1" x14ac:dyDescent="0.25">
      <c r="E278" s="147"/>
      <c r="G278" s="283"/>
      <c r="K278" s="148"/>
      <c r="L278" s="148"/>
      <c r="M278" s="148"/>
      <c r="N278" s="148"/>
      <c r="O278" s="148"/>
      <c r="P278" s="148"/>
      <c r="Q278" s="148"/>
      <c r="R278" s="148"/>
      <c r="S278" s="148"/>
      <c r="T278" s="148"/>
      <c r="U278" s="148"/>
      <c r="V278" s="148"/>
      <c r="W278" s="148"/>
      <c r="X278" s="148"/>
      <c r="Y278" s="148"/>
      <c r="Z278" s="148"/>
      <c r="AA278" s="148"/>
      <c r="AB278" s="148"/>
      <c r="AC278" s="148"/>
      <c r="AD278" s="234"/>
      <c r="AE278" s="234"/>
    </row>
    <row r="279" spans="5:31" s="146" customFormat="1" ht="14.4" hidden="1" x14ac:dyDescent="0.25">
      <c r="E279" s="147"/>
      <c r="G279" s="283"/>
      <c r="K279" s="148"/>
      <c r="L279" s="148"/>
      <c r="M279" s="148"/>
      <c r="N279" s="148"/>
      <c r="O279" s="148"/>
      <c r="P279" s="148"/>
      <c r="Q279" s="148"/>
      <c r="R279" s="148"/>
      <c r="S279" s="148"/>
      <c r="T279" s="148"/>
      <c r="U279" s="148"/>
      <c r="V279" s="148"/>
      <c r="W279" s="148"/>
      <c r="X279" s="148"/>
      <c r="Y279" s="148"/>
      <c r="Z279" s="148"/>
      <c r="AA279" s="148"/>
      <c r="AB279" s="148"/>
      <c r="AC279" s="148"/>
      <c r="AD279" s="234"/>
      <c r="AE279" s="234"/>
    </row>
    <row r="280" spans="5:31" s="146" customFormat="1" ht="14.4" hidden="1" x14ac:dyDescent="0.25">
      <c r="E280" s="147"/>
      <c r="G280" s="283"/>
      <c r="K280" s="148"/>
      <c r="L280" s="148"/>
      <c r="M280" s="148"/>
      <c r="N280" s="148"/>
      <c r="O280" s="148"/>
      <c r="P280" s="148"/>
      <c r="Q280" s="148"/>
      <c r="R280" s="148"/>
      <c r="S280" s="148"/>
      <c r="T280" s="148"/>
      <c r="U280" s="148"/>
      <c r="V280" s="148"/>
      <c r="W280" s="148"/>
      <c r="X280" s="148"/>
      <c r="Y280" s="148"/>
      <c r="Z280" s="148"/>
      <c r="AA280" s="148"/>
      <c r="AB280" s="148"/>
      <c r="AC280" s="148"/>
      <c r="AD280" s="234"/>
      <c r="AE280" s="234"/>
    </row>
    <row r="281" spans="5:31" s="146" customFormat="1" ht="14.4" hidden="1" x14ac:dyDescent="0.25">
      <c r="E281" s="147"/>
      <c r="G281" s="283"/>
      <c r="K281" s="148"/>
      <c r="L281" s="148"/>
      <c r="M281" s="148"/>
      <c r="N281" s="148"/>
      <c r="O281" s="148"/>
      <c r="P281" s="148"/>
      <c r="Q281" s="148"/>
      <c r="R281" s="148"/>
      <c r="S281" s="148"/>
      <c r="T281" s="148"/>
      <c r="U281" s="148"/>
      <c r="V281" s="148"/>
      <c r="W281" s="148"/>
      <c r="X281" s="148"/>
      <c r="Y281" s="148"/>
      <c r="Z281" s="148"/>
      <c r="AA281" s="148"/>
      <c r="AB281" s="148"/>
      <c r="AC281" s="148"/>
      <c r="AD281" s="234"/>
      <c r="AE281" s="234"/>
    </row>
    <row r="282" spans="5:31" s="146" customFormat="1" ht="14.4" hidden="1" x14ac:dyDescent="0.25">
      <c r="E282" s="147"/>
      <c r="G282" s="283"/>
      <c r="K282" s="148"/>
      <c r="L282" s="148"/>
      <c r="M282" s="148"/>
      <c r="N282" s="148"/>
      <c r="O282" s="148"/>
      <c r="P282" s="148"/>
      <c r="Q282" s="148"/>
      <c r="R282" s="148"/>
      <c r="S282" s="148"/>
      <c r="T282" s="148"/>
      <c r="U282" s="148"/>
      <c r="V282" s="148"/>
      <c r="W282" s="148"/>
      <c r="X282" s="148"/>
      <c r="Y282" s="148"/>
      <c r="Z282" s="148"/>
      <c r="AA282" s="148"/>
      <c r="AB282" s="148"/>
      <c r="AC282" s="148"/>
      <c r="AD282" s="234"/>
      <c r="AE282" s="234"/>
    </row>
    <row r="283" spans="5:31" s="146" customFormat="1" ht="14.4" hidden="1" x14ac:dyDescent="0.25">
      <c r="E283" s="147"/>
      <c r="G283" s="283"/>
      <c r="K283" s="148"/>
      <c r="L283" s="148"/>
      <c r="M283" s="148"/>
      <c r="N283" s="148"/>
      <c r="O283" s="148"/>
      <c r="P283" s="148"/>
      <c r="Q283" s="148"/>
      <c r="R283" s="148"/>
      <c r="S283" s="148"/>
      <c r="T283" s="148"/>
      <c r="U283" s="148"/>
      <c r="V283" s="148"/>
      <c r="W283" s="148"/>
      <c r="X283" s="148"/>
      <c r="Y283" s="148"/>
      <c r="Z283" s="148"/>
      <c r="AA283" s="148"/>
      <c r="AB283" s="148"/>
      <c r="AC283" s="148"/>
      <c r="AD283" s="234"/>
      <c r="AE283" s="234"/>
    </row>
    <row r="284" spans="5:31" s="146" customFormat="1" ht="14.4" hidden="1" x14ac:dyDescent="0.25">
      <c r="E284" s="147"/>
      <c r="G284" s="283"/>
      <c r="K284" s="148"/>
      <c r="L284" s="148"/>
      <c r="M284" s="148"/>
      <c r="N284" s="148"/>
      <c r="O284" s="148"/>
      <c r="P284" s="148"/>
      <c r="Q284" s="148"/>
      <c r="R284" s="148"/>
      <c r="S284" s="148"/>
      <c r="T284" s="148"/>
      <c r="U284" s="148"/>
      <c r="V284" s="148"/>
      <c r="W284" s="148"/>
      <c r="X284" s="148"/>
      <c r="Y284" s="148"/>
      <c r="Z284" s="148"/>
      <c r="AA284" s="148"/>
      <c r="AB284" s="148"/>
      <c r="AC284" s="148"/>
      <c r="AD284" s="234"/>
      <c r="AE284" s="234"/>
    </row>
    <row r="285" spans="5:31" s="146" customFormat="1" ht="14.4" hidden="1" x14ac:dyDescent="0.25">
      <c r="E285" s="147"/>
      <c r="G285" s="283"/>
      <c r="K285" s="148"/>
      <c r="L285" s="148"/>
      <c r="M285" s="148"/>
      <c r="N285" s="148"/>
      <c r="O285" s="148"/>
      <c r="P285" s="148"/>
      <c r="Q285" s="148"/>
      <c r="R285" s="148"/>
      <c r="S285" s="148"/>
      <c r="T285" s="148"/>
      <c r="U285" s="148"/>
      <c r="V285" s="148"/>
      <c r="W285" s="148"/>
      <c r="X285" s="148"/>
      <c r="Y285" s="148"/>
      <c r="Z285" s="148"/>
      <c r="AA285" s="148"/>
      <c r="AB285" s="148"/>
      <c r="AC285" s="148"/>
      <c r="AD285" s="234"/>
      <c r="AE285" s="234"/>
    </row>
    <row r="286" spans="5:31" s="146" customFormat="1" ht="14.4" hidden="1" x14ac:dyDescent="0.25">
      <c r="E286" s="147"/>
      <c r="G286" s="283"/>
      <c r="K286" s="148"/>
      <c r="L286" s="148"/>
      <c r="M286" s="148"/>
      <c r="N286" s="148"/>
      <c r="O286" s="148"/>
      <c r="P286" s="148"/>
      <c r="Q286" s="148"/>
      <c r="R286" s="148"/>
      <c r="S286" s="148"/>
      <c r="T286" s="148"/>
      <c r="U286" s="148"/>
      <c r="V286" s="148"/>
      <c r="W286" s="148"/>
      <c r="X286" s="148"/>
      <c r="Y286" s="148"/>
      <c r="Z286" s="148"/>
      <c r="AA286" s="148"/>
      <c r="AB286" s="148"/>
      <c r="AC286" s="148"/>
      <c r="AD286" s="234"/>
      <c r="AE286" s="234"/>
    </row>
    <row r="287" spans="5:31" s="146" customFormat="1" ht="14.4" hidden="1" x14ac:dyDescent="0.25">
      <c r="E287" s="147"/>
      <c r="G287" s="283"/>
      <c r="K287" s="148"/>
      <c r="L287" s="148"/>
      <c r="M287" s="148"/>
      <c r="N287" s="148"/>
      <c r="O287" s="148"/>
      <c r="P287" s="148"/>
      <c r="Q287" s="148"/>
      <c r="R287" s="148"/>
      <c r="S287" s="148"/>
      <c r="T287" s="148"/>
      <c r="U287" s="148"/>
      <c r="V287" s="148"/>
      <c r="W287" s="148"/>
      <c r="X287" s="148"/>
      <c r="Y287" s="148"/>
      <c r="Z287" s="148"/>
      <c r="AA287" s="148"/>
      <c r="AB287" s="148"/>
      <c r="AC287" s="148"/>
      <c r="AD287" s="234"/>
      <c r="AE287" s="234"/>
    </row>
    <row r="288" spans="5:31" s="146" customFormat="1" ht="14.4" hidden="1" x14ac:dyDescent="0.25">
      <c r="E288" s="147"/>
      <c r="G288" s="283"/>
      <c r="K288" s="148"/>
      <c r="L288" s="148"/>
      <c r="M288" s="148"/>
      <c r="N288" s="148"/>
      <c r="O288" s="148"/>
      <c r="P288" s="148"/>
      <c r="Q288" s="148"/>
      <c r="R288" s="148"/>
      <c r="S288" s="148"/>
      <c r="T288" s="148"/>
      <c r="U288" s="148"/>
      <c r="V288" s="148"/>
      <c r="W288" s="148"/>
      <c r="X288" s="148"/>
      <c r="Y288" s="148"/>
      <c r="Z288" s="148"/>
      <c r="AA288" s="148"/>
      <c r="AB288" s="148"/>
      <c r="AC288" s="148"/>
      <c r="AD288" s="234"/>
      <c r="AE288" s="234"/>
    </row>
    <row r="289" spans="5:31" s="146" customFormat="1" ht="14.4" hidden="1" x14ac:dyDescent="0.25">
      <c r="E289" s="147"/>
      <c r="G289" s="283"/>
      <c r="K289" s="148"/>
      <c r="L289" s="148"/>
      <c r="M289" s="148"/>
      <c r="N289" s="148"/>
      <c r="O289" s="148"/>
      <c r="P289" s="148"/>
      <c r="Q289" s="148"/>
      <c r="R289" s="148"/>
      <c r="S289" s="148"/>
      <c r="T289" s="148"/>
      <c r="U289" s="148"/>
      <c r="V289" s="148"/>
      <c r="W289" s="148"/>
      <c r="X289" s="148"/>
      <c r="Y289" s="148"/>
      <c r="Z289" s="148"/>
      <c r="AA289" s="148"/>
      <c r="AB289" s="148"/>
      <c r="AC289" s="148"/>
      <c r="AD289" s="234"/>
      <c r="AE289" s="234"/>
    </row>
    <row r="290" spans="5:31" s="146" customFormat="1" ht="14.4" hidden="1" x14ac:dyDescent="0.25">
      <c r="E290" s="147"/>
      <c r="K290" s="148"/>
      <c r="L290" s="148"/>
      <c r="M290" s="148"/>
      <c r="N290" s="148"/>
      <c r="O290" s="148"/>
      <c r="P290" s="148"/>
      <c r="Q290" s="148"/>
      <c r="R290" s="148"/>
      <c r="S290" s="148"/>
      <c r="T290" s="148"/>
      <c r="U290" s="148"/>
      <c r="V290" s="148"/>
      <c r="W290" s="148"/>
      <c r="X290" s="148"/>
      <c r="Y290" s="148"/>
      <c r="Z290" s="148"/>
      <c r="AA290" s="148"/>
      <c r="AB290" s="148"/>
      <c r="AC290" s="148"/>
      <c r="AD290" s="234"/>
      <c r="AE290" s="234"/>
    </row>
    <row r="291" spans="5:31" s="146" customFormat="1" ht="14.4" hidden="1" x14ac:dyDescent="0.25">
      <c r="E291" s="147"/>
      <c r="K291" s="148"/>
      <c r="L291" s="148"/>
      <c r="M291" s="148"/>
      <c r="N291" s="148"/>
      <c r="O291" s="148"/>
      <c r="P291" s="148"/>
      <c r="Q291" s="148"/>
      <c r="R291" s="148"/>
      <c r="S291" s="148"/>
      <c r="T291" s="148"/>
      <c r="U291" s="148"/>
      <c r="V291" s="148"/>
      <c r="W291" s="148"/>
      <c r="X291" s="148"/>
      <c r="Y291" s="148"/>
      <c r="Z291" s="148"/>
      <c r="AA291" s="148"/>
      <c r="AB291" s="148"/>
      <c r="AC291" s="148"/>
      <c r="AD291" s="234"/>
      <c r="AE291" s="234"/>
    </row>
  </sheetData>
  <sheetProtection algorithmName="SHA-512" hashValue="ZxGVnrc9Qw1TkP92GJTcQC/TpNNzHACVKBJhcxKCvLIWQiwhTyWOhKPaPdeuZLKdQ7TbRl2ihhd9HE/S7wTuTg==" saltValue="vlrl1zcq5blsC38YJwTv6A==" spinCount="100000" sheet="1" objects="1" scenarios="1" selectLockedCells="1"/>
  <mergeCells count="15">
    <mergeCell ref="G43:J44"/>
    <mergeCell ref="C51:C58"/>
    <mergeCell ref="C68:C75"/>
    <mergeCell ref="C85:C92"/>
    <mergeCell ref="C10:I11"/>
    <mergeCell ref="E16:F16"/>
    <mergeCell ref="C21:C24"/>
    <mergeCell ref="C27:C31"/>
    <mergeCell ref="I27:J29"/>
    <mergeCell ref="G34:I35"/>
    <mergeCell ref="R37:T41"/>
    <mergeCell ref="L10:T10"/>
    <mergeCell ref="L11:T11"/>
    <mergeCell ref="E14:G14"/>
    <mergeCell ref="E15:F15"/>
  </mergeCells>
  <conditionalFormatting sqref="G80 G84:G94 I84:I94 K84:K94 M84:M94 O84:O94">
    <cfRule type="expression" dxfId="71" priority="72">
      <formula>IF(G$42=3,0,1)</formula>
    </cfRule>
  </conditionalFormatting>
  <conditionalFormatting sqref="G63 G67:G77 I67:I77 K67:K77 M67:M77 O67:O77">
    <cfRule type="expression" dxfId="70" priority="71">
      <formula>IF(G$42&gt;1,0,1)</formula>
    </cfRule>
  </conditionalFormatting>
  <conditionalFormatting sqref="I80">
    <cfRule type="expression" dxfId="69" priority="70">
      <formula>IF(I$42=3,0,1)</formula>
    </cfRule>
  </conditionalFormatting>
  <conditionalFormatting sqref="I63">
    <cfRule type="expression" dxfId="68" priority="69">
      <formula>IF(I$42&gt;1,0,1)</formula>
    </cfRule>
  </conditionalFormatting>
  <conditionalFormatting sqref="K80">
    <cfRule type="expression" dxfId="67" priority="68">
      <formula>IF(K$42=3,0,1)</formula>
    </cfRule>
  </conditionalFormatting>
  <conditionalFormatting sqref="K63">
    <cfRule type="expression" dxfId="66" priority="67">
      <formula>IF(K$42&gt;1,0,1)</formula>
    </cfRule>
  </conditionalFormatting>
  <conditionalFormatting sqref="M80">
    <cfRule type="expression" dxfId="65" priority="66">
      <formula>IF(M$42=3,0,1)</formula>
    </cfRule>
  </conditionalFormatting>
  <conditionalFormatting sqref="M63">
    <cfRule type="expression" dxfId="64" priority="65">
      <formula>IF(M$42&gt;1,0,1)</formula>
    </cfRule>
  </conditionalFormatting>
  <conditionalFormatting sqref="O80">
    <cfRule type="expression" dxfId="63" priority="64">
      <formula>IF(O$42=3,0,1)</formula>
    </cfRule>
  </conditionalFormatting>
  <conditionalFormatting sqref="O63">
    <cfRule type="expression" dxfId="62" priority="63">
      <formula>IF(O$42&gt;1,0,1)</formula>
    </cfRule>
  </conditionalFormatting>
  <conditionalFormatting sqref="O36:O39 O43:O47 O50:O60 O41">
    <cfRule type="expression" dxfId="61" priority="62">
      <formula>IF($G$33=5,0,1)</formula>
    </cfRule>
  </conditionalFormatting>
  <conditionalFormatting sqref="M36:M39 M43:M47 M50:M60 M41">
    <cfRule type="expression" dxfId="60" priority="61">
      <formula>IF($G$33&gt;3,0,1)</formula>
    </cfRule>
  </conditionalFormatting>
  <conditionalFormatting sqref="K36:K39 K43:K47 K50:K60 K41">
    <cfRule type="expression" dxfId="59" priority="60">
      <formula>IF($G$33&gt;2,0,1)</formula>
    </cfRule>
  </conditionalFormatting>
  <conditionalFormatting sqref="I36:I39 I46:I47 I50:I60 I41">
    <cfRule type="expression" dxfId="58" priority="59">
      <formula>IF($G$33&gt;1,0,1)</formula>
    </cfRule>
  </conditionalFormatting>
  <conditionalFormatting sqref="M16:M17">
    <cfRule type="expression" dxfId="57" priority="58">
      <formula>IF(OR(ISERROR($G$24),ISERROR($G$30)),1,0)</formula>
    </cfRule>
  </conditionalFormatting>
  <conditionalFormatting sqref="M28">
    <cfRule type="expression" dxfId="56" priority="57">
      <formula>IF(AND($S$32&gt;0,$S$32=SUM($S$33:$S$36)/4),0,1)</formula>
    </cfRule>
  </conditionalFormatting>
  <conditionalFormatting sqref="O42">
    <cfRule type="expression" dxfId="55" priority="56">
      <formula>IF($G$33=5,0,1)</formula>
    </cfRule>
  </conditionalFormatting>
  <conditionalFormatting sqref="M42">
    <cfRule type="expression" dxfId="54" priority="55">
      <formula>IF($G$33&gt;3,0,1)</formula>
    </cfRule>
  </conditionalFormatting>
  <conditionalFormatting sqref="K42">
    <cfRule type="expression" dxfId="53" priority="54">
      <formula>IF($G$33&gt;2,0,1)</formula>
    </cfRule>
  </conditionalFormatting>
  <conditionalFormatting sqref="I42">
    <cfRule type="expression" dxfId="52" priority="53">
      <formula>IF($G$33&gt;1,0,1)</formula>
    </cfRule>
  </conditionalFormatting>
  <conditionalFormatting sqref="P32:T36 R37:T41">
    <cfRule type="expression" dxfId="51" priority="52">
      <formula>IF(SUM($G$42:$O$42)&gt;0,0,1)</formula>
    </cfRule>
  </conditionalFormatting>
  <conditionalFormatting sqref="O36">
    <cfRule type="expression" dxfId="50" priority="51">
      <formula>IF(SUM($G$42:$O$42)&gt;0,1,0)</formula>
    </cfRule>
  </conditionalFormatting>
  <conditionalFormatting sqref="M18">
    <cfRule type="expression" dxfId="49" priority="50">
      <formula>IF(OR(ISERROR($G$24),ISERROR($G$30)),1,0)</formula>
    </cfRule>
  </conditionalFormatting>
  <conditionalFormatting sqref="G49">
    <cfRule type="expression" dxfId="48" priority="49">
      <formula>IF(G$48="Must set a base year for this product",0,1)</formula>
    </cfRule>
  </conditionalFormatting>
  <conditionalFormatting sqref="I49">
    <cfRule type="expression" dxfId="47" priority="48">
      <formula>IF(I$48="Must set a base year for this product",0,1)</formula>
    </cfRule>
  </conditionalFormatting>
  <conditionalFormatting sqref="K49">
    <cfRule type="expression" dxfId="46" priority="47">
      <formula>IF(K$48="Must set a base year for this product",0,1)</formula>
    </cfRule>
  </conditionalFormatting>
  <conditionalFormatting sqref="M49">
    <cfRule type="expression" dxfId="45" priority="46">
      <formula>IF(M$48="Must set a base year for this product",0,1)</formula>
    </cfRule>
  </conditionalFormatting>
  <conditionalFormatting sqref="O49">
    <cfRule type="expression" dxfId="44" priority="45">
      <formula>IF(O$48="Must set a base year for this product",0,1)</formula>
    </cfRule>
  </conditionalFormatting>
  <conditionalFormatting sqref="O48">
    <cfRule type="expression" dxfId="43" priority="44">
      <formula>IF($G$33=5,0,1)</formula>
    </cfRule>
  </conditionalFormatting>
  <conditionalFormatting sqref="M48">
    <cfRule type="expression" dxfId="42" priority="43">
      <formula>IF($G$33&gt;3,0,1)</formula>
    </cfRule>
  </conditionalFormatting>
  <conditionalFormatting sqref="K48">
    <cfRule type="expression" dxfId="41" priority="42">
      <formula>IF($G$33&gt;2,0,1)</formula>
    </cfRule>
  </conditionalFormatting>
  <conditionalFormatting sqref="I48">
    <cfRule type="expression" dxfId="40" priority="41">
      <formula>IF($G$33&gt;1,0,1)</formula>
    </cfRule>
  </conditionalFormatting>
  <conditionalFormatting sqref="O64">
    <cfRule type="expression" dxfId="39" priority="40">
      <formula>IF($G$33=5,0,1)</formula>
    </cfRule>
  </conditionalFormatting>
  <conditionalFormatting sqref="M64">
    <cfRule type="expression" dxfId="38" priority="39">
      <formula>IF($G$33&gt;3,0,1)</formula>
    </cfRule>
  </conditionalFormatting>
  <conditionalFormatting sqref="K64">
    <cfRule type="expression" dxfId="37" priority="38">
      <formula>IF($G$33&gt;2,0,1)</formula>
    </cfRule>
  </conditionalFormatting>
  <conditionalFormatting sqref="I64">
    <cfRule type="expression" dxfId="36" priority="37">
      <formula>IF($G$33&gt;1,0,1)</formula>
    </cfRule>
  </conditionalFormatting>
  <conditionalFormatting sqref="G66">
    <cfRule type="expression" dxfId="35" priority="36">
      <formula>IF(G$65="Must set a base year for this product",0,1)</formula>
    </cfRule>
  </conditionalFormatting>
  <conditionalFormatting sqref="I66">
    <cfRule type="expression" dxfId="34" priority="35">
      <formula>IF(I$65="Must set a base year for this product",0,1)</formula>
    </cfRule>
  </conditionalFormatting>
  <conditionalFormatting sqref="K66">
    <cfRule type="expression" dxfId="33" priority="34">
      <formula>IF(K$65="Must set a base year for this product",0,1)</formula>
    </cfRule>
  </conditionalFormatting>
  <conditionalFormatting sqref="M66">
    <cfRule type="expression" dxfId="32" priority="33">
      <formula>IF(M$65="Must set a base year for this product",0,1)</formula>
    </cfRule>
  </conditionalFormatting>
  <conditionalFormatting sqref="O66">
    <cfRule type="expression" dxfId="31" priority="32">
      <formula>IF(O$65="Must set a base year for this product",0,1)</formula>
    </cfRule>
  </conditionalFormatting>
  <conditionalFormatting sqref="O65">
    <cfRule type="expression" dxfId="30" priority="31">
      <formula>IF($G$33=5,0,1)</formula>
    </cfRule>
  </conditionalFormatting>
  <conditionalFormatting sqref="M65">
    <cfRule type="expression" dxfId="29" priority="30">
      <formula>IF($G$33&gt;3,0,1)</formula>
    </cfRule>
  </conditionalFormatting>
  <conditionalFormatting sqref="K65">
    <cfRule type="expression" dxfId="28" priority="29">
      <formula>IF($G$33&gt;3,0,1)</formula>
    </cfRule>
  </conditionalFormatting>
  <conditionalFormatting sqref="I65">
    <cfRule type="expression" dxfId="27" priority="28">
      <formula>IF($G$33&gt;1,0,1)</formula>
    </cfRule>
  </conditionalFormatting>
  <conditionalFormatting sqref="M64:M65">
    <cfRule type="expression" dxfId="26" priority="27">
      <formula>IF($M$42&gt;1,0,1)</formula>
    </cfRule>
  </conditionalFormatting>
  <conditionalFormatting sqref="K64:K65">
    <cfRule type="expression" dxfId="25" priority="26">
      <formula>IF($K$42&gt;1,0,1)</formula>
    </cfRule>
  </conditionalFormatting>
  <conditionalFormatting sqref="I64:I65">
    <cfRule type="expression" dxfId="24" priority="25">
      <formula>IF($I$42&gt;1,0,1)</formula>
    </cfRule>
  </conditionalFormatting>
  <conditionalFormatting sqref="G64:G65">
    <cfRule type="expression" dxfId="23" priority="24">
      <formula>IF($G$42&gt;1,0,1)</formula>
    </cfRule>
  </conditionalFormatting>
  <conditionalFormatting sqref="O64:O65">
    <cfRule type="expression" dxfId="22" priority="23">
      <formula>IF($O$42&gt;1,0,1)</formula>
    </cfRule>
  </conditionalFormatting>
  <conditionalFormatting sqref="O81">
    <cfRule type="expression" dxfId="21" priority="22">
      <formula>IF($G$33=5,0,1)</formula>
    </cfRule>
  </conditionalFormatting>
  <conditionalFormatting sqref="M81">
    <cfRule type="expression" dxfId="20" priority="21">
      <formula>IF($G$33&gt;3,0,1)</formula>
    </cfRule>
  </conditionalFormatting>
  <conditionalFormatting sqref="K81">
    <cfRule type="expression" dxfId="19" priority="20">
      <formula>IF($G$33&gt;2,0,1)</formula>
    </cfRule>
  </conditionalFormatting>
  <conditionalFormatting sqref="I81">
    <cfRule type="expression" dxfId="18" priority="19">
      <formula>IF($G$33&gt;1,0,1)</formula>
    </cfRule>
  </conditionalFormatting>
  <conditionalFormatting sqref="G83">
    <cfRule type="expression" dxfId="17" priority="18">
      <formula>IF(G$82="Must set a base year for this product",0,1)</formula>
    </cfRule>
  </conditionalFormatting>
  <conditionalFormatting sqref="I83">
    <cfRule type="expression" dxfId="16" priority="17">
      <formula>IF(I$82="Must set a base year for this product",0,1)</formula>
    </cfRule>
  </conditionalFormatting>
  <conditionalFormatting sqref="K83">
    <cfRule type="expression" dxfId="15" priority="16">
      <formula>IF(K$82="Must set a base year for this product",0,1)</formula>
    </cfRule>
  </conditionalFormatting>
  <conditionalFormatting sqref="M83">
    <cfRule type="expression" dxfId="14" priority="15">
      <formula>IF(M$82="Must set a base year for this product",0,1)</formula>
    </cfRule>
  </conditionalFormatting>
  <conditionalFormatting sqref="O83">
    <cfRule type="expression" dxfId="13" priority="14">
      <formula>IF(O$82="Must set a base year for this product",0,1)</formula>
    </cfRule>
  </conditionalFormatting>
  <conditionalFormatting sqref="O82">
    <cfRule type="expression" dxfId="12" priority="13">
      <formula>IF($G$33=5,0,1)</formula>
    </cfRule>
  </conditionalFormatting>
  <conditionalFormatting sqref="M82">
    <cfRule type="expression" dxfId="11" priority="12">
      <formula>IF($G$33&gt;3,0,1)</formula>
    </cfRule>
  </conditionalFormatting>
  <conditionalFormatting sqref="K82">
    <cfRule type="expression" dxfId="10" priority="11">
      <formula>IF($G$33&gt;3,0,1)</formula>
    </cfRule>
  </conditionalFormatting>
  <conditionalFormatting sqref="I82">
    <cfRule type="expression" dxfId="9" priority="10">
      <formula>IF($G$33&gt;1,0,1)</formula>
    </cfRule>
  </conditionalFormatting>
  <conditionalFormatting sqref="M81:M82">
    <cfRule type="expression" dxfId="8" priority="9">
      <formula>IF($M$42&gt;2,0,1)</formula>
    </cfRule>
  </conditionalFormatting>
  <conditionalFormatting sqref="K81:K82">
    <cfRule type="expression" dxfId="7" priority="8">
      <formula>IF($K$42&gt;2,0,1)</formula>
    </cfRule>
  </conditionalFormatting>
  <conditionalFormatting sqref="I81:I82">
    <cfRule type="expression" dxfId="6" priority="7">
      <formula>IF($I$42&gt;2,0,1)</formula>
    </cfRule>
  </conditionalFormatting>
  <conditionalFormatting sqref="G81:G82">
    <cfRule type="expression" dxfId="5" priority="6">
      <formula>IF($G$42&gt;2,0,1)</formula>
    </cfRule>
  </conditionalFormatting>
  <conditionalFormatting sqref="O81:O82">
    <cfRule type="expression" dxfId="4" priority="4">
      <formula>IF($O$42&gt;2,0,1)</formula>
    </cfRule>
    <cfRule type="expression" dxfId="3" priority="5">
      <formula>IF($O$42&gt;1,0,1)</formula>
    </cfRule>
  </conditionalFormatting>
  <conditionalFormatting sqref="I21:I24">
    <cfRule type="expression" dxfId="2" priority="3">
      <formula>IF($I$20&lt;&gt;"",0,1)</formula>
    </cfRule>
  </conditionalFormatting>
  <conditionalFormatting sqref="M21:M26">
    <cfRule type="expression" dxfId="1" priority="2">
      <formula>IF(AND($S$32&gt;0,$S$32=SUM($S$33:$S$36)/4),0,1)</formula>
    </cfRule>
  </conditionalFormatting>
  <conditionalFormatting sqref="M27">
    <cfRule type="expression" dxfId="0" priority="1">
      <formula>IF(AND($S$32&gt;0,$S$32=SUM($S$33:$S$36)/4),0,1)</formula>
    </cfRule>
  </conditionalFormatting>
  <dataValidations count="5">
    <dataValidation type="list" allowBlank="1" showInputMessage="1" showErrorMessage="1" sqref="G33" xr:uid="{00000000-0002-0000-0300-000000000000}">
      <formula1>"1,2,3,4,5"</formula1>
    </dataValidation>
    <dataValidation type="list" allowBlank="1" showInputMessage="1" showErrorMessage="1" sqref="G42 I42 K42 M42 O42" xr:uid="{00000000-0002-0000-0300-000001000000}">
      <formula1>"1,2,3"</formula1>
    </dataValidation>
    <dataValidation type="list" allowBlank="1" showInputMessage="1" showErrorMessage="1" sqref="G47 I47 K47 M47 O47 G64 I64 K64 M64 O64 G81 I81 K81 M81 O81" xr:uid="{00000000-0002-0000-0300-000002000000}">
      <formula1>"Constantly,Started after TU base year,Stopped after TU base year"</formula1>
    </dataValidation>
    <dataValidation type="list" allowBlank="1" showInputMessage="1" showErrorMessage="1" sqref="G49 I83 K83 M83 O83 G83 I66 K66 M66 O66 G66 I49 K49 M49 O49" xr:uid="{00000000-0002-0000-0300-000003000000}">
      <formula1>$G$99:$G$186</formula1>
    </dataValidation>
    <dataValidation type="list" allowBlank="1" showInputMessage="1" showErrorMessage="1" sqref="E16:F16" xr:uid="{00000000-0002-0000-0300-000004000000}">
      <formula1>$G$98:$G$186</formula1>
    </dataValidation>
  </dataValidations>
  <pageMargins left="0.7" right="0.7" top="0.75" bottom="0.75" header="0.3" footer="0.3"/>
  <pageSetup paperSize="9" orientation="portrait" r:id="rId1"/>
  <ignoredErrors>
    <ignoredError sqref="S35" formulaRange="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5000000}">
          <x14:formula1>
            <xm:f>'4. Calculating primary energy'!$B$8:$B$18</xm:f>
          </x14:formula1>
          <xm:sqref>D54:D55 D71:D72 D88:D89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S48"/>
  <sheetViews>
    <sheetView showRowColHeaders="0" zoomScale="85" zoomScaleNormal="85" workbookViewId="0"/>
  </sheetViews>
  <sheetFormatPr defaultColWidth="0" defaultRowHeight="13.8" zeroHeight="1" x14ac:dyDescent="0.25"/>
  <cols>
    <col min="1" max="1" width="3.19921875" customWidth="1"/>
    <col min="2" max="16" width="9" customWidth="1"/>
    <col min="17" max="17" width="12.59765625" customWidth="1"/>
    <col min="18" max="18" width="14.19921875" customWidth="1"/>
    <col min="19" max="19" width="20" customWidth="1"/>
    <col min="20" max="16384" width="9" hidden="1"/>
  </cols>
  <sheetData>
    <row r="1" spans="1:19" x14ac:dyDescent="0.25">
      <c r="A1" s="120"/>
      <c r="B1" s="120"/>
      <c r="C1" s="120"/>
      <c r="D1" s="120"/>
      <c r="E1" s="120"/>
      <c r="F1" s="120"/>
      <c r="G1" s="120"/>
      <c r="H1" s="120"/>
      <c r="I1" s="120"/>
      <c r="J1" s="120"/>
      <c r="K1" s="120"/>
      <c r="L1" s="120"/>
      <c r="M1" s="120"/>
      <c r="N1" s="120"/>
      <c r="O1" s="120"/>
      <c r="P1" s="120"/>
      <c r="Q1" s="120"/>
      <c r="R1" s="120"/>
      <c r="S1" s="120"/>
    </row>
    <row r="2" spans="1:19" x14ac:dyDescent="0.25">
      <c r="A2" s="120"/>
      <c r="B2" s="120"/>
      <c r="C2" s="120"/>
      <c r="D2" s="120"/>
      <c r="E2" s="120"/>
      <c r="F2" s="120"/>
      <c r="G2" s="120"/>
      <c r="H2" s="120"/>
      <c r="I2" s="120"/>
      <c r="J2" s="120"/>
      <c r="K2" s="120"/>
      <c r="L2" s="120"/>
      <c r="M2" s="120"/>
      <c r="N2" s="120"/>
      <c r="O2" s="120"/>
      <c r="P2" s="120"/>
      <c r="Q2" s="120"/>
      <c r="R2" s="120"/>
      <c r="S2" s="120"/>
    </row>
    <row r="3" spans="1:19" x14ac:dyDescent="0.25">
      <c r="A3" s="120"/>
      <c r="B3" s="120"/>
      <c r="C3" s="120"/>
      <c r="D3" s="120"/>
      <c r="E3" s="120"/>
      <c r="F3" s="120"/>
      <c r="G3" s="120"/>
      <c r="H3" s="120"/>
      <c r="I3" s="120"/>
      <c r="J3" s="120"/>
      <c r="K3" s="120"/>
      <c r="L3" s="120"/>
      <c r="M3" s="120"/>
      <c r="N3" s="120"/>
      <c r="O3" s="120"/>
      <c r="P3" s="120"/>
      <c r="Q3" s="120"/>
      <c r="R3" s="120"/>
      <c r="S3" s="120"/>
    </row>
    <row r="4" spans="1:19" x14ac:dyDescent="0.25">
      <c r="A4" s="120"/>
      <c r="B4" s="120"/>
      <c r="C4" s="120"/>
      <c r="D4" s="120"/>
      <c r="E4" s="120"/>
      <c r="F4" s="120"/>
      <c r="G4" s="120"/>
      <c r="H4" s="120"/>
      <c r="I4" s="120"/>
      <c r="J4" s="120"/>
      <c r="K4" s="120"/>
      <c r="L4" s="120"/>
      <c r="M4" s="120"/>
      <c r="N4" s="120"/>
      <c r="O4" s="120"/>
      <c r="P4" s="120"/>
      <c r="Q4" s="120"/>
      <c r="R4" s="120"/>
      <c r="S4" s="120"/>
    </row>
    <row r="5" spans="1:19" x14ac:dyDescent="0.25">
      <c r="A5" s="120"/>
      <c r="B5" s="120"/>
      <c r="C5" s="120"/>
      <c r="D5" s="120"/>
      <c r="E5" s="120"/>
      <c r="F5" s="120"/>
      <c r="G5" s="120"/>
      <c r="H5" s="120"/>
      <c r="I5" s="120"/>
      <c r="J5" s="120"/>
      <c r="K5" s="120"/>
      <c r="L5" s="120"/>
      <c r="M5" s="120"/>
      <c r="N5" s="120"/>
      <c r="O5" s="120"/>
      <c r="P5" s="120"/>
      <c r="Q5" s="120"/>
      <c r="R5" s="120"/>
      <c r="S5" s="120"/>
    </row>
    <row r="6" spans="1:19" x14ac:dyDescent="0.25">
      <c r="A6" s="120"/>
      <c r="B6" s="120"/>
      <c r="C6" s="120"/>
      <c r="D6" s="120"/>
      <c r="E6" s="120"/>
      <c r="F6" s="120"/>
      <c r="G6" s="120"/>
      <c r="H6" s="120"/>
      <c r="I6" s="120"/>
      <c r="J6" s="120"/>
      <c r="K6" s="120"/>
      <c r="L6" s="120"/>
      <c r="M6" s="120"/>
      <c r="N6" s="120"/>
      <c r="O6" s="120"/>
      <c r="P6" s="120"/>
      <c r="Q6" s="120"/>
      <c r="R6" s="120"/>
      <c r="S6" s="120"/>
    </row>
    <row r="7" spans="1:19" ht="14.25" customHeight="1" x14ac:dyDescent="0.25">
      <c r="A7" s="120"/>
      <c r="B7" s="120"/>
      <c r="C7" s="120"/>
      <c r="D7" s="120"/>
      <c r="E7" s="120"/>
      <c r="F7" s="120"/>
      <c r="G7" s="120"/>
      <c r="H7" s="120"/>
      <c r="I7" s="120"/>
      <c r="J7" s="120"/>
      <c r="K7" s="120"/>
      <c r="L7" s="120"/>
      <c r="M7" s="120"/>
      <c r="N7" s="120"/>
      <c r="O7" s="120"/>
      <c r="P7" s="120"/>
      <c r="Q7" s="348" t="s">
        <v>101</v>
      </c>
      <c r="R7" s="348"/>
      <c r="S7" s="120"/>
    </row>
    <row r="8" spans="1:19" ht="14.25" customHeight="1" x14ac:dyDescent="0.25">
      <c r="A8" s="120"/>
      <c r="B8" s="120"/>
      <c r="C8" s="120"/>
      <c r="D8" s="120"/>
      <c r="E8" s="120"/>
      <c r="F8" s="120"/>
      <c r="G8" s="120"/>
      <c r="H8" s="120"/>
      <c r="I8" s="120"/>
      <c r="J8" s="120"/>
      <c r="K8" s="120"/>
      <c r="L8" s="120"/>
      <c r="M8" s="120"/>
      <c r="N8" s="120"/>
      <c r="O8" s="120"/>
      <c r="P8" s="120"/>
      <c r="Q8" s="348"/>
      <c r="R8" s="348"/>
      <c r="S8" s="120"/>
    </row>
    <row r="9" spans="1:19" ht="14.25" customHeight="1" x14ac:dyDescent="0.25">
      <c r="A9" s="120"/>
      <c r="B9" s="120"/>
      <c r="C9" s="120"/>
      <c r="D9" s="120"/>
      <c r="E9" s="120"/>
      <c r="F9" s="120"/>
      <c r="G9" s="120"/>
      <c r="H9" s="120"/>
      <c r="I9" s="120"/>
      <c r="J9" s="120"/>
      <c r="K9" s="120"/>
      <c r="L9" s="120"/>
      <c r="M9" s="120"/>
      <c r="N9" s="120"/>
      <c r="O9" s="120"/>
      <c r="P9" s="120"/>
      <c r="Q9" s="348"/>
      <c r="R9" s="348"/>
      <c r="S9" s="120"/>
    </row>
    <row r="10" spans="1:19" ht="14.25" customHeight="1" x14ac:dyDescent="0.25">
      <c r="A10" s="120"/>
      <c r="B10" s="120"/>
      <c r="C10" s="120"/>
      <c r="D10" s="120"/>
      <c r="E10" s="120"/>
      <c r="F10" s="120"/>
      <c r="G10" s="120"/>
      <c r="H10" s="120"/>
      <c r="I10" s="120"/>
      <c r="J10" s="120"/>
      <c r="K10" s="120"/>
      <c r="L10" s="120"/>
      <c r="M10" s="120"/>
      <c r="N10" s="120"/>
      <c r="O10" s="120"/>
      <c r="P10" s="120"/>
      <c r="Q10" s="348"/>
      <c r="R10" s="348"/>
      <c r="S10" s="120"/>
    </row>
    <row r="11" spans="1:19" ht="14.25" customHeight="1" x14ac:dyDescent="0.25">
      <c r="A11" s="120"/>
      <c r="B11" s="120"/>
      <c r="C11" s="120"/>
      <c r="D11" s="120"/>
      <c r="E11" s="120"/>
      <c r="F11" s="120"/>
      <c r="G11" s="120"/>
      <c r="H11" s="120"/>
      <c r="I11" s="120"/>
      <c r="J11" s="120"/>
      <c r="K11" s="120"/>
      <c r="L11" s="120"/>
      <c r="M11" s="120"/>
      <c r="N11" s="120"/>
      <c r="O11" s="120"/>
      <c r="P11" s="120"/>
      <c r="Q11" s="348"/>
      <c r="R11" s="348"/>
      <c r="S11" s="120"/>
    </row>
    <row r="12" spans="1:19" ht="14.25" customHeight="1" x14ac:dyDescent="0.25">
      <c r="A12" s="120"/>
      <c r="B12" s="120"/>
      <c r="C12" s="120"/>
      <c r="D12" s="120"/>
      <c r="E12" s="120"/>
      <c r="F12" s="120"/>
      <c r="G12" s="120"/>
      <c r="H12" s="120"/>
      <c r="I12" s="120"/>
      <c r="J12" s="120"/>
      <c r="K12" s="120"/>
      <c r="L12" s="120"/>
      <c r="M12" s="120"/>
      <c r="N12" s="120"/>
      <c r="O12" s="120"/>
      <c r="P12" s="120"/>
      <c r="Q12" s="348"/>
      <c r="R12" s="348"/>
      <c r="S12" s="120"/>
    </row>
    <row r="13" spans="1:19" ht="14.25" customHeight="1" x14ac:dyDescent="0.25">
      <c r="A13" s="120"/>
      <c r="B13" s="120"/>
      <c r="C13" s="120"/>
      <c r="D13" s="120"/>
      <c r="E13" s="120"/>
      <c r="F13" s="120"/>
      <c r="G13" s="120"/>
      <c r="H13" s="120"/>
      <c r="I13" s="120"/>
      <c r="J13" s="120"/>
      <c r="K13" s="120"/>
      <c r="L13" s="120"/>
      <c r="M13" s="120"/>
      <c r="N13" s="120"/>
      <c r="O13" s="120"/>
      <c r="P13" s="120"/>
      <c r="Q13" s="348"/>
      <c r="R13" s="348"/>
      <c r="S13" s="120"/>
    </row>
    <row r="14" spans="1:19" ht="14.25" customHeight="1" x14ac:dyDescent="0.25">
      <c r="A14" s="120"/>
      <c r="B14" s="120"/>
      <c r="C14" s="120"/>
      <c r="D14" s="120"/>
      <c r="E14" s="120"/>
      <c r="F14" s="120"/>
      <c r="G14" s="120"/>
      <c r="H14" s="120"/>
      <c r="I14" s="120"/>
      <c r="J14" s="120"/>
      <c r="K14" s="120"/>
      <c r="L14" s="120"/>
      <c r="M14" s="120"/>
      <c r="N14" s="120"/>
      <c r="O14" s="120"/>
      <c r="P14" s="120"/>
      <c r="Q14" s="348"/>
      <c r="R14" s="348"/>
      <c r="S14" s="120"/>
    </row>
    <row r="15" spans="1:19" ht="14.25" customHeight="1" x14ac:dyDescent="0.25">
      <c r="A15" s="120"/>
      <c r="B15" s="120"/>
      <c r="C15" s="120"/>
      <c r="D15" s="120"/>
      <c r="E15" s="120"/>
      <c r="F15" s="120"/>
      <c r="G15" s="120"/>
      <c r="H15" s="120"/>
      <c r="I15" s="120"/>
      <c r="J15" s="120"/>
      <c r="K15" s="120"/>
      <c r="L15" s="120"/>
      <c r="M15" s="120"/>
      <c r="N15" s="120"/>
      <c r="O15" s="120"/>
      <c r="P15" s="120"/>
      <c r="Q15" s="348"/>
      <c r="R15" s="348"/>
      <c r="S15" s="120"/>
    </row>
    <row r="16" spans="1:19" ht="14.25" customHeight="1" x14ac:dyDescent="0.25">
      <c r="A16" s="120"/>
      <c r="B16" s="120"/>
      <c r="C16" s="120"/>
      <c r="D16" s="120"/>
      <c r="E16" s="120"/>
      <c r="F16" s="120"/>
      <c r="G16" s="120"/>
      <c r="H16" s="120"/>
      <c r="I16" s="120"/>
      <c r="J16" s="120"/>
      <c r="K16" s="120"/>
      <c r="L16" s="120"/>
      <c r="M16" s="120"/>
      <c r="N16" s="120"/>
      <c r="O16" s="120"/>
      <c r="P16" s="120"/>
      <c r="Q16" s="348"/>
      <c r="R16" s="348"/>
      <c r="S16" s="120"/>
    </row>
    <row r="17" spans="1:19" ht="14.25" customHeight="1" x14ac:dyDescent="0.25">
      <c r="A17" s="120"/>
      <c r="B17" s="120"/>
      <c r="C17" s="120"/>
      <c r="D17" s="120"/>
      <c r="E17" s="120"/>
      <c r="F17" s="120"/>
      <c r="G17" s="120"/>
      <c r="H17" s="120"/>
      <c r="I17" s="120"/>
      <c r="J17" s="120"/>
      <c r="K17" s="120"/>
      <c r="L17" s="120"/>
      <c r="M17" s="120"/>
      <c r="N17" s="120"/>
      <c r="O17" s="120"/>
      <c r="P17" s="120"/>
      <c r="Q17" s="348"/>
      <c r="R17" s="348"/>
      <c r="S17" s="120"/>
    </row>
    <row r="18" spans="1:19" ht="14.25" customHeight="1" x14ac:dyDescent="0.25">
      <c r="A18" s="120"/>
      <c r="B18" s="120"/>
      <c r="C18" s="120"/>
      <c r="D18" s="120"/>
      <c r="E18" s="120"/>
      <c r="F18" s="120"/>
      <c r="G18" s="120"/>
      <c r="H18" s="120"/>
      <c r="I18" s="120"/>
      <c r="J18" s="120"/>
      <c r="K18" s="120"/>
      <c r="L18" s="120"/>
      <c r="M18" s="120"/>
      <c r="N18" s="120"/>
      <c r="O18" s="120"/>
      <c r="P18" s="120"/>
      <c r="Q18" s="348"/>
      <c r="R18" s="348"/>
      <c r="S18" s="120"/>
    </row>
    <row r="19" spans="1:19" x14ac:dyDescent="0.25">
      <c r="A19" s="120"/>
      <c r="B19" s="120"/>
      <c r="C19" s="120"/>
      <c r="D19" s="120"/>
      <c r="E19" s="120"/>
      <c r="F19" s="120"/>
      <c r="G19" s="120"/>
      <c r="H19" s="120"/>
      <c r="I19" s="120"/>
      <c r="J19" s="120"/>
      <c r="K19" s="120"/>
      <c r="L19" s="120"/>
      <c r="M19" s="120"/>
      <c r="N19" s="120"/>
      <c r="O19" s="120"/>
      <c r="P19" s="120"/>
      <c r="Q19" s="120"/>
      <c r="R19" s="120"/>
      <c r="S19" s="120"/>
    </row>
    <row r="20" spans="1:19" ht="14.4" thickBot="1" x14ac:dyDescent="0.3">
      <c r="A20" s="120"/>
      <c r="B20" s="120"/>
      <c r="C20" s="120"/>
      <c r="D20" s="120"/>
      <c r="E20" s="120"/>
      <c r="F20" s="120"/>
      <c r="G20" s="120"/>
      <c r="H20" s="120"/>
      <c r="I20" s="120"/>
      <c r="J20" s="120"/>
      <c r="K20" s="120"/>
      <c r="L20" s="120"/>
      <c r="M20" s="120"/>
      <c r="N20" s="120"/>
      <c r="O20" s="120"/>
      <c r="P20" s="120"/>
      <c r="Q20" s="120"/>
      <c r="R20" s="120"/>
      <c r="S20" s="120"/>
    </row>
    <row r="21" spans="1:19" ht="14.4" thickTop="1" x14ac:dyDescent="0.25">
      <c r="A21" s="120"/>
      <c r="B21" s="120"/>
      <c r="C21" s="120"/>
      <c r="D21" s="120"/>
      <c r="E21" s="120"/>
      <c r="F21" s="120"/>
      <c r="G21" s="120"/>
      <c r="H21" s="120"/>
      <c r="I21" s="120"/>
      <c r="J21" s="120"/>
      <c r="K21" s="120"/>
      <c r="L21" s="120"/>
      <c r="M21" s="120"/>
      <c r="N21" s="120"/>
      <c r="O21" s="120"/>
      <c r="P21" s="120"/>
      <c r="Q21" s="349" t="s">
        <v>102</v>
      </c>
      <c r="R21" s="350"/>
      <c r="S21" s="120"/>
    </row>
    <row r="22" spans="1:19" x14ac:dyDescent="0.25">
      <c r="A22" s="120"/>
      <c r="B22" s="120"/>
      <c r="C22" s="120"/>
      <c r="D22" s="120"/>
      <c r="E22" s="120"/>
      <c r="F22" s="120"/>
      <c r="G22" s="120"/>
      <c r="H22" s="120"/>
      <c r="I22" s="120"/>
      <c r="J22" s="120"/>
      <c r="K22" s="120"/>
      <c r="L22" s="120"/>
      <c r="M22" s="120"/>
      <c r="N22" s="120"/>
      <c r="O22" s="120"/>
      <c r="P22" s="120"/>
      <c r="Q22" s="351"/>
      <c r="R22" s="352"/>
      <c r="S22" s="120"/>
    </row>
    <row r="23" spans="1:19" x14ac:dyDescent="0.25">
      <c r="A23" s="120"/>
      <c r="B23" s="120"/>
      <c r="C23" s="120"/>
      <c r="D23" s="120"/>
      <c r="E23" s="120"/>
      <c r="F23" s="120"/>
      <c r="G23" s="120"/>
      <c r="H23" s="120"/>
      <c r="I23" s="120"/>
      <c r="J23" s="120"/>
      <c r="K23" s="120"/>
      <c r="L23" s="120"/>
      <c r="M23" s="120"/>
      <c r="N23" s="120"/>
      <c r="O23" s="120"/>
      <c r="P23" s="120"/>
      <c r="Q23" s="351"/>
      <c r="R23" s="352"/>
      <c r="S23" s="120"/>
    </row>
    <row r="24" spans="1:19" x14ac:dyDescent="0.25">
      <c r="A24" s="120"/>
      <c r="B24" s="120"/>
      <c r="C24" s="120"/>
      <c r="D24" s="120"/>
      <c r="E24" s="120"/>
      <c r="F24" s="120"/>
      <c r="G24" s="120"/>
      <c r="H24" s="120"/>
      <c r="I24" s="120"/>
      <c r="J24" s="120"/>
      <c r="K24" s="120"/>
      <c r="L24" s="120"/>
      <c r="M24" s="120"/>
      <c r="N24" s="120"/>
      <c r="O24" s="120"/>
      <c r="P24" s="120"/>
      <c r="Q24" s="351"/>
      <c r="R24" s="352"/>
      <c r="S24" s="120"/>
    </row>
    <row r="25" spans="1:19" x14ac:dyDescent="0.25">
      <c r="A25" s="120"/>
      <c r="B25" s="120"/>
      <c r="C25" s="120"/>
      <c r="D25" s="120"/>
      <c r="E25" s="120"/>
      <c r="F25" s="120"/>
      <c r="G25" s="120"/>
      <c r="H25" s="120"/>
      <c r="I25" s="120"/>
      <c r="J25" s="120"/>
      <c r="K25" s="120"/>
      <c r="L25" s="120"/>
      <c r="M25" s="120"/>
      <c r="N25" s="120"/>
      <c r="O25" s="120"/>
      <c r="P25" s="120"/>
      <c r="Q25" s="351"/>
      <c r="R25" s="352"/>
      <c r="S25" s="120"/>
    </row>
    <row r="26" spans="1:19" ht="15" customHeight="1" x14ac:dyDescent="0.25">
      <c r="A26" s="120"/>
      <c r="B26" s="120"/>
      <c r="C26" s="120"/>
      <c r="D26" s="120"/>
      <c r="E26" s="120"/>
      <c r="F26" s="120"/>
      <c r="G26" s="120"/>
      <c r="H26" s="120"/>
      <c r="I26" s="120"/>
      <c r="J26" s="120"/>
      <c r="K26" s="120"/>
      <c r="L26" s="120"/>
      <c r="M26" s="120"/>
      <c r="N26" s="120"/>
      <c r="O26" s="120"/>
      <c r="P26" s="120"/>
      <c r="Q26" s="351"/>
      <c r="R26" s="352"/>
      <c r="S26" s="120"/>
    </row>
    <row r="27" spans="1:19" ht="14.25" customHeight="1" x14ac:dyDescent="0.25">
      <c r="A27" s="120"/>
      <c r="B27" s="120"/>
      <c r="C27" s="120"/>
      <c r="D27" s="120"/>
      <c r="E27" s="120"/>
      <c r="F27" s="120"/>
      <c r="G27" s="120"/>
      <c r="H27" s="120"/>
      <c r="I27" s="120"/>
      <c r="J27" s="120"/>
      <c r="K27" s="120"/>
      <c r="L27" s="120"/>
      <c r="M27" s="120"/>
      <c r="N27" s="120"/>
      <c r="O27" s="120"/>
      <c r="P27" s="120"/>
      <c r="Q27" s="351"/>
      <c r="R27" s="352"/>
      <c r="S27" s="120"/>
    </row>
    <row r="28" spans="1:19" ht="14.25" customHeight="1" x14ac:dyDescent="0.25">
      <c r="A28" s="120"/>
      <c r="B28" s="120"/>
      <c r="C28" s="120"/>
      <c r="D28" s="120"/>
      <c r="E28" s="120"/>
      <c r="F28" s="120"/>
      <c r="G28" s="120"/>
      <c r="H28" s="120"/>
      <c r="I28" s="120"/>
      <c r="J28" s="120"/>
      <c r="K28" s="120"/>
      <c r="L28" s="120"/>
      <c r="M28" s="120"/>
      <c r="N28" s="120"/>
      <c r="O28" s="120"/>
      <c r="P28" s="120"/>
      <c r="Q28" s="351"/>
      <c r="R28" s="352"/>
      <c r="S28" s="120"/>
    </row>
    <row r="29" spans="1:19" ht="14.25" customHeight="1" x14ac:dyDescent="0.25">
      <c r="A29" s="120"/>
      <c r="B29" s="120"/>
      <c r="C29" s="120"/>
      <c r="D29" s="120"/>
      <c r="E29" s="120"/>
      <c r="F29" s="120"/>
      <c r="G29" s="120"/>
      <c r="H29" s="120"/>
      <c r="I29" s="120"/>
      <c r="J29" s="120"/>
      <c r="K29" s="120"/>
      <c r="L29" s="120"/>
      <c r="M29" s="120"/>
      <c r="N29" s="120"/>
      <c r="O29" s="120"/>
      <c r="P29" s="120"/>
      <c r="Q29" s="351"/>
      <c r="R29" s="352"/>
      <c r="S29" s="120"/>
    </row>
    <row r="30" spans="1:19" ht="14.25" customHeight="1" x14ac:dyDescent="0.25">
      <c r="A30" s="120"/>
      <c r="B30" s="120"/>
      <c r="C30" s="120"/>
      <c r="D30" s="120"/>
      <c r="E30" s="120"/>
      <c r="F30" s="120"/>
      <c r="G30" s="120"/>
      <c r="H30" s="120"/>
      <c r="I30" s="120"/>
      <c r="J30" s="120"/>
      <c r="K30" s="120"/>
      <c r="L30" s="120"/>
      <c r="M30" s="120"/>
      <c r="N30" s="120"/>
      <c r="O30" s="120"/>
      <c r="P30" s="120"/>
      <c r="Q30" s="351"/>
      <c r="R30" s="352"/>
      <c r="S30" s="120"/>
    </row>
    <row r="31" spans="1:19" ht="14.25" customHeight="1" x14ac:dyDescent="0.25">
      <c r="A31" s="120"/>
      <c r="B31" s="120"/>
      <c r="C31" s="120"/>
      <c r="D31" s="120"/>
      <c r="E31" s="120"/>
      <c r="F31" s="120"/>
      <c r="G31" s="120"/>
      <c r="H31" s="120"/>
      <c r="I31" s="120"/>
      <c r="J31" s="120"/>
      <c r="K31" s="120"/>
      <c r="L31" s="120"/>
      <c r="M31" s="120"/>
      <c r="N31" s="120"/>
      <c r="O31" s="120"/>
      <c r="P31" s="120"/>
      <c r="Q31" s="351"/>
      <c r="R31" s="352"/>
      <c r="S31" s="120"/>
    </row>
    <row r="32" spans="1:19" ht="15" customHeight="1" thickBot="1" x14ac:dyDescent="0.3">
      <c r="A32" s="120"/>
      <c r="B32" s="120"/>
      <c r="C32" s="120"/>
      <c r="D32" s="120"/>
      <c r="E32" s="120"/>
      <c r="F32" s="120"/>
      <c r="G32" s="120"/>
      <c r="H32" s="120"/>
      <c r="I32" s="120"/>
      <c r="J32" s="120"/>
      <c r="K32" s="120"/>
      <c r="L32" s="120"/>
      <c r="M32" s="120"/>
      <c r="N32" s="120"/>
      <c r="O32" s="120"/>
      <c r="P32" s="120"/>
      <c r="Q32" s="353"/>
      <c r="R32" s="354"/>
      <c r="S32" s="120"/>
    </row>
    <row r="33" spans="1:19" ht="14.4" thickTop="1" x14ac:dyDescent="0.25">
      <c r="A33" s="120"/>
      <c r="B33" s="120"/>
      <c r="C33" s="120"/>
      <c r="D33" s="120"/>
      <c r="E33" s="120"/>
      <c r="F33" s="120"/>
      <c r="G33" s="120"/>
      <c r="H33" s="120"/>
      <c r="I33" s="120"/>
      <c r="J33" s="120"/>
      <c r="K33" s="120"/>
      <c r="L33" s="120"/>
      <c r="M33" s="120"/>
      <c r="N33" s="120"/>
      <c r="O33" s="120"/>
      <c r="P33" s="120"/>
      <c r="Q33" s="120"/>
      <c r="R33" s="120"/>
      <c r="S33" s="120"/>
    </row>
    <row r="34" spans="1:19" x14ac:dyDescent="0.25">
      <c r="A34" s="120"/>
      <c r="B34" s="120"/>
      <c r="C34" s="120"/>
      <c r="D34" s="120"/>
      <c r="E34" s="120"/>
      <c r="F34" s="120"/>
      <c r="G34" s="120"/>
      <c r="H34" s="120"/>
      <c r="I34" s="120"/>
      <c r="J34" s="120"/>
      <c r="K34" s="120"/>
      <c r="L34" s="120"/>
      <c r="M34" s="120"/>
      <c r="N34" s="120"/>
      <c r="O34" s="120"/>
      <c r="P34" s="120"/>
      <c r="Q34" s="120"/>
      <c r="R34" s="120"/>
      <c r="S34" s="120"/>
    </row>
    <row r="35" spans="1:19" x14ac:dyDescent="0.25">
      <c r="A35" s="120"/>
      <c r="B35" s="120"/>
      <c r="C35" s="120"/>
      <c r="D35" s="120"/>
      <c r="E35" s="120"/>
      <c r="F35" s="120"/>
      <c r="G35" s="120"/>
      <c r="H35" s="120"/>
      <c r="I35" s="120"/>
      <c r="J35" s="120"/>
      <c r="K35" s="120"/>
      <c r="L35" s="120"/>
      <c r="M35" s="120"/>
      <c r="N35" s="120"/>
      <c r="O35" s="120"/>
      <c r="P35" s="120"/>
      <c r="Q35" s="120"/>
      <c r="R35" s="120"/>
      <c r="S35" s="120"/>
    </row>
    <row r="36" spans="1:19" x14ac:dyDescent="0.25">
      <c r="A36" s="120"/>
      <c r="B36" s="120"/>
      <c r="C36" s="120"/>
      <c r="D36" s="120"/>
      <c r="E36" s="120"/>
      <c r="F36" s="120"/>
      <c r="G36" s="120"/>
      <c r="H36" s="120"/>
      <c r="I36" s="120"/>
      <c r="J36" s="120"/>
      <c r="K36" s="120"/>
      <c r="L36" s="120"/>
      <c r="M36" s="120"/>
      <c r="N36" s="120"/>
      <c r="O36" s="120"/>
      <c r="P36" s="120"/>
      <c r="Q36" s="120"/>
      <c r="R36" s="120"/>
      <c r="S36" s="120"/>
    </row>
    <row r="37" spans="1:19" x14ac:dyDescent="0.25">
      <c r="A37" s="120"/>
      <c r="B37" s="120"/>
      <c r="C37" s="120"/>
      <c r="D37" s="120"/>
      <c r="E37" s="120"/>
      <c r="F37" s="120"/>
      <c r="G37" s="120"/>
      <c r="H37" s="120"/>
      <c r="I37" s="120"/>
      <c r="J37" s="120"/>
      <c r="K37" s="120"/>
      <c r="L37" s="120"/>
      <c r="M37" s="120"/>
      <c r="N37" s="120"/>
      <c r="O37" s="120"/>
      <c r="P37" s="120"/>
      <c r="Q37" s="120"/>
      <c r="R37" s="120"/>
      <c r="S37" s="120"/>
    </row>
    <row r="38" spans="1:19" x14ac:dyDescent="0.25">
      <c r="A38" s="120"/>
      <c r="B38" s="120"/>
      <c r="C38" s="120"/>
      <c r="D38" s="120"/>
      <c r="E38" s="120"/>
      <c r="F38" s="120"/>
      <c r="G38" s="120"/>
      <c r="H38" s="120"/>
      <c r="I38" s="120"/>
      <c r="J38" s="120"/>
      <c r="K38" s="120"/>
      <c r="L38" s="120"/>
      <c r="M38" s="120"/>
      <c r="N38" s="120"/>
      <c r="O38" s="120"/>
      <c r="P38" s="120"/>
      <c r="Q38" s="120"/>
      <c r="R38" s="120"/>
      <c r="S38" s="120"/>
    </row>
    <row r="39" spans="1:19" x14ac:dyDescent="0.25">
      <c r="A39" s="120"/>
      <c r="B39" s="120"/>
      <c r="C39" s="120"/>
      <c r="D39" s="120"/>
      <c r="E39" s="120"/>
      <c r="F39" s="120"/>
      <c r="G39" s="120"/>
      <c r="H39" s="120"/>
      <c r="I39" s="120"/>
      <c r="J39" s="120"/>
      <c r="K39" s="120"/>
      <c r="L39" s="120"/>
      <c r="M39" s="120"/>
      <c r="N39" s="120"/>
      <c r="O39" s="120"/>
      <c r="P39" s="120"/>
      <c r="Q39" s="120"/>
      <c r="R39" s="120"/>
      <c r="S39" s="120"/>
    </row>
    <row r="40" spans="1:19" x14ac:dyDescent="0.25">
      <c r="A40" s="120"/>
      <c r="B40" s="120"/>
      <c r="C40" s="120"/>
      <c r="D40" s="120"/>
      <c r="E40" s="120"/>
      <c r="F40" s="120"/>
      <c r="G40" s="120"/>
      <c r="H40" s="120"/>
      <c r="I40" s="120"/>
      <c r="J40" s="120"/>
      <c r="K40" s="120"/>
      <c r="L40" s="120"/>
      <c r="M40" s="120"/>
      <c r="N40" s="120"/>
      <c r="O40" s="120"/>
      <c r="P40" s="120"/>
      <c r="Q40" s="120"/>
      <c r="R40" s="120"/>
      <c r="S40" s="120"/>
    </row>
    <row r="41" spans="1:19" x14ac:dyDescent="0.25">
      <c r="A41" s="120"/>
      <c r="B41" s="120"/>
      <c r="C41" s="120"/>
      <c r="D41" s="120"/>
      <c r="E41" s="120"/>
      <c r="F41" s="120"/>
      <c r="G41" s="120"/>
      <c r="H41" s="120"/>
      <c r="I41" s="120"/>
      <c r="J41" s="120"/>
      <c r="K41" s="120"/>
      <c r="L41" s="120"/>
      <c r="M41" s="120"/>
      <c r="N41" s="120"/>
      <c r="O41" s="120"/>
      <c r="P41" s="120"/>
      <c r="Q41" s="120"/>
      <c r="R41" s="120"/>
      <c r="S41" s="120"/>
    </row>
    <row r="42" spans="1:19" x14ac:dyDescent="0.25">
      <c r="A42" s="120"/>
      <c r="B42" s="120"/>
      <c r="C42" s="120"/>
      <c r="D42" s="120"/>
      <c r="E42" s="120"/>
      <c r="F42" s="120"/>
      <c r="G42" s="120"/>
      <c r="H42" s="120"/>
      <c r="I42" s="120"/>
      <c r="J42" s="120"/>
      <c r="K42" s="120"/>
      <c r="L42" s="120"/>
      <c r="M42" s="120"/>
      <c r="N42" s="120"/>
      <c r="O42" s="120"/>
      <c r="P42" s="120"/>
      <c r="Q42" s="120"/>
      <c r="R42" s="120"/>
      <c r="S42" s="120"/>
    </row>
    <row r="43" spans="1:19" x14ac:dyDescent="0.25">
      <c r="A43" s="120"/>
      <c r="B43" s="120"/>
      <c r="C43" s="120"/>
      <c r="D43" s="120"/>
      <c r="E43" s="120"/>
      <c r="F43" s="120"/>
      <c r="G43" s="120"/>
      <c r="H43" s="120"/>
      <c r="I43" s="120"/>
      <c r="J43" s="120"/>
      <c r="K43" s="120"/>
      <c r="L43" s="120"/>
      <c r="M43" s="120"/>
      <c r="N43" s="120"/>
      <c r="O43" s="120"/>
      <c r="P43" s="120"/>
      <c r="Q43" s="120"/>
      <c r="R43" s="120"/>
      <c r="S43" s="120"/>
    </row>
    <row r="44" spans="1:19" x14ac:dyDescent="0.25">
      <c r="A44" s="120"/>
      <c r="B44" s="120"/>
      <c r="C44" s="120"/>
      <c r="D44" s="120"/>
      <c r="E44" s="120"/>
      <c r="F44" s="120"/>
      <c r="G44" s="120"/>
      <c r="H44" s="120"/>
      <c r="I44" s="120"/>
      <c r="J44" s="120"/>
      <c r="K44" s="120"/>
      <c r="L44" s="120"/>
      <c r="M44" s="120"/>
      <c r="N44" s="120"/>
      <c r="O44" s="120"/>
      <c r="P44" s="120"/>
      <c r="Q44" s="120"/>
      <c r="R44" s="120"/>
      <c r="S44" s="120"/>
    </row>
    <row r="45" spans="1:19" x14ac:dyDescent="0.25">
      <c r="A45" s="120"/>
      <c r="B45" s="120"/>
      <c r="C45" s="120"/>
      <c r="D45" s="120"/>
      <c r="E45" s="120"/>
      <c r="F45" s="120"/>
      <c r="G45" s="120"/>
      <c r="H45" s="120"/>
      <c r="I45" s="120"/>
      <c r="J45" s="120"/>
      <c r="K45" s="120"/>
      <c r="L45" s="120"/>
      <c r="M45" s="120"/>
      <c r="N45" s="120"/>
      <c r="O45" s="120"/>
      <c r="P45" s="120"/>
      <c r="Q45" s="120"/>
      <c r="R45" s="120"/>
      <c r="S45" s="120"/>
    </row>
    <row r="46" spans="1:19" x14ac:dyDescent="0.25">
      <c r="A46" s="120"/>
      <c r="B46" s="120"/>
      <c r="C46" s="120"/>
      <c r="D46" s="120"/>
      <c r="E46" s="120"/>
      <c r="F46" s="120"/>
      <c r="G46" s="120"/>
      <c r="H46" s="120"/>
      <c r="I46" s="120"/>
      <c r="J46" s="120"/>
      <c r="K46" s="120"/>
      <c r="L46" s="120"/>
      <c r="M46" s="120"/>
      <c r="N46" s="120"/>
      <c r="O46" s="120"/>
      <c r="P46" s="120"/>
      <c r="Q46" s="120"/>
      <c r="R46" s="120"/>
      <c r="S46" s="120"/>
    </row>
    <row r="47" spans="1:19" x14ac:dyDescent="0.25">
      <c r="A47" s="120"/>
      <c r="B47" s="120"/>
      <c r="C47" s="120"/>
      <c r="D47" s="120"/>
      <c r="E47" s="120"/>
      <c r="F47" s="120"/>
      <c r="G47" s="120"/>
      <c r="H47" s="120"/>
      <c r="I47" s="120"/>
      <c r="J47" s="120"/>
      <c r="K47" s="120"/>
      <c r="L47" s="120"/>
      <c r="M47" s="120"/>
      <c r="N47" s="120"/>
      <c r="O47" s="120"/>
      <c r="P47" s="120"/>
      <c r="Q47" s="120"/>
      <c r="R47" s="120"/>
      <c r="S47" s="120"/>
    </row>
    <row r="48" spans="1:19" x14ac:dyDescent="0.25">
      <c r="A48" s="120"/>
      <c r="B48" s="120"/>
      <c r="C48" s="120"/>
      <c r="D48" s="120"/>
      <c r="E48" s="120"/>
      <c r="F48" s="120"/>
      <c r="G48" s="120"/>
      <c r="H48" s="120"/>
      <c r="I48" s="120"/>
      <c r="J48" s="120"/>
      <c r="K48" s="120"/>
      <c r="L48" s="120"/>
      <c r="M48" s="120"/>
      <c r="N48" s="120"/>
      <c r="O48" s="120"/>
      <c r="P48" s="120"/>
      <c r="Q48" s="120"/>
      <c r="R48" s="120"/>
      <c r="S48" s="120"/>
    </row>
  </sheetData>
  <sheetProtection algorithmName="SHA-512" hashValue="BAMrQrDsMw6WdkmT4yNP1HjsNDsdqFP7kS3BML8Wrr6iYI8wFMU6FWpt+5wVYBj44rGXHKaZQcjNiC9kBr8YvQ==" saltValue="PWJ14qaKajc/z64EtybUyw==" spinCount="100000" sheet="1" objects="1" scenarios="1" selectLockedCells="1" selectUnlockedCells="1"/>
  <mergeCells count="2">
    <mergeCell ref="Q7:R18"/>
    <mergeCell ref="Q21:R3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Q22"/>
  <sheetViews>
    <sheetView showRowColHeaders="0" workbookViewId="0"/>
  </sheetViews>
  <sheetFormatPr defaultColWidth="0" defaultRowHeight="14.4" zeroHeight="1" x14ac:dyDescent="0.3"/>
  <cols>
    <col min="1" max="1" width="2.8984375" style="67" customWidth="1"/>
    <col min="2" max="3" width="8" style="67" customWidth="1"/>
    <col min="4" max="4" width="12.3984375" style="67" customWidth="1"/>
    <col min="5" max="7" width="19" style="67" customWidth="1"/>
    <col min="8" max="8" width="8" style="67" customWidth="1"/>
    <col min="9" max="9" width="17" style="67" customWidth="1"/>
    <col min="10" max="10" width="8" style="79" customWidth="1"/>
    <col min="11" max="11" width="14.59765625" style="79" customWidth="1"/>
    <col min="12" max="12" width="4" style="67" customWidth="1"/>
    <col min="13" max="17" width="0" style="67" hidden="1" customWidth="1"/>
    <col min="18" max="16384" width="8" style="67" hidden="1"/>
  </cols>
  <sheetData>
    <row r="1" spans="1:12" ht="6" customHeight="1" x14ac:dyDescent="0.3">
      <c r="A1" s="65"/>
      <c r="B1" s="65"/>
      <c r="C1" s="65"/>
      <c r="D1" s="65"/>
      <c r="E1" s="65"/>
      <c r="F1" s="65"/>
      <c r="G1" s="65"/>
      <c r="H1" s="65"/>
      <c r="I1" s="65"/>
      <c r="J1" s="66"/>
      <c r="K1" s="66"/>
      <c r="L1" s="65"/>
    </row>
    <row r="2" spans="1:12" ht="23.25" customHeight="1" x14ac:dyDescent="0.3">
      <c r="A2" s="65"/>
      <c r="B2" s="360" t="s">
        <v>80</v>
      </c>
      <c r="C2" s="360"/>
      <c r="D2" s="360"/>
      <c r="E2" s="360"/>
      <c r="F2" s="360"/>
      <c r="G2" s="360"/>
      <c r="H2" s="65"/>
      <c r="I2" s="358" t="s">
        <v>81</v>
      </c>
      <c r="J2" s="358"/>
      <c r="K2" s="358"/>
      <c r="L2" s="65"/>
    </row>
    <row r="3" spans="1:12" ht="33.75" customHeight="1" x14ac:dyDescent="0.3">
      <c r="A3" s="65"/>
      <c r="B3" s="361"/>
      <c r="C3" s="361"/>
      <c r="D3" s="361"/>
      <c r="E3" s="361"/>
      <c r="F3" s="361"/>
      <c r="G3" s="361"/>
      <c r="H3" s="65"/>
      <c r="I3" s="359"/>
      <c r="J3" s="359"/>
      <c r="K3" s="359"/>
      <c r="L3" s="65"/>
    </row>
    <row r="4" spans="1:12" s="72" customFormat="1" ht="66.75" customHeight="1" x14ac:dyDescent="0.35">
      <c r="A4" s="68"/>
      <c r="B4" s="365" t="s">
        <v>44</v>
      </c>
      <c r="C4" s="365"/>
      <c r="D4" s="365"/>
      <c r="E4" s="69" t="s">
        <v>45</v>
      </c>
      <c r="F4" s="69" t="s">
        <v>46</v>
      </c>
      <c r="G4" s="69" t="s">
        <v>47</v>
      </c>
      <c r="H4" s="70"/>
      <c r="I4" s="71" t="s">
        <v>44</v>
      </c>
      <c r="J4" s="69" t="s">
        <v>48</v>
      </c>
      <c r="K4" s="69" t="s">
        <v>49</v>
      </c>
      <c r="L4" s="68"/>
    </row>
    <row r="5" spans="1:12" x14ac:dyDescent="0.3">
      <c r="A5" s="65"/>
      <c r="B5" s="362" t="s">
        <v>50</v>
      </c>
      <c r="C5" s="363"/>
      <c r="D5" s="364"/>
      <c r="E5" s="73">
        <v>2.6</v>
      </c>
      <c r="F5" s="73">
        <v>5.4600000000000003E-2</v>
      </c>
      <c r="G5" s="74">
        <f>44/12000</f>
        <v>3.6666666666666666E-3</v>
      </c>
      <c r="H5" s="66"/>
      <c r="I5" s="75" t="s">
        <v>51</v>
      </c>
      <c r="J5" s="366" t="s">
        <v>52</v>
      </c>
      <c r="K5" s="367"/>
      <c r="L5" s="65"/>
    </row>
    <row r="6" spans="1:12" x14ac:dyDescent="0.3">
      <c r="A6" s="65"/>
      <c r="B6" s="362" t="s">
        <v>53</v>
      </c>
      <c r="C6" s="363"/>
      <c r="D6" s="364"/>
      <c r="E6" s="73">
        <v>2.6</v>
      </c>
      <c r="F6" s="73">
        <v>5.4600000000000003E-2</v>
      </c>
      <c r="G6" s="74">
        <f>44/12000</f>
        <v>3.6666666666666666E-3</v>
      </c>
      <c r="H6" s="66"/>
      <c r="I6" s="75" t="s">
        <v>54</v>
      </c>
      <c r="J6" s="73" t="s">
        <v>55</v>
      </c>
      <c r="K6" s="73">
        <v>11.4</v>
      </c>
      <c r="L6" s="65"/>
    </row>
    <row r="7" spans="1:12" x14ac:dyDescent="0.3">
      <c r="A7" s="65"/>
      <c r="B7" s="355" t="s">
        <v>51</v>
      </c>
      <c r="C7" s="356"/>
      <c r="D7" s="357"/>
      <c r="E7" s="73">
        <v>1</v>
      </c>
      <c r="F7" s="73">
        <v>5.0500000000000003E-2</v>
      </c>
      <c r="G7" s="74">
        <f t="shared" ref="G7:G17" si="0">44/12000</f>
        <v>3.6666666666666666E-3</v>
      </c>
      <c r="H7" s="66"/>
      <c r="I7" s="75" t="s">
        <v>56</v>
      </c>
      <c r="J7" s="73" t="s">
        <v>55</v>
      </c>
      <c r="K7" s="73">
        <v>11.3</v>
      </c>
      <c r="L7" s="65"/>
    </row>
    <row r="8" spans="1:12" x14ac:dyDescent="0.3">
      <c r="A8" s="65"/>
      <c r="B8" s="355" t="s">
        <v>54</v>
      </c>
      <c r="C8" s="356"/>
      <c r="D8" s="357"/>
      <c r="E8" s="73">
        <v>1</v>
      </c>
      <c r="F8" s="73">
        <v>7.3200000000000001E-2</v>
      </c>
      <c r="G8" s="74">
        <f t="shared" si="0"/>
        <v>3.6666666666666666E-3</v>
      </c>
      <c r="H8" s="66"/>
      <c r="I8" s="76" t="s">
        <v>57</v>
      </c>
      <c r="J8" s="77" t="s">
        <v>55</v>
      </c>
      <c r="K8" s="77">
        <v>10.6</v>
      </c>
      <c r="L8" s="65"/>
    </row>
    <row r="9" spans="1:12" x14ac:dyDescent="0.3">
      <c r="A9" s="65"/>
      <c r="B9" s="355" t="s">
        <v>56</v>
      </c>
      <c r="C9" s="356"/>
      <c r="D9" s="357"/>
      <c r="E9" s="73">
        <v>1</v>
      </c>
      <c r="F9" s="73">
        <v>7.3200000000000001E-2</v>
      </c>
      <c r="G9" s="74">
        <f t="shared" si="0"/>
        <v>3.6666666666666666E-3</v>
      </c>
      <c r="H9" s="66"/>
      <c r="I9" s="75" t="s">
        <v>58</v>
      </c>
      <c r="J9" s="73" t="s">
        <v>59</v>
      </c>
      <c r="K9" s="73">
        <v>8500</v>
      </c>
      <c r="L9" s="65"/>
    </row>
    <row r="10" spans="1:12" x14ac:dyDescent="0.3">
      <c r="A10" s="65"/>
      <c r="B10" s="355" t="s">
        <v>57</v>
      </c>
      <c r="C10" s="356"/>
      <c r="D10" s="357"/>
      <c r="E10" s="73">
        <v>1</v>
      </c>
      <c r="F10" s="73">
        <v>7.5800000000000006E-2</v>
      </c>
      <c r="G10" s="74">
        <f t="shared" si="0"/>
        <v>3.6666666666666666E-3</v>
      </c>
      <c r="H10" s="66"/>
      <c r="I10" s="75" t="s">
        <v>60</v>
      </c>
      <c r="J10" s="73" t="s">
        <v>61</v>
      </c>
      <c r="K10" s="73">
        <v>13.89</v>
      </c>
      <c r="L10" s="65"/>
    </row>
    <row r="11" spans="1:12" x14ac:dyDescent="0.3">
      <c r="A11" s="65"/>
      <c r="B11" s="355" t="s">
        <v>58</v>
      </c>
      <c r="C11" s="356"/>
      <c r="D11" s="357"/>
      <c r="E11" s="73">
        <v>1</v>
      </c>
      <c r="F11" s="73">
        <v>7.9399999999999998E-2</v>
      </c>
      <c r="G11" s="74">
        <f t="shared" si="0"/>
        <v>3.6666666666666666E-3</v>
      </c>
      <c r="H11" s="66"/>
      <c r="I11" s="75" t="s">
        <v>62</v>
      </c>
      <c r="J11" s="73" t="s">
        <v>55</v>
      </c>
      <c r="K11" s="73">
        <v>7.04</v>
      </c>
      <c r="L11" s="65"/>
    </row>
    <row r="12" spans="1:12" x14ac:dyDescent="0.3">
      <c r="A12" s="65"/>
      <c r="B12" s="355" t="s">
        <v>63</v>
      </c>
      <c r="C12" s="356"/>
      <c r="D12" s="357"/>
      <c r="E12" s="73">
        <v>1</v>
      </c>
      <c r="F12" s="73">
        <v>5.8500000000000003E-2</v>
      </c>
      <c r="G12" s="74">
        <f t="shared" si="0"/>
        <v>3.6666666666666666E-3</v>
      </c>
      <c r="H12" s="66"/>
      <c r="I12" s="75" t="s">
        <v>64</v>
      </c>
      <c r="J12" s="73" t="s">
        <v>59</v>
      </c>
      <c r="K12" s="73">
        <v>440</v>
      </c>
      <c r="L12" s="65"/>
    </row>
    <row r="13" spans="1:12" x14ac:dyDescent="0.3">
      <c r="A13" s="65"/>
      <c r="B13" s="355" t="s">
        <v>65</v>
      </c>
      <c r="C13" s="356"/>
      <c r="D13" s="357"/>
      <c r="E13" s="73">
        <v>1</v>
      </c>
      <c r="F13" s="73">
        <v>6.7299999999999999E-2</v>
      </c>
      <c r="G13" s="74">
        <f t="shared" si="0"/>
        <v>3.6666666666666666E-3</v>
      </c>
      <c r="H13" s="66"/>
      <c r="I13" s="75" t="s">
        <v>66</v>
      </c>
      <c r="J13" s="73" t="s">
        <v>67</v>
      </c>
      <c r="K13" s="73">
        <v>0.55000000000000004</v>
      </c>
      <c r="L13" s="65"/>
    </row>
    <row r="14" spans="1:12" x14ac:dyDescent="0.3">
      <c r="A14" s="65"/>
      <c r="B14" s="355" t="s">
        <v>68</v>
      </c>
      <c r="C14" s="356"/>
      <c r="D14" s="357"/>
      <c r="E14" s="73">
        <v>1</v>
      </c>
      <c r="F14" s="73">
        <v>7.5800000000000006E-2</v>
      </c>
      <c r="G14" s="74">
        <f t="shared" si="0"/>
        <v>3.6666666666666666E-3</v>
      </c>
      <c r="H14" s="66"/>
      <c r="I14" s="75" t="s">
        <v>69</v>
      </c>
      <c r="J14" s="73" t="s">
        <v>59</v>
      </c>
      <c r="K14" s="73">
        <v>203</v>
      </c>
      <c r="L14" s="65"/>
    </row>
    <row r="15" spans="1:12" x14ac:dyDescent="0.3">
      <c r="A15" s="65"/>
      <c r="B15" s="355" t="s">
        <v>70</v>
      </c>
      <c r="C15" s="356"/>
      <c r="D15" s="357"/>
      <c r="E15" s="73">
        <v>1</v>
      </c>
      <c r="F15" s="73">
        <v>0</v>
      </c>
      <c r="G15" s="74">
        <v>0</v>
      </c>
      <c r="H15" s="66"/>
      <c r="I15" s="75" t="s">
        <v>71</v>
      </c>
      <c r="J15" s="73" t="s">
        <v>67</v>
      </c>
      <c r="K15" s="73">
        <v>0.375</v>
      </c>
      <c r="L15" s="65"/>
    </row>
    <row r="16" spans="1:12" x14ac:dyDescent="0.3">
      <c r="A16" s="65"/>
      <c r="B16" s="362" t="s">
        <v>72</v>
      </c>
      <c r="C16" s="363"/>
      <c r="D16" s="364"/>
      <c r="E16" s="73">
        <v>2.6</v>
      </c>
      <c r="F16" s="73">
        <f>F5</f>
        <v>5.4600000000000003E-2</v>
      </c>
      <c r="G16" s="74">
        <f t="shared" si="0"/>
        <v>3.6666666666666666E-3</v>
      </c>
      <c r="H16" s="66"/>
      <c r="I16" s="65"/>
      <c r="J16" s="66"/>
      <c r="K16" s="66"/>
      <c r="L16" s="65"/>
    </row>
    <row r="17" spans="1:12" x14ac:dyDescent="0.3">
      <c r="A17" s="65"/>
      <c r="B17" s="355" t="s">
        <v>73</v>
      </c>
      <c r="C17" s="356"/>
      <c r="D17" s="357"/>
      <c r="E17" s="73">
        <v>2.6</v>
      </c>
      <c r="F17" s="73">
        <f>F5</f>
        <v>5.4600000000000003E-2</v>
      </c>
      <c r="G17" s="74">
        <f t="shared" si="0"/>
        <v>3.6666666666666666E-3</v>
      </c>
      <c r="H17" s="66"/>
      <c r="I17" s="65"/>
      <c r="J17" s="66"/>
      <c r="K17" s="66"/>
      <c r="L17" s="65"/>
    </row>
    <row r="18" spans="1:12" x14ac:dyDescent="0.3">
      <c r="A18" s="65"/>
      <c r="B18" s="87" t="s">
        <v>78</v>
      </c>
      <c r="C18" s="65"/>
      <c r="D18" s="65"/>
      <c r="E18" s="65"/>
      <c r="F18" s="65"/>
      <c r="G18" s="65"/>
      <c r="H18" s="65"/>
      <c r="I18" s="65"/>
      <c r="J18" s="66"/>
      <c r="K18" s="66"/>
      <c r="L18" s="65"/>
    </row>
    <row r="19" spans="1:12" x14ac:dyDescent="0.3">
      <c r="A19" s="65"/>
      <c r="B19" s="78"/>
      <c r="C19" s="65"/>
      <c r="D19" s="65"/>
      <c r="E19" s="65"/>
      <c r="F19" s="65"/>
      <c r="G19" s="65"/>
      <c r="H19" s="65"/>
      <c r="I19" s="65"/>
      <c r="J19" s="66"/>
      <c r="K19" s="66"/>
      <c r="L19" s="65"/>
    </row>
    <row r="20" spans="1:12" x14ac:dyDescent="0.3">
      <c r="A20" s="65"/>
      <c r="B20" s="65"/>
      <c r="C20" s="65"/>
      <c r="D20" s="65"/>
      <c r="E20" s="65"/>
      <c r="F20" s="65"/>
      <c r="G20" s="65"/>
      <c r="H20" s="65"/>
      <c r="I20" s="65"/>
      <c r="J20" s="66"/>
      <c r="K20" s="66"/>
      <c r="L20" s="65"/>
    </row>
    <row r="21" spans="1:12" x14ac:dyDescent="0.3">
      <c r="A21" s="65"/>
      <c r="B21" s="65"/>
      <c r="C21" s="65"/>
      <c r="D21" s="65"/>
      <c r="E21" s="65"/>
      <c r="F21" s="65"/>
      <c r="G21" s="65"/>
      <c r="H21" s="65"/>
      <c r="I21" s="65"/>
      <c r="J21" s="66"/>
      <c r="K21" s="66"/>
      <c r="L21" s="65"/>
    </row>
    <row r="22" spans="1:12" x14ac:dyDescent="0.3">
      <c r="A22" s="65"/>
      <c r="B22" s="65"/>
      <c r="C22" s="65"/>
      <c r="D22" s="65"/>
      <c r="E22" s="65"/>
      <c r="F22" s="65"/>
      <c r="G22" s="65"/>
      <c r="H22" s="65"/>
      <c r="I22" s="65"/>
      <c r="J22" s="66"/>
      <c r="K22" s="66"/>
      <c r="L22" s="65"/>
    </row>
  </sheetData>
  <sheetProtection password="C492" sheet="1" objects="1" scenarios="1" selectLockedCells="1" selectUnlockedCells="1"/>
  <mergeCells count="17">
    <mergeCell ref="I2:K3"/>
    <mergeCell ref="B2:G3"/>
    <mergeCell ref="B14:D14"/>
    <mergeCell ref="B15:D15"/>
    <mergeCell ref="B16:D16"/>
    <mergeCell ref="B4:D4"/>
    <mergeCell ref="B5:D5"/>
    <mergeCell ref="J5:K5"/>
    <mergeCell ref="B6:D6"/>
    <mergeCell ref="B7:D7"/>
    <mergeCell ref="B17:D17"/>
    <mergeCell ref="B8:D8"/>
    <mergeCell ref="B9:D9"/>
    <mergeCell ref="B10:D10"/>
    <mergeCell ref="B11:D11"/>
    <mergeCell ref="B12:D12"/>
    <mergeCell ref="B13:D1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N38" sqref="N38"/>
    </sheetView>
  </sheetViews>
  <sheetFormatPr defaultRowHeight="13.8"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Why NOVEM</vt:lpstr>
      <vt:lpstr>2. Enter your info here</vt:lpstr>
      <vt:lpstr>2. Example - Discont product</vt:lpstr>
      <vt:lpstr>2. Example - New product</vt:lpstr>
      <vt:lpstr>3. Finding yellow info</vt:lpstr>
      <vt:lpstr>4. Calculating primary energy</vt:lpstr>
      <vt:lpstr>Free for your calculations</vt:lpstr>
    </vt:vector>
  </TitlesOfParts>
  <Company>SLR Consulting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jgartside</dc:creator>
  <cp:lastModifiedBy>Lucinda Peart</cp:lastModifiedBy>
  <dcterms:created xsi:type="dcterms:W3CDTF">2016-02-26T08:38:52Z</dcterms:created>
  <dcterms:modified xsi:type="dcterms:W3CDTF">2022-04-11T13:59:11Z</dcterms:modified>
</cp:coreProperties>
</file>