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.bisschops\Dropbox\Projecten\Schakel 025 - Database\3 - Documenten klaar voor eindredactie en opmaak\"/>
    </mc:Choice>
  </mc:AlternateContent>
  <xr:revisionPtr revIDLastSave="0" documentId="8_{5EA88F19-7189-4DAB-9CEA-0FC408334F1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leiding" sheetId="1" r:id="rId1"/>
    <sheet name="Voorbeeld begrot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8" i="2" l="1"/>
  <c r="H78" i="2" s="1"/>
  <c r="I78" i="2" s="1"/>
  <c r="H77" i="2"/>
  <c r="I77" i="2" s="1"/>
  <c r="F77" i="2"/>
  <c r="F76" i="2"/>
  <c r="F79" i="2" s="1"/>
  <c r="F72" i="2"/>
  <c r="H72" i="2" s="1"/>
  <c r="I72" i="2" s="1"/>
  <c r="H71" i="2"/>
  <c r="I71" i="2" s="1"/>
  <c r="F71" i="2"/>
  <c r="F70" i="2"/>
  <c r="H70" i="2" s="1"/>
  <c r="H73" i="2" s="1"/>
  <c r="F66" i="2"/>
  <c r="H66" i="2" s="1"/>
  <c r="I66" i="2" s="1"/>
  <c r="H65" i="2"/>
  <c r="I65" i="2" s="1"/>
  <c r="F65" i="2"/>
  <c r="F64" i="2"/>
  <c r="H64" i="2" s="1"/>
  <c r="F63" i="2"/>
  <c r="F62" i="2"/>
  <c r="H62" i="2" s="1"/>
  <c r="H52" i="2"/>
  <c r="I52" i="2" s="1"/>
  <c r="F52" i="2"/>
  <c r="F51" i="2"/>
  <c r="H51" i="2" s="1"/>
  <c r="F50" i="2"/>
  <c r="F49" i="2"/>
  <c r="H49" i="2" s="1"/>
  <c r="I49" i="2" s="1"/>
  <c r="H48" i="2"/>
  <c r="F48" i="2"/>
  <c r="F53" i="2" s="1"/>
  <c r="F47" i="2"/>
  <c r="I43" i="2"/>
  <c r="H43" i="2"/>
  <c r="F43" i="2"/>
  <c r="H42" i="2"/>
  <c r="I42" i="2" s="1"/>
  <c r="F42" i="2"/>
  <c r="F41" i="2"/>
  <c r="F40" i="2"/>
  <c r="I39" i="2"/>
  <c r="H39" i="2"/>
  <c r="F39" i="2"/>
  <c r="H38" i="2"/>
  <c r="I38" i="2" s="1"/>
  <c r="F38" i="2"/>
  <c r="F34" i="2"/>
  <c r="I33" i="2"/>
  <c r="H33" i="2"/>
  <c r="F33" i="2"/>
  <c r="H32" i="2"/>
  <c r="I32" i="2" s="1"/>
  <c r="F32" i="2"/>
  <c r="F31" i="2"/>
  <c r="H31" i="2" s="1"/>
  <c r="F30" i="2"/>
  <c r="I29" i="2"/>
  <c r="H29" i="2"/>
  <c r="F29" i="2"/>
  <c r="F25" i="2"/>
  <c r="F24" i="2"/>
  <c r="I23" i="2"/>
  <c r="H23" i="2"/>
  <c r="F23" i="2"/>
  <c r="H22" i="2"/>
  <c r="I22" i="2" s="1"/>
  <c r="F22" i="2"/>
  <c r="F21" i="2"/>
  <c r="H21" i="2" s="1"/>
  <c r="F20" i="2"/>
  <c r="F26" i="2" s="1"/>
  <c r="I19" i="2"/>
  <c r="H19" i="2"/>
  <c r="F19" i="2"/>
  <c r="F15" i="2"/>
  <c r="F14" i="2"/>
  <c r="F16" i="2" s="1"/>
  <c r="I13" i="2"/>
  <c r="H13" i="2"/>
  <c r="F13" i="2"/>
  <c r="F9" i="2"/>
  <c r="F8" i="2"/>
  <c r="I7" i="2"/>
  <c r="H7" i="2"/>
  <c r="F7" i="2"/>
  <c r="H6" i="2"/>
  <c r="I6" i="2" s="1"/>
  <c r="F6" i="2"/>
  <c r="F5" i="2"/>
  <c r="F10" i="2" s="1"/>
  <c r="I8" i="2" l="1"/>
  <c r="I24" i="2"/>
  <c r="I25" i="2"/>
  <c r="I30" i="2"/>
  <c r="I50" i="2"/>
  <c r="I62" i="2"/>
  <c r="F35" i="2"/>
  <c r="H5" i="2"/>
  <c r="H9" i="2"/>
  <c r="I9" i="2" s="1"/>
  <c r="H15" i="2"/>
  <c r="I15" i="2" s="1"/>
  <c r="H25" i="2"/>
  <c r="H41" i="2"/>
  <c r="I41" i="2" s="1"/>
  <c r="F44" i="2"/>
  <c r="F56" i="2" s="1"/>
  <c r="H47" i="2"/>
  <c r="I47" i="2" s="1"/>
  <c r="F67" i="2"/>
  <c r="F73" i="2"/>
  <c r="F82" i="2" s="1"/>
  <c r="F85" i="2" s="1"/>
  <c r="H76" i="2"/>
  <c r="H79" i="2" s="1"/>
  <c r="I5" i="2"/>
  <c r="H8" i="2"/>
  <c r="H14" i="2"/>
  <c r="H20" i="2"/>
  <c r="H26" i="2" s="1"/>
  <c r="I21" i="2"/>
  <c r="H24" i="2"/>
  <c r="H30" i="2"/>
  <c r="I31" i="2"/>
  <c r="H34" i="2"/>
  <c r="I34" i="2" s="1"/>
  <c r="H40" i="2"/>
  <c r="H44" i="2" s="1"/>
  <c r="H50" i="2"/>
  <c r="H53" i="2" s="1"/>
  <c r="I51" i="2"/>
  <c r="H63" i="2"/>
  <c r="H67" i="2" s="1"/>
  <c r="I64" i="2"/>
  <c r="I70" i="2"/>
  <c r="I73" i="2" s="1"/>
  <c r="I76" i="2"/>
  <c r="I79" i="2" s="1"/>
  <c r="I48" i="2"/>
  <c r="I53" i="2" s="1"/>
  <c r="I14" i="2"/>
  <c r="I16" i="2" s="1"/>
  <c r="F57" i="2" l="1"/>
  <c r="F58" i="2" s="1"/>
  <c r="F86" i="2" s="1"/>
  <c r="F87" i="2" s="1"/>
  <c r="I35" i="2"/>
  <c r="H82" i="2"/>
  <c r="H85" i="2" s="1"/>
  <c r="H35" i="2"/>
  <c r="H56" i="2" s="1"/>
  <c r="H16" i="2"/>
  <c r="H10" i="2"/>
  <c r="I40" i="2"/>
  <c r="I44" i="2" s="1"/>
  <c r="I56" i="2" s="1"/>
  <c r="I10" i="2"/>
  <c r="I63" i="2"/>
  <c r="I20" i="2"/>
  <c r="I26" i="2" s="1"/>
  <c r="I67" i="2"/>
  <c r="I82" i="2" s="1"/>
  <c r="I85" i="2" s="1"/>
  <c r="H57" i="2" l="1"/>
  <c r="H58" i="2" s="1"/>
  <c r="H86" i="2" s="1"/>
  <c r="H87" i="2" s="1"/>
  <c r="I58" i="2"/>
  <c r="I86" i="2" s="1"/>
  <c r="I87" i="2" s="1"/>
  <c r="I57" i="2"/>
</calcChain>
</file>

<file path=xl/sharedStrings.xml><?xml version="1.0" encoding="utf-8"?>
<sst xmlns="http://schemas.openxmlformats.org/spreadsheetml/2006/main" count="198" uniqueCount="99">
  <si>
    <t>Schakel025 - Voorbeeld uitgebreidere projectbegroting</t>
  </si>
  <si>
    <t>KOSTEN</t>
  </si>
  <si>
    <t>Programma</t>
  </si>
  <si>
    <t>De backoffice voor Arnhemse cultuurinitiatieven en projecten</t>
  </si>
  <si>
    <t xml:space="preserve">info@schakel025.in </t>
  </si>
  <si>
    <t>Aantal</t>
  </si>
  <si>
    <t>Eenheid</t>
  </si>
  <si>
    <t>Prijs per eenheid</t>
  </si>
  <si>
    <t>Exclusief btw</t>
  </si>
  <si>
    <t>Btw %</t>
  </si>
  <si>
    <t>Btw</t>
  </si>
  <si>
    <t>Inclusief btw</t>
  </si>
  <si>
    <t>Muzikant - X</t>
  </si>
  <si>
    <t>stuk</t>
  </si>
  <si>
    <t>www.facebook.com/schakel025</t>
  </si>
  <si>
    <t>Voorbeeld uitgebreidere projectbegroting</t>
  </si>
  <si>
    <t>Op het tweede tabblad vind je een voorbeeld van een uitgebreide projectbegroting. Deze kan je gebruiken om de kosten</t>
  </si>
  <si>
    <t>en inkomsten van jouw initiatief of project inichtelijk te maken.</t>
  </si>
  <si>
    <t>De genoemde posten zijn voorbeelden maar het staat je natuurlijk vrij om dit aan te passen aan jouw eigen initiatief of project.</t>
  </si>
  <si>
    <t>Mocht je vanuit jouw expertise zelf over kennis beschikken die bij dit onderwerp zou passen, of zie je mogelijkheden tot de verbetering</t>
  </si>
  <si>
    <t xml:space="preserve">van deze tekst, dan zien we jouw bericht graag tegemoet via info@schakel025.in. </t>
  </si>
  <si>
    <t>DJ - B</t>
  </si>
  <si>
    <t>Kunstenaar - C</t>
  </si>
  <si>
    <t>Dichter - D</t>
  </si>
  <si>
    <t>Presentator</t>
  </si>
  <si>
    <t>Totaal programma</t>
  </si>
  <si>
    <t>Programmaondersteuning</t>
  </si>
  <si>
    <t>Hotel</t>
  </si>
  <si>
    <t>nachten</t>
  </si>
  <si>
    <t>Artiestencatering</t>
  </si>
  <si>
    <t>Couverts</t>
  </si>
  <si>
    <t>Boekingfees</t>
  </si>
  <si>
    <t>Totaal programmaondersteuning</t>
  </si>
  <si>
    <t>Communicatie</t>
  </si>
  <si>
    <t>Ontwerp</t>
  </si>
  <si>
    <t>uur</t>
  </si>
  <si>
    <t>Website</t>
  </si>
  <si>
    <t>Posters</t>
  </si>
  <si>
    <t>200 stuks</t>
  </si>
  <si>
    <t>Flyers</t>
  </si>
  <si>
    <t>1000 stuks</t>
  </si>
  <si>
    <t>Sociale media</t>
  </si>
  <si>
    <t>advertenties</t>
  </si>
  <si>
    <t>Fotografie</t>
  </si>
  <si>
    <t>Aftermovie</t>
  </si>
  <si>
    <t>Totaal communicatie</t>
  </si>
  <si>
    <t>Productie en materialen</t>
  </si>
  <si>
    <t>Inkoop hout</t>
  </si>
  <si>
    <t>m2</t>
  </si>
  <si>
    <t>Huur vrachtwagen</t>
  </si>
  <si>
    <t>dagen</t>
  </si>
  <si>
    <t>Hekwerk</t>
  </si>
  <si>
    <t>28 stuks</t>
  </si>
  <si>
    <t>Decoratie</t>
  </si>
  <si>
    <t>Verf</t>
  </si>
  <si>
    <t>liter</t>
  </si>
  <si>
    <t>Licht en geluid</t>
  </si>
  <si>
    <t>vaste prijs</t>
  </si>
  <si>
    <t>Totaal productie en materialen</t>
  </si>
  <si>
    <t>Personele lasten</t>
  </si>
  <si>
    <t>Voorbereiding organisatie</t>
  </si>
  <si>
    <t>Productieleider op locatie</t>
  </si>
  <si>
    <t>Communicatiemedewerker</t>
  </si>
  <si>
    <t>Administratie</t>
  </si>
  <si>
    <t>Barpersoneel</t>
  </si>
  <si>
    <t>Vrijwilligers</t>
  </si>
  <si>
    <t>Totaal personele lasten</t>
  </si>
  <si>
    <t>Algemeen en overhead</t>
  </si>
  <si>
    <t>Vergunning</t>
  </si>
  <si>
    <t>Print- en lamineerkosten</t>
  </si>
  <si>
    <t>Inkoop consumpties</t>
  </si>
  <si>
    <t>Huur kantoor</t>
  </si>
  <si>
    <t>maanden</t>
  </si>
  <si>
    <t>Crewcatering</t>
  </si>
  <si>
    <t>couverts</t>
  </si>
  <si>
    <t>Bedankje partners</t>
  </si>
  <si>
    <t>Totaal subsidiabele kosten</t>
  </si>
  <si>
    <t>Onvoorziene kosten (5%)</t>
  </si>
  <si>
    <t>Totaal subsidiabele kosten inclusief onvoorzien</t>
  </si>
  <si>
    <t>Inkomsten</t>
  </si>
  <si>
    <t>Publieksinkomsten</t>
  </si>
  <si>
    <t>Inkomsten horeca</t>
  </si>
  <si>
    <t>Merchandise</t>
  </si>
  <si>
    <t>Kaartverkoop volwassenen</t>
  </si>
  <si>
    <t>Kaartverkoop kinderen</t>
  </si>
  <si>
    <t>Inkomsten toilet en garderobe</t>
  </si>
  <si>
    <t>Totaal publieksinkomsten</t>
  </si>
  <si>
    <t>Sponsoring</t>
  </si>
  <si>
    <t>Bedrijf 1</t>
  </si>
  <si>
    <t>Bedrijf 2</t>
  </si>
  <si>
    <t>Bedrijf 3</t>
  </si>
  <si>
    <t>Totaal sponsoring</t>
  </si>
  <si>
    <t>Subsidies en fondsen</t>
  </si>
  <si>
    <t>Bijdrage gemeente Arnhem</t>
  </si>
  <si>
    <t>Bijdrage Provincie Gelderland</t>
  </si>
  <si>
    <t>Bijdrage VSB fonds</t>
  </si>
  <si>
    <t>Totalen</t>
  </si>
  <si>
    <t>Totaal inkomsten</t>
  </si>
  <si>
    <t>Resultaat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</si>
</sst>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>
    <font>
      <sz val="11"/>
      <color rgb="FF000000"/>
      <name val="Calibri"/>
    </font>
    <font>
      <b/>
      <u/>
      <sz val="11"/>
      <color rgb="FF000000"/>
      <name val="Calibri"/>
    </font>
    <font>
      <sz val="11"/>
      <name val="Calibri"/>
    </font>
    <font>
      <b/>
      <u/>
      <sz val="11"/>
      <color rgb="FF000000"/>
      <name val="Calibri"/>
    </font>
    <font>
      <b/>
      <i/>
      <sz val="11"/>
      <color rgb="FF000000"/>
      <name val="Calibri"/>
    </font>
    <font>
      <u/>
      <sz val="11"/>
      <color rgb="FF0000FF"/>
      <name val="Calibri"/>
    </font>
    <font>
      <b/>
      <u/>
      <sz val="11"/>
      <name val="Calibri"/>
    </font>
    <font>
      <i/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/>
    <xf numFmtId="0" fontId="3" fillId="3" borderId="1" xfId="0" applyFont="1" applyFill="1" applyBorder="1"/>
    <xf numFmtId="0" fontId="0" fillId="3" borderId="1" xfId="0" applyFont="1" applyFill="1" applyBorder="1"/>
    <xf numFmtId="0" fontId="4" fillId="3" borderId="1" xfId="0" applyFont="1" applyFill="1" applyBorder="1"/>
    <xf numFmtId="0" fontId="5" fillId="2" borderId="1" xfId="0" applyFont="1" applyFill="1" applyBorder="1"/>
    <xf numFmtId="44" fontId="0" fillId="3" borderId="1" xfId="0" applyNumberFormat="1" applyFont="1" applyFill="1" applyBorder="1"/>
    <xf numFmtId="0" fontId="6" fillId="2" borderId="1" xfId="0" applyFont="1" applyFill="1" applyBorder="1"/>
    <xf numFmtId="9" fontId="0" fillId="3" borderId="1" xfId="0" applyNumberFormat="1" applyFont="1" applyFill="1" applyBorder="1"/>
    <xf numFmtId="0" fontId="0" fillId="2" borderId="1" xfId="0" applyFont="1" applyFill="1" applyBorder="1"/>
    <xf numFmtId="44" fontId="0" fillId="3" borderId="2" xfId="0" applyNumberFormat="1" applyFont="1" applyFill="1" applyBorder="1"/>
    <xf numFmtId="0" fontId="7" fillId="3" borderId="1" xfId="0" applyFont="1" applyFill="1" applyBorder="1"/>
    <xf numFmtId="0" fontId="8" fillId="3" borderId="1" xfId="0" applyFont="1" applyFill="1" applyBorder="1"/>
    <xf numFmtId="0" fontId="0" fillId="4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52600" cy="2009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facebook.com/schakel025" TargetMode="External"/><Relationship Id="rId1" Type="http://schemas.openxmlformats.org/officeDocument/2006/relationships/hyperlink" Target="mailto:info@schakel025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abSelected="1" workbookViewId="0"/>
  </sheetViews>
  <sheetFormatPr defaultColWidth="14.42578125" defaultRowHeight="15" customHeight="1"/>
  <cols>
    <col min="1" max="26" width="8.7109375" customWidth="1"/>
  </cols>
  <sheetData>
    <row r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s="2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>
      <c r="A13" s="6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>
      <c r="A14" s="6" t="s">
        <v>14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>
      <c r="A16" s="8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>
      <c r="A17" s="2" t="s">
        <v>16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>
      <c r="A18" s="2" t="s">
        <v>17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>
      <c r="A20" s="2" t="s">
        <v>18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5.75" customHeight="1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5.75" customHeight="1">
      <c r="A22" s="2" t="s">
        <v>19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5.75" customHeight="1">
      <c r="A23" s="2" t="s">
        <v>20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5.75" customHeight="1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5.75" customHeight="1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ht="15.75" customHeight="1"/>
    <row r="37" spans="1:14" ht="15.75" customHeight="1"/>
    <row r="38" spans="1:14" ht="15.75" customHeight="1"/>
    <row r="39" spans="1:14" ht="15.75" customHeight="1"/>
    <row r="40" spans="1:14" ht="15.75" customHeight="1"/>
    <row r="41" spans="1:14" ht="15.75" customHeight="1"/>
    <row r="42" spans="1:14" ht="15.75" customHeight="1"/>
    <row r="43" spans="1:14" ht="15.75" customHeight="1"/>
    <row r="44" spans="1:14" ht="15.75" customHeight="1"/>
    <row r="45" spans="1:14" ht="15.75" customHeight="1"/>
    <row r="46" spans="1:14" ht="15.75" customHeight="1"/>
    <row r="47" spans="1:14" ht="15.75" customHeight="1"/>
    <row r="48" spans="1:1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A13" r:id="rId1" xr:uid="{00000000-0004-0000-0000-000000000000}"/>
    <hyperlink ref="A14" r:id="rId2" xr:uid="{00000000-0004-0000-0000-000001000000}"/>
  </hyperlinks>
  <pageMargins left="0.7" right="0.7" top="0.75" bottom="0.75" header="0" footer="0"/>
  <pageSetup paperSize="9"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00"/>
  <sheetViews>
    <sheetView workbookViewId="0"/>
  </sheetViews>
  <sheetFormatPr defaultColWidth="14.42578125" defaultRowHeight="15" customHeight="1"/>
  <cols>
    <col min="1" max="1" width="3.140625" customWidth="1"/>
    <col min="2" max="2" width="41.7109375" customWidth="1"/>
    <col min="3" max="3" width="7.42578125" customWidth="1"/>
    <col min="4" max="4" width="12.28515625" customWidth="1"/>
    <col min="5" max="5" width="16.28515625" customWidth="1"/>
    <col min="6" max="6" width="14.42578125" customWidth="1"/>
    <col min="7" max="8" width="11.140625" customWidth="1"/>
    <col min="9" max="9" width="12.42578125" customWidth="1"/>
    <col min="10" max="26" width="8.7109375" customWidth="1"/>
  </cols>
  <sheetData>
    <row r="1" spans="1:9">
      <c r="A1" s="1" t="s">
        <v>0</v>
      </c>
    </row>
    <row r="2" spans="1:9">
      <c r="A2" s="1"/>
    </row>
    <row r="3" spans="1:9">
      <c r="A3" s="3" t="s">
        <v>1</v>
      </c>
      <c r="B3" s="4"/>
      <c r="C3" s="4"/>
      <c r="D3" s="4"/>
      <c r="E3" s="4"/>
      <c r="F3" s="4"/>
      <c r="G3" s="4"/>
      <c r="H3" s="4"/>
      <c r="I3" s="4"/>
    </row>
    <row r="4" spans="1:9">
      <c r="A4" s="5" t="s">
        <v>2</v>
      </c>
      <c r="B4" s="4"/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spans="1:9">
      <c r="A5" s="4"/>
      <c r="B5" s="4" t="s">
        <v>12</v>
      </c>
      <c r="C5" s="4">
        <v>1</v>
      </c>
      <c r="D5" s="4" t="s">
        <v>13</v>
      </c>
      <c r="E5" s="7">
        <v>1000</v>
      </c>
      <c r="F5" s="7">
        <f t="shared" ref="F5:F9" si="0">C5*E5</f>
        <v>1000</v>
      </c>
      <c r="G5" s="9">
        <v>0.09</v>
      </c>
      <c r="H5" s="7">
        <f t="shared" ref="H5:H9" si="1">G5*F5</f>
        <v>90</v>
      </c>
      <c r="I5" s="7">
        <f t="shared" ref="I5:I9" si="2">F5+H5</f>
        <v>1090</v>
      </c>
    </row>
    <row r="6" spans="1:9">
      <c r="A6" s="4"/>
      <c r="B6" s="4" t="s">
        <v>21</v>
      </c>
      <c r="C6" s="4">
        <v>1</v>
      </c>
      <c r="D6" s="4" t="s">
        <v>13</v>
      </c>
      <c r="E6" s="7">
        <v>500</v>
      </c>
      <c r="F6" s="7">
        <f t="shared" si="0"/>
        <v>500</v>
      </c>
      <c r="G6" s="9">
        <v>0.09</v>
      </c>
      <c r="H6" s="7">
        <f t="shared" si="1"/>
        <v>45</v>
      </c>
      <c r="I6" s="7">
        <f t="shared" si="2"/>
        <v>545</v>
      </c>
    </row>
    <row r="7" spans="1:9">
      <c r="A7" s="4"/>
      <c r="B7" s="4" t="s">
        <v>22</v>
      </c>
      <c r="C7" s="4">
        <v>1</v>
      </c>
      <c r="D7" s="4" t="s">
        <v>13</v>
      </c>
      <c r="E7" s="7">
        <v>1000</v>
      </c>
      <c r="F7" s="7">
        <f t="shared" si="0"/>
        <v>1000</v>
      </c>
      <c r="G7" s="9">
        <v>0.09</v>
      </c>
      <c r="H7" s="7">
        <f t="shared" si="1"/>
        <v>90</v>
      </c>
      <c r="I7" s="7">
        <f t="shared" si="2"/>
        <v>1090</v>
      </c>
    </row>
    <row r="8" spans="1:9">
      <c r="A8" s="4"/>
      <c r="B8" s="4" t="s">
        <v>23</v>
      </c>
      <c r="C8" s="4">
        <v>1</v>
      </c>
      <c r="D8" s="4" t="s">
        <v>13</v>
      </c>
      <c r="E8" s="7">
        <v>500</v>
      </c>
      <c r="F8" s="7">
        <f t="shared" si="0"/>
        <v>500</v>
      </c>
      <c r="G8" s="9">
        <v>0.09</v>
      </c>
      <c r="H8" s="7">
        <f t="shared" si="1"/>
        <v>45</v>
      </c>
      <c r="I8" s="7">
        <f t="shared" si="2"/>
        <v>545</v>
      </c>
    </row>
    <row r="9" spans="1:9">
      <c r="A9" s="4"/>
      <c r="B9" s="4" t="s">
        <v>24</v>
      </c>
      <c r="C9" s="4">
        <v>1</v>
      </c>
      <c r="D9" s="4" t="s">
        <v>13</v>
      </c>
      <c r="E9" s="7">
        <v>250</v>
      </c>
      <c r="F9" s="11">
        <f t="shared" si="0"/>
        <v>250</v>
      </c>
      <c r="G9" s="9">
        <v>0.21</v>
      </c>
      <c r="H9" s="11">
        <f t="shared" si="1"/>
        <v>52.5</v>
      </c>
      <c r="I9" s="11">
        <f t="shared" si="2"/>
        <v>302.5</v>
      </c>
    </row>
    <row r="10" spans="1:9">
      <c r="A10" s="12" t="s">
        <v>25</v>
      </c>
      <c r="B10" s="4"/>
      <c r="C10" s="4"/>
      <c r="D10" s="4"/>
      <c r="E10" s="4"/>
      <c r="F10" s="7">
        <f>SUM(F5:F9)</f>
        <v>3250</v>
      </c>
      <c r="G10" s="9"/>
      <c r="H10" s="7">
        <f t="shared" ref="H10:I10" si="3">SUM(H5:H9)</f>
        <v>322.5</v>
      </c>
      <c r="I10" s="7">
        <f t="shared" si="3"/>
        <v>3572.5</v>
      </c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pans="1:9">
      <c r="A12" s="5" t="s">
        <v>26</v>
      </c>
      <c r="B12" s="4"/>
      <c r="C12" s="4" t="s">
        <v>5</v>
      </c>
      <c r="D12" s="4" t="s">
        <v>6</v>
      </c>
      <c r="E12" s="4" t="s">
        <v>7</v>
      </c>
      <c r="F12" s="4" t="s">
        <v>8</v>
      </c>
      <c r="G12" s="4" t="s">
        <v>9</v>
      </c>
      <c r="H12" s="4" t="s">
        <v>10</v>
      </c>
      <c r="I12" s="4" t="s">
        <v>11</v>
      </c>
    </row>
    <row r="13" spans="1:9">
      <c r="A13" s="4"/>
      <c r="B13" s="4" t="s">
        <v>27</v>
      </c>
      <c r="C13" s="4">
        <v>4</v>
      </c>
      <c r="D13" s="4" t="s">
        <v>28</v>
      </c>
      <c r="E13" s="7">
        <v>175</v>
      </c>
      <c r="F13" s="7">
        <f t="shared" ref="F13:F15" si="4">C13*E13</f>
        <v>700</v>
      </c>
      <c r="G13" s="9">
        <v>0.09</v>
      </c>
      <c r="H13" s="7">
        <f t="shared" ref="H13:H15" si="5">G13*F13</f>
        <v>63</v>
      </c>
      <c r="I13" s="7">
        <f t="shared" ref="I13:I15" si="6">F13+H13</f>
        <v>763</v>
      </c>
    </row>
    <row r="14" spans="1:9">
      <c r="A14" s="4"/>
      <c r="B14" s="4" t="s">
        <v>29</v>
      </c>
      <c r="C14" s="4">
        <v>80</v>
      </c>
      <c r="D14" s="4" t="s">
        <v>30</v>
      </c>
      <c r="E14" s="7">
        <v>5</v>
      </c>
      <c r="F14" s="7">
        <f t="shared" si="4"/>
        <v>400</v>
      </c>
      <c r="G14" s="9">
        <v>0.21</v>
      </c>
      <c r="H14" s="7">
        <f t="shared" si="5"/>
        <v>84</v>
      </c>
      <c r="I14" s="7">
        <f t="shared" si="6"/>
        <v>484</v>
      </c>
    </row>
    <row r="15" spans="1:9">
      <c r="A15" s="4"/>
      <c r="B15" s="4" t="s">
        <v>31</v>
      </c>
      <c r="C15" s="4">
        <v>4</v>
      </c>
      <c r="D15" s="4" t="s">
        <v>13</v>
      </c>
      <c r="E15" s="7">
        <v>80</v>
      </c>
      <c r="F15" s="11">
        <f t="shared" si="4"/>
        <v>320</v>
      </c>
      <c r="G15" s="9">
        <v>0.09</v>
      </c>
      <c r="H15" s="11">
        <f t="shared" si="5"/>
        <v>28.799999999999997</v>
      </c>
      <c r="I15" s="11">
        <f t="shared" si="6"/>
        <v>348.8</v>
      </c>
    </row>
    <row r="16" spans="1:9">
      <c r="A16" s="12" t="s">
        <v>32</v>
      </c>
      <c r="B16" s="4"/>
      <c r="C16" s="4"/>
      <c r="D16" s="4"/>
      <c r="E16" s="4"/>
      <c r="F16" s="7">
        <f>SUM(F13:F15)</f>
        <v>1420</v>
      </c>
      <c r="G16" s="9"/>
      <c r="H16" s="7">
        <f t="shared" ref="H16:I16" si="7">SUM(H13:H15)</f>
        <v>175.8</v>
      </c>
      <c r="I16" s="7">
        <f t="shared" si="7"/>
        <v>1595.8</v>
      </c>
    </row>
    <row r="17" spans="1:9">
      <c r="A17" s="4"/>
      <c r="B17" s="4"/>
      <c r="C17" s="4"/>
      <c r="D17" s="4"/>
      <c r="E17" s="4"/>
      <c r="F17" s="4"/>
      <c r="G17" s="4"/>
      <c r="H17" s="4"/>
      <c r="I17" s="4"/>
    </row>
    <row r="18" spans="1:9">
      <c r="A18" s="5" t="s">
        <v>33</v>
      </c>
      <c r="B18" s="4"/>
      <c r="C18" s="4" t="s">
        <v>5</v>
      </c>
      <c r="D18" s="4" t="s">
        <v>6</v>
      </c>
      <c r="E18" s="4" t="s">
        <v>7</v>
      </c>
      <c r="F18" s="4" t="s">
        <v>8</v>
      </c>
      <c r="G18" s="4" t="s">
        <v>9</v>
      </c>
      <c r="H18" s="4" t="s">
        <v>10</v>
      </c>
      <c r="I18" s="4" t="s">
        <v>11</v>
      </c>
    </row>
    <row r="19" spans="1:9">
      <c r="A19" s="5"/>
      <c r="B19" s="4" t="s">
        <v>34</v>
      </c>
      <c r="C19" s="4">
        <v>20</v>
      </c>
      <c r="D19" s="4" t="s">
        <v>35</v>
      </c>
      <c r="E19" s="7">
        <v>55</v>
      </c>
      <c r="F19" s="7">
        <f t="shared" ref="F19:F25" si="8">C19*E19</f>
        <v>1100</v>
      </c>
      <c r="G19" s="9">
        <v>0.21</v>
      </c>
      <c r="H19" s="7">
        <f t="shared" ref="H19:H25" si="9">G19*F19</f>
        <v>231</v>
      </c>
      <c r="I19" s="7">
        <f t="shared" ref="I19:I25" si="10">F19+H19</f>
        <v>1331</v>
      </c>
    </row>
    <row r="20" spans="1:9">
      <c r="A20" s="4"/>
      <c r="B20" s="4" t="s">
        <v>36</v>
      </c>
      <c r="C20" s="4">
        <v>1</v>
      </c>
      <c r="D20" s="4" t="s">
        <v>13</v>
      </c>
      <c r="E20" s="7">
        <v>750</v>
      </c>
      <c r="F20" s="7">
        <f t="shared" si="8"/>
        <v>750</v>
      </c>
      <c r="G20" s="9">
        <v>0.21</v>
      </c>
      <c r="H20" s="7">
        <f t="shared" si="9"/>
        <v>157.5</v>
      </c>
      <c r="I20" s="7">
        <f t="shared" si="10"/>
        <v>907.5</v>
      </c>
    </row>
    <row r="21" spans="1:9" ht="15.75" customHeight="1">
      <c r="A21" s="4"/>
      <c r="B21" s="4" t="s">
        <v>37</v>
      </c>
      <c r="C21" s="4">
        <v>1</v>
      </c>
      <c r="D21" s="4" t="s">
        <v>38</v>
      </c>
      <c r="E21" s="7">
        <v>50</v>
      </c>
      <c r="F21" s="7">
        <f t="shared" si="8"/>
        <v>50</v>
      </c>
      <c r="G21" s="9">
        <v>0.21</v>
      </c>
      <c r="H21" s="7">
        <f t="shared" si="9"/>
        <v>10.5</v>
      </c>
      <c r="I21" s="7">
        <f t="shared" si="10"/>
        <v>60.5</v>
      </c>
    </row>
    <row r="22" spans="1:9" ht="15.75" customHeight="1">
      <c r="A22" s="4"/>
      <c r="B22" s="4" t="s">
        <v>39</v>
      </c>
      <c r="C22" s="4">
        <v>1</v>
      </c>
      <c r="D22" s="4" t="s">
        <v>40</v>
      </c>
      <c r="E22" s="7">
        <v>50</v>
      </c>
      <c r="F22" s="7">
        <f t="shared" si="8"/>
        <v>50</v>
      </c>
      <c r="G22" s="9">
        <v>0.21</v>
      </c>
      <c r="H22" s="7">
        <f t="shared" si="9"/>
        <v>10.5</v>
      </c>
      <c r="I22" s="7">
        <f t="shared" si="10"/>
        <v>60.5</v>
      </c>
    </row>
    <row r="23" spans="1:9" ht="15.75" customHeight="1">
      <c r="A23" s="4"/>
      <c r="B23" s="4" t="s">
        <v>41</v>
      </c>
      <c r="C23" s="4">
        <v>10</v>
      </c>
      <c r="D23" s="4" t="s">
        <v>42</v>
      </c>
      <c r="E23" s="7">
        <v>50</v>
      </c>
      <c r="F23" s="7">
        <f t="shared" si="8"/>
        <v>500</v>
      </c>
      <c r="G23" s="9">
        <v>0.21</v>
      </c>
      <c r="H23" s="7">
        <f t="shared" si="9"/>
        <v>105</v>
      </c>
      <c r="I23" s="7">
        <f t="shared" si="10"/>
        <v>605</v>
      </c>
    </row>
    <row r="24" spans="1:9" ht="15.75" customHeight="1">
      <c r="A24" s="4"/>
      <c r="B24" s="4" t="s">
        <v>43</v>
      </c>
      <c r="C24" s="4">
        <v>10</v>
      </c>
      <c r="D24" s="4" t="s">
        <v>35</v>
      </c>
      <c r="E24" s="7">
        <v>35</v>
      </c>
      <c r="F24" s="7">
        <f t="shared" si="8"/>
        <v>350</v>
      </c>
      <c r="G24" s="9">
        <v>0.21</v>
      </c>
      <c r="H24" s="7">
        <f t="shared" si="9"/>
        <v>73.5</v>
      </c>
      <c r="I24" s="7">
        <f t="shared" si="10"/>
        <v>423.5</v>
      </c>
    </row>
    <row r="25" spans="1:9" ht="15.75" customHeight="1">
      <c r="A25" s="4"/>
      <c r="B25" s="4" t="s">
        <v>44</v>
      </c>
      <c r="C25" s="4">
        <v>1</v>
      </c>
      <c r="D25" s="4" t="s">
        <v>13</v>
      </c>
      <c r="E25" s="7">
        <v>250</v>
      </c>
      <c r="F25" s="11">
        <f t="shared" si="8"/>
        <v>250</v>
      </c>
      <c r="G25" s="9">
        <v>0.21</v>
      </c>
      <c r="H25" s="11">
        <f t="shared" si="9"/>
        <v>52.5</v>
      </c>
      <c r="I25" s="11">
        <f t="shared" si="10"/>
        <v>302.5</v>
      </c>
    </row>
    <row r="26" spans="1:9" ht="15.75" customHeight="1">
      <c r="A26" s="12" t="s">
        <v>45</v>
      </c>
      <c r="B26" s="4"/>
      <c r="C26" s="4"/>
      <c r="D26" s="4"/>
      <c r="E26" s="4"/>
      <c r="F26" s="7">
        <f>SUM(F20:F25)</f>
        <v>1950</v>
      </c>
      <c r="G26" s="9"/>
      <c r="H26" s="7">
        <f t="shared" ref="H26:I26" si="11">SUM(H20:H25)</f>
        <v>409.5</v>
      </c>
      <c r="I26" s="7">
        <f t="shared" si="11"/>
        <v>2359.5</v>
      </c>
    </row>
    <row r="27" spans="1:9" ht="15.75" customHeight="1">
      <c r="A27" s="4"/>
      <c r="B27" s="4"/>
      <c r="C27" s="4"/>
      <c r="D27" s="4"/>
      <c r="E27" s="4"/>
      <c r="F27" s="4"/>
      <c r="G27" s="4"/>
      <c r="H27" s="4"/>
      <c r="I27" s="4"/>
    </row>
    <row r="28" spans="1:9" ht="15.75" customHeight="1">
      <c r="A28" s="5" t="s">
        <v>46</v>
      </c>
      <c r="B28" s="4"/>
      <c r="C28" s="4" t="s">
        <v>5</v>
      </c>
      <c r="D28" s="4" t="s">
        <v>6</v>
      </c>
      <c r="E28" s="4" t="s">
        <v>7</v>
      </c>
      <c r="F28" s="4" t="s">
        <v>8</v>
      </c>
      <c r="G28" s="4" t="s">
        <v>9</v>
      </c>
      <c r="H28" s="4" t="s">
        <v>10</v>
      </c>
      <c r="I28" s="4" t="s">
        <v>11</v>
      </c>
    </row>
    <row r="29" spans="1:9" ht="15.75" customHeight="1">
      <c r="A29" s="5"/>
      <c r="B29" s="4" t="s">
        <v>47</v>
      </c>
      <c r="C29" s="4">
        <v>20</v>
      </c>
      <c r="D29" s="4" t="s">
        <v>48</v>
      </c>
      <c r="E29" s="7">
        <v>25</v>
      </c>
      <c r="F29" s="7">
        <f t="shared" ref="F29:F34" si="12">C29*E29</f>
        <v>500</v>
      </c>
      <c r="G29" s="9">
        <v>0.21</v>
      </c>
      <c r="H29" s="7">
        <f t="shared" ref="H29:H34" si="13">G29*F29</f>
        <v>105</v>
      </c>
      <c r="I29" s="7">
        <f t="shared" ref="I29:I34" si="14">F29+H29</f>
        <v>605</v>
      </c>
    </row>
    <row r="30" spans="1:9" ht="15.75" customHeight="1">
      <c r="A30" s="4"/>
      <c r="B30" s="4" t="s">
        <v>49</v>
      </c>
      <c r="C30" s="4">
        <v>3</v>
      </c>
      <c r="D30" s="4" t="s">
        <v>50</v>
      </c>
      <c r="E30" s="7">
        <v>150</v>
      </c>
      <c r="F30" s="7">
        <f t="shared" si="12"/>
        <v>450</v>
      </c>
      <c r="G30" s="9">
        <v>0.21</v>
      </c>
      <c r="H30" s="7">
        <f t="shared" si="13"/>
        <v>94.5</v>
      </c>
      <c r="I30" s="7">
        <f t="shared" si="14"/>
        <v>544.5</v>
      </c>
    </row>
    <row r="31" spans="1:9" ht="15.75" customHeight="1">
      <c r="A31" s="4"/>
      <c r="B31" s="4" t="s">
        <v>51</v>
      </c>
      <c r="C31" s="4">
        <v>5</v>
      </c>
      <c r="D31" s="4" t="s">
        <v>52</v>
      </c>
      <c r="E31" s="7">
        <v>100</v>
      </c>
      <c r="F31" s="7">
        <f t="shared" si="12"/>
        <v>500</v>
      </c>
      <c r="G31" s="9">
        <v>0.21</v>
      </c>
      <c r="H31" s="7">
        <f t="shared" si="13"/>
        <v>105</v>
      </c>
      <c r="I31" s="7">
        <f t="shared" si="14"/>
        <v>605</v>
      </c>
    </row>
    <row r="32" spans="1:9" ht="15.75" customHeight="1">
      <c r="A32" s="4"/>
      <c r="B32" s="4" t="s">
        <v>53</v>
      </c>
      <c r="C32" s="4">
        <v>1</v>
      </c>
      <c r="D32" s="4" t="s">
        <v>13</v>
      </c>
      <c r="E32" s="7">
        <v>250</v>
      </c>
      <c r="F32" s="7">
        <f t="shared" si="12"/>
        <v>250</v>
      </c>
      <c r="G32" s="9">
        <v>0.21</v>
      </c>
      <c r="H32" s="7">
        <f t="shared" si="13"/>
        <v>52.5</v>
      </c>
      <c r="I32" s="7">
        <f t="shared" si="14"/>
        <v>302.5</v>
      </c>
    </row>
    <row r="33" spans="1:9" ht="15.75" customHeight="1">
      <c r="A33" s="4"/>
      <c r="B33" s="4" t="s">
        <v>54</v>
      </c>
      <c r="C33" s="4">
        <v>25</v>
      </c>
      <c r="D33" s="4" t="s">
        <v>55</v>
      </c>
      <c r="E33" s="7">
        <v>10</v>
      </c>
      <c r="F33" s="7">
        <f t="shared" si="12"/>
        <v>250</v>
      </c>
      <c r="G33" s="9">
        <v>0.21</v>
      </c>
      <c r="H33" s="7">
        <f t="shared" si="13"/>
        <v>52.5</v>
      </c>
      <c r="I33" s="7">
        <f t="shared" si="14"/>
        <v>302.5</v>
      </c>
    </row>
    <row r="34" spans="1:9" ht="15.75" customHeight="1">
      <c r="A34" s="4"/>
      <c r="B34" s="4" t="s">
        <v>56</v>
      </c>
      <c r="C34" s="4">
        <v>1</v>
      </c>
      <c r="D34" s="4" t="s">
        <v>57</v>
      </c>
      <c r="E34" s="7">
        <v>750</v>
      </c>
      <c r="F34" s="11">
        <f t="shared" si="12"/>
        <v>750</v>
      </c>
      <c r="G34" s="9">
        <v>0.21</v>
      </c>
      <c r="H34" s="11">
        <f t="shared" si="13"/>
        <v>157.5</v>
      </c>
      <c r="I34" s="11">
        <f t="shared" si="14"/>
        <v>907.5</v>
      </c>
    </row>
    <row r="35" spans="1:9" ht="15.75" customHeight="1">
      <c r="A35" s="12" t="s">
        <v>58</v>
      </c>
      <c r="B35" s="4"/>
      <c r="C35" s="4"/>
      <c r="D35" s="4"/>
      <c r="E35" s="4"/>
      <c r="F35" s="7">
        <f>SUM(F30:F34)</f>
        <v>2200</v>
      </c>
      <c r="G35" s="9"/>
      <c r="H35" s="7">
        <f t="shared" ref="H35:I35" si="15">SUM(H30:H34)</f>
        <v>462</v>
      </c>
      <c r="I35" s="7">
        <f t="shared" si="15"/>
        <v>2662</v>
      </c>
    </row>
    <row r="36" spans="1:9" ht="15.75" customHeight="1">
      <c r="A36" s="4"/>
      <c r="B36" s="4"/>
      <c r="C36" s="4"/>
      <c r="D36" s="4"/>
      <c r="E36" s="4"/>
      <c r="F36" s="4"/>
      <c r="G36" s="4"/>
      <c r="H36" s="4"/>
      <c r="I36" s="4"/>
    </row>
    <row r="37" spans="1:9" ht="15.75" customHeight="1">
      <c r="A37" s="5" t="s">
        <v>59</v>
      </c>
      <c r="B37" s="4"/>
      <c r="C37" s="4" t="s">
        <v>5</v>
      </c>
      <c r="D37" s="4" t="s">
        <v>6</v>
      </c>
      <c r="E37" s="4" t="s">
        <v>7</v>
      </c>
      <c r="F37" s="4" t="s">
        <v>8</v>
      </c>
      <c r="G37" s="4" t="s">
        <v>9</v>
      </c>
      <c r="H37" s="4" t="s">
        <v>10</v>
      </c>
      <c r="I37" s="4" t="s">
        <v>11</v>
      </c>
    </row>
    <row r="38" spans="1:9" ht="15.75" customHeight="1">
      <c r="A38" s="5"/>
      <c r="B38" s="4" t="s">
        <v>60</v>
      </c>
      <c r="C38" s="4">
        <v>100</v>
      </c>
      <c r="D38" s="4" t="s">
        <v>35</v>
      </c>
      <c r="E38" s="7">
        <v>55</v>
      </c>
      <c r="F38" s="7">
        <f t="shared" ref="F38:F43" si="16">C38*E38</f>
        <v>5500</v>
      </c>
      <c r="G38" s="9">
        <v>0.21</v>
      </c>
      <c r="H38" s="7">
        <f t="shared" ref="H38:H43" si="17">G38*F38</f>
        <v>1155</v>
      </c>
      <c r="I38" s="7">
        <f t="shared" ref="I38:I43" si="18">F38+H38</f>
        <v>6655</v>
      </c>
    </row>
    <row r="39" spans="1:9" ht="15.75" customHeight="1">
      <c r="A39" s="4"/>
      <c r="B39" s="4" t="s">
        <v>61</v>
      </c>
      <c r="C39" s="4">
        <v>3</v>
      </c>
      <c r="D39" s="4" t="s">
        <v>50</v>
      </c>
      <c r="E39" s="7">
        <v>250</v>
      </c>
      <c r="F39" s="7">
        <f t="shared" si="16"/>
        <v>750</v>
      </c>
      <c r="G39" s="9">
        <v>0.21</v>
      </c>
      <c r="H39" s="7">
        <f t="shared" si="17"/>
        <v>157.5</v>
      </c>
      <c r="I39" s="7">
        <f t="shared" si="18"/>
        <v>907.5</v>
      </c>
    </row>
    <row r="40" spans="1:9" ht="15.75" customHeight="1">
      <c r="A40" s="4"/>
      <c r="B40" s="4" t="s">
        <v>62</v>
      </c>
      <c r="C40" s="4">
        <v>50</v>
      </c>
      <c r="D40" s="4" t="s">
        <v>35</v>
      </c>
      <c r="E40" s="7">
        <v>35</v>
      </c>
      <c r="F40" s="7">
        <f t="shared" si="16"/>
        <v>1750</v>
      </c>
      <c r="G40" s="9">
        <v>0.21</v>
      </c>
      <c r="H40" s="7">
        <f t="shared" si="17"/>
        <v>367.5</v>
      </c>
      <c r="I40" s="7">
        <f t="shared" si="18"/>
        <v>2117.5</v>
      </c>
    </row>
    <row r="41" spans="1:9" ht="15.75" customHeight="1">
      <c r="A41" s="4"/>
      <c r="B41" s="4" t="s">
        <v>63</v>
      </c>
      <c r="C41" s="4">
        <v>10</v>
      </c>
      <c r="D41" s="4" t="s">
        <v>35</v>
      </c>
      <c r="E41" s="7">
        <v>35</v>
      </c>
      <c r="F41" s="7">
        <f t="shared" si="16"/>
        <v>350</v>
      </c>
      <c r="G41" s="9">
        <v>0.21</v>
      </c>
      <c r="H41" s="7">
        <f t="shared" si="17"/>
        <v>73.5</v>
      </c>
      <c r="I41" s="7">
        <f t="shared" si="18"/>
        <v>423.5</v>
      </c>
    </row>
    <row r="42" spans="1:9" ht="15.75" customHeight="1">
      <c r="A42" s="4"/>
      <c r="B42" s="4" t="s">
        <v>64</v>
      </c>
      <c r="C42" s="4">
        <v>75</v>
      </c>
      <c r="D42" s="4" t="s">
        <v>35</v>
      </c>
      <c r="E42" s="7">
        <v>12.5</v>
      </c>
      <c r="F42" s="7">
        <f t="shared" si="16"/>
        <v>937.5</v>
      </c>
      <c r="G42" s="9">
        <v>0.21</v>
      </c>
      <c r="H42" s="7">
        <f t="shared" si="17"/>
        <v>196.875</v>
      </c>
      <c r="I42" s="7">
        <f t="shared" si="18"/>
        <v>1134.375</v>
      </c>
    </row>
    <row r="43" spans="1:9" ht="15.75" customHeight="1">
      <c r="A43" s="4"/>
      <c r="B43" s="4" t="s">
        <v>65</v>
      </c>
      <c r="C43" s="4">
        <v>10</v>
      </c>
      <c r="D43" s="4" t="s">
        <v>57</v>
      </c>
      <c r="E43" s="7">
        <v>25</v>
      </c>
      <c r="F43" s="11">
        <f t="shared" si="16"/>
        <v>250</v>
      </c>
      <c r="G43" s="9">
        <v>0</v>
      </c>
      <c r="H43" s="11">
        <f t="shared" si="17"/>
        <v>0</v>
      </c>
      <c r="I43" s="11">
        <f t="shared" si="18"/>
        <v>250</v>
      </c>
    </row>
    <row r="44" spans="1:9" ht="15.75" customHeight="1">
      <c r="A44" s="12" t="s">
        <v>66</v>
      </c>
      <c r="B44" s="4"/>
      <c r="C44" s="4"/>
      <c r="D44" s="4"/>
      <c r="E44" s="4"/>
      <c r="F44" s="7">
        <f>SUM(F39:F43)</f>
        <v>4037.5</v>
      </c>
      <c r="G44" s="9"/>
      <c r="H44" s="7">
        <f t="shared" ref="H44:I44" si="19">SUM(H39:H43)</f>
        <v>795.375</v>
      </c>
      <c r="I44" s="7">
        <f t="shared" si="19"/>
        <v>4832.875</v>
      </c>
    </row>
    <row r="45" spans="1:9" ht="15.75" customHeight="1">
      <c r="A45" s="4"/>
      <c r="B45" s="4"/>
      <c r="C45" s="4"/>
      <c r="D45" s="4"/>
      <c r="E45" s="4"/>
      <c r="F45" s="4"/>
      <c r="G45" s="4"/>
      <c r="H45" s="4"/>
      <c r="I45" s="4"/>
    </row>
    <row r="46" spans="1:9" ht="15.75" customHeight="1">
      <c r="A46" s="5" t="s">
        <v>67</v>
      </c>
      <c r="B46" s="4"/>
      <c r="C46" s="4" t="s">
        <v>5</v>
      </c>
      <c r="D46" s="4" t="s">
        <v>6</v>
      </c>
      <c r="E46" s="4" t="s">
        <v>7</v>
      </c>
      <c r="F46" s="4" t="s">
        <v>8</v>
      </c>
      <c r="G46" s="4" t="s">
        <v>9</v>
      </c>
      <c r="H46" s="4" t="s">
        <v>10</v>
      </c>
      <c r="I46" s="4" t="s">
        <v>11</v>
      </c>
    </row>
    <row r="47" spans="1:9" ht="15.75" customHeight="1">
      <c r="A47" s="5"/>
      <c r="B47" s="4" t="s">
        <v>68</v>
      </c>
      <c r="C47" s="4">
        <v>1</v>
      </c>
      <c r="D47" s="4" t="s">
        <v>13</v>
      </c>
      <c r="E47" s="7">
        <v>234</v>
      </c>
      <c r="F47" s="7">
        <f t="shared" ref="F47:F52" si="20">C47*E47</f>
        <v>234</v>
      </c>
      <c r="G47" s="9">
        <v>0.21</v>
      </c>
      <c r="H47" s="7">
        <f t="shared" ref="H47:H52" si="21">G47*F47</f>
        <v>49.14</v>
      </c>
      <c r="I47" s="7">
        <f t="shared" ref="I47:I52" si="22">F47+H47</f>
        <v>283.14</v>
      </c>
    </row>
    <row r="48" spans="1:9" ht="15.75" customHeight="1">
      <c r="A48" s="4"/>
      <c r="B48" s="4" t="s">
        <v>69</v>
      </c>
      <c r="C48" s="4">
        <v>1</v>
      </c>
      <c r="D48" s="4" t="s">
        <v>57</v>
      </c>
      <c r="E48" s="7">
        <v>100</v>
      </c>
      <c r="F48" s="7">
        <f t="shared" si="20"/>
        <v>100</v>
      </c>
      <c r="G48" s="9">
        <v>0.21</v>
      </c>
      <c r="H48" s="7">
        <f t="shared" si="21"/>
        <v>21</v>
      </c>
      <c r="I48" s="7">
        <f t="shared" si="22"/>
        <v>121</v>
      </c>
    </row>
    <row r="49" spans="1:9" ht="15.75" customHeight="1">
      <c r="A49" s="4"/>
      <c r="B49" s="4" t="s">
        <v>70</v>
      </c>
      <c r="C49" s="4">
        <v>50</v>
      </c>
      <c r="D49" s="4" t="s">
        <v>13</v>
      </c>
      <c r="E49" s="7">
        <v>2.5</v>
      </c>
      <c r="F49" s="7">
        <f t="shared" si="20"/>
        <v>125</v>
      </c>
      <c r="G49" s="9">
        <v>0.21</v>
      </c>
      <c r="H49" s="7">
        <f t="shared" si="21"/>
        <v>26.25</v>
      </c>
      <c r="I49" s="7">
        <f t="shared" si="22"/>
        <v>151.25</v>
      </c>
    </row>
    <row r="50" spans="1:9" ht="15.75" customHeight="1">
      <c r="A50" s="4"/>
      <c r="B50" s="4" t="s">
        <v>71</v>
      </c>
      <c r="C50" s="4">
        <v>3</v>
      </c>
      <c r="D50" s="4" t="s">
        <v>72</v>
      </c>
      <c r="E50" s="7">
        <v>400</v>
      </c>
      <c r="F50" s="7">
        <f t="shared" si="20"/>
        <v>1200</v>
      </c>
      <c r="G50" s="9">
        <v>0.21</v>
      </c>
      <c r="H50" s="7">
        <f t="shared" si="21"/>
        <v>252</v>
      </c>
      <c r="I50" s="7">
        <f t="shared" si="22"/>
        <v>1452</v>
      </c>
    </row>
    <row r="51" spans="1:9" ht="15.75" customHeight="1">
      <c r="A51" s="4"/>
      <c r="B51" s="4" t="s">
        <v>73</v>
      </c>
      <c r="C51" s="4">
        <v>150</v>
      </c>
      <c r="D51" s="4" t="s">
        <v>74</v>
      </c>
      <c r="E51" s="7">
        <v>4</v>
      </c>
      <c r="F51" s="7">
        <f t="shared" si="20"/>
        <v>600</v>
      </c>
      <c r="G51" s="9">
        <v>0.21</v>
      </c>
      <c r="H51" s="7">
        <f t="shared" si="21"/>
        <v>126</v>
      </c>
      <c r="I51" s="7">
        <f t="shared" si="22"/>
        <v>726</v>
      </c>
    </row>
    <row r="52" spans="1:9" ht="15.75" customHeight="1">
      <c r="A52" s="4"/>
      <c r="B52" s="4" t="s">
        <v>75</v>
      </c>
      <c r="C52" s="4">
        <v>10</v>
      </c>
      <c r="D52" s="4" t="s">
        <v>13</v>
      </c>
      <c r="E52" s="7">
        <v>25</v>
      </c>
      <c r="F52" s="11">
        <f t="shared" si="20"/>
        <v>250</v>
      </c>
      <c r="G52" s="9">
        <v>0.21</v>
      </c>
      <c r="H52" s="11">
        <f t="shared" si="21"/>
        <v>52.5</v>
      </c>
      <c r="I52" s="11">
        <f t="shared" si="22"/>
        <v>302.5</v>
      </c>
    </row>
    <row r="53" spans="1:9" ht="15.75" customHeight="1">
      <c r="A53" s="12" t="s">
        <v>66</v>
      </c>
      <c r="B53" s="4"/>
      <c r="C53" s="4"/>
      <c r="D53" s="4"/>
      <c r="E53" s="4"/>
      <c r="F53" s="7">
        <f>SUM(F48:F52)</f>
        <v>2275</v>
      </c>
      <c r="G53" s="9"/>
      <c r="H53" s="7">
        <f t="shared" ref="H53:I53" si="23">SUM(H48:H52)</f>
        <v>477.75</v>
      </c>
      <c r="I53" s="7">
        <f t="shared" si="23"/>
        <v>2752.75</v>
      </c>
    </row>
    <row r="54" spans="1:9" ht="15.75" customHeight="1">
      <c r="A54" s="4"/>
      <c r="B54" s="4"/>
      <c r="C54" s="4"/>
      <c r="D54" s="4"/>
      <c r="E54" s="4"/>
      <c r="F54" s="4"/>
      <c r="G54" s="4"/>
      <c r="H54" s="4"/>
      <c r="I54" s="4"/>
    </row>
    <row r="55" spans="1:9" ht="15.75" customHeight="1">
      <c r="A55" s="4"/>
      <c r="B55" s="4"/>
      <c r="C55" s="4"/>
      <c r="D55" s="4"/>
      <c r="E55" s="4"/>
      <c r="F55" s="4" t="s">
        <v>8</v>
      </c>
      <c r="G55" s="4"/>
      <c r="H55" s="4" t="s">
        <v>10</v>
      </c>
      <c r="I55" s="4" t="s">
        <v>11</v>
      </c>
    </row>
    <row r="56" spans="1:9" ht="15.75" customHeight="1">
      <c r="A56" s="13" t="s">
        <v>76</v>
      </c>
      <c r="B56" s="4"/>
      <c r="C56" s="4"/>
      <c r="D56" s="4"/>
      <c r="E56" s="4"/>
      <c r="F56" s="7">
        <f>F53+F44+F35+F26+F16+F10</f>
        <v>15132.5</v>
      </c>
      <c r="G56" s="7"/>
      <c r="H56" s="7">
        <f t="shared" ref="H56:I56" si="24">H53+H44+H35+H26+H16+H10</f>
        <v>2642.9250000000002</v>
      </c>
      <c r="I56" s="7">
        <f t="shared" si="24"/>
        <v>17775.424999999999</v>
      </c>
    </row>
    <row r="57" spans="1:9" ht="15.75" customHeight="1">
      <c r="A57" s="4"/>
      <c r="B57" s="4" t="s">
        <v>77</v>
      </c>
      <c r="C57" s="4"/>
      <c r="D57" s="4"/>
      <c r="E57" s="4"/>
      <c r="F57" s="11">
        <f>5%*F56</f>
        <v>756.625</v>
      </c>
      <c r="G57" s="7"/>
      <c r="H57" s="11">
        <f t="shared" ref="H57:I57" si="25">5%*H56</f>
        <v>132.14625000000001</v>
      </c>
      <c r="I57" s="11">
        <f t="shared" si="25"/>
        <v>888.77125000000001</v>
      </c>
    </row>
    <row r="58" spans="1:9" ht="15.75" customHeight="1">
      <c r="A58" s="4" t="s">
        <v>78</v>
      </c>
      <c r="B58" s="4"/>
      <c r="C58" s="4"/>
      <c r="D58" s="4"/>
      <c r="E58" s="4"/>
      <c r="F58" s="7">
        <f>F56+F57</f>
        <v>15889.125</v>
      </c>
      <c r="G58" s="7"/>
      <c r="H58" s="7">
        <f t="shared" ref="H58:I58" si="26">H56+H57</f>
        <v>2775.07125</v>
      </c>
      <c r="I58" s="7">
        <f t="shared" si="26"/>
        <v>18664.196250000001</v>
      </c>
    </row>
    <row r="59" spans="1:9" ht="15.75" customHeight="1">
      <c r="A59" s="14"/>
      <c r="B59" s="14"/>
      <c r="C59" s="14"/>
      <c r="D59" s="14"/>
      <c r="E59" s="14"/>
      <c r="F59" s="14"/>
      <c r="G59" s="14"/>
      <c r="H59" s="14"/>
      <c r="I59" s="14"/>
    </row>
    <row r="60" spans="1:9" ht="15.75" customHeight="1">
      <c r="A60" s="3" t="s">
        <v>79</v>
      </c>
      <c r="B60" s="4"/>
      <c r="C60" s="4"/>
      <c r="D60" s="4"/>
      <c r="E60" s="4"/>
      <c r="F60" s="4"/>
      <c r="G60" s="4"/>
      <c r="H60" s="4"/>
      <c r="I60" s="4"/>
    </row>
    <row r="61" spans="1:9" ht="15.75" customHeight="1">
      <c r="A61" s="5" t="s">
        <v>80</v>
      </c>
      <c r="B61" s="4"/>
      <c r="C61" s="4" t="s">
        <v>5</v>
      </c>
      <c r="D61" s="4" t="s">
        <v>6</v>
      </c>
      <c r="E61" s="4" t="s">
        <v>7</v>
      </c>
      <c r="F61" s="4" t="s">
        <v>8</v>
      </c>
      <c r="G61" s="4" t="s">
        <v>9</v>
      </c>
      <c r="H61" s="4" t="s">
        <v>10</v>
      </c>
      <c r="I61" s="4" t="s">
        <v>11</v>
      </c>
    </row>
    <row r="62" spans="1:9" ht="15.75" customHeight="1">
      <c r="A62" s="4"/>
      <c r="B62" s="4" t="s">
        <v>81</v>
      </c>
      <c r="C62" s="4">
        <v>500</v>
      </c>
      <c r="D62" s="4" t="s">
        <v>13</v>
      </c>
      <c r="E62" s="7">
        <v>2.5</v>
      </c>
      <c r="F62" s="7">
        <f t="shared" ref="F62:F66" si="27">C62*E62</f>
        <v>1250</v>
      </c>
      <c r="G62" s="9">
        <v>0.09</v>
      </c>
      <c r="H62" s="7">
        <f t="shared" ref="H62:H66" si="28">G62*F62</f>
        <v>112.5</v>
      </c>
      <c r="I62" s="7">
        <f t="shared" ref="I62:I66" si="29">F62+H62</f>
        <v>1362.5</v>
      </c>
    </row>
    <row r="63" spans="1:9" ht="15.75" customHeight="1">
      <c r="A63" s="4"/>
      <c r="B63" s="4" t="s">
        <v>82</v>
      </c>
      <c r="C63" s="4">
        <v>1</v>
      </c>
      <c r="D63" s="4" t="s">
        <v>57</v>
      </c>
      <c r="E63" s="7">
        <v>500</v>
      </c>
      <c r="F63" s="7">
        <f t="shared" si="27"/>
        <v>500</v>
      </c>
      <c r="G63" s="9">
        <v>0.21</v>
      </c>
      <c r="H63" s="7">
        <f t="shared" si="28"/>
        <v>105</v>
      </c>
      <c r="I63" s="7">
        <f t="shared" si="29"/>
        <v>605</v>
      </c>
    </row>
    <row r="64" spans="1:9" ht="15.75" customHeight="1">
      <c r="A64" s="4"/>
      <c r="B64" s="4" t="s">
        <v>83</v>
      </c>
      <c r="C64" s="4">
        <v>200</v>
      </c>
      <c r="D64" s="4" t="s">
        <v>13</v>
      </c>
      <c r="E64" s="7">
        <v>15</v>
      </c>
      <c r="F64" s="7">
        <f t="shared" si="27"/>
        <v>3000</v>
      </c>
      <c r="G64" s="9">
        <v>0.09</v>
      </c>
      <c r="H64" s="7">
        <f t="shared" si="28"/>
        <v>270</v>
      </c>
      <c r="I64" s="7">
        <f t="shared" si="29"/>
        <v>3270</v>
      </c>
    </row>
    <row r="65" spans="1:9" ht="15.75" customHeight="1">
      <c r="A65" s="4"/>
      <c r="B65" s="4" t="s">
        <v>84</v>
      </c>
      <c r="C65" s="4">
        <v>100</v>
      </c>
      <c r="D65" s="4" t="s">
        <v>13</v>
      </c>
      <c r="E65" s="7">
        <v>7.5</v>
      </c>
      <c r="F65" s="7">
        <f t="shared" si="27"/>
        <v>750</v>
      </c>
      <c r="G65" s="9">
        <v>0.09</v>
      </c>
      <c r="H65" s="7">
        <f t="shared" si="28"/>
        <v>67.5</v>
      </c>
      <c r="I65" s="7">
        <f t="shared" si="29"/>
        <v>817.5</v>
      </c>
    </row>
    <row r="66" spans="1:9" ht="15.75" customHeight="1">
      <c r="A66" s="4"/>
      <c r="B66" s="4" t="s">
        <v>85</v>
      </c>
      <c r="C66" s="4">
        <v>1</v>
      </c>
      <c r="D66" s="4" t="s">
        <v>57</v>
      </c>
      <c r="E66" s="7">
        <v>250</v>
      </c>
      <c r="F66" s="11">
        <f t="shared" si="27"/>
        <v>250</v>
      </c>
      <c r="G66" s="9">
        <v>0.21</v>
      </c>
      <c r="H66" s="11">
        <f t="shared" si="28"/>
        <v>52.5</v>
      </c>
      <c r="I66" s="11">
        <f t="shared" si="29"/>
        <v>302.5</v>
      </c>
    </row>
    <row r="67" spans="1:9" ht="15.75" customHeight="1">
      <c r="A67" s="12" t="s">
        <v>86</v>
      </c>
      <c r="B67" s="4"/>
      <c r="C67" s="4"/>
      <c r="D67" s="4"/>
      <c r="E67" s="4"/>
      <c r="F67" s="7">
        <f>SUM(F62:F66)</f>
        <v>5750</v>
      </c>
      <c r="G67" s="9"/>
      <c r="H67" s="7">
        <f t="shared" ref="H67:I67" si="30">SUM(H62:H66)</f>
        <v>607.5</v>
      </c>
      <c r="I67" s="7">
        <f t="shared" si="30"/>
        <v>6357.5</v>
      </c>
    </row>
    <row r="68" spans="1:9" ht="15.75" customHeight="1">
      <c r="A68" s="3"/>
      <c r="B68" s="4"/>
      <c r="C68" s="4"/>
      <c r="D68" s="4"/>
      <c r="E68" s="4"/>
      <c r="F68" s="4"/>
      <c r="G68" s="4"/>
      <c r="H68" s="4"/>
      <c r="I68" s="4"/>
    </row>
    <row r="69" spans="1:9" ht="15.75" customHeight="1">
      <c r="A69" s="5" t="s">
        <v>87</v>
      </c>
      <c r="B69" s="4"/>
      <c r="C69" s="4" t="s">
        <v>5</v>
      </c>
      <c r="D69" s="4" t="s">
        <v>6</v>
      </c>
      <c r="E69" s="4" t="s">
        <v>7</v>
      </c>
      <c r="F69" s="4" t="s">
        <v>8</v>
      </c>
      <c r="G69" s="4" t="s">
        <v>9</v>
      </c>
      <c r="H69" s="4" t="s">
        <v>10</v>
      </c>
      <c r="I69" s="4" t="s">
        <v>11</v>
      </c>
    </row>
    <row r="70" spans="1:9" ht="15.75" customHeight="1">
      <c r="A70" s="4"/>
      <c r="B70" s="4" t="s">
        <v>88</v>
      </c>
      <c r="C70" s="4">
        <v>1</v>
      </c>
      <c r="D70" s="4" t="s">
        <v>57</v>
      </c>
      <c r="E70" s="7">
        <v>1000</v>
      </c>
      <c r="F70" s="7">
        <f t="shared" ref="F70:F72" si="31">C70*E70</f>
        <v>1000</v>
      </c>
      <c r="G70" s="9">
        <v>0.21</v>
      </c>
      <c r="H70" s="7">
        <f t="shared" ref="H70:H72" si="32">G70*F70</f>
        <v>210</v>
      </c>
      <c r="I70" s="7">
        <f t="shared" ref="I70:I72" si="33">F70+H70</f>
        <v>1210</v>
      </c>
    </row>
    <row r="71" spans="1:9" ht="15.75" customHeight="1">
      <c r="A71" s="4"/>
      <c r="B71" s="4" t="s">
        <v>89</v>
      </c>
      <c r="C71" s="4">
        <v>1</v>
      </c>
      <c r="D71" s="4" t="s">
        <v>57</v>
      </c>
      <c r="E71" s="7">
        <v>500</v>
      </c>
      <c r="F71" s="7">
        <f t="shared" si="31"/>
        <v>500</v>
      </c>
      <c r="G71" s="9">
        <v>0.21</v>
      </c>
      <c r="H71" s="7">
        <f t="shared" si="32"/>
        <v>105</v>
      </c>
      <c r="I71" s="7">
        <f t="shared" si="33"/>
        <v>605</v>
      </c>
    </row>
    <row r="72" spans="1:9" ht="15.75" customHeight="1">
      <c r="A72" s="4"/>
      <c r="B72" s="4" t="s">
        <v>90</v>
      </c>
      <c r="C72" s="4">
        <v>1</v>
      </c>
      <c r="D72" s="4" t="s">
        <v>57</v>
      </c>
      <c r="E72" s="7">
        <v>250</v>
      </c>
      <c r="F72" s="11">
        <f t="shared" si="31"/>
        <v>250</v>
      </c>
      <c r="G72" s="9">
        <v>0.21</v>
      </c>
      <c r="H72" s="11">
        <f t="shared" si="32"/>
        <v>52.5</v>
      </c>
      <c r="I72" s="11">
        <f t="shared" si="33"/>
        <v>302.5</v>
      </c>
    </row>
    <row r="73" spans="1:9" ht="15.75" customHeight="1">
      <c r="A73" s="12" t="s">
        <v>91</v>
      </c>
      <c r="B73" s="4"/>
      <c r="C73" s="4"/>
      <c r="D73" s="4"/>
      <c r="E73" s="4"/>
      <c r="F73" s="7">
        <f>SUM(F70:F72)</f>
        <v>1750</v>
      </c>
      <c r="G73" s="9"/>
      <c r="H73" s="7">
        <f t="shared" ref="H73:I73" si="34">SUM(H70:H72)</f>
        <v>367.5</v>
      </c>
      <c r="I73" s="7">
        <f t="shared" si="34"/>
        <v>2117.5</v>
      </c>
    </row>
    <row r="74" spans="1:9" ht="15.75" customHeight="1">
      <c r="A74" s="3"/>
      <c r="B74" s="4"/>
      <c r="C74" s="4"/>
      <c r="D74" s="4"/>
      <c r="E74" s="4"/>
      <c r="F74" s="4"/>
      <c r="G74" s="4"/>
      <c r="H74" s="4"/>
      <c r="I74" s="4"/>
    </row>
    <row r="75" spans="1:9" ht="15.75" customHeight="1">
      <c r="A75" s="5" t="s">
        <v>92</v>
      </c>
      <c r="B75" s="4"/>
      <c r="C75" s="4" t="s">
        <v>5</v>
      </c>
      <c r="D75" s="4" t="s">
        <v>6</v>
      </c>
      <c r="E75" s="4" t="s">
        <v>7</v>
      </c>
      <c r="F75" s="4" t="s">
        <v>8</v>
      </c>
      <c r="G75" s="4" t="s">
        <v>9</v>
      </c>
      <c r="H75" s="4" t="s">
        <v>10</v>
      </c>
      <c r="I75" s="4" t="s">
        <v>11</v>
      </c>
    </row>
    <row r="76" spans="1:9" ht="15.75" customHeight="1">
      <c r="A76" s="4"/>
      <c r="B76" s="4" t="s">
        <v>93</v>
      </c>
      <c r="C76" s="4">
        <v>1</v>
      </c>
      <c r="D76" s="4" t="s">
        <v>57</v>
      </c>
      <c r="E76" s="7">
        <v>2500</v>
      </c>
      <c r="F76" s="7">
        <f t="shared" ref="F76:F78" si="35">C76*E76</f>
        <v>2500</v>
      </c>
      <c r="G76" s="9"/>
      <c r="H76" s="7">
        <f t="shared" ref="H76:H78" si="36">G76*F76</f>
        <v>0</v>
      </c>
      <c r="I76" s="7">
        <f t="shared" ref="I76:I78" si="37">F76+H76</f>
        <v>2500</v>
      </c>
    </row>
    <row r="77" spans="1:9" ht="15.75" customHeight="1">
      <c r="A77" s="4"/>
      <c r="B77" s="4" t="s">
        <v>94</v>
      </c>
      <c r="C77" s="4">
        <v>1</v>
      </c>
      <c r="D77" s="4" t="s">
        <v>57</v>
      </c>
      <c r="E77" s="7">
        <v>3000</v>
      </c>
      <c r="F77" s="7">
        <f t="shared" si="35"/>
        <v>3000</v>
      </c>
      <c r="G77" s="9"/>
      <c r="H77" s="7">
        <f t="shared" si="36"/>
        <v>0</v>
      </c>
      <c r="I77" s="7">
        <f t="shared" si="37"/>
        <v>3000</v>
      </c>
    </row>
    <row r="78" spans="1:9" ht="15.75" customHeight="1">
      <c r="A78" s="4"/>
      <c r="B78" s="4" t="s">
        <v>95</v>
      </c>
      <c r="C78" s="4">
        <v>1</v>
      </c>
      <c r="D78" s="4" t="s">
        <v>57</v>
      </c>
      <c r="E78" s="7">
        <v>4689.2</v>
      </c>
      <c r="F78" s="11">
        <f t="shared" si="35"/>
        <v>4689.2</v>
      </c>
      <c r="G78" s="9"/>
      <c r="H78" s="11">
        <f t="shared" si="36"/>
        <v>0</v>
      </c>
      <c r="I78" s="11">
        <f t="shared" si="37"/>
        <v>4689.2</v>
      </c>
    </row>
    <row r="79" spans="1:9" ht="15.75" customHeight="1">
      <c r="A79" s="12" t="s">
        <v>91</v>
      </c>
      <c r="B79" s="4"/>
      <c r="C79" s="4"/>
      <c r="D79" s="4"/>
      <c r="E79" s="4"/>
      <c r="F79" s="7">
        <f>SUM(F76:F78)</f>
        <v>10189.200000000001</v>
      </c>
      <c r="G79" s="9"/>
      <c r="H79" s="7">
        <f t="shared" ref="H79:I79" si="38">SUM(H76:H78)</f>
        <v>0</v>
      </c>
      <c r="I79" s="7">
        <f t="shared" si="38"/>
        <v>10189.200000000001</v>
      </c>
    </row>
    <row r="80" spans="1:9" ht="15.75" customHeight="1">
      <c r="A80" s="12"/>
      <c r="B80" s="4"/>
      <c r="C80" s="4"/>
      <c r="D80" s="4"/>
      <c r="E80" s="4"/>
      <c r="F80" s="7"/>
      <c r="G80" s="9"/>
      <c r="H80" s="7"/>
      <c r="I80" s="7"/>
    </row>
    <row r="81" spans="1:9" ht="15.75" customHeight="1">
      <c r="A81" s="4"/>
      <c r="B81" s="4"/>
      <c r="C81" s="4"/>
      <c r="D81" s="4"/>
      <c r="E81" s="4"/>
      <c r="F81" s="4" t="s">
        <v>8</v>
      </c>
      <c r="G81" s="4"/>
      <c r="H81" s="4" t="s">
        <v>10</v>
      </c>
      <c r="I81" s="4" t="s">
        <v>11</v>
      </c>
    </row>
    <row r="82" spans="1:9" ht="15.75" customHeight="1">
      <c r="A82" s="13" t="s">
        <v>76</v>
      </c>
      <c r="B82" s="4"/>
      <c r="C82" s="4"/>
      <c r="D82" s="4"/>
      <c r="E82" s="4"/>
      <c r="F82" s="7">
        <f>F79+F73+F67</f>
        <v>17689.2</v>
      </c>
      <c r="G82" s="7"/>
      <c r="H82" s="7">
        <f t="shared" ref="H82:I82" si="39">H79+H73+H67</f>
        <v>975</v>
      </c>
      <c r="I82" s="7">
        <f t="shared" si="39"/>
        <v>18664.2</v>
      </c>
    </row>
    <row r="83" spans="1:9" ht="15.75" customHeight="1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5.75" customHeight="1">
      <c r="A84" s="3" t="s">
        <v>96</v>
      </c>
      <c r="B84" s="4"/>
      <c r="C84" s="4"/>
      <c r="D84" s="4"/>
      <c r="E84" s="4"/>
      <c r="F84" s="4" t="s">
        <v>8</v>
      </c>
      <c r="G84" s="4"/>
      <c r="H84" s="4" t="s">
        <v>10</v>
      </c>
      <c r="I84" s="4" t="s">
        <v>11</v>
      </c>
    </row>
    <row r="85" spans="1:9" ht="15.75" customHeight="1">
      <c r="A85" s="13" t="s">
        <v>97</v>
      </c>
      <c r="B85" s="4"/>
      <c r="C85" s="4"/>
      <c r="D85" s="4"/>
      <c r="E85" s="4"/>
      <c r="F85" s="7">
        <f>F82</f>
        <v>17689.2</v>
      </c>
      <c r="G85" s="7"/>
      <c r="H85" s="7">
        <f t="shared" ref="H85:I85" si="40">H82</f>
        <v>975</v>
      </c>
      <c r="I85" s="7">
        <f t="shared" si="40"/>
        <v>18664.2</v>
      </c>
    </row>
    <row r="86" spans="1:9" ht="15.75" customHeight="1">
      <c r="A86" s="4" t="s">
        <v>78</v>
      </c>
      <c r="B86" s="4"/>
      <c r="C86" s="4"/>
      <c r="D86" s="4"/>
      <c r="E86" s="4"/>
      <c r="F86" s="11">
        <f>F58</f>
        <v>15889.125</v>
      </c>
      <c r="G86" s="11"/>
      <c r="H86" s="11">
        <f t="shared" ref="H86:I86" si="41">H58</f>
        <v>2775.07125</v>
      </c>
      <c r="I86" s="11">
        <f t="shared" si="41"/>
        <v>18664.196250000001</v>
      </c>
    </row>
    <row r="87" spans="1:9" ht="15.75" customHeight="1">
      <c r="A87" s="5" t="s">
        <v>98</v>
      </c>
      <c r="B87" s="4"/>
      <c r="C87" s="4"/>
      <c r="D87" s="4"/>
      <c r="E87" s="4"/>
      <c r="F87" s="7">
        <f>F85-F86</f>
        <v>1800.0750000000007</v>
      </c>
      <c r="G87" s="7"/>
      <c r="H87" s="7">
        <f t="shared" ref="H87:I87" si="42">H85-H86</f>
        <v>-1800.07125</v>
      </c>
      <c r="I87" s="7">
        <f t="shared" si="42"/>
        <v>3.7499999998544808E-3</v>
      </c>
    </row>
    <row r="88" spans="1:9" ht="15.75" customHeight="1"/>
    <row r="89" spans="1:9" ht="15.75" customHeight="1"/>
    <row r="90" spans="1:9" ht="15.75" customHeight="1"/>
    <row r="91" spans="1:9" ht="15.75" customHeight="1"/>
    <row r="92" spans="1:9" ht="15.75" customHeight="1"/>
    <row r="93" spans="1:9" ht="15.75" customHeight="1"/>
    <row r="94" spans="1:9" ht="15.75" customHeight="1"/>
    <row r="95" spans="1:9" ht="15.75" customHeight="1"/>
    <row r="96" spans="1:9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Inleiding</vt:lpstr>
      <vt:lpstr>Voorbeeld begroting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Bisschops, Thijs</dc:creator>
  <cp:lastModifiedBy>Bisschops, Thijs</cp:lastModifiedBy>
  <dcterms:created xsi:type="dcterms:W3CDTF">2019-05-01T04:38:50Z</dcterms:created>
  <dcterms:modified xsi:type="dcterms:W3CDTF">2019-05-01T04:38:50Z</dcterms:modified>
</cp:coreProperties>
</file>