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leiding" sheetId="1" r:id="rId4"/>
    <sheet state="visible" name="Voorbeeld begroting" sheetId="2" r:id="rId5"/>
  </sheets>
  <definedNames/>
  <calcPr/>
  <extLst>
    <ext uri="GoogleSheetsCustomDataVersion2">
      <go:sheetsCustomData xmlns:go="http://customooxmlschemas.google.com/" r:id="rId6" roundtripDataChecksum="mjw7kvOAfHFqkPd5mYuPrg+nitQLE8Q2f9tMJ0La/QE="/>
    </ext>
  </extLst>
</workbook>
</file>

<file path=xl/sharedStrings.xml><?xml version="1.0" encoding="utf-8"?>
<sst xmlns="http://schemas.openxmlformats.org/spreadsheetml/2006/main" count="198" uniqueCount="98">
  <si>
    <t>Cultuur Academy: het platform voor scholing en ontwikkeling van cultuurprofessionals in Nijmegen en Arnhem</t>
  </si>
  <si>
    <t>info@cultuuracademy.nl</t>
  </si>
  <si>
    <t>www.facebook.com/cultuuracademy</t>
  </si>
  <si>
    <t>Voorbeeld uitgebreidere projectbegroting</t>
  </si>
  <si>
    <t>Op het tweede tabblad vind je een voorbeeld van een uitgebreide projectbegroting. Deze kan je gebruiken om de kosten</t>
  </si>
  <si>
    <t>en inkomsten van jouw initiatief of project inichtelijk te maken.</t>
  </si>
  <si>
    <t>De genoemde posten zijn voorbeelden maar het staat je natuurlijk vrij om dit aan te passen aan jouw eigen initiatief of project.</t>
  </si>
  <si>
    <t>Mocht je vanuit jouw expertise zelf over kennis beschikken die bij dit onderwerp zou passen, of zie je mogelijkheden tot de verbetering</t>
  </si>
  <si>
    <t xml:space="preserve">van deze tekst, dan zien we jouw bericht graag tegemoet via info@cultuuracademy.nl. </t>
  </si>
  <si>
    <t>KOSTEN</t>
  </si>
  <si>
    <t>Programma</t>
  </si>
  <si>
    <t>Aantal</t>
  </si>
  <si>
    <t>Eenheid</t>
  </si>
  <si>
    <t>Prijs per eenheid</t>
  </si>
  <si>
    <t>Exclusief btw</t>
  </si>
  <si>
    <t>Btw %</t>
  </si>
  <si>
    <t>Btw</t>
  </si>
  <si>
    <t>Inclusief btw</t>
  </si>
  <si>
    <t>Muzikant - X</t>
  </si>
  <si>
    <t>stuk</t>
  </si>
  <si>
    <t>DJ - B</t>
  </si>
  <si>
    <t>Kunstenaar - C</t>
  </si>
  <si>
    <t>Dichter - D</t>
  </si>
  <si>
    <t>Presentator</t>
  </si>
  <si>
    <t>Totaal programma</t>
  </si>
  <si>
    <t>Programmaondersteuning</t>
  </si>
  <si>
    <t>Hotel</t>
  </si>
  <si>
    <t>nachten</t>
  </si>
  <si>
    <t>Artiestencatering</t>
  </si>
  <si>
    <t>Couverts</t>
  </si>
  <si>
    <t>Boekingfees</t>
  </si>
  <si>
    <t>Totaal programmaondersteuning</t>
  </si>
  <si>
    <t>Communicatie</t>
  </si>
  <si>
    <t>Ontwerp</t>
  </si>
  <si>
    <t>uur</t>
  </si>
  <si>
    <t>Website</t>
  </si>
  <si>
    <t>Posters</t>
  </si>
  <si>
    <t>200 stuks</t>
  </si>
  <si>
    <t>Flyers</t>
  </si>
  <si>
    <t>1000 stuks</t>
  </si>
  <si>
    <t>Sociale media</t>
  </si>
  <si>
    <t>advertenties</t>
  </si>
  <si>
    <t>Fotografie</t>
  </si>
  <si>
    <t>Aftermovie</t>
  </si>
  <si>
    <t>Totaal communicatie</t>
  </si>
  <si>
    <t>Productie en materialen</t>
  </si>
  <si>
    <t>Inkoop hout</t>
  </si>
  <si>
    <t>m2</t>
  </si>
  <si>
    <t>Huur vrachtwagen</t>
  </si>
  <si>
    <t>dagen</t>
  </si>
  <si>
    <t>Hekwerk</t>
  </si>
  <si>
    <t>28 stuks</t>
  </si>
  <si>
    <t>Decoratie</t>
  </si>
  <si>
    <t>Verf</t>
  </si>
  <si>
    <t>liter</t>
  </si>
  <si>
    <t>Licht en geluid</t>
  </si>
  <si>
    <t>vaste prijs</t>
  </si>
  <si>
    <t>Totaal productie en materialen</t>
  </si>
  <si>
    <t>Personele lasten</t>
  </si>
  <si>
    <t>Voorbereiding organisatie</t>
  </si>
  <si>
    <t>Productieleider op locatie</t>
  </si>
  <si>
    <t>Communicatiemedewerker</t>
  </si>
  <si>
    <t>Administratie</t>
  </si>
  <si>
    <t>Barpersoneel</t>
  </si>
  <si>
    <t>Vrijwilligers</t>
  </si>
  <si>
    <t>Totaal personele lasten</t>
  </si>
  <si>
    <t>Algemeen en overhead</t>
  </si>
  <si>
    <t>Vergunning</t>
  </si>
  <si>
    <t>Print- en lamineerkosten</t>
  </si>
  <si>
    <t>Inkoop consumpties</t>
  </si>
  <si>
    <t>Huur kantoor</t>
  </si>
  <si>
    <t>maanden</t>
  </si>
  <si>
    <t>Crewcatering</t>
  </si>
  <si>
    <t>couverts</t>
  </si>
  <si>
    <t>Bedankje partners</t>
  </si>
  <si>
    <t>Totaal subsidiabele kosten</t>
  </si>
  <si>
    <t>Onvoorziene kosten (5%)</t>
  </si>
  <si>
    <t>Totaal subsidiabele kosten inclusief onvoorzien</t>
  </si>
  <si>
    <t>Inkomsten</t>
  </si>
  <si>
    <t>Publieksinkomsten</t>
  </si>
  <si>
    <t>Inkomsten horeca</t>
  </si>
  <si>
    <t>Merchandise</t>
  </si>
  <si>
    <t>Kaartverkoop volwassenen</t>
  </si>
  <si>
    <t>Kaartverkoop kinderen</t>
  </si>
  <si>
    <t>Inkomsten toilet en garderobe</t>
  </si>
  <si>
    <t>Totaal publieksinkomsten</t>
  </si>
  <si>
    <t>Sponsoring</t>
  </si>
  <si>
    <t>Bedrijf 1</t>
  </si>
  <si>
    <t>Bedrijf 2</t>
  </si>
  <si>
    <t>Bedrijf 3</t>
  </si>
  <si>
    <t>Totaal sponsoring</t>
  </si>
  <si>
    <t>Subsidies en fondsen</t>
  </si>
  <si>
    <t>Bijdrage gemeente Arnhem</t>
  </si>
  <si>
    <t>Bijdrage Provincie Gelderland</t>
  </si>
  <si>
    <t>Bijdrage VSB fonds</t>
  </si>
  <si>
    <t>Totalen</t>
  </si>
  <si>
    <t>Totaal inkomsten</t>
  </si>
  <si>
    <t>Resultaat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</si>
</sst>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&quot;€&quot;\ * #,##0.00_ ;_ &quot;€&quot;\ * \-#,##0.00_ ;_ &quot;€&quot;\ * &quot;-&quot;??_ ;_ @_ "/>
  </numFmts>
  <fonts count="12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u/>
      <sz val="11.0"/>
      <color rgb="FF0563C1"/>
      <name val="Calibri"/>
    </font>
    <font>
      <b/>
      <u/>
      <sz val="11.0"/>
      <color theme="1"/>
      <name val="Calibri"/>
    </font>
    <font>
      <sz val="11.0"/>
      <color rgb="FF000000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i/>
      <sz val="11.0"/>
      <color rgb="FF000000"/>
      <name val="Calibri"/>
    </font>
    <font>
      <i/>
      <sz val="11.0"/>
      <color rgb="FF000000"/>
      <name val="Calibri"/>
    </font>
    <font>
      <b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</fills>
  <borders count="3">
    <border/>
    <border>
      <left/>
      <right/>
      <top/>
      <bottom/>
    </border>
    <border>
      <left/>
      <right/>
      <top/>
      <bottom style="double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readingOrder="0"/>
    </xf>
    <xf borderId="1" fillId="2" fontId="3" numFmtId="0" xfId="0" applyAlignment="1" applyBorder="1" applyFont="1">
      <alignment readingOrder="0"/>
    </xf>
    <xf borderId="1" fillId="2" fontId="4" numFmtId="0" xfId="0" applyBorder="1" applyFont="1"/>
    <xf borderId="1" fillId="2" fontId="5" numFmtId="0" xfId="0" applyBorder="1" applyFont="1"/>
    <xf borderId="1" fillId="2" fontId="1" numFmtId="0" xfId="0" applyAlignment="1" applyBorder="1" applyFont="1">
      <alignment readingOrder="0"/>
    </xf>
    <xf borderId="0" fillId="0" fontId="6" numFmtId="0" xfId="0" applyAlignment="1" applyFont="1">
      <alignment readingOrder="0"/>
    </xf>
    <xf borderId="0" fillId="0" fontId="7" numFmtId="0" xfId="0" applyFont="1"/>
    <xf borderId="1" fillId="3" fontId="8" numFmtId="0" xfId="0" applyBorder="1" applyFill="1" applyFont="1"/>
    <xf borderId="1" fillId="3" fontId="5" numFmtId="0" xfId="0" applyBorder="1" applyFont="1"/>
    <xf borderId="1" fillId="3" fontId="9" numFmtId="0" xfId="0" applyBorder="1" applyFont="1"/>
    <xf borderId="1" fillId="3" fontId="5" numFmtId="164" xfId="0" applyBorder="1" applyFont="1" applyNumberFormat="1"/>
    <xf borderId="1" fillId="3" fontId="5" numFmtId="9" xfId="0" applyBorder="1" applyFont="1" applyNumberFormat="1"/>
    <xf borderId="2" fillId="3" fontId="5" numFmtId="164" xfId="0" applyBorder="1" applyFont="1" applyNumberFormat="1"/>
    <xf borderId="1" fillId="3" fontId="10" numFmtId="0" xfId="0" applyBorder="1" applyFont="1"/>
    <xf borderId="1" fillId="3" fontId="11" numFmtId="0" xfId="0" applyBorder="1" applyFont="1"/>
    <xf borderId="1" fillId="4" fontId="5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048125" cy="201930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info@schakel025.in" TargetMode="External"/><Relationship Id="rId2" Type="http://schemas.openxmlformats.org/officeDocument/2006/relationships/hyperlink" Target="http://www.facebook.com/schakel025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4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>
      <c r="A12" s="2" t="s">
        <v>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>
      <c r="A13" s="3" t="s">
        <v>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>
      <c r="A14" s="3" t="s">
        <v>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>
      <c r="A16" s="4" t="s">
        <v>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>
      <c r="A17" s="1" t="s">
        <v>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>
      <c r="A18" s="1" t="s">
        <v>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>
      <c r="A20" s="1" t="s">
        <v>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ht="15.75" customHeight="1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ht="15.75" customHeight="1">
      <c r="A22" s="1" t="s">
        <v>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ht="15.75" customHeight="1">
      <c r="A23" s="6" t="s">
        <v>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ht="15.75" customHeight="1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ht="15.75" customHeight="1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3"/>
    <hyperlink r:id="rId2" ref="A14"/>
  </hyperlinks>
  <printOptions/>
  <pageMargins bottom="0.75" footer="0.0" header="0.0" left="0.7" right="0.7" top="0.75"/>
  <pageSetup paperSize="9"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41.71"/>
    <col customWidth="1" min="3" max="3" width="7.43"/>
    <col customWidth="1" min="4" max="4" width="12.29"/>
    <col customWidth="1" min="5" max="5" width="16.29"/>
    <col customWidth="1" min="6" max="6" width="14.43"/>
    <col customWidth="1" min="7" max="8" width="11.14"/>
    <col customWidth="1" min="9" max="9" width="12.43"/>
  </cols>
  <sheetData>
    <row r="1">
      <c r="A1" s="7" t="s">
        <v>3</v>
      </c>
    </row>
    <row r="2">
      <c r="A2" s="8"/>
    </row>
    <row r="3">
      <c r="A3" s="9" t="s">
        <v>9</v>
      </c>
      <c r="B3" s="10"/>
      <c r="C3" s="10"/>
      <c r="D3" s="10"/>
      <c r="E3" s="10"/>
      <c r="F3" s="10"/>
      <c r="G3" s="10"/>
      <c r="H3" s="10"/>
      <c r="I3" s="10"/>
    </row>
    <row r="4">
      <c r="A4" s="11" t="s">
        <v>10</v>
      </c>
      <c r="B4" s="10"/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 t="s">
        <v>16</v>
      </c>
      <c r="I4" s="10" t="s">
        <v>17</v>
      </c>
    </row>
    <row r="5">
      <c r="A5" s="10"/>
      <c r="B5" s="10" t="s">
        <v>18</v>
      </c>
      <c r="C5" s="10">
        <v>1.0</v>
      </c>
      <c r="D5" s="10" t="s">
        <v>19</v>
      </c>
      <c r="E5" s="12">
        <v>1000.0</v>
      </c>
      <c r="F5" s="12">
        <f t="shared" ref="F5:F9" si="1">C5*E5</f>
        <v>1000</v>
      </c>
      <c r="G5" s="13">
        <v>0.09</v>
      </c>
      <c r="H5" s="12">
        <f t="shared" ref="H5:H9" si="2">G5*F5</f>
        <v>90</v>
      </c>
      <c r="I5" s="12">
        <f t="shared" ref="I5:I9" si="3">F5+H5</f>
        <v>1090</v>
      </c>
    </row>
    <row r="6">
      <c r="A6" s="10"/>
      <c r="B6" s="10" t="s">
        <v>20</v>
      </c>
      <c r="C6" s="10">
        <v>1.0</v>
      </c>
      <c r="D6" s="10" t="s">
        <v>19</v>
      </c>
      <c r="E6" s="12">
        <v>500.0</v>
      </c>
      <c r="F6" s="12">
        <f t="shared" si="1"/>
        <v>500</v>
      </c>
      <c r="G6" s="13">
        <v>0.09</v>
      </c>
      <c r="H6" s="12">
        <f t="shared" si="2"/>
        <v>45</v>
      </c>
      <c r="I6" s="12">
        <f t="shared" si="3"/>
        <v>545</v>
      </c>
    </row>
    <row r="7">
      <c r="A7" s="10"/>
      <c r="B7" s="10" t="s">
        <v>21</v>
      </c>
      <c r="C7" s="10">
        <v>1.0</v>
      </c>
      <c r="D7" s="10" t="s">
        <v>19</v>
      </c>
      <c r="E7" s="12">
        <v>1000.0</v>
      </c>
      <c r="F7" s="12">
        <f t="shared" si="1"/>
        <v>1000</v>
      </c>
      <c r="G7" s="13">
        <v>0.09</v>
      </c>
      <c r="H7" s="12">
        <f t="shared" si="2"/>
        <v>90</v>
      </c>
      <c r="I7" s="12">
        <f t="shared" si="3"/>
        <v>1090</v>
      </c>
    </row>
    <row r="8">
      <c r="A8" s="10"/>
      <c r="B8" s="10" t="s">
        <v>22</v>
      </c>
      <c r="C8" s="10">
        <v>1.0</v>
      </c>
      <c r="D8" s="10" t="s">
        <v>19</v>
      </c>
      <c r="E8" s="12">
        <v>500.0</v>
      </c>
      <c r="F8" s="12">
        <f t="shared" si="1"/>
        <v>500</v>
      </c>
      <c r="G8" s="13">
        <v>0.09</v>
      </c>
      <c r="H8" s="12">
        <f t="shared" si="2"/>
        <v>45</v>
      </c>
      <c r="I8" s="12">
        <f t="shared" si="3"/>
        <v>545</v>
      </c>
    </row>
    <row r="9">
      <c r="A9" s="10"/>
      <c r="B9" s="10" t="s">
        <v>23</v>
      </c>
      <c r="C9" s="10">
        <v>1.0</v>
      </c>
      <c r="D9" s="10" t="s">
        <v>19</v>
      </c>
      <c r="E9" s="12">
        <v>250.0</v>
      </c>
      <c r="F9" s="14">
        <f t="shared" si="1"/>
        <v>250</v>
      </c>
      <c r="G9" s="13">
        <v>0.21</v>
      </c>
      <c r="H9" s="14">
        <f t="shared" si="2"/>
        <v>52.5</v>
      </c>
      <c r="I9" s="14">
        <f t="shared" si="3"/>
        <v>302.5</v>
      </c>
    </row>
    <row r="10">
      <c r="A10" s="15" t="s">
        <v>24</v>
      </c>
      <c r="B10" s="10"/>
      <c r="C10" s="10"/>
      <c r="D10" s="10"/>
      <c r="E10" s="10"/>
      <c r="F10" s="12">
        <f>SUM(F5:F9)</f>
        <v>3250</v>
      </c>
      <c r="G10" s="13"/>
      <c r="H10" s="12">
        <f t="shared" ref="H10:I10" si="4">SUM(H5:H9)</f>
        <v>322.5</v>
      </c>
      <c r="I10" s="12">
        <f t="shared" si="4"/>
        <v>3572.5</v>
      </c>
    </row>
    <row r="11">
      <c r="A11" s="10"/>
      <c r="B11" s="10"/>
      <c r="C11" s="10"/>
      <c r="D11" s="10"/>
      <c r="E11" s="10"/>
      <c r="F11" s="10"/>
      <c r="G11" s="10"/>
      <c r="H11" s="10"/>
      <c r="I11" s="10"/>
    </row>
    <row r="12">
      <c r="A12" s="11" t="s">
        <v>25</v>
      </c>
      <c r="B12" s="10"/>
      <c r="C12" s="10" t="s">
        <v>11</v>
      </c>
      <c r="D12" s="10" t="s">
        <v>12</v>
      </c>
      <c r="E12" s="10" t="s">
        <v>13</v>
      </c>
      <c r="F12" s="10" t="s">
        <v>14</v>
      </c>
      <c r="G12" s="10" t="s">
        <v>15</v>
      </c>
      <c r="H12" s="10" t="s">
        <v>16</v>
      </c>
      <c r="I12" s="10" t="s">
        <v>17</v>
      </c>
    </row>
    <row r="13">
      <c r="A13" s="10"/>
      <c r="B13" s="10" t="s">
        <v>26</v>
      </c>
      <c r="C13" s="10">
        <v>4.0</v>
      </c>
      <c r="D13" s="10" t="s">
        <v>27</v>
      </c>
      <c r="E13" s="12">
        <v>175.0</v>
      </c>
      <c r="F13" s="12">
        <f t="shared" ref="F13:F15" si="5">C13*E13</f>
        <v>700</v>
      </c>
      <c r="G13" s="13">
        <v>0.09</v>
      </c>
      <c r="H13" s="12">
        <f t="shared" ref="H13:H15" si="6">G13*F13</f>
        <v>63</v>
      </c>
      <c r="I13" s="12">
        <f t="shared" ref="I13:I15" si="7">F13+H13</f>
        <v>763</v>
      </c>
    </row>
    <row r="14">
      <c r="A14" s="10"/>
      <c r="B14" s="10" t="s">
        <v>28</v>
      </c>
      <c r="C14" s="10">
        <v>80.0</v>
      </c>
      <c r="D14" s="10" t="s">
        <v>29</v>
      </c>
      <c r="E14" s="12">
        <v>5.0</v>
      </c>
      <c r="F14" s="12">
        <f t="shared" si="5"/>
        <v>400</v>
      </c>
      <c r="G14" s="13">
        <v>0.21</v>
      </c>
      <c r="H14" s="12">
        <f t="shared" si="6"/>
        <v>84</v>
      </c>
      <c r="I14" s="12">
        <f t="shared" si="7"/>
        <v>484</v>
      </c>
    </row>
    <row r="15">
      <c r="A15" s="10"/>
      <c r="B15" s="10" t="s">
        <v>30</v>
      </c>
      <c r="C15" s="10">
        <v>4.0</v>
      </c>
      <c r="D15" s="10" t="s">
        <v>19</v>
      </c>
      <c r="E15" s="12">
        <v>80.0</v>
      </c>
      <c r="F15" s="14">
        <f t="shared" si="5"/>
        <v>320</v>
      </c>
      <c r="G15" s="13">
        <v>0.09</v>
      </c>
      <c r="H15" s="14">
        <f t="shared" si="6"/>
        <v>28.8</v>
      </c>
      <c r="I15" s="14">
        <f t="shared" si="7"/>
        <v>348.8</v>
      </c>
    </row>
    <row r="16">
      <c r="A16" s="15" t="s">
        <v>31</v>
      </c>
      <c r="B16" s="10"/>
      <c r="C16" s="10"/>
      <c r="D16" s="10"/>
      <c r="E16" s="10"/>
      <c r="F16" s="12">
        <f>SUM(F13:F15)</f>
        <v>1420</v>
      </c>
      <c r="G16" s="13"/>
      <c r="H16" s="12">
        <f t="shared" ref="H16:I16" si="8">SUM(H13:H15)</f>
        <v>175.8</v>
      </c>
      <c r="I16" s="12">
        <f t="shared" si="8"/>
        <v>1595.8</v>
      </c>
    </row>
    <row r="17">
      <c r="A17" s="10"/>
      <c r="B17" s="10"/>
      <c r="C17" s="10"/>
      <c r="D17" s="10"/>
      <c r="E17" s="10"/>
      <c r="F17" s="10"/>
      <c r="G17" s="10"/>
      <c r="H17" s="10"/>
      <c r="I17" s="10"/>
    </row>
    <row r="18">
      <c r="A18" s="11" t="s">
        <v>32</v>
      </c>
      <c r="B18" s="10"/>
      <c r="C18" s="10" t="s">
        <v>11</v>
      </c>
      <c r="D18" s="10" t="s">
        <v>12</v>
      </c>
      <c r="E18" s="10" t="s">
        <v>13</v>
      </c>
      <c r="F18" s="10" t="s">
        <v>14</v>
      </c>
      <c r="G18" s="10" t="s">
        <v>15</v>
      </c>
      <c r="H18" s="10" t="s">
        <v>16</v>
      </c>
      <c r="I18" s="10" t="s">
        <v>17</v>
      </c>
    </row>
    <row r="19">
      <c r="A19" s="11"/>
      <c r="B19" s="10" t="s">
        <v>33</v>
      </c>
      <c r="C19" s="10">
        <v>20.0</v>
      </c>
      <c r="D19" s="10" t="s">
        <v>34</v>
      </c>
      <c r="E19" s="12">
        <v>55.0</v>
      </c>
      <c r="F19" s="12">
        <f t="shared" ref="F19:F25" si="9">C19*E19</f>
        <v>1100</v>
      </c>
      <c r="G19" s="13">
        <v>0.21</v>
      </c>
      <c r="H19" s="12">
        <f t="shared" ref="H19:H25" si="10">G19*F19</f>
        <v>231</v>
      </c>
      <c r="I19" s="12">
        <f t="shared" ref="I19:I25" si="11">F19+H19</f>
        <v>1331</v>
      </c>
    </row>
    <row r="20">
      <c r="A20" s="10"/>
      <c r="B20" s="10" t="s">
        <v>35</v>
      </c>
      <c r="C20" s="10">
        <v>1.0</v>
      </c>
      <c r="D20" s="10" t="s">
        <v>19</v>
      </c>
      <c r="E20" s="12">
        <v>750.0</v>
      </c>
      <c r="F20" s="12">
        <f t="shared" si="9"/>
        <v>750</v>
      </c>
      <c r="G20" s="13">
        <v>0.21</v>
      </c>
      <c r="H20" s="12">
        <f t="shared" si="10"/>
        <v>157.5</v>
      </c>
      <c r="I20" s="12">
        <f t="shared" si="11"/>
        <v>907.5</v>
      </c>
    </row>
    <row r="21" ht="15.75" customHeight="1">
      <c r="A21" s="10"/>
      <c r="B21" s="10" t="s">
        <v>36</v>
      </c>
      <c r="C21" s="10">
        <v>1.0</v>
      </c>
      <c r="D21" s="10" t="s">
        <v>37</v>
      </c>
      <c r="E21" s="12">
        <v>50.0</v>
      </c>
      <c r="F21" s="12">
        <f t="shared" si="9"/>
        <v>50</v>
      </c>
      <c r="G21" s="13">
        <v>0.21</v>
      </c>
      <c r="H21" s="12">
        <f t="shared" si="10"/>
        <v>10.5</v>
      </c>
      <c r="I21" s="12">
        <f t="shared" si="11"/>
        <v>60.5</v>
      </c>
    </row>
    <row r="22" ht="15.75" customHeight="1">
      <c r="A22" s="10"/>
      <c r="B22" s="10" t="s">
        <v>38</v>
      </c>
      <c r="C22" s="10">
        <v>1.0</v>
      </c>
      <c r="D22" s="10" t="s">
        <v>39</v>
      </c>
      <c r="E22" s="12">
        <v>50.0</v>
      </c>
      <c r="F22" s="12">
        <f t="shared" si="9"/>
        <v>50</v>
      </c>
      <c r="G22" s="13">
        <v>0.21</v>
      </c>
      <c r="H22" s="12">
        <f t="shared" si="10"/>
        <v>10.5</v>
      </c>
      <c r="I22" s="12">
        <f t="shared" si="11"/>
        <v>60.5</v>
      </c>
    </row>
    <row r="23" ht="15.75" customHeight="1">
      <c r="A23" s="10"/>
      <c r="B23" s="10" t="s">
        <v>40</v>
      </c>
      <c r="C23" s="10">
        <v>10.0</v>
      </c>
      <c r="D23" s="10" t="s">
        <v>41</v>
      </c>
      <c r="E23" s="12">
        <v>50.0</v>
      </c>
      <c r="F23" s="12">
        <f t="shared" si="9"/>
        <v>500</v>
      </c>
      <c r="G23" s="13">
        <v>0.21</v>
      </c>
      <c r="H23" s="12">
        <f t="shared" si="10"/>
        <v>105</v>
      </c>
      <c r="I23" s="12">
        <f t="shared" si="11"/>
        <v>605</v>
      </c>
    </row>
    <row r="24" ht="15.75" customHeight="1">
      <c r="A24" s="10"/>
      <c r="B24" s="10" t="s">
        <v>42</v>
      </c>
      <c r="C24" s="10">
        <v>10.0</v>
      </c>
      <c r="D24" s="10" t="s">
        <v>34</v>
      </c>
      <c r="E24" s="12">
        <v>35.0</v>
      </c>
      <c r="F24" s="12">
        <f t="shared" si="9"/>
        <v>350</v>
      </c>
      <c r="G24" s="13">
        <v>0.21</v>
      </c>
      <c r="H24" s="12">
        <f t="shared" si="10"/>
        <v>73.5</v>
      </c>
      <c r="I24" s="12">
        <f t="shared" si="11"/>
        <v>423.5</v>
      </c>
    </row>
    <row r="25" ht="15.75" customHeight="1">
      <c r="A25" s="10"/>
      <c r="B25" s="10" t="s">
        <v>43</v>
      </c>
      <c r="C25" s="10">
        <v>1.0</v>
      </c>
      <c r="D25" s="10" t="s">
        <v>19</v>
      </c>
      <c r="E25" s="12">
        <v>250.0</v>
      </c>
      <c r="F25" s="14">
        <f t="shared" si="9"/>
        <v>250</v>
      </c>
      <c r="G25" s="13">
        <v>0.21</v>
      </c>
      <c r="H25" s="14">
        <f t="shared" si="10"/>
        <v>52.5</v>
      </c>
      <c r="I25" s="14">
        <f t="shared" si="11"/>
        <v>302.5</v>
      </c>
    </row>
    <row r="26" ht="15.75" customHeight="1">
      <c r="A26" s="15" t="s">
        <v>44</v>
      </c>
      <c r="B26" s="10"/>
      <c r="C26" s="10"/>
      <c r="D26" s="10"/>
      <c r="E26" s="10"/>
      <c r="F26" s="12">
        <f>SUM(F20:F25)</f>
        <v>1950</v>
      </c>
      <c r="G26" s="13"/>
      <c r="H26" s="12">
        <f t="shared" ref="H26:I26" si="12">SUM(H20:H25)</f>
        <v>409.5</v>
      </c>
      <c r="I26" s="12">
        <f t="shared" si="12"/>
        <v>2359.5</v>
      </c>
    </row>
    <row r="27" ht="15.75" customHeight="1">
      <c r="A27" s="10"/>
      <c r="B27" s="10"/>
      <c r="C27" s="10"/>
      <c r="D27" s="10"/>
      <c r="E27" s="10"/>
      <c r="F27" s="10"/>
      <c r="G27" s="10"/>
      <c r="H27" s="10"/>
      <c r="I27" s="10"/>
    </row>
    <row r="28" ht="15.75" customHeight="1">
      <c r="A28" s="11" t="s">
        <v>45</v>
      </c>
      <c r="B28" s="10"/>
      <c r="C28" s="10" t="s">
        <v>11</v>
      </c>
      <c r="D28" s="10" t="s">
        <v>12</v>
      </c>
      <c r="E28" s="10" t="s">
        <v>13</v>
      </c>
      <c r="F28" s="10" t="s">
        <v>14</v>
      </c>
      <c r="G28" s="10" t="s">
        <v>15</v>
      </c>
      <c r="H28" s="10" t="s">
        <v>16</v>
      </c>
      <c r="I28" s="10" t="s">
        <v>17</v>
      </c>
    </row>
    <row r="29" ht="15.75" customHeight="1">
      <c r="A29" s="11"/>
      <c r="B29" s="10" t="s">
        <v>46</v>
      </c>
      <c r="C29" s="10">
        <v>20.0</v>
      </c>
      <c r="D29" s="10" t="s">
        <v>47</v>
      </c>
      <c r="E29" s="12">
        <v>25.0</v>
      </c>
      <c r="F29" s="12">
        <f t="shared" ref="F29:F34" si="13">C29*E29</f>
        <v>500</v>
      </c>
      <c r="G29" s="13">
        <v>0.21</v>
      </c>
      <c r="H29" s="12">
        <f t="shared" ref="H29:H34" si="14">G29*F29</f>
        <v>105</v>
      </c>
      <c r="I29" s="12">
        <f t="shared" ref="I29:I34" si="15">F29+H29</f>
        <v>605</v>
      </c>
    </row>
    <row r="30" ht="15.75" customHeight="1">
      <c r="A30" s="10"/>
      <c r="B30" s="10" t="s">
        <v>48</v>
      </c>
      <c r="C30" s="10">
        <v>3.0</v>
      </c>
      <c r="D30" s="10" t="s">
        <v>49</v>
      </c>
      <c r="E30" s="12">
        <v>150.0</v>
      </c>
      <c r="F30" s="12">
        <f t="shared" si="13"/>
        <v>450</v>
      </c>
      <c r="G30" s="13">
        <v>0.21</v>
      </c>
      <c r="H30" s="12">
        <f t="shared" si="14"/>
        <v>94.5</v>
      </c>
      <c r="I30" s="12">
        <f t="shared" si="15"/>
        <v>544.5</v>
      </c>
    </row>
    <row r="31" ht="15.75" customHeight="1">
      <c r="A31" s="10"/>
      <c r="B31" s="10" t="s">
        <v>50</v>
      </c>
      <c r="C31" s="10">
        <v>5.0</v>
      </c>
      <c r="D31" s="10" t="s">
        <v>51</v>
      </c>
      <c r="E31" s="12">
        <v>100.0</v>
      </c>
      <c r="F31" s="12">
        <f t="shared" si="13"/>
        <v>500</v>
      </c>
      <c r="G31" s="13">
        <v>0.21</v>
      </c>
      <c r="H31" s="12">
        <f t="shared" si="14"/>
        <v>105</v>
      </c>
      <c r="I31" s="12">
        <f t="shared" si="15"/>
        <v>605</v>
      </c>
    </row>
    <row r="32" ht="15.75" customHeight="1">
      <c r="A32" s="10"/>
      <c r="B32" s="10" t="s">
        <v>52</v>
      </c>
      <c r="C32" s="10">
        <v>1.0</v>
      </c>
      <c r="D32" s="10" t="s">
        <v>19</v>
      </c>
      <c r="E32" s="12">
        <v>250.0</v>
      </c>
      <c r="F32" s="12">
        <f t="shared" si="13"/>
        <v>250</v>
      </c>
      <c r="G32" s="13">
        <v>0.21</v>
      </c>
      <c r="H32" s="12">
        <f t="shared" si="14"/>
        <v>52.5</v>
      </c>
      <c r="I32" s="12">
        <f t="shared" si="15"/>
        <v>302.5</v>
      </c>
    </row>
    <row r="33" ht="15.75" customHeight="1">
      <c r="A33" s="10"/>
      <c r="B33" s="10" t="s">
        <v>53</v>
      </c>
      <c r="C33" s="10">
        <v>25.0</v>
      </c>
      <c r="D33" s="10" t="s">
        <v>54</v>
      </c>
      <c r="E33" s="12">
        <v>10.0</v>
      </c>
      <c r="F33" s="12">
        <f t="shared" si="13"/>
        <v>250</v>
      </c>
      <c r="G33" s="13">
        <v>0.21</v>
      </c>
      <c r="H33" s="12">
        <f t="shared" si="14"/>
        <v>52.5</v>
      </c>
      <c r="I33" s="12">
        <f t="shared" si="15"/>
        <v>302.5</v>
      </c>
    </row>
    <row r="34" ht="15.75" customHeight="1">
      <c r="A34" s="10"/>
      <c r="B34" s="10" t="s">
        <v>55</v>
      </c>
      <c r="C34" s="10">
        <v>1.0</v>
      </c>
      <c r="D34" s="10" t="s">
        <v>56</v>
      </c>
      <c r="E34" s="12">
        <v>750.0</v>
      </c>
      <c r="F34" s="14">
        <f t="shared" si="13"/>
        <v>750</v>
      </c>
      <c r="G34" s="13">
        <v>0.21</v>
      </c>
      <c r="H34" s="14">
        <f t="shared" si="14"/>
        <v>157.5</v>
      </c>
      <c r="I34" s="14">
        <f t="shared" si="15"/>
        <v>907.5</v>
      </c>
    </row>
    <row r="35" ht="15.75" customHeight="1">
      <c r="A35" s="15" t="s">
        <v>57</v>
      </c>
      <c r="B35" s="10"/>
      <c r="C35" s="10"/>
      <c r="D35" s="10"/>
      <c r="E35" s="10"/>
      <c r="F35" s="12">
        <f>SUM(F30:F34)</f>
        <v>2200</v>
      </c>
      <c r="G35" s="13"/>
      <c r="H35" s="12">
        <f t="shared" ref="H35:I35" si="16">SUM(H30:H34)</f>
        <v>462</v>
      </c>
      <c r="I35" s="12">
        <f t="shared" si="16"/>
        <v>2662</v>
      </c>
    </row>
    <row r="36" ht="15.75" customHeight="1">
      <c r="A36" s="10"/>
      <c r="B36" s="10"/>
      <c r="C36" s="10"/>
      <c r="D36" s="10"/>
      <c r="E36" s="10"/>
      <c r="F36" s="10"/>
      <c r="G36" s="10"/>
      <c r="H36" s="10"/>
      <c r="I36" s="10"/>
    </row>
    <row r="37" ht="15.75" customHeight="1">
      <c r="A37" s="11" t="s">
        <v>58</v>
      </c>
      <c r="B37" s="10"/>
      <c r="C37" s="10" t="s">
        <v>11</v>
      </c>
      <c r="D37" s="10" t="s">
        <v>12</v>
      </c>
      <c r="E37" s="10" t="s">
        <v>13</v>
      </c>
      <c r="F37" s="10" t="s">
        <v>14</v>
      </c>
      <c r="G37" s="10" t="s">
        <v>15</v>
      </c>
      <c r="H37" s="10" t="s">
        <v>16</v>
      </c>
      <c r="I37" s="10" t="s">
        <v>17</v>
      </c>
    </row>
    <row r="38" ht="15.75" customHeight="1">
      <c r="A38" s="11"/>
      <c r="B38" s="10" t="s">
        <v>59</v>
      </c>
      <c r="C38" s="10">
        <v>100.0</v>
      </c>
      <c r="D38" s="10" t="s">
        <v>34</v>
      </c>
      <c r="E38" s="12">
        <v>55.0</v>
      </c>
      <c r="F38" s="12">
        <f t="shared" ref="F38:F43" si="17">C38*E38</f>
        <v>5500</v>
      </c>
      <c r="G38" s="13">
        <v>0.21</v>
      </c>
      <c r="H38" s="12">
        <f t="shared" ref="H38:H43" si="18">G38*F38</f>
        <v>1155</v>
      </c>
      <c r="I38" s="12">
        <f t="shared" ref="I38:I43" si="19">F38+H38</f>
        <v>6655</v>
      </c>
    </row>
    <row r="39" ht="15.75" customHeight="1">
      <c r="A39" s="10"/>
      <c r="B39" s="10" t="s">
        <v>60</v>
      </c>
      <c r="C39" s="10">
        <v>3.0</v>
      </c>
      <c r="D39" s="10" t="s">
        <v>49</v>
      </c>
      <c r="E39" s="12">
        <v>250.0</v>
      </c>
      <c r="F39" s="12">
        <f t="shared" si="17"/>
        <v>750</v>
      </c>
      <c r="G39" s="13">
        <v>0.21</v>
      </c>
      <c r="H39" s="12">
        <f t="shared" si="18"/>
        <v>157.5</v>
      </c>
      <c r="I39" s="12">
        <f t="shared" si="19"/>
        <v>907.5</v>
      </c>
    </row>
    <row r="40" ht="15.75" customHeight="1">
      <c r="A40" s="10"/>
      <c r="B40" s="10" t="s">
        <v>61</v>
      </c>
      <c r="C40" s="10">
        <v>50.0</v>
      </c>
      <c r="D40" s="10" t="s">
        <v>34</v>
      </c>
      <c r="E40" s="12">
        <v>35.0</v>
      </c>
      <c r="F40" s="12">
        <f t="shared" si="17"/>
        <v>1750</v>
      </c>
      <c r="G40" s="13">
        <v>0.21</v>
      </c>
      <c r="H40" s="12">
        <f t="shared" si="18"/>
        <v>367.5</v>
      </c>
      <c r="I40" s="12">
        <f t="shared" si="19"/>
        <v>2117.5</v>
      </c>
    </row>
    <row r="41" ht="15.75" customHeight="1">
      <c r="A41" s="10"/>
      <c r="B41" s="10" t="s">
        <v>62</v>
      </c>
      <c r="C41" s="10">
        <v>10.0</v>
      </c>
      <c r="D41" s="10" t="s">
        <v>34</v>
      </c>
      <c r="E41" s="12">
        <v>35.0</v>
      </c>
      <c r="F41" s="12">
        <f t="shared" si="17"/>
        <v>350</v>
      </c>
      <c r="G41" s="13">
        <v>0.21</v>
      </c>
      <c r="H41" s="12">
        <f t="shared" si="18"/>
        <v>73.5</v>
      </c>
      <c r="I41" s="12">
        <f t="shared" si="19"/>
        <v>423.5</v>
      </c>
    </row>
    <row r="42" ht="15.75" customHeight="1">
      <c r="A42" s="10"/>
      <c r="B42" s="10" t="s">
        <v>63</v>
      </c>
      <c r="C42" s="10">
        <v>75.0</v>
      </c>
      <c r="D42" s="10" t="s">
        <v>34</v>
      </c>
      <c r="E42" s="12">
        <v>12.5</v>
      </c>
      <c r="F42" s="12">
        <f t="shared" si="17"/>
        <v>937.5</v>
      </c>
      <c r="G42" s="13">
        <v>0.21</v>
      </c>
      <c r="H42" s="12">
        <f t="shared" si="18"/>
        <v>196.875</v>
      </c>
      <c r="I42" s="12">
        <f t="shared" si="19"/>
        <v>1134.375</v>
      </c>
    </row>
    <row r="43" ht="15.75" customHeight="1">
      <c r="A43" s="10"/>
      <c r="B43" s="10" t="s">
        <v>64</v>
      </c>
      <c r="C43" s="10">
        <v>10.0</v>
      </c>
      <c r="D43" s="10" t="s">
        <v>56</v>
      </c>
      <c r="E43" s="12">
        <v>25.0</v>
      </c>
      <c r="F43" s="14">
        <f t="shared" si="17"/>
        <v>250</v>
      </c>
      <c r="G43" s="13">
        <v>0.0</v>
      </c>
      <c r="H43" s="14">
        <f t="shared" si="18"/>
        <v>0</v>
      </c>
      <c r="I43" s="14">
        <f t="shared" si="19"/>
        <v>250</v>
      </c>
    </row>
    <row r="44" ht="15.75" customHeight="1">
      <c r="A44" s="15" t="s">
        <v>65</v>
      </c>
      <c r="B44" s="10"/>
      <c r="C44" s="10"/>
      <c r="D44" s="10"/>
      <c r="E44" s="10"/>
      <c r="F44" s="12">
        <f>SUM(F39:F43)</f>
        <v>4037.5</v>
      </c>
      <c r="G44" s="13"/>
      <c r="H44" s="12">
        <f t="shared" ref="H44:I44" si="20">SUM(H39:H43)</f>
        <v>795.375</v>
      </c>
      <c r="I44" s="12">
        <f t="shared" si="20"/>
        <v>4832.875</v>
      </c>
    </row>
    <row r="45" ht="15.75" customHeight="1">
      <c r="A45" s="10"/>
      <c r="B45" s="10"/>
      <c r="C45" s="10"/>
      <c r="D45" s="10"/>
      <c r="E45" s="10"/>
      <c r="F45" s="10"/>
      <c r="G45" s="10"/>
      <c r="H45" s="10"/>
      <c r="I45" s="10"/>
    </row>
    <row r="46" ht="15.75" customHeight="1">
      <c r="A46" s="11" t="s">
        <v>66</v>
      </c>
      <c r="B46" s="10"/>
      <c r="C46" s="10" t="s">
        <v>11</v>
      </c>
      <c r="D46" s="10" t="s">
        <v>12</v>
      </c>
      <c r="E46" s="10" t="s">
        <v>13</v>
      </c>
      <c r="F46" s="10" t="s">
        <v>14</v>
      </c>
      <c r="G46" s="10" t="s">
        <v>15</v>
      </c>
      <c r="H46" s="10" t="s">
        <v>16</v>
      </c>
      <c r="I46" s="10" t="s">
        <v>17</v>
      </c>
    </row>
    <row r="47" ht="15.75" customHeight="1">
      <c r="A47" s="11"/>
      <c r="B47" s="10" t="s">
        <v>67</v>
      </c>
      <c r="C47" s="10">
        <v>1.0</v>
      </c>
      <c r="D47" s="10" t="s">
        <v>19</v>
      </c>
      <c r="E47" s="12">
        <v>234.0</v>
      </c>
      <c r="F47" s="12">
        <f t="shared" ref="F47:F52" si="21">C47*E47</f>
        <v>234</v>
      </c>
      <c r="G47" s="13">
        <v>0.21</v>
      </c>
      <c r="H47" s="12">
        <f t="shared" ref="H47:H52" si="22">G47*F47</f>
        <v>49.14</v>
      </c>
      <c r="I47" s="12">
        <f t="shared" ref="I47:I52" si="23">F47+H47</f>
        <v>283.14</v>
      </c>
    </row>
    <row r="48" ht="15.75" customHeight="1">
      <c r="A48" s="10"/>
      <c r="B48" s="10" t="s">
        <v>68</v>
      </c>
      <c r="C48" s="10">
        <v>1.0</v>
      </c>
      <c r="D48" s="10" t="s">
        <v>56</v>
      </c>
      <c r="E48" s="12">
        <v>100.0</v>
      </c>
      <c r="F48" s="12">
        <f t="shared" si="21"/>
        <v>100</v>
      </c>
      <c r="G48" s="13">
        <v>0.21</v>
      </c>
      <c r="H48" s="12">
        <f t="shared" si="22"/>
        <v>21</v>
      </c>
      <c r="I48" s="12">
        <f t="shared" si="23"/>
        <v>121</v>
      </c>
    </row>
    <row r="49" ht="15.75" customHeight="1">
      <c r="A49" s="10"/>
      <c r="B49" s="10" t="s">
        <v>69</v>
      </c>
      <c r="C49" s="10">
        <v>50.0</v>
      </c>
      <c r="D49" s="10" t="s">
        <v>19</v>
      </c>
      <c r="E49" s="12">
        <v>2.5</v>
      </c>
      <c r="F49" s="12">
        <f t="shared" si="21"/>
        <v>125</v>
      </c>
      <c r="G49" s="13">
        <v>0.21</v>
      </c>
      <c r="H49" s="12">
        <f t="shared" si="22"/>
        <v>26.25</v>
      </c>
      <c r="I49" s="12">
        <f t="shared" si="23"/>
        <v>151.25</v>
      </c>
    </row>
    <row r="50" ht="15.75" customHeight="1">
      <c r="A50" s="10"/>
      <c r="B50" s="10" t="s">
        <v>70</v>
      </c>
      <c r="C50" s="10">
        <v>3.0</v>
      </c>
      <c r="D50" s="10" t="s">
        <v>71</v>
      </c>
      <c r="E50" s="12">
        <v>400.0</v>
      </c>
      <c r="F50" s="12">
        <f t="shared" si="21"/>
        <v>1200</v>
      </c>
      <c r="G50" s="13">
        <v>0.21</v>
      </c>
      <c r="H50" s="12">
        <f t="shared" si="22"/>
        <v>252</v>
      </c>
      <c r="I50" s="12">
        <f t="shared" si="23"/>
        <v>1452</v>
      </c>
    </row>
    <row r="51" ht="15.75" customHeight="1">
      <c r="A51" s="10"/>
      <c r="B51" s="10" t="s">
        <v>72</v>
      </c>
      <c r="C51" s="10">
        <v>150.0</v>
      </c>
      <c r="D51" s="10" t="s">
        <v>73</v>
      </c>
      <c r="E51" s="12">
        <v>4.0</v>
      </c>
      <c r="F51" s="12">
        <f t="shared" si="21"/>
        <v>600</v>
      </c>
      <c r="G51" s="13">
        <v>0.21</v>
      </c>
      <c r="H51" s="12">
        <f t="shared" si="22"/>
        <v>126</v>
      </c>
      <c r="I51" s="12">
        <f t="shared" si="23"/>
        <v>726</v>
      </c>
    </row>
    <row r="52" ht="15.75" customHeight="1">
      <c r="A52" s="10"/>
      <c r="B52" s="10" t="s">
        <v>74</v>
      </c>
      <c r="C52" s="10">
        <v>10.0</v>
      </c>
      <c r="D52" s="10" t="s">
        <v>19</v>
      </c>
      <c r="E52" s="12">
        <v>25.0</v>
      </c>
      <c r="F52" s="14">
        <f t="shared" si="21"/>
        <v>250</v>
      </c>
      <c r="G52" s="13">
        <v>0.21</v>
      </c>
      <c r="H52" s="14">
        <f t="shared" si="22"/>
        <v>52.5</v>
      </c>
      <c r="I52" s="14">
        <f t="shared" si="23"/>
        <v>302.5</v>
      </c>
    </row>
    <row r="53" ht="15.75" customHeight="1">
      <c r="A53" s="15" t="s">
        <v>65</v>
      </c>
      <c r="B53" s="10"/>
      <c r="C53" s="10"/>
      <c r="D53" s="10"/>
      <c r="E53" s="10"/>
      <c r="F53" s="12">
        <f>SUM(F48:F52)</f>
        <v>2275</v>
      </c>
      <c r="G53" s="13"/>
      <c r="H53" s="12">
        <f t="shared" ref="H53:I53" si="24">SUM(H48:H52)</f>
        <v>477.75</v>
      </c>
      <c r="I53" s="12">
        <f t="shared" si="24"/>
        <v>2752.75</v>
      </c>
    </row>
    <row r="54" ht="15.75" customHeight="1">
      <c r="A54" s="10"/>
      <c r="B54" s="10"/>
      <c r="C54" s="10"/>
      <c r="D54" s="10"/>
      <c r="E54" s="10"/>
      <c r="F54" s="10"/>
      <c r="G54" s="10"/>
      <c r="H54" s="10"/>
      <c r="I54" s="10"/>
    </row>
    <row r="55" ht="15.75" customHeight="1">
      <c r="A55" s="10"/>
      <c r="B55" s="10"/>
      <c r="C55" s="10"/>
      <c r="D55" s="10"/>
      <c r="E55" s="10"/>
      <c r="F55" s="10" t="s">
        <v>14</v>
      </c>
      <c r="G55" s="10"/>
      <c r="H55" s="10" t="s">
        <v>16</v>
      </c>
      <c r="I55" s="10" t="s">
        <v>17</v>
      </c>
    </row>
    <row r="56" ht="15.75" customHeight="1">
      <c r="A56" s="16" t="s">
        <v>75</v>
      </c>
      <c r="B56" s="10"/>
      <c r="C56" s="10"/>
      <c r="D56" s="10"/>
      <c r="E56" s="10"/>
      <c r="F56" s="12">
        <f>F53+F44+F35+F26+F16+F10</f>
        <v>15132.5</v>
      </c>
      <c r="G56" s="12"/>
      <c r="H56" s="12">
        <f t="shared" ref="H56:I56" si="25">H53+H44+H35+H26+H16+H10</f>
        <v>2642.925</v>
      </c>
      <c r="I56" s="12">
        <f t="shared" si="25"/>
        <v>17775.425</v>
      </c>
    </row>
    <row r="57" ht="15.75" customHeight="1">
      <c r="A57" s="10"/>
      <c r="B57" s="10" t="s">
        <v>76</v>
      </c>
      <c r="C57" s="10"/>
      <c r="D57" s="10"/>
      <c r="E57" s="10"/>
      <c r="F57" s="14">
        <f>5%*F56</f>
        <v>756.625</v>
      </c>
      <c r="G57" s="12"/>
      <c r="H57" s="14">
        <f t="shared" ref="H57:I57" si="26">5%*H56</f>
        <v>132.14625</v>
      </c>
      <c r="I57" s="14">
        <f t="shared" si="26"/>
        <v>888.77125</v>
      </c>
    </row>
    <row r="58" ht="15.75" customHeight="1">
      <c r="A58" s="10" t="s">
        <v>77</v>
      </c>
      <c r="B58" s="10"/>
      <c r="C58" s="10"/>
      <c r="D58" s="10"/>
      <c r="E58" s="10"/>
      <c r="F58" s="12">
        <f>F56+F57</f>
        <v>15889.125</v>
      </c>
      <c r="G58" s="12"/>
      <c r="H58" s="12">
        <f t="shared" ref="H58:I58" si="27">H56+H57</f>
        <v>2775.07125</v>
      </c>
      <c r="I58" s="12">
        <f t="shared" si="27"/>
        <v>18664.19625</v>
      </c>
    </row>
    <row r="59" ht="15.75" customHeight="1">
      <c r="A59" s="17"/>
      <c r="B59" s="17"/>
      <c r="C59" s="17"/>
      <c r="D59" s="17"/>
      <c r="E59" s="17"/>
      <c r="F59" s="17"/>
      <c r="G59" s="17"/>
      <c r="H59" s="17"/>
      <c r="I59" s="17"/>
    </row>
    <row r="60" ht="15.75" customHeight="1">
      <c r="A60" s="9" t="s">
        <v>78</v>
      </c>
      <c r="B60" s="10"/>
      <c r="C60" s="10"/>
      <c r="D60" s="10"/>
      <c r="E60" s="10"/>
      <c r="F60" s="10"/>
      <c r="G60" s="10"/>
      <c r="H60" s="10"/>
      <c r="I60" s="10"/>
    </row>
    <row r="61" ht="15.75" customHeight="1">
      <c r="A61" s="11" t="s">
        <v>79</v>
      </c>
      <c r="B61" s="10"/>
      <c r="C61" s="10" t="s">
        <v>11</v>
      </c>
      <c r="D61" s="10" t="s">
        <v>12</v>
      </c>
      <c r="E61" s="10" t="s">
        <v>13</v>
      </c>
      <c r="F61" s="10" t="s">
        <v>14</v>
      </c>
      <c r="G61" s="10" t="s">
        <v>15</v>
      </c>
      <c r="H61" s="10" t="s">
        <v>16</v>
      </c>
      <c r="I61" s="10" t="s">
        <v>17</v>
      </c>
    </row>
    <row r="62" ht="15.75" customHeight="1">
      <c r="A62" s="10"/>
      <c r="B62" s="10" t="s">
        <v>80</v>
      </c>
      <c r="C62" s="10">
        <v>500.0</v>
      </c>
      <c r="D62" s="10" t="s">
        <v>19</v>
      </c>
      <c r="E62" s="12">
        <v>2.5</v>
      </c>
      <c r="F62" s="12">
        <f t="shared" ref="F62:F66" si="28">C62*E62</f>
        <v>1250</v>
      </c>
      <c r="G62" s="13">
        <v>0.09</v>
      </c>
      <c r="H62" s="12">
        <f t="shared" ref="H62:H66" si="29">G62*F62</f>
        <v>112.5</v>
      </c>
      <c r="I62" s="12">
        <f t="shared" ref="I62:I66" si="30">F62+H62</f>
        <v>1362.5</v>
      </c>
    </row>
    <row r="63" ht="15.75" customHeight="1">
      <c r="A63" s="10"/>
      <c r="B63" s="10" t="s">
        <v>81</v>
      </c>
      <c r="C63" s="10">
        <v>1.0</v>
      </c>
      <c r="D63" s="10" t="s">
        <v>56</v>
      </c>
      <c r="E63" s="12">
        <v>500.0</v>
      </c>
      <c r="F63" s="12">
        <f t="shared" si="28"/>
        <v>500</v>
      </c>
      <c r="G63" s="13">
        <v>0.21</v>
      </c>
      <c r="H63" s="12">
        <f t="shared" si="29"/>
        <v>105</v>
      </c>
      <c r="I63" s="12">
        <f t="shared" si="30"/>
        <v>605</v>
      </c>
    </row>
    <row r="64" ht="15.75" customHeight="1">
      <c r="A64" s="10"/>
      <c r="B64" s="10" t="s">
        <v>82</v>
      </c>
      <c r="C64" s="10">
        <v>200.0</v>
      </c>
      <c r="D64" s="10" t="s">
        <v>19</v>
      </c>
      <c r="E64" s="12">
        <v>15.0</v>
      </c>
      <c r="F64" s="12">
        <f t="shared" si="28"/>
        <v>3000</v>
      </c>
      <c r="G64" s="13">
        <v>0.09</v>
      </c>
      <c r="H64" s="12">
        <f t="shared" si="29"/>
        <v>270</v>
      </c>
      <c r="I64" s="12">
        <f t="shared" si="30"/>
        <v>3270</v>
      </c>
    </row>
    <row r="65" ht="15.75" customHeight="1">
      <c r="A65" s="10"/>
      <c r="B65" s="10" t="s">
        <v>83</v>
      </c>
      <c r="C65" s="10">
        <v>100.0</v>
      </c>
      <c r="D65" s="10" t="s">
        <v>19</v>
      </c>
      <c r="E65" s="12">
        <v>7.5</v>
      </c>
      <c r="F65" s="12">
        <f t="shared" si="28"/>
        <v>750</v>
      </c>
      <c r="G65" s="13">
        <v>0.09</v>
      </c>
      <c r="H65" s="12">
        <f t="shared" si="29"/>
        <v>67.5</v>
      </c>
      <c r="I65" s="12">
        <f t="shared" si="30"/>
        <v>817.5</v>
      </c>
    </row>
    <row r="66" ht="15.75" customHeight="1">
      <c r="A66" s="10"/>
      <c r="B66" s="10" t="s">
        <v>84</v>
      </c>
      <c r="C66" s="10">
        <v>1.0</v>
      </c>
      <c r="D66" s="10" t="s">
        <v>56</v>
      </c>
      <c r="E66" s="12">
        <v>250.0</v>
      </c>
      <c r="F66" s="14">
        <f t="shared" si="28"/>
        <v>250</v>
      </c>
      <c r="G66" s="13">
        <v>0.21</v>
      </c>
      <c r="H66" s="14">
        <f t="shared" si="29"/>
        <v>52.5</v>
      </c>
      <c r="I66" s="14">
        <f t="shared" si="30"/>
        <v>302.5</v>
      </c>
    </row>
    <row r="67" ht="15.75" customHeight="1">
      <c r="A67" s="15" t="s">
        <v>85</v>
      </c>
      <c r="B67" s="10"/>
      <c r="C67" s="10"/>
      <c r="D67" s="10"/>
      <c r="E67" s="10"/>
      <c r="F67" s="12">
        <f>SUM(F62:F66)</f>
        <v>5750</v>
      </c>
      <c r="G67" s="13"/>
      <c r="H67" s="12">
        <f t="shared" ref="H67:I67" si="31">SUM(H62:H66)</f>
        <v>607.5</v>
      </c>
      <c r="I67" s="12">
        <f t="shared" si="31"/>
        <v>6357.5</v>
      </c>
    </row>
    <row r="68" ht="15.75" customHeight="1">
      <c r="A68" s="9"/>
      <c r="B68" s="10"/>
      <c r="C68" s="10"/>
      <c r="D68" s="10"/>
      <c r="E68" s="10"/>
      <c r="F68" s="10"/>
      <c r="G68" s="10"/>
      <c r="H68" s="10"/>
      <c r="I68" s="10"/>
    </row>
    <row r="69" ht="15.75" customHeight="1">
      <c r="A69" s="11" t="s">
        <v>86</v>
      </c>
      <c r="B69" s="10"/>
      <c r="C69" s="10" t="s">
        <v>11</v>
      </c>
      <c r="D69" s="10" t="s">
        <v>12</v>
      </c>
      <c r="E69" s="10" t="s">
        <v>13</v>
      </c>
      <c r="F69" s="10" t="s">
        <v>14</v>
      </c>
      <c r="G69" s="10" t="s">
        <v>15</v>
      </c>
      <c r="H69" s="10" t="s">
        <v>16</v>
      </c>
      <c r="I69" s="10" t="s">
        <v>17</v>
      </c>
    </row>
    <row r="70" ht="15.75" customHeight="1">
      <c r="A70" s="10"/>
      <c r="B70" s="10" t="s">
        <v>87</v>
      </c>
      <c r="C70" s="10">
        <v>1.0</v>
      </c>
      <c r="D70" s="10" t="s">
        <v>56</v>
      </c>
      <c r="E70" s="12">
        <v>1000.0</v>
      </c>
      <c r="F70" s="12">
        <f t="shared" ref="F70:F72" si="32">C70*E70</f>
        <v>1000</v>
      </c>
      <c r="G70" s="13">
        <v>0.21</v>
      </c>
      <c r="H70" s="12">
        <f t="shared" ref="H70:H72" si="33">G70*F70</f>
        <v>210</v>
      </c>
      <c r="I70" s="12">
        <f t="shared" ref="I70:I72" si="34">F70+H70</f>
        <v>1210</v>
      </c>
    </row>
    <row r="71" ht="15.75" customHeight="1">
      <c r="A71" s="10"/>
      <c r="B71" s="10" t="s">
        <v>88</v>
      </c>
      <c r="C71" s="10">
        <v>1.0</v>
      </c>
      <c r="D71" s="10" t="s">
        <v>56</v>
      </c>
      <c r="E71" s="12">
        <v>500.0</v>
      </c>
      <c r="F71" s="12">
        <f t="shared" si="32"/>
        <v>500</v>
      </c>
      <c r="G71" s="13">
        <v>0.21</v>
      </c>
      <c r="H71" s="12">
        <f t="shared" si="33"/>
        <v>105</v>
      </c>
      <c r="I71" s="12">
        <f t="shared" si="34"/>
        <v>605</v>
      </c>
    </row>
    <row r="72" ht="15.75" customHeight="1">
      <c r="A72" s="10"/>
      <c r="B72" s="10" t="s">
        <v>89</v>
      </c>
      <c r="C72" s="10">
        <v>1.0</v>
      </c>
      <c r="D72" s="10" t="s">
        <v>56</v>
      </c>
      <c r="E72" s="12">
        <v>250.0</v>
      </c>
      <c r="F72" s="14">
        <f t="shared" si="32"/>
        <v>250</v>
      </c>
      <c r="G72" s="13">
        <v>0.21</v>
      </c>
      <c r="H72" s="14">
        <f t="shared" si="33"/>
        <v>52.5</v>
      </c>
      <c r="I72" s="14">
        <f t="shared" si="34"/>
        <v>302.5</v>
      </c>
    </row>
    <row r="73" ht="15.75" customHeight="1">
      <c r="A73" s="15" t="s">
        <v>90</v>
      </c>
      <c r="B73" s="10"/>
      <c r="C73" s="10"/>
      <c r="D73" s="10"/>
      <c r="E73" s="10"/>
      <c r="F73" s="12">
        <f>SUM(F70:F72)</f>
        <v>1750</v>
      </c>
      <c r="G73" s="13"/>
      <c r="H73" s="12">
        <f t="shared" ref="H73:I73" si="35">SUM(H70:H72)</f>
        <v>367.5</v>
      </c>
      <c r="I73" s="12">
        <f t="shared" si="35"/>
        <v>2117.5</v>
      </c>
    </row>
    <row r="74" ht="15.75" customHeight="1">
      <c r="A74" s="9"/>
      <c r="B74" s="10"/>
      <c r="C74" s="10"/>
      <c r="D74" s="10"/>
      <c r="E74" s="10"/>
      <c r="F74" s="10"/>
      <c r="G74" s="10"/>
      <c r="H74" s="10"/>
      <c r="I74" s="10"/>
    </row>
    <row r="75" ht="15.75" customHeight="1">
      <c r="A75" s="11" t="s">
        <v>91</v>
      </c>
      <c r="B75" s="10"/>
      <c r="C75" s="10" t="s">
        <v>11</v>
      </c>
      <c r="D75" s="10" t="s">
        <v>12</v>
      </c>
      <c r="E75" s="10" t="s">
        <v>13</v>
      </c>
      <c r="F75" s="10" t="s">
        <v>14</v>
      </c>
      <c r="G75" s="10" t="s">
        <v>15</v>
      </c>
      <c r="H75" s="10" t="s">
        <v>16</v>
      </c>
      <c r="I75" s="10" t="s">
        <v>17</v>
      </c>
    </row>
    <row r="76" ht="15.75" customHeight="1">
      <c r="A76" s="10"/>
      <c r="B76" s="10" t="s">
        <v>92</v>
      </c>
      <c r="C76" s="10">
        <v>1.0</v>
      </c>
      <c r="D76" s="10" t="s">
        <v>56</v>
      </c>
      <c r="E76" s="12">
        <v>2500.0</v>
      </c>
      <c r="F76" s="12">
        <f t="shared" ref="F76:F78" si="36">C76*E76</f>
        <v>2500</v>
      </c>
      <c r="G76" s="13"/>
      <c r="H76" s="12">
        <f t="shared" ref="H76:H78" si="37">G76*F76</f>
        <v>0</v>
      </c>
      <c r="I76" s="12">
        <f t="shared" ref="I76:I78" si="38">F76+H76</f>
        <v>2500</v>
      </c>
    </row>
    <row r="77" ht="15.75" customHeight="1">
      <c r="A77" s="10"/>
      <c r="B77" s="10" t="s">
        <v>93</v>
      </c>
      <c r="C77" s="10">
        <v>1.0</v>
      </c>
      <c r="D77" s="10" t="s">
        <v>56</v>
      </c>
      <c r="E77" s="12">
        <v>3000.0</v>
      </c>
      <c r="F77" s="12">
        <f t="shared" si="36"/>
        <v>3000</v>
      </c>
      <c r="G77" s="13"/>
      <c r="H77" s="12">
        <f t="shared" si="37"/>
        <v>0</v>
      </c>
      <c r="I77" s="12">
        <f t="shared" si="38"/>
        <v>3000</v>
      </c>
    </row>
    <row r="78" ht="15.75" customHeight="1">
      <c r="A78" s="10"/>
      <c r="B78" s="10" t="s">
        <v>94</v>
      </c>
      <c r="C78" s="10">
        <v>1.0</v>
      </c>
      <c r="D78" s="10" t="s">
        <v>56</v>
      </c>
      <c r="E78" s="12">
        <v>4689.2</v>
      </c>
      <c r="F78" s="14">
        <f t="shared" si="36"/>
        <v>4689.2</v>
      </c>
      <c r="G78" s="13"/>
      <c r="H78" s="14">
        <f t="shared" si="37"/>
        <v>0</v>
      </c>
      <c r="I78" s="14">
        <f t="shared" si="38"/>
        <v>4689.2</v>
      </c>
    </row>
    <row r="79" ht="15.75" customHeight="1">
      <c r="A79" s="15" t="s">
        <v>90</v>
      </c>
      <c r="B79" s="10"/>
      <c r="C79" s="10"/>
      <c r="D79" s="10"/>
      <c r="E79" s="10"/>
      <c r="F79" s="12">
        <f>SUM(F76:F78)</f>
        <v>10189.2</v>
      </c>
      <c r="G79" s="13"/>
      <c r="H79" s="12">
        <f t="shared" ref="H79:I79" si="39">SUM(H76:H78)</f>
        <v>0</v>
      </c>
      <c r="I79" s="12">
        <f t="shared" si="39"/>
        <v>10189.2</v>
      </c>
    </row>
    <row r="80" ht="15.75" customHeight="1">
      <c r="A80" s="15"/>
      <c r="B80" s="10"/>
      <c r="C80" s="10"/>
      <c r="D80" s="10"/>
      <c r="E80" s="10"/>
      <c r="F80" s="12"/>
      <c r="G80" s="13"/>
      <c r="H80" s="12"/>
      <c r="I80" s="12"/>
    </row>
    <row r="81" ht="15.75" customHeight="1">
      <c r="A81" s="10"/>
      <c r="B81" s="10"/>
      <c r="C81" s="10"/>
      <c r="D81" s="10"/>
      <c r="E81" s="10"/>
      <c r="F81" s="10" t="s">
        <v>14</v>
      </c>
      <c r="G81" s="10"/>
      <c r="H81" s="10" t="s">
        <v>16</v>
      </c>
      <c r="I81" s="10" t="s">
        <v>17</v>
      </c>
    </row>
    <row r="82" ht="15.75" customHeight="1">
      <c r="A82" s="16" t="s">
        <v>75</v>
      </c>
      <c r="B82" s="10"/>
      <c r="C82" s="10"/>
      <c r="D82" s="10"/>
      <c r="E82" s="10"/>
      <c r="F82" s="12">
        <f>F79+F73+F67</f>
        <v>17689.2</v>
      </c>
      <c r="G82" s="12"/>
      <c r="H82" s="12">
        <f t="shared" ref="H82:I82" si="40">H79+H73+H67</f>
        <v>975</v>
      </c>
      <c r="I82" s="12">
        <f t="shared" si="40"/>
        <v>18664.2</v>
      </c>
    </row>
    <row r="83" ht="15.75" customHeight="1">
      <c r="A83" s="17"/>
      <c r="B83" s="17"/>
      <c r="C83" s="17"/>
      <c r="D83" s="17"/>
      <c r="E83" s="17"/>
      <c r="F83" s="17"/>
      <c r="G83" s="17"/>
      <c r="H83" s="17"/>
      <c r="I83" s="17"/>
    </row>
    <row r="84" ht="15.75" customHeight="1">
      <c r="A84" s="9" t="s">
        <v>95</v>
      </c>
      <c r="B84" s="10"/>
      <c r="C84" s="10"/>
      <c r="D84" s="10"/>
      <c r="E84" s="10"/>
      <c r="F84" s="10" t="s">
        <v>14</v>
      </c>
      <c r="G84" s="10"/>
      <c r="H84" s="10" t="s">
        <v>16</v>
      </c>
      <c r="I84" s="10" t="s">
        <v>17</v>
      </c>
    </row>
    <row r="85" ht="15.75" customHeight="1">
      <c r="A85" s="16" t="s">
        <v>96</v>
      </c>
      <c r="B85" s="10"/>
      <c r="C85" s="10"/>
      <c r="D85" s="10"/>
      <c r="E85" s="10"/>
      <c r="F85" s="12">
        <f>F82</f>
        <v>17689.2</v>
      </c>
      <c r="G85" s="12"/>
      <c r="H85" s="12">
        <f t="shared" ref="H85:I85" si="41">H82</f>
        <v>975</v>
      </c>
      <c r="I85" s="12">
        <f t="shared" si="41"/>
        <v>18664.2</v>
      </c>
    </row>
    <row r="86" ht="15.75" customHeight="1">
      <c r="A86" s="10" t="s">
        <v>77</v>
      </c>
      <c r="B86" s="10"/>
      <c r="C86" s="10"/>
      <c r="D86" s="10"/>
      <c r="E86" s="10"/>
      <c r="F86" s="14">
        <f>F58</f>
        <v>15889.125</v>
      </c>
      <c r="G86" s="14"/>
      <c r="H86" s="14">
        <f t="shared" ref="H86:I86" si="42">H58</f>
        <v>2775.07125</v>
      </c>
      <c r="I86" s="14">
        <f t="shared" si="42"/>
        <v>18664.19625</v>
      </c>
    </row>
    <row r="87" ht="15.75" customHeight="1">
      <c r="A87" s="11" t="s">
        <v>97</v>
      </c>
      <c r="B87" s="10"/>
      <c r="C87" s="10"/>
      <c r="D87" s="10"/>
      <c r="E87" s="10"/>
      <c r="F87" s="12">
        <f>F85-F86</f>
        <v>1800.075</v>
      </c>
      <c r="G87" s="12"/>
      <c r="H87" s="12">
        <f t="shared" ref="H87:I87" si="43">H85-H86</f>
        <v>-1800.07125</v>
      </c>
      <c r="I87" s="12">
        <f t="shared" si="43"/>
        <v>0.00375</v>
      </c>
    </row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2019-05-01T04:38:50Z</dcterms:created>
  <dc:creator>Bisschops, Thijs</dc:creator>
</cp:coreProperties>
</file>