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laryea\Downloads\"/>
    </mc:Choice>
  </mc:AlternateContent>
  <xr:revisionPtr revIDLastSave="0" documentId="8_{6B9ABA60-81C3-4F82-B2D4-1F3DFD082E7B}" xr6:coauthVersionLast="44" xr6:coauthVersionMax="44" xr10:uidLastSave="{00000000-0000-0000-0000-000000000000}"/>
  <bookViews>
    <workbookView xWindow="-98" yWindow="-98" windowWidth="19396" windowHeight="10395" tabRatio="500" xr2:uid="{00000000-000D-0000-FFFF-FFFF00000000}"/>
  </bookViews>
  <sheets>
    <sheet name="Price Model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0" i="3" l="1"/>
  <c r="E43" i="3"/>
  <c r="E46" i="3"/>
  <c r="D40" i="3"/>
  <c r="D43" i="3"/>
  <c r="D46" i="3"/>
  <c r="E28" i="3"/>
  <c r="E32" i="3"/>
  <c r="E34" i="3"/>
  <c r="D28" i="3"/>
  <c r="D32" i="3"/>
  <c r="D34" i="3"/>
  <c r="B15" i="3"/>
  <c r="B17" i="3"/>
  <c r="C33" i="3"/>
  <c r="C28" i="3"/>
  <c r="C32" i="3"/>
  <c r="C34" i="3"/>
  <c r="C35" i="3"/>
  <c r="C40" i="3"/>
  <c r="C41" i="3"/>
  <c r="C43" i="3"/>
  <c r="C44" i="3"/>
  <c r="C46" i="3"/>
  <c r="B21" i="3"/>
  <c r="B22" i="3"/>
  <c r="B23" i="3"/>
  <c r="B24" i="3"/>
  <c r="B25" i="3"/>
  <c r="B26" i="3"/>
  <c r="B27" i="3"/>
  <c r="B28" i="3"/>
  <c r="B29" i="3"/>
  <c r="B30" i="3"/>
  <c r="B31" i="3"/>
  <c r="B32" i="3"/>
  <c r="B34" i="3"/>
  <c r="B35" i="3"/>
  <c r="B37" i="3"/>
  <c r="B38" i="3"/>
  <c r="B39" i="3"/>
  <c r="B40" i="3"/>
  <c r="B41" i="3"/>
  <c r="B43" i="3"/>
  <c r="B44" i="3"/>
  <c r="B46" i="3"/>
</calcChain>
</file>

<file path=xl/sharedStrings.xml><?xml version="1.0" encoding="utf-8"?>
<sst xmlns="http://schemas.openxmlformats.org/spreadsheetml/2006/main" count="72" uniqueCount="69">
  <si>
    <t>Quantity</t>
  </si>
  <si>
    <t>Retail unit</t>
  </si>
  <si>
    <t>125ml</t>
  </si>
  <si>
    <t>Units per case</t>
  </si>
  <si>
    <t>Cases per pallet</t>
  </si>
  <si>
    <t>Units per pallet</t>
  </si>
  <si>
    <t>Pallets per container</t>
  </si>
  <si>
    <t>FCL units</t>
  </si>
  <si>
    <t xml:space="preserve">Template                                     for completion </t>
  </si>
  <si>
    <t xml:space="preserve">US$ </t>
  </si>
  <si>
    <t>FCL cost</t>
  </si>
  <si>
    <t>Unit cost</t>
  </si>
  <si>
    <t>Notes</t>
  </si>
  <si>
    <t>Raw material cost</t>
  </si>
  <si>
    <t>Actual cost of commodity/ all ingredients</t>
  </si>
  <si>
    <t>Processing costs</t>
  </si>
  <si>
    <t>Cost of converting ingredients into product eg cleaning, cutting, cooking</t>
  </si>
  <si>
    <t>Jars and lids</t>
  </si>
  <si>
    <t xml:space="preserve">Costs of the jars including lids </t>
  </si>
  <si>
    <t>Labels</t>
  </si>
  <si>
    <t>Labelling for the product including front and back label, barcode and outer labels (on wrapped packs)</t>
  </si>
  <si>
    <t>Cases</t>
  </si>
  <si>
    <t>Trays for holding multiple packs or products for shipping (finished product)</t>
  </si>
  <si>
    <t xml:space="preserve">Packing </t>
  </si>
  <si>
    <t>Cost of putting the product / commodity into packs (labour, machine overheads)</t>
  </si>
  <si>
    <t>Margin</t>
  </si>
  <si>
    <t>Margin that the producer must make/ would like to make to make the business viable</t>
  </si>
  <si>
    <t>Ex-works price</t>
  </si>
  <si>
    <t>Price per unit (MT, Kg, jar, bottle etc) as it leaves the factory</t>
  </si>
  <si>
    <t>Inland transportation to port</t>
  </si>
  <si>
    <t>Cost of transporting product from factory to the port of shipment (sea or airport)</t>
  </si>
  <si>
    <t>Handling costs at port</t>
  </si>
  <si>
    <t xml:space="preserve">Third party costs of handling the product onto the airplane/ boat for shipment </t>
  </si>
  <si>
    <t>Other port charges</t>
  </si>
  <si>
    <t>Eg paperwork</t>
  </si>
  <si>
    <t>FOB Price</t>
  </si>
  <si>
    <t>Free On Board price (industry standard 'incoterm') which means price of product on the airplane/ ship with all costs paid to that point</t>
  </si>
  <si>
    <t>Insurance &amp; Freight</t>
  </si>
  <si>
    <t>The cost of insurance and freight from the port of origin to the port of destination</t>
  </si>
  <si>
    <t>CIF price</t>
  </si>
  <si>
    <t xml:space="preserve">Carriage, Insurance &amp; Freight (industry standard 'incoterm) which means that the seller covers costs all the way to destination port. </t>
  </si>
  <si>
    <t>Demurrage (10%)</t>
  </si>
  <si>
    <t>The cost of delay of unloading or discharging the products from the ship. This is a common charge passed from shipping company to owner of the goods in shipment</t>
  </si>
  <si>
    <t>Duty at destination country</t>
  </si>
  <si>
    <t>The amount of tax payable to the destination authorities for the product being shipped**</t>
  </si>
  <si>
    <t xml:space="preserve">The costs incurred to move the product from inside the port to the outside </t>
  </si>
  <si>
    <t>Other port charges if applicable</t>
  </si>
  <si>
    <t>Other costs may include paperwork</t>
  </si>
  <si>
    <t>Inland transportation to distributor</t>
  </si>
  <si>
    <t>The cost of transporting the products from the port to the distributors premises</t>
  </si>
  <si>
    <t>DDP price</t>
  </si>
  <si>
    <t>Delivered Duty Paid (industry standard 'incoterm') where the seller covers costs all the way to delivery to distributors warehouse in country of destination</t>
  </si>
  <si>
    <t>Distributor markup</t>
  </si>
  <si>
    <t xml:space="preserve">The amount that the distributor will charge for their services* </t>
  </si>
  <si>
    <t>Retailer Disccounts</t>
  </si>
  <si>
    <t>Any discounts agreed with the retailer for incentives to list in-store, in-store promotions to be passed in part or in full to consumers</t>
  </si>
  <si>
    <t>Wholesale price</t>
  </si>
  <si>
    <t>Price that the retailer will pay to the distributor</t>
  </si>
  <si>
    <t>Gross Margin Retailer</t>
  </si>
  <si>
    <t>Retailer markup for allocating shelf space to the product**</t>
  </si>
  <si>
    <t>VAT</t>
  </si>
  <si>
    <t xml:space="preserve">The sales tax required by law to be calculated as a percentage of the shelf price. Where applicable. </t>
  </si>
  <si>
    <t>Retail  price</t>
  </si>
  <si>
    <t>Shelf price for the end consumer</t>
  </si>
  <si>
    <t xml:space="preserve">*This fee may cover securing listings with customers, ordering and storing product, fulfiling customer orders, in-store merchandising, management of quality issues and returns, balancing working capital requiremets and payment terms with the manufacturer and the end customer, a distributor margin. </t>
  </si>
  <si>
    <t xml:space="preserve">**This is likely to be higher in premium stores, and for lower volume products. It is worth allocating a good margin to motivate retailers to participate. </t>
  </si>
  <si>
    <r>
      <t xml:space="preserve">Pricing template; </t>
    </r>
    <r>
      <rPr>
        <sz val="12"/>
        <color theme="1"/>
        <rFont val="Optima"/>
      </rPr>
      <t>Caribbean Pepper Sauce example for illustration only</t>
    </r>
  </si>
  <si>
    <t>Caribbean Hot Sauce example (FCL)</t>
  </si>
  <si>
    <t>Worked example              (Caribbean Hot Pepper Sauce)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</si>
</sst>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[$$-409]* #,##0.00_);_([$$-409]* \(#,##0.00\);_([$$-409]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Optima"/>
    </font>
    <font>
      <sz val="10"/>
      <color theme="1"/>
      <name val="Optima"/>
    </font>
    <font>
      <b/>
      <sz val="10"/>
      <color theme="0"/>
      <name val="Optima"/>
    </font>
    <font>
      <sz val="11"/>
      <color theme="1"/>
      <name val="Optima"/>
    </font>
    <font>
      <b/>
      <sz val="10"/>
      <name val="Optima"/>
    </font>
    <font>
      <sz val="12"/>
      <color theme="1"/>
      <name val="Optima"/>
    </font>
    <font>
      <sz val="10"/>
      <name val="Optima"/>
    </font>
    <font>
      <b/>
      <sz val="10"/>
      <color theme="1"/>
      <name val="Optima"/>
    </font>
    <font>
      <b/>
      <sz val="12"/>
      <color theme="1"/>
      <name val="Optima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408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4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/>
    <xf numFmtId="166" fontId="7" fillId="0" borderId="1" xfId="211" applyNumberFormat="1" applyFont="1" applyBorder="1" applyAlignment="1">
      <alignment horizontal="right"/>
    </xf>
    <xf numFmtId="166" fontId="7" fillId="0" borderId="4" xfId="211" applyNumberFormat="1" applyFont="1" applyBorder="1" applyAlignment="1">
      <alignment horizontal="right"/>
    </xf>
    <xf numFmtId="167" fontId="9" fillId="0" borderId="0" xfId="220" applyNumberFormat="1" applyFont="1" applyFill="1" applyBorder="1"/>
    <xf numFmtId="167" fontId="7" fillId="0" borderId="0" xfId="0" applyNumberFormat="1" applyFont="1"/>
    <xf numFmtId="0" fontId="10" fillId="0" borderId="4" xfId="0" applyFont="1" applyBorder="1" applyAlignment="1"/>
    <xf numFmtId="0" fontId="11" fillId="0" borderId="0" xfId="0" applyFont="1"/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3" borderId="3" xfId="0" applyFont="1" applyFill="1" applyBorder="1" applyAlignment="1">
      <alignment horizontal="left" vertical="center"/>
    </xf>
    <xf numFmtId="0" fontId="12" fillId="0" borderId="4" xfId="0" applyFont="1" applyFill="1" applyBorder="1"/>
    <xf numFmtId="167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10" fillId="4" borderId="4" xfId="0" applyFont="1" applyFill="1" applyBorder="1" applyAlignment="1">
      <alignment vertical="center"/>
    </xf>
    <xf numFmtId="167" fontId="10" fillId="4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2" fillId="4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0" fillId="2" borderId="4" xfId="0" applyFont="1" applyFill="1" applyBorder="1" applyAlignment="1">
      <alignment vertical="center"/>
    </xf>
    <xf numFmtId="167" fontId="10" fillId="2" borderId="1" xfId="0" applyNumberFormat="1" applyFont="1" applyFill="1" applyBorder="1" applyAlignment="1">
      <alignment vertical="center"/>
    </xf>
    <xf numFmtId="44" fontId="12" fillId="2" borderId="1" xfId="39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" xfId="39" applyNumberFormat="1" applyFont="1" applyFill="1" applyBorder="1" applyAlignment="1">
      <alignment wrapText="1"/>
    </xf>
    <xf numFmtId="165" fontId="12" fillId="2" borderId="1" xfId="40" applyNumberFormat="1" applyFont="1" applyFill="1" applyBorder="1" applyAlignment="1">
      <alignment vertical="center"/>
    </xf>
    <xf numFmtId="10" fontId="12" fillId="0" borderId="1" xfId="40" applyNumberFormat="1" applyFont="1" applyFill="1" applyBorder="1" applyAlignment="1">
      <alignment wrapText="1"/>
    </xf>
    <xf numFmtId="165" fontId="12" fillId="0" borderId="1" xfId="40" applyNumberFormat="1" applyFont="1" applyFill="1" applyBorder="1"/>
    <xf numFmtId="167" fontId="10" fillId="2" borderId="1" xfId="0" applyNumberFormat="1" applyFont="1" applyFill="1" applyBorder="1" applyAlignment="1">
      <alignment horizontal="center" vertical="center"/>
    </xf>
    <xf numFmtId="9" fontId="12" fillId="2" borderId="1" xfId="4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</cellXfs>
  <cellStyles count="249">
    <cellStyle name="Comma" xfId="211" builtinId="3"/>
    <cellStyle name="Currency" xfId="39" builtinId="4"/>
    <cellStyle name="Followed Hyperlink" xfId="70" builtinId="9" hidden="1"/>
    <cellStyle name="Followed Hyperlink" xfId="74" builtinId="9" hidden="1"/>
    <cellStyle name="Followed Hyperlink" xfId="78" builtinId="9" hidden="1"/>
    <cellStyle name="Followed Hyperlink" xfId="82" builtinId="9" hidden="1"/>
    <cellStyle name="Followed Hyperlink" xfId="86" builtinId="9" hidden="1"/>
    <cellStyle name="Followed Hyperlink" xfId="90" builtinId="9" hidden="1"/>
    <cellStyle name="Followed Hyperlink" xfId="94" builtinId="9" hidden="1"/>
    <cellStyle name="Followed Hyperlink" xfId="98" builtinId="9" hidden="1"/>
    <cellStyle name="Followed Hyperlink" xfId="102" builtinId="9" hidden="1"/>
    <cellStyle name="Followed Hyperlink" xfId="106" builtinId="9" hidden="1"/>
    <cellStyle name="Followed Hyperlink" xfId="110" builtinId="9" hidden="1"/>
    <cellStyle name="Followed Hyperlink" xfId="114" builtinId="9" hidden="1"/>
    <cellStyle name="Followed Hyperlink" xfId="118" builtinId="9" hidden="1"/>
    <cellStyle name="Followed Hyperlink" xfId="122" builtinId="9" hidden="1"/>
    <cellStyle name="Followed Hyperlink" xfId="126" builtinId="9" hidden="1"/>
    <cellStyle name="Followed Hyperlink" xfId="130" builtinId="9" hidden="1"/>
    <cellStyle name="Followed Hyperlink" xfId="134" builtinId="9" hidden="1"/>
    <cellStyle name="Followed Hyperlink" xfId="138" builtinId="9" hidden="1"/>
    <cellStyle name="Followed Hyperlink" xfId="142" builtinId="9" hidden="1"/>
    <cellStyle name="Followed Hyperlink" xfId="146" builtinId="9" hidden="1"/>
    <cellStyle name="Followed Hyperlink" xfId="150" builtinId="9" hidden="1"/>
    <cellStyle name="Followed Hyperlink" xfId="154" builtinId="9" hidden="1"/>
    <cellStyle name="Followed Hyperlink" xfId="158" builtinId="9" hidden="1"/>
    <cellStyle name="Followed Hyperlink" xfId="162" builtinId="9" hidden="1"/>
    <cellStyle name="Followed Hyperlink" xfId="166" builtinId="9" hidden="1"/>
    <cellStyle name="Followed Hyperlink" xfId="170" builtinId="9" hidden="1"/>
    <cellStyle name="Followed Hyperlink" xfId="174" builtinId="9" hidden="1"/>
    <cellStyle name="Followed Hyperlink" xfId="178" builtinId="9" hidden="1"/>
    <cellStyle name="Followed Hyperlink" xfId="182" builtinId="9" hidden="1"/>
    <cellStyle name="Followed Hyperlink" xfId="186" builtinId="9" hidden="1"/>
    <cellStyle name="Followed Hyperlink" xfId="190" builtinId="9" hidden="1"/>
    <cellStyle name="Followed Hyperlink" xfId="194" builtinId="9" hidden="1"/>
    <cellStyle name="Followed Hyperlink" xfId="198" builtinId="9" hidden="1"/>
    <cellStyle name="Followed Hyperlink" xfId="202" builtinId="9" hidden="1"/>
    <cellStyle name="Followed Hyperlink" xfId="206" builtinId="9" hidden="1"/>
    <cellStyle name="Followed Hyperlink" xfId="210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47" builtinId="9" hidden="1"/>
    <cellStyle name="Followed Hyperlink" xfId="245" builtinId="9" hidden="1"/>
    <cellStyle name="Followed Hyperlink" xfId="243" builtinId="9" hidden="1"/>
    <cellStyle name="Followed Hyperlink" xfId="241" builtinId="9" hidden="1"/>
    <cellStyle name="Followed Hyperlink" xfId="239" builtinId="9" hidden="1"/>
    <cellStyle name="Followed Hyperlink" xfId="237" builtinId="9" hidden="1"/>
    <cellStyle name="Followed Hyperlink" xfId="235" builtinId="9" hidden="1"/>
    <cellStyle name="Followed Hyperlink" xfId="233" builtinId="9" hidden="1"/>
    <cellStyle name="Followed Hyperlink" xfId="231" builtinId="9" hidden="1"/>
    <cellStyle name="Followed Hyperlink" xfId="229" builtinId="9" hidden="1"/>
    <cellStyle name="Followed Hyperlink" xfId="227" builtinId="9" hidden="1"/>
    <cellStyle name="Followed Hyperlink" xfId="225" builtinId="9" hidden="1"/>
    <cellStyle name="Followed Hyperlink" xfId="223" builtinId="9" hidden="1"/>
    <cellStyle name="Followed Hyperlink" xfId="221" builtinId="9" hidden="1"/>
    <cellStyle name="Followed Hyperlink" xfId="218" builtinId="9" hidden="1"/>
    <cellStyle name="Followed Hyperlink" xfId="216" builtinId="9" hidden="1"/>
    <cellStyle name="Followed Hyperlink" xfId="214" builtinId="9" hidden="1"/>
    <cellStyle name="Followed Hyperlink" xfId="212" builtinId="9" hidden="1"/>
    <cellStyle name="Followed Hyperlink" xfId="208" builtinId="9" hidden="1"/>
    <cellStyle name="Followed Hyperlink" xfId="204" builtinId="9" hidden="1"/>
    <cellStyle name="Followed Hyperlink" xfId="200" builtinId="9" hidden="1"/>
    <cellStyle name="Followed Hyperlink" xfId="196" builtinId="9" hidden="1"/>
    <cellStyle name="Followed Hyperlink" xfId="192" builtinId="9" hidden="1"/>
    <cellStyle name="Followed Hyperlink" xfId="188" builtinId="9" hidden="1"/>
    <cellStyle name="Followed Hyperlink" xfId="184" builtinId="9" hidden="1"/>
    <cellStyle name="Followed Hyperlink" xfId="180" builtinId="9" hidden="1"/>
    <cellStyle name="Followed Hyperlink" xfId="176" builtinId="9" hidden="1"/>
    <cellStyle name="Followed Hyperlink" xfId="172" builtinId="9" hidden="1"/>
    <cellStyle name="Followed Hyperlink" xfId="168" builtinId="9" hidden="1"/>
    <cellStyle name="Followed Hyperlink" xfId="164" builtinId="9" hidden="1"/>
    <cellStyle name="Followed Hyperlink" xfId="160" builtinId="9" hidden="1"/>
    <cellStyle name="Followed Hyperlink" xfId="156" builtinId="9" hidden="1"/>
    <cellStyle name="Followed Hyperlink" xfId="152" builtinId="9" hidden="1"/>
    <cellStyle name="Followed Hyperlink" xfId="148" builtinId="9" hidden="1"/>
    <cellStyle name="Followed Hyperlink" xfId="144" builtinId="9" hidden="1"/>
    <cellStyle name="Followed Hyperlink" xfId="140" builtinId="9" hidden="1"/>
    <cellStyle name="Followed Hyperlink" xfId="136" builtinId="9" hidden="1"/>
    <cellStyle name="Followed Hyperlink" xfId="132" builtinId="9" hidden="1"/>
    <cellStyle name="Followed Hyperlink" xfId="128" builtinId="9" hidden="1"/>
    <cellStyle name="Followed Hyperlink" xfId="124" builtinId="9" hidden="1"/>
    <cellStyle name="Followed Hyperlink" xfId="120" builtinId="9" hidden="1"/>
    <cellStyle name="Followed Hyperlink" xfId="116" builtinId="9" hidden="1"/>
    <cellStyle name="Followed Hyperlink" xfId="112" builtinId="9" hidden="1"/>
    <cellStyle name="Followed Hyperlink" xfId="108" builtinId="9" hidden="1"/>
    <cellStyle name="Followed Hyperlink" xfId="104" builtinId="9" hidden="1"/>
    <cellStyle name="Followed Hyperlink" xfId="100" builtinId="9" hidden="1"/>
    <cellStyle name="Followed Hyperlink" xfId="96" builtinId="9" hidden="1"/>
    <cellStyle name="Followed Hyperlink" xfId="92" builtinId="9" hidden="1"/>
    <cellStyle name="Followed Hyperlink" xfId="88" builtinId="9" hidden="1"/>
    <cellStyle name="Followed Hyperlink" xfId="84" builtinId="9" hidden="1"/>
    <cellStyle name="Followed Hyperlink" xfId="80" builtinId="9" hidden="1"/>
    <cellStyle name="Followed Hyperlink" xfId="76" builtinId="9" hidden="1"/>
    <cellStyle name="Followed Hyperlink" xfId="72" builtinId="9" hidden="1"/>
    <cellStyle name="Followed Hyperlink" xfId="68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6" builtinId="9" hidden="1"/>
    <cellStyle name="Followed Hyperlink" xfId="64" builtinId="9" hidden="1"/>
    <cellStyle name="Followed Hyperlink" xfId="56" builtinId="9" hidden="1"/>
    <cellStyle name="Followed Hyperlink" xfId="48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21" builtinId="8" hidden="1"/>
    <cellStyle name="Hyperlink" xfId="125" builtinId="8" hidden="1"/>
    <cellStyle name="Hyperlink" xfId="127" builtinId="8" hidden="1"/>
    <cellStyle name="Hyperlink" xfId="129" builtinId="8" hidden="1"/>
    <cellStyle name="Hyperlink" xfId="133" builtinId="8" hidden="1"/>
    <cellStyle name="Hyperlink" xfId="135" builtinId="8" hidden="1"/>
    <cellStyle name="Hyperlink" xfId="137" builtinId="8" hidden="1"/>
    <cellStyle name="Hyperlink" xfId="141" builtinId="8" hidden="1"/>
    <cellStyle name="Hyperlink" xfId="143" builtinId="8" hidden="1"/>
    <cellStyle name="Hyperlink" xfId="145" builtinId="8" hidden="1"/>
    <cellStyle name="Hyperlink" xfId="149" builtinId="8" hidden="1"/>
    <cellStyle name="Hyperlink" xfId="151" builtinId="8" hidden="1"/>
    <cellStyle name="Hyperlink" xfId="153" builtinId="8" hidden="1"/>
    <cellStyle name="Hyperlink" xfId="157" builtinId="8" hidden="1"/>
    <cellStyle name="Hyperlink" xfId="159" builtinId="8" hidden="1"/>
    <cellStyle name="Hyperlink" xfId="161" builtinId="8" hidden="1"/>
    <cellStyle name="Hyperlink" xfId="165" builtinId="8" hidden="1"/>
    <cellStyle name="Hyperlink" xfId="167" builtinId="8" hidden="1"/>
    <cellStyle name="Hyperlink" xfId="169" builtinId="8" hidden="1"/>
    <cellStyle name="Hyperlink" xfId="173" builtinId="8" hidden="1"/>
    <cellStyle name="Hyperlink" xfId="175" builtinId="8" hidden="1"/>
    <cellStyle name="Hyperlink" xfId="177" builtinId="8" hidden="1"/>
    <cellStyle name="Hyperlink" xfId="181" builtinId="8" hidden="1"/>
    <cellStyle name="Hyperlink" xfId="183" builtinId="8" hidden="1"/>
    <cellStyle name="Hyperlink" xfId="185" builtinId="8" hidden="1"/>
    <cellStyle name="Hyperlink" xfId="189" builtinId="8" hidden="1"/>
    <cellStyle name="Hyperlink" xfId="191" builtinId="8" hidden="1"/>
    <cellStyle name="Hyperlink" xfId="193" builtinId="8" hidden="1"/>
    <cellStyle name="Hyperlink" xfId="197" builtinId="8" hidden="1"/>
    <cellStyle name="Hyperlink" xfId="199" builtinId="8" hidden="1"/>
    <cellStyle name="Hyperlink" xfId="201" builtinId="8" hidden="1"/>
    <cellStyle name="Hyperlink" xfId="205" builtinId="8" hidden="1"/>
    <cellStyle name="Hyperlink" xfId="207" builtinId="8" hidden="1"/>
    <cellStyle name="Hyperlink" xfId="209" builtinId="8" hidden="1"/>
    <cellStyle name="Hyperlink" xfId="203" builtinId="8" hidden="1"/>
    <cellStyle name="Hyperlink" xfId="195" builtinId="8" hidden="1"/>
    <cellStyle name="Hyperlink" xfId="187" builtinId="8" hidden="1"/>
    <cellStyle name="Hyperlink" xfId="179" builtinId="8" hidden="1"/>
    <cellStyle name="Hyperlink" xfId="171" builtinId="8" hidden="1"/>
    <cellStyle name="Hyperlink" xfId="163" builtinId="8" hidden="1"/>
    <cellStyle name="Hyperlink" xfId="155" builtinId="8" hidden="1"/>
    <cellStyle name="Hyperlink" xfId="147" builtinId="8" hidden="1"/>
    <cellStyle name="Hyperlink" xfId="139" builtinId="8" hidden="1"/>
    <cellStyle name="Hyperlink" xfId="131" builtinId="8" hidden="1"/>
    <cellStyle name="Hyperlink" xfId="123" builtinId="8" hidden="1"/>
    <cellStyle name="Hyperlink" xfId="53" builtinId="8" hidden="1"/>
    <cellStyle name="Hyperlink" xfId="55" builtinId="8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07" builtinId="8" hidden="1"/>
    <cellStyle name="Hyperlink" xfId="91" builtinId="8" hidden="1"/>
    <cellStyle name="Hyperlink" xfId="75" builtinId="8" hidden="1"/>
    <cellStyle name="Hyperlink" xfId="59" builtinId="8" hidden="1"/>
    <cellStyle name="Hyperlink" xfId="23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25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Normal" xfId="0" builtinId="0"/>
    <cellStyle name="Normal 2" xfId="220" xr:uid="{00000000-0005-0000-0000-0000F7000000}"/>
    <cellStyle name="Percent" xfId="4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679450</xdr:colOff>
      <xdr:row>7</xdr:row>
      <xdr:rowOff>63499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38700" cy="12191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63"/>
  <sheetViews>
    <sheetView tabSelected="1" workbookViewId="0">
      <selection activeCell="G18" sqref="G18"/>
    </sheetView>
  </sheetViews>
  <sheetFormatPr defaultColWidth="10.875" defaultRowHeight="12.75"/>
  <cols>
    <col min="1" max="1" width="30.125" style="3" customWidth="1"/>
    <col min="2" max="2" width="12.875" style="2" bestFit="1" customWidth="1"/>
    <col min="3" max="5" width="11.625" style="2" customWidth="1"/>
    <col min="6" max="6" width="3.625" style="3" customWidth="1"/>
    <col min="7" max="7" width="122.375" style="3" bestFit="1" customWidth="1"/>
    <col min="8" max="9" width="10.875" style="2"/>
    <col min="10" max="16384" width="10.875" style="3"/>
  </cols>
  <sheetData>
    <row r="6" spans="1:4" ht="13.15">
      <c r="A6" s="1"/>
    </row>
    <row r="7" spans="1:4" ht="13.15">
      <c r="A7" s="1"/>
    </row>
    <row r="8" spans="1:4" ht="13.15">
      <c r="A8" s="1"/>
    </row>
    <row r="9" spans="1:4" ht="26.1" customHeight="1">
      <c r="A9" s="41" t="s">
        <v>66</v>
      </c>
      <c r="B9" s="41"/>
      <c r="C9" s="41"/>
      <c r="D9" s="41"/>
    </row>
    <row r="11" spans="1:4" ht="29.1" customHeight="1">
      <c r="A11" s="5" t="s">
        <v>67</v>
      </c>
      <c r="B11" s="6" t="s">
        <v>0</v>
      </c>
    </row>
    <row r="12" spans="1:4">
      <c r="A12" s="7" t="s">
        <v>1</v>
      </c>
      <c r="B12" s="8" t="s">
        <v>2</v>
      </c>
    </row>
    <row r="13" spans="1:4">
      <c r="A13" s="7" t="s">
        <v>3</v>
      </c>
      <c r="B13" s="8">
        <v>6</v>
      </c>
    </row>
    <row r="14" spans="1:4">
      <c r="A14" s="7" t="s">
        <v>4</v>
      </c>
      <c r="B14" s="8">
        <v>784</v>
      </c>
    </row>
    <row r="15" spans="1:4">
      <c r="A15" s="7" t="s">
        <v>5</v>
      </c>
      <c r="B15" s="8">
        <f>B14*B13</f>
        <v>4704</v>
      </c>
    </row>
    <row r="16" spans="1:4">
      <c r="A16" s="7" t="s">
        <v>6</v>
      </c>
      <c r="B16" s="8">
        <v>10</v>
      </c>
    </row>
    <row r="17" spans="1:9" ht="13.5">
      <c r="A17" s="7" t="s">
        <v>7</v>
      </c>
      <c r="B17" s="9">
        <f>B16*B15</f>
        <v>47040</v>
      </c>
      <c r="C17" s="10"/>
      <c r="D17" s="10"/>
      <c r="E17" s="10"/>
      <c r="G17" s="11"/>
    </row>
    <row r="18" spans="1:9" ht="15">
      <c r="A18" s="12"/>
      <c r="B18" s="13"/>
      <c r="C18" s="13"/>
      <c r="D18" s="13"/>
      <c r="E18" s="13"/>
      <c r="G18" s="14"/>
    </row>
    <row r="19" spans="1:9" ht="42.4" customHeight="1">
      <c r="A19" s="12"/>
      <c r="B19" s="40" t="s">
        <v>68</v>
      </c>
      <c r="C19" s="40"/>
      <c r="D19" s="42" t="s">
        <v>8</v>
      </c>
      <c r="E19" s="42"/>
      <c r="G19" s="15"/>
    </row>
    <row r="20" spans="1:9" ht="29.1" customHeight="1">
      <c r="A20" s="16" t="s">
        <v>9</v>
      </c>
      <c r="B20" s="6" t="s">
        <v>10</v>
      </c>
      <c r="C20" s="6" t="s">
        <v>11</v>
      </c>
      <c r="D20" s="43" t="s">
        <v>10</v>
      </c>
      <c r="E20" s="43" t="s">
        <v>11</v>
      </c>
      <c r="F20" s="17"/>
      <c r="G20" s="18" t="s">
        <v>12</v>
      </c>
    </row>
    <row r="21" spans="1:9">
      <c r="A21" s="19" t="s">
        <v>13</v>
      </c>
      <c r="B21" s="20">
        <f t="shared" ref="B21:B27" si="0">C21*$B$17</f>
        <v>6585.6</v>
      </c>
      <c r="C21" s="20">
        <v>0.14000000000000001</v>
      </c>
      <c r="D21" s="20">
        <v>0</v>
      </c>
      <c r="E21" s="20">
        <v>0</v>
      </c>
      <c r="G21" s="21" t="s">
        <v>14</v>
      </c>
    </row>
    <row r="22" spans="1:9">
      <c r="A22" s="19" t="s">
        <v>15</v>
      </c>
      <c r="B22" s="20">
        <f t="shared" si="0"/>
        <v>1411.2</v>
      </c>
      <c r="C22" s="20">
        <v>0.03</v>
      </c>
      <c r="D22" s="20">
        <v>0</v>
      </c>
      <c r="E22" s="20">
        <v>0</v>
      </c>
      <c r="G22" s="21" t="s">
        <v>16</v>
      </c>
    </row>
    <row r="23" spans="1:9">
      <c r="A23" s="19" t="s">
        <v>17</v>
      </c>
      <c r="B23" s="20">
        <f t="shared" si="0"/>
        <v>4704</v>
      </c>
      <c r="C23" s="20">
        <v>0.1</v>
      </c>
      <c r="D23" s="20">
        <v>0</v>
      </c>
      <c r="E23" s="20">
        <v>0</v>
      </c>
      <c r="G23" s="21" t="s">
        <v>18</v>
      </c>
    </row>
    <row r="24" spans="1:9">
      <c r="A24" s="19" t="s">
        <v>19</v>
      </c>
      <c r="B24" s="20">
        <f t="shared" si="0"/>
        <v>1881.6000000000001</v>
      </c>
      <c r="C24" s="20">
        <v>0.04</v>
      </c>
      <c r="D24" s="20">
        <v>0</v>
      </c>
      <c r="E24" s="20">
        <v>0</v>
      </c>
      <c r="G24" s="21" t="s">
        <v>20</v>
      </c>
    </row>
    <row r="25" spans="1:9">
      <c r="A25" s="19" t="s">
        <v>21</v>
      </c>
      <c r="B25" s="20">
        <f t="shared" si="0"/>
        <v>1411.2</v>
      </c>
      <c r="C25" s="20">
        <v>0.03</v>
      </c>
      <c r="D25" s="20">
        <v>0</v>
      </c>
      <c r="E25" s="20">
        <v>0</v>
      </c>
      <c r="G25" s="21" t="s">
        <v>22</v>
      </c>
    </row>
    <row r="26" spans="1:9">
      <c r="A26" s="19" t="s">
        <v>23</v>
      </c>
      <c r="B26" s="20">
        <f t="shared" si="0"/>
        <v>2822.4</v>
      </c>
      <c r="C26" s="20">
        <v>0.06</v>
      </c>
      <c r="D26" s="20">
        <v>0</v>
      </c>
      <c r="E26" s="20">
        <v>0</v>
      </c>
      <c r="G26" s="21" t="s">
        <v>24</v>
      </c>
    </row>
    <row r="27" spans="1:9">
      <c r="A27" s="19" t="s">
        <v>25</v>
      </c>
      <c r="B27" s="20">
        <f t="shared" si="0"/>
        <v>8467.1999999999989</v>
      </c>
      <c r="C27" s="20">
        <v>0.18</v>
      </c>
      <c r="D27" s="20">
        <v>0</v>
      </c>
      <c r="E27" s="20">
        <v>0</v>
      </c>
      <c r="G27" s="21" t="s">
        <v>26</v>
      </c>
    </row>
    <row r="28" spans="1:9" s="27" customFormat="1" ht="30" customHeight="1">
      <c r="A28" s="22" t="s">
        <v>27</v>
      </c>
      <c r="B28" s="23">
        <f>SUM(B21:B27)</f>
        <v>27283.199999999997</v>
      </c>
      <c r="C28" s="23">
        <f>SUM(C21:C27)</f>
        <v>0.57999999999999996</v>
      </c>
      <c r="D28" s="23">
        <f>SUM(D21:D27)</f>
        <v>0</v>
      </c>
      <c r="E28" s="23">
        <f>SUM(E21:E27)</f>
        <v>0</v>
      </c>
      <c r="F28" s="24"/>
      <c r="G28" s="25" t="s">
        <v>28</v>
      </c>
      <c r="H28" s="26"/>
      <c r="I28" s="26"/>
    </row>
    <row r="29" spans="1:9">
      <c r="A29" s="19" t="s">
        <v>29</v>
      </c>
      <c r="B29" s="20">
        <f>C29*$B$17</f>
        <v>600</v>
      </c>
      <c r="C29" s="20">
        <v>1.2755102040816327E-2</v>
      </c>
      <c r="D29" s="20">
        <v>0</v>
      </c>
      <c r="E29" s="20">
        <v>0</v>
      </c>
      <c r="G29" s="21" t="s">
        <v>30</v>
      </c>
    </row>
    <row r="30" spans="1:9">
      <c r="A30" s="19" t="s">
        <v>31</v>
      </c>
      <c r="B30" s="20">
        <f>C30*$B$17</f>
        <v>239.99999999999997</v>
      </c>
      <c r="C30" s="20">
        <v>5.1020408163265302E-3</v>
      </c>
      <c r="D30" s="20">
        <v>0</v>
      </c>
      <c r="E30" s="20">
        <v>0</v>
      </c>
      <c r="G30" s="21" t="s">
        <v>32</v>
      </c>
    </row>
    <row r="31" spans="1:9">
      <c r="A31" s="19" t="s">
        <v>33</v>
      </c>
      <c r="B31" s="20">
        <f>C31*$B$17</f>
        <v>246.74999999999997</v>
      </c>
      <c r="C31" s="20">
        <v>5.2455357142857139E-3</v>
      </c>
      <c r="D31" s="20">
        <v>0</v>
      </c>
      <c r="E31" s="20">
        <v>0</v>
      </c>
      <c r="G31" s="21" t="s">
        <v>34</v>
      </c>
    </row>
    <row r="32" spans="1:9" ht="26.1" customHeight="1">
      <c r="A32" s="22" t="s">
        <v>35</v>
      </c>
      <c r="B32" s="23">
        <f>B28+SUM(B29:B31)</f>
        <v>28369.949999999997</v>
      </c>
      <c r="C32" s="23">
        <f>C28+SUM(C29:C31)</f>
        <v>0.60310267857142852</v>
      </c>
      <c r="D32" s="23">
        <f>D28+SUM(D29:D31)</f>
        <v>0</v>
      </c>
      <c r="E32" s="23">
        <f>E28+SUM(E29:E31)</f>
        <v>0</v>
      </c>
      <c r="F32" s="17"/>
      <c r="G32" s="25" t="s">
        <v>36</v>
      </c>
    </row>
    <row r="33" spans="1:9" s="27" customFormat="1">
      <c r="A33" s="19" t="s">
        <v>37</v>
      </c>
      <c r="B33" s="20">
        <v>845.81999999999994</v>
      </c>
      <c r="C33" s="20">
        <f>B33/B17</f>
        <v>1.7980867346938774E-2</v>
      </c>
      <c r="D33" s="20">
        <v>0</v>
      </c>
      <c r="E33" s="20">
        <v>0</v>
      </c>
      <c r="F33" s="3"/>
      <c r="G33" s="21" t="s">
        <v>38</v>
      </c>
      <c r="H33" s="26"/>
      <c r="I33" s="26"/>
    </row>
    <row r="34" spans="1:9" ht="27" customHeight="1">
      <c r="A34" s="22" t="s">
        <v>39</v>
      </c>
      <c r="B34" s="23">
        <f>B33+B32</f>
        <v>29215.769999999997</v>
      </c>
      <c r="C34" s="23">
        <f>C33+C32</f>
        <v>0.62108354591836734</v>
      </c>
      <c r="D34" s="23">
        <f>D33+D32</f>
        <v>0</v>
      </c>
      <c r="E34" s="23">
        <f>E33+E32</f>
        <v>0</v>
      </c>
      <c r="F34" s="17"/>
      <c r="G34" s="25" t="s">
        <v>40</v>
      </c>
    </row>
    <row r="35" spans="1:9" s="27" customFormat="1">
      <c r="A35" s="19" t="s">
        <v>41</v>
      </c>
      <c r="B35" s="20">
        <f>B34*10%</f>
        <v>2921.5769999999998</v>
      </c>
      <c r="C35" s="20">
        <f>C34*10%</f>
        <v>6.2108354591836737E-2</v>
      </c>
      <c r="D35" s="20">
        <v>0</v>
      </c>
      <c r="E35" s="20">
        <v>0</v>
      </c>
      <c r="F35" s="3"/>
      <c r="G35" s="21" t="s">
        <v>42</v>
      </c>
      <c r="H35" s="26"/>
      <c r="I35" s="26"/>
    </row>
    <row r="36" spans="1:9" s="29" customFormat="1" ht="13.15">
      <c r="A36" s="19" t="s">
        <v>43</v>
      </c>
      <c r="B36" s="20">
        <v>0</v>
      </c>
      <c r="C36" s="20">
        <v>0</v>
      </c>
      <c r="D36" s="20">
        <v>0</v>
      </c>
      <c r="E36" s="20">
        <v>0</v>
      </c>
      <c r="F36" s="3"/>
      <c r="G36" s="21" t="s">
        <v>44</v>
      </c>
      <c r="H36" s="28"/>
      <c r="I36" s="28"/>
    </row>
    <row r="37" spans="1:9" s="27" customFormat="1">
      <c r="A37" s="19" t="s">
        <v>31</v>
      </c>
      <c r="B37" s="20">
        <f>C37*$B$17</f>
        <v>192.85</v>
      </c>
      <c r="C37" s="20">
        <v>4.099702380952381E-3</v>
      </c>
      <c r="D37" s="20">
        <v>0</v>
      </c>
      <c r="E37" s="20">
        <v>0</v>
      </c>
      <c r="F37" s="3"/>
      <c r="G37" s="21" t="s">
        <v>45</v>
      </c>
      <c r="H37" s="26"/>
      <c r="I37" s="26"/>
    </row>
    <row r="38" spans="1:9">
      <c r="A38" s="19" t="s">
        <v>46</v>
      </c>
      <c r="B38" s="20">
        <f>C38*$B$17</f>
        <v>26.660000000000004</v>
      </c>
      <c r="C38" s="20">
        <v>5.6675170068027215E-4</v>
      </c>
      <c r="D38" s="20">
        <v>0</v>
      </c>
      <c r="E38" s="20">
        <v>0</v>
      </c>
      <c r="G38" s="21" t="s">
        <v>47</v>
      </c>
    </row>
    <row r="39" spans="1:9">
      <c r="A39" s="19" t="s">
        <v>48</v>
      </c>
      <c r="B39" s="20">
        <f>C39*$B$17</f>
        <v>466.66</v>
      </c>
      <c r="C39" s="20">
        <v>9.9204931972789127E-3</v>
      </c>
      <c r="D39" s="20">
        <v>0</v>
      </c>
      <c r="E39" s="20">
        <v>0</v>
      </c>
      <c r="G39" s="21" t="s">
        <v>49</v>
      </c>
    </row>
    <row r="40" spans="1:9" ht="27" customHeight="1">
      <c r="A40" s="30" t="s">
        <v>50</v>
      </c>
      <c r="B40" s="31">
        <f>SUM(B34:B39)</f>
        <v>32823.517</v>
      </c>
      <c r="C40" s="31">
        <f>SUM(C34:C39)</f>
        <v>0.6977788477891157</v>
      </c>
      <c r="D40" s="31">
        <f>D39+D38</f>
        <v>0</v>
      </c>
      <c r="E40" s="31">
        <f>E39+E38</f>
        <v>0</v>
      </c>
      <c r="F40" s="17"/>
      <c r="G40" s="32" t="s">
        <v>51</v>
      </c>
    </row>
    <row r="41" spans="1:9">
      <c r="A41" s="33" t="s">
        <v>52</v>
      </c>
      <c r="B41" s="20">
        <f>B40*25%</f>
        <v>8205.87925</v>
      </c>
      <c r="C41" s="20">
        <f>C40*25%</f>
        <v>0.17444471194727892</v>
      </c>
      <c r="D41" s="20">
        <v>0</v>
      </c>
      <c r="E41" s="20">
        <v>0</v>
      </c>
      <c r="G41" s="34" t="s">
        <v>53</v>
      </c>
    </row>
    <row r="42" spans="1:9">
      <c r="A42" s="19" t="s">
        <v>54</v>
      </c>
      <c r="B42" s="20">
        <v>0</v>
      </c>
      <c r="C42" s="20">
        <v>0</v>
      </c>
      <c r="D42" s="20">
        <v>0</v>
      </c>
      <c r="E42" s="20">
        <v>0</v>
      </c>
      <c r="G42" s="34" t="s">
        <v>55</v>
      </c>
    </row>
    <row r="43" spans="1:9" ht="30.95" customHeight="1">
      <c r="A43" s="30" t="s">
        <v>56</v>
      </c>
      <c r="B43" s="31">
        <f>B40+B41</f>
        <v>41029.396249999998</v>
      </c>
      <c r="C43" s="31">
        <f>C40+C41</f>
        <v>0.87222355973639465</v>
      </c>
      <c r="D43" s="31">
        <f>D40+D41</f>
        <v>0</v>
      </c>
      <c r="E43" s="31">
        <f>E40+E41</f>
        <v>0</v>
      </c>
      <c r="F43" s="17"/>
      <c r="G43" s="35" t="s">
        <v>57</v>
      </c>
    </row>
    <row r="44" spans="1:9" ht="15">
      <c r="A44" s="33" t="s">
        <v>58</v>
      </c>
      <c r="B44" s="20">
        <f>B43*35%</f>
        <v>14360.288687499999</v>
      </c>
      <c r="C44" s="20">
        <f>C43*35%</f>
        <v>0.30527824590773811</v>
      </c>
      <c r="D44" s="20">
        <v>0</v>
      </c>
      <c r="E44" s="20">
        <v>0</v>
      </c>
      <c r="G44" s="36" t="s">
        <v>59</v>
      </c>
      <c r="H44" s="13"/>
      <c r="I44" s="13"/>
    </row>
    <row r="45" spans="1:9" ht="15">
      <c r="A45" s="19" t="s">
        <v>60</v>
      </c>
      <c r="B45" s="20">
        <v>0</v>
      </c>
      <c r="C45" s="20">
        <v>0</v>
      </c>
      <c r="D45" s="20">
        <v>0</v>
      </c>
      <c r="E45" s="20">
        <v>0</v>
      </c>
      <c r="G45" s="37" t="s">
        <v>61</v>
      </c>
      <c r="H45" s="13"/>
      <c r="I45" s="13"/>
    </row>
    <row r="46" spans="1:9" ht="29.1" customHeight="1">
      <c r="A46" s="30" t="s">
        <v>62</v>
      </c>
      <c r="B46" s="38">
        <f>SUM(B43:B45)</f>
        <v>55389.684937499995</v>
      </c>
      <c r="C46" s="38">
        <f>SUM(C43:C45)</f>
        <v>1.1775018056441326</v>
      </c>
      <c r="D46" s="38">
        <f>SUM(D43:D45)</f>
        <v>0</v>
      </c>
      <c r="E46" s="38">
        <f>SUM(E43:E45)</f>
        <v>0</v>
      </c>
      <c r="F46" s="17"/>
      <c r="G46" s="39" t="s">
        <v>63</v>
      </c>
      <c r="H46" s="13"/>
      <c r="I46" s="13"/>
    </row>
    <row r="48" spans="1:9" ht="25.5">
      <c r="G48" s="4" t="s">
        <v>64</v>
      </c>
    </row>
    <row r="49" spans="1:7">
      <c r="G49" s="3" t="s">
        <v>65</v>
      </c>
    </row>
    <row r="50" spans="1:7" ht="15">
      <c r="A50" s="13"/>
      <c r="B50" s="13"/>
      <c r="C50" s="13"/>
      <c r="D50" s="13"/>
      <c r="E50" s="13"/>
      <c r="F50" s="13"/>
      <c r="G50" s="13"/>
    </row>
    <row r="51" spans="1:7" ht="15">
      <c r="A51" s="13"/>
      <c r="B51" s="13"/>
      <c r="C51" s="13"/>
      <c r="D51" s="13"/>
      <c r="E51" s="13"/>
      <c r="F51" s="13"/>
      <c r="G51" s="13"/>
    </row>
    <row r="52" spans="1:7" ht="15">
      <c r="A52" s="13"/>
      <c r="B52" s="13"/>
      <c r="C52" s="13"/>
      <c r="D52" s="13"/>
      <c r="E52" s="13"/>
      <c r="F52" s="13"/>
      <c r="G52" s="13"/>
    </row>
    <row r="53" spans="1:7" ht="15">
      <c r="A53" s="13"/>
      <c r="B53" s="13"/>
      <c r="C53" s="13"/>
      <c r="D53" s="13"/>
      <c r="E53" s="13"/>
      <c r="F53" s="13"/>
      <c r="G53" s="13"/>
    </row>
    <row r="54" spans="1:7" ht="15">
      <c r="A54" s="13"/>
      <c r="B54" s="13"/>
      <c r="C54" s="13"/>
      <c r="D54" s="13"/>
      <c r="E54" s="13"/>
      <c r="F54" s="13"/>
      <c r="G54" s="13"/>
    </row>
    <row r="55" spans="1:7" ht="15">
      <c r="A55" s="13"/>
      <c r="B55" s="13"/>
      <c r="C55" s="13"/>
      <c r="D55" s="13"/>
      <c r="E55" s="13"/>
      <c r="F55" s="13"/>
      <c r="G55" s="13"/>
    </row>
    <row r="56" spans="1:7" ht="15">
      <c r="A56" s="13"/>
      <c r="B56" s="13"/>
      <c r="C56" s="13"/>
      <c r="D56" s="13"/>
      <c r="E56" s="13"/>
      <c r="F56" s="13"/>
      <c r="G56" s="13"/>
    </row>
    <row r="57" spans="1:7" ht="15">
      <c r="A57" s="13"/>
      <c r="B57" s="13"/>
      <c r="C57" s="13"/>
      <c r="D57" s="13"/>
      <c r="E57" s="13"/>
      <c r="F57" s="13"/>
      <c r="G57" s="13"/>
    </row>
    <row r="58" spans="1:7" ht="15">
      <c r="A58" s="13"/>
      <c r="B58" s="13"/>
      <c r="C58" s="13"/>
      <c r="D58" s="13"/>
      <c r="E58" s="13"/>
      <c r="F58" s="13"/>
      <c r="G58" s="13"/>
    </row>
    <row r="59" spans="1:7" ht="15">
      <c r="A59" s="13"/>
      <c r="B59" s="13"/>
      <c r="C59" s="13"/>
      <c r="D59" s="13"/>
      <c r="E59" s="13"/>
      <c r="F59" s="13"/>
      <c r="G59" s="13"/>
    </row>
    <row r="60" spans="1:7" ht="15">
      <c r="A60" s="13"/>
      <c r="B60" s="13"/>
      <c r="C60" s="13"/>
      <c r="D60" s="13"/>
      <c r="E60" s="13"/>
      <c r="F60" s="13"/>
      <c r="G60" s="13"/>
    </row>
    <row r="61" spans="1:7" ht="15">
      <c r="A61" s="13"/>
      <c r="B61" s="13"/>
      <c r="C61" s="13"/>
      <c r="D61" s="13"/>
      <c r="E61" s="13"/>
      <c r="F61" s="13"/>
      <c r="G61" s="13"/>
    </row>
    <row r="62" spans="1:7" ht="15">
      <c r="A62" s="13"/>
      <c r="B62" s="13"/>
      <c r="C62" s="13"/>
      <c r="D62" s="13"/>
      <c r="E62" s="13"/>
      <c r="F62" s="13"/>
      <c r="G62" s="13"/>
    </row>
    <row r="63" spans="1:7" ht="15">
      <c r="A63" s="13"/>
      <c r="B63" s="13"/>
      <c r="C63" s="13"/>
      <c r="D63" s="13"/>
      <c r="E63" s="13"/>
      <c r="F63" s="13"/>
      <c r="G63" s="13"/>
    </row>
  </sheetData>
  <mergeCells count="3">
    <mergeCell ref="B19:C19"/>
    <mergeCell ref="D19:E19"/>
    <mergeCell ref="A9:D9"/>
  </mergeCells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0_Received_x002f_Created xmlns="5c7e287c-a50d-49db-9616-8ace913acc21" xsi:nil="true"/>
    <LikesCount xmlns="http://schemas.microsoft.com/sharepoint/v3" xsi:nil="true"/>
    <IconOverlay xmlns="http://schemas.microsoft.com/sharepoint/v4" xsi:nil="true"/>
    <Ratings xmlns="http://schemas.microsoft.com/sharepoint/v3" xsi:nil="true"/>
    <RatingCount xmlns="http://schemas.microsoft.com/sharepoint/v3" xsi:nil="true"/>
    <LikedBy xmlns="http://schemas.microsoft.com/sharepoint/v3">
      <UserInfo>
        <DisplayName/>
        <AccountId xsi:nil="true"/>
        <AccountType/>
      </UserInfo>
    </LikedBy>
    <Document_x0020_Description xmlns="5c7e287c-a50d-49db-9616-8ace913acc21" xsi:nil="true"/>
    <AverageRating xmlns="http://schemas.microsoft.com/sharepoint/v3" xsi:nil="true"/>
    <Select_x0020_Doc_x0020_Type xmlns="5c7e287c-a50d-49db-9616-8ace913acc21">Select Type</Select_x0020_Doc_x0020_Type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1FCB8362824A98172CB033A293E3" ma:contentTypeVersion="125" ma:contentTypeDescription="Create a new document." ma:contentTypeScope="" ma:versionID="638b51b942456d829929d423695f04b6">
  <xsd:schema xmlns:xsd="http://www.w3.org/2001/XMLSchema" xmlns:xs="http://www.w3.org/2001/XMLSchema" xmlns:p="http://schemas.microsoft.com/office/2006/metadata/properties" xmlns:ns1="http://schemas.microsoft.com/sharepoint/v3" xmlns:ns2="5c7e287c-a50d-49db-9616-8ace913acc21" xmlns:ns3="cf906826-1406-4b04-b332-b0715b86d183" xmlns:ns4="http://schemas.microsoft.com/sharepoint/v4" targetNamespace="http://schemas.microsoft.com/office/2006/metadata/properties" ma:root="true" ma:fieldsID="2d5c0ae4b3eeace269b70789a3c3628d" ns1:_="" ns2:_="" ns3:_="" ns4:_="">
    <xsd:import namespace="http://schemas.microsoft.com/sharepoint/v3"/>
    <xsd:import namespace="5c7e287c-a50d-49db-9616-8ace913acc21"/>
    <xsd:import namespace="cf906826-1406-4b04-b332-b0715b86d1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elect_x0020_Doc_x0020_Type" minOccurs="0"/>
                <xsd:element ref="ns2:Date_x0020_Received_x002f_Created" minOccurs="0"/>
                <xsd:element ref="ns2:Document_x0020_Description" minOccurs="0"/>
                <xsd:element ref="ns1:AverageRating" minOccurs="0"/>
                <xsd:element ref="ns1:RatingCount" minOccurs="0"/>
                <xsd:element ref="ns1:LikesCount" minOccurs="0"/>
                <xsd:element ref="ns1:RatedBy" minOccurs="0"/>
                <xsd:element ref="ns1:Ratings" minOccurs="0"/>
                <xsd:element ref="ns1:LikedB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4:IconOverlay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5" nillable="true" ma:displayName="Rating (0-5)" ma:decimals="2" ma:description="Average value of all the ratings that have been submitted" ma:internalName="AverageRating" ma:readOnly="false" ma:percentage="FALSE">
      <xsd:simpleType>
        <xsd:restriction base="dms:Number"/>
      </xsd:simpleType>
    </xsd:element>
    <xsd:element name="RatingCount" ma:index="6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7" nillable="true" ma:displayName="Number of Likes" ma:internalName="LikesCount">
      <xsd:simpleType>
        <xsd:restriction base="dms:Unknown"/>
      </xsd:simpleType>
    </xsd:element>
    <xsd:element name="RatedBy" ma:index="10" nillable="true" ma:displayName="Rated By" ma:description="Users rated the item." ma:hidden="true" ma:list="UserInfo" ma:internalName="Rat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1" nillable="true" ma:displayName="User ratings" ma:description="User ratings for the item" ma:hidden="true" ma:internalName="Ratings" ma:readOnly="false">
      <xsd:simpleType>
        <xsd:restriction base="dms:Note"/>
      </xsd:simpleType>
    </xsd:element>
    <xsd:element name="LikedBy" ma:index="13" nillable="true" ma:displayName="Liked By" ma:hidden="true" ma:list="UserInfo" ma:internalName="Lik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e287c-a50d-49db-9616-8ace913acc21" elementFormDefault="qualified">
    <xsd:import namespace="http://schemas.microsoft.com/office/2006/documentManagement/types"/>
    <xsd:import namespace="http://schemas.microsoft.com/office/infopath/2007/PartnerControls"/>
    <xsd:element name="Select_x0020_Doc_x0020_Type" ma:index="2" nillable="true" ma:displayName="Select Doc Type" ma:default="Select Type" ma:description="Documents types under this activity" ma:format="Dropdown" ma:internalName="Select_x0020_Doc_x0020_Type" ma:readOnly="false">
      <xsd:simpleType>
        <xsd:restriction base="dms:Choice">
          <xsd:enumeration value="Select Type"/>
          <xsd:enumeration value="Addendum"/>
          <xsd:enumeration value="Administrative Note"/>
          <xsd:enumeration value="Agenda"/>
          <xsd:enumeration value="Agreement"/>
          <xsd:enumeration value="Air Waybill"/>
          <xsd:enumeration value="Annex"/>
          <xsd:enumeration value="Application Form"/>
          <xsd:enumeration value="Back to Office Report"/>
          <xsd:enumeration value="Boarding Pass"/>
          <xsd:enumeration value="Brief"/>
          <xsd:enumeration value="Brochure"/>
          <xsd:enumeration value="Budget"/>
          <xsd:enumeration value="Certificate"/>
          <xsd:enumeration value="Check List"/>
          <xsd:enumeration value="Concept Note"/>
          <xsd:enumeration value="Consultant Evaluation Form"/>
          <xsd:enumeration value="Contract"/>
          <xsd:enumeration value="Correspondence"/>
          <xsd:enumeration value="Credit Card Authorisation"/>
          <xsd:enumeration value="Curriculum Vitae"/>
          <xsd:enumeration value="Directory"/>
          <xsd:enumeration value="Dossier"/>
          <xsd:enumeration value="E-Ticket"/>
          <xsd:enumeration value="E-Ticket"/>
          <xsd:enumeration value="Evaluation Criteria"/>
          <xsd:enumeration value="Evaluation Form"/>
          <xsd:enumeration value="Evaluation Grid"/>
          <xsd:enumeration value="Evaluation Score Sheet"/>
          <xsd:enumeration value="Expression of Interest"/>
          <xsd:enumeration value="Graphic"/>
          <xsd:enumeration value="Hotel Confirmation"/>
          <xsd:enumeration value="Invoice"/>
          <xsd:enumeration value="List"/>
          <xsd:enumeration value="Manual"/>
          <xsd:enumeration value="Memorandum"/>
          <xsd:enumeration value="Memorandum of Understanding"/>
          <xsd:enumeration value="Minutes"/>
          <xsd:enumeration value="Mission Brief"/>
          <xsd:enumeration value="Participant Agreement"/>
          <xsd:enumeration value="Per Diem Request Form"/>
          <xsd:enumeration value="Photograph"/>
          <xsd:enumeration value="Presentation"/>
          <xsd:enumeration value="Press Release"/>
          <xsd:enumeration value="Project Brief"/>
          <xsd:enumeration value="Proposal"/>
          <xsd:enumeration value="Purchase Order"/>
          <xsd:enumeration value="Questionnaire"/>
          <xsd:enumeration value="Quotation"/>
          <xsd:enumeration value="Receipt"/>
          <xsd:enumeration value="Reconciliation Form"/>
          <xsd:enumeration value="Registration Form"/>
          <xsd:enumeration value="Reimbursement"/>
          <xsd:enumeration value="Report"/>
          <xsd:enumeration value="Request for Proposal"/>
          <xsd:enumeration value="Resume"/>
          <xsd:enumeration value="Statement"/>
          <xsd:enumeration value="Template"/>
          <xsd:enumeration value="Terms of Reference"/>
          <xsd:enumeration value="Transportation List"/>
          <xsd:enumeration value="Travel Advance Request"/>
        </xsd:restriction>
      </xsd:simpleType>
    </xsd:element>
    <xsd:element name="Date_x0020_Received_x002f_Created" ma:index="3" nillable="true" ma:displayName="Date Received/Created" ma:format="DateOnly" ma:internalName="Date_x0020_Received_x002f_Created" ma:readOnly="false">
      <xsd:simpleType>
        <xsd:restriction base="dms:DateTime"/>
      </xsd:simpleType>
    </xsd:element>
    <xsd:element name="Document_x0020_Description" ma:index="4" nillable="true" ma:displayName="Document Description" ma:description="D.M.A Value Vacations Invoice 0000136607 for Josanne John-Benjamin to participate in the Services Go Global Workshop, June 3-5, 2018 in St Vincent and the Grenadines" ma:internalName="Document_x0020_Description">
      <xsd:simpleType>
        <xsd:restriction base="dms:Note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06826-1406-4b04-b332-b0715b86d18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60AA3D47-7D87-448B-B2BA-5360511A3D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911690-811E-47E7-87BC-969E53B0F8B9}">
  <ds:schemaRefs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sharepoint/v4"/>
    <ds:schemaRef ds:uri="http://schemas.openxmlformats.org/package/2006/metadata/core-properties"/>
    <ds:schemaRef ds:uri="http://purl.org/dc/terms/"/>
    <ds:schemaRef ds:uri="5c7e287c-a50d-49db-9616-8ace913acc21"/>
    <ds:schemaRef ds:uri="http://schemas.microsoft.com/office/2006/documentManagement/types"/>
    <ds:schemaRef ds:uri="http://schemas.microsoft.com/office/infopath/2007/PartnerControls"/>
    <ds:schemaRef ds:uri="cf906826-1406-4b04-b332-b0715b86d18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CF2142-E3E3-4ED8-BB71-657A49000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c7e287c-a50d-49db-9616-8ace913acc21"/>
    <ds:schemaRef ds:uri="cf906826-1406-4b04-b332-b0715b86d18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EC10CF-2D7D-4412-864B-5CC3D11C2CA0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Model</vt:lpstr>
    </vt:vector>
  </TitlesOfParts>
  <Manager/>
  <Company>Windward Strategic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Salina Toll</dc:creator>
  <cp:keywords/>
  <dc:description/>
  <cp:lastModifiedBy>Joellen Laryea</cp:lastModifiedBy>
  <cp:revision/>
  <dcterms:created xsi:type="dcterms:W3CDTF">2015-04-01T21:07:34Z</dcterms:created>
  <dcterms:modified xsi:type="dcterms:W3CDTF">2020-04-29T22:01:20Z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0x01010013061FCB8362824A98172CB033A293E3</vt:lpwstr>
  </property>
</Properties>
</file>