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pseg-my.sharepoint.us/personal/bernard_smalls_pseg_com/Documents/Attachments/"/>
    </mc:Choice>
  </mc:AlternateContent>
  <xr:revisionPtr revIDLastSave="0" documentId="8_{E3D52FFB-CEC2-421C-B0D3-3EA4324DD1FE}" xr6:coauthVersionLast="47" xr6:coauthVersionMax="47" xr10:uidLastSave="{00000000-0000-0000-0000-000000000000}"/>
  <bookViews>
    <workbookView xWindow="-30828" yWindow="-4476" windowWidth="30936" windowHeight="16776" firstSheet="4" activeTab="4" xr2:uid="{18F26B63-F134-4D0F-A24A-15FE10E20FCF}"/>
  </bookViews>
  <sheets>
    <sheet name="Residential Bill Summer" sheetId="1" state="hidden" r:id="rId1"/>
    <sheet name="Residential Bill Anniversary" sheetId="6" state="hidden" r:id="rId2"/>
    <sheet name="Redacted Residential" sheetId="9" state="hidden" r:id="rId3"/>
    <sheet name="Redacted Commercial" sheetId="10" state="hidden" r:id="rId4"/>
    <sheet name="Rate Summary" sheetId="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10" l="1"/>
  <c r="E21" i="10"/>
  <c r="C22" i="10" s="1"/>
  <c r="E22" i="10" s="1"/>
  <c r="E9" i="10"/>
  <c r="B24" i="10" s="1"/>
  <c r="E21" i="9"/>
  <c r="C22" i="9" s="1"/>
  <c r="E9" i="9"/>
  <c r="B24" i="9" s="1"/>
  <c r="E24" i="9" s="1"/>
  <c r="E24" i="10" l="1"/>
  <c r="E22" i="9"/>
  <c r="E23" i="9" l="1"/>
  <c r="E27" i="10"/>
  <c r="E27" i="9"/>
  <c r="E31" i="6"/>
  <c r="E32" i="6" l="1"/>
  <c r="E33" i="6"/>
  <c r="E18" i="6"/>
  <c r="C19" i="6" s="1"/>
  <c r="E7" i="6"/>
  <c r="E13" i="6" s="1"/>
  <c r="E35" i="6" l="1"/>
  <c r="E19" i="6"/>
  <c r="C20" i="6" s="1"/>
  <c r="E18" i="1"/>
  <c r="C19" i="1" s="1"/>
  <c r="E7" i="1"/>
  <c r="E13" i="1" s="1"/>
  <c r="E20" i="6" l="1"/>
  <c r="E19" i="1"/>
  <c r="C20" i="1" s="1"/>
  <c r="E20" i="1" s="1"/>
  <c r="C21" i="1" s="1"/>
  <c r="E21" i="1" s="1"/>
  <c r="C21" i="6" l="1"/>
  <c r="E21" i="6" l="1"/>
  <c r="C22" i="6" s="1"/>
  <c r="E22" i="6" s="1"/>
  <c r="C23" i="6" s="1"/>
  <c r="E23" i="6" l="1"/>
  <c r="C24" i="6"/>
  <c r="E24" i="6" s="1"/>
  <c r="C25" i="6" s="1"/>
  <c r="E25" i="6" s="1"/>
  <c r="C26" i="6" s="1"/>
  <c r="E26" i="6" s="1"/>
  <c r="C27" i="6" s="1"/>
  <c r="E27" i="6"/>
  <c r="C28" i="6" s="1"/>
  <c r="E28" i="6" l="1"/>
  <c r="C29" i="6" s="1"/>
  <c r="E29" i="6" s="1"/>
  <c r="E26" i="10" l="1"/>
  <c r="E29" i="10" s="1"/>
  <c r="E24" i="1" l="1"/>
  <c r="E23" i="1" l="1"/>
  <c r="E26" i="1" s="1"/>
  <c r="E26" i="9" l="1"/>
  <c r="E29"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PSEG</author>
  </authors>
  <commentList>
    <comment ref="A21" authorId="0" shapeId="0" xr:uid="{00000000-0006-0000-0000-000001000000}">
      <text>
        <r>
          <rPr>
            <b/>
            <sz val="9"/>
            <color indexed="81"/>
            <rFont val="Tahoma"/>
            <family val="2"/>
          </rPr>
          <t>PSEG:</t>
        </r>
        <r>
          <rPr>
            <sz val="9"/>
            <color indexed="81"/>
            <rFont val="Tahoma"/>
            <family val="2"/>
          </rPr>
          <t xml:space="preserve">
Current month!</t>
        </r>
      </text>
    </comment>
  </commentList>
</comments>
</file>

<file path=xl/sharedStrings.xml><?xml version="1.0" encoding="utf-8"?>
<sst xmlns="http://schemas.openxmlformats.org/spreadsheetml/2006/main" count="122" uniqueCount="68">
  <si>
    <t>Date</t>
  </si>
  <si>
    <t>kWh you used</t>
  </si>
  <si>
    <t>My Community Solar Status</t>
  </si>
  <si>
    <t>Details of your electric charges</t>
  </si>
  <si>
    <t>Your rate:  Residential Service (RS)</t>
  </si>
  <si>
    <t>Meter # XXXXXXXX</t>
  </si>
  <si>
    <t>Actual Reading September 30, 2019</t>
  </si>
  <si>
    <r>
      <rPr>
        <i/>
        <sz val="11"/>
        <color theme="9" tint="-0.249977111117893"/>
        <rFont val="Calibri"/>
        <family val="2"/>
        <scheme val="minor"/>
      </rPr>
      <t xml:space="preserve">less </t>
    </r>
    <r>
      <rPr>
        <sz val="11"/>
        <color theme="1"/>
        <rFont val="Calibri"/>
        <family val="2"/>
        <scheme val="minor"/>
      </rPr>
      <t>Actual Reading August 31, 2019</t>
    </r>
  </si>
  <si>
    <t>Total kWh used in 30 days</t>
  </si>
  <si>
    <t>Traditional section of the bill ****</t>
  </si>
  <si>
    <t>Total Electric Charges</t>
  </si>
  <si>
    <t xml:space="preserve"> 200 kWh x $0.164971</t>
  </si>
  <si>
    <t>This month's Community Solar Delivery Credit</t>
  </si>
  <si>
    <t>This month's Community Solar Supply Credit</t>
  </si>
  <si>
    <t>Total Community Solar Credit</t>
  </si>
  <si>
    <t>Carryover from previous months</t>
  </si>
  <si>
    <t>Community Solar</t>
  </si>
  <si>
    <t>kWh credit received</t>
  </si>
  <si>
    <t>Applied to Bill</t>
  </si>
  <si>
    <r>
      <rPr>
        <b/>
        <sz val="14"/>
        <color theme="1"/>
        <rFont val="Calibri"/>
        <family val="2"/>
        <scheme val="minor"/>
      </rPr>
      <t>Your Community Solar</t>
    </r>
    <r>
      <rPr>
        <sz val="11"/>
        <color theme="1"/>
        <rFont val="Calibri"/>
        <family val="2"/>
        <scheme val="minor"/>
      </rPr>
      <t xml:space="preserve">
Each month you are billed for your monthly usage, and you receive a kWh allocation based on your subscription percentage and the solar facility's monthly generation.   
Your monthly allocation is limited to your monthly usage amount.  Any credit in excess of your usage will be carried over to a future month's bill.
Annually kWh not applied to prior bills will be credited at the avoided cost of power.</t>
    </r>
  </si>
  <si>
    <t>Remaining kWh applied</t>
  </si>
  <si>
    <t xml:space="preserve"> 80 kWh x $0.0445</t>
  </si>
  <si>
    <t>200 kWh x $0.02</t>
  </si>
  <si>
    <t xml:space="preserve"> 200 kWh x $0.144971</t>
  </si>
  <si>
    <t>Community Solar Rate Summary</t>
  </si>
  <si>
    <t>RESIDENTIAL SERVICE 
(RS)</t>
  </si>
  <si>
    <t>RESIDENTIAL HEATING SERVICE
(RHS)</t>
  </si>
  <si>
    <t>RESIDENTIAL LOAD MANAGEMENT SERVICE
(RLM)</t>
  </si>
  <si>
    <t>WATER HEATING SERVICE
(WH)</t>
  </si>
  <si>
    <t>WATER HEATING STORAGE SERVICE
(WHS)</t>
  </si>
  <si>
    <t>GENERAL LIGHTING AND POWER SERVICE
(GLP)</t>
  </si>
  <si>
    <t>LARGE POWER AND LIGHTING SERVICE - SECONDARY
(LPL-S)
BGS-RSCP Supply</t>
  </si>
  <si>
    <t>LARGE POWER AND LIGHTING SERVICE - SECONDARY
(LPL-S)
BGS-CIEP Supply</t>
  </si>
  <si>
    <t>LARGE POWER AND LIGHTING SERVICE - PRIMARY
(LPL-P)</t>
  </si>
  <si>
    <t>HIGH TENSION SERVICE - SUBTRANSMISSION
(HTS-S)</t>
  </si>
  <si>
    <t>BUILDING HEATING SERVICE
(HS)
BGS-RSCP Supply</t>
  </si>
  <si>
    <t>BODY POLITIC LIGHTING SERVICE 
(BPL)</t>
  </si>
  <si>
    <t>BODY POLITIC LIGHTING SERVICE FROM PUBLICLY OWNED FACILITIES
(BPL-POF)</t>
  </si>
  <si>
    <t>PRIVATE STREET AND AREA LIGHTING SERVICE 
(PSAL)</t>
  </si>
  <si>
    <t>Summer</t>
  </si>
  <si>
    <t>Delivery</t>
  </si>
  <si>
    <t>Supply</t>
  </si>
  <si>
    <t>Winter</t>
  </si>
  <si>
    <t xml:space="preserve">Delivery </t>
  </si>
  <si>
    <t>Code</t>
  </si>
  <si>
    <t>Winter Delivery</t>
  </si>
  <si>
    <t>Summer &amp; Winter Delivery</t>
  </si>
  <si>
    <t>Actual Reading February 19, 2019 30, 2019</t>
  </si>
  <si>
    <r>
      <rPr>
        <i/>
        <sz val="11"/>
        <color theme="9" tint="-0.249977111117893"/>
        <rFont val="Calibri"/>
        <family val="2"/>
        <scheme val="minor"/>
      </rPr>
      <t xml:space="preserve">less </t>
    </r>
    <r>
      <rPr>
        <sz val="11"/>
        <color theme="1"/>
        <rFont val="Calibri"/>
        <family val="2"/>
        <scheme val="minor"/>
      </rPr>
      <t>Actual Reading January 19, 2018</t>
    </r>
  </si>
  <si>
    <t>800 kWh x $0.030621</t>
  </si>
  <si>
    <t xml:space="preserve"> 800 kWh x $0.113846</t>
  </si>
  <si>
    <t>Page 1 - This month's charges &amp; credits would be $138.73 and Total amount due by Mar 7, 2018 would change to $138.73</t>
  </si>
  <si>
    <t>Page 2 -  Add "Less" Community Solar Credits - see page 5 for details with amount ($115.57).</t>
  </si>
  <si>
    <t>Page 5 - Add below section:</t>
  </si>
  <si>
    <t>Your rate:  General Lighting &amp; Power (GLP)</t>
  </si>
  <si>
    <t>Actual Reading February 25, 2019 30, 2019</t>
  </si>
  <si>
    <r>
      <rPr>
        <i/>
        <sz val="11"/>
        <color theme="9" tint="-0.249977111117893"/>
        <rFont val="Calibri"/>
        <family val="2"/>
        <scheme val="minor"/>
      </rPr>
      <t xml:space="preserve">less </t>
    </r>
    <r>
      <rPr>
        <sz val="11"/>
        <color theme="1"/>
        <rFont val="Calibri"/>
        <family val="2"/>
        <scheme val="minor"/>
      </rPr>
      <t>Actual Reading January 23, 2018</t>
    </r>
  </si>
  <si>
    <t>Total kWh used in 33 days</t>
  </si>
  <si>
    <t>Total kWh used in 31 days</t>
  </si>
  <si>
    <t xml:space="preserve"> 85 kWh x $0.052839</t>
  </si>
  <si>
    <t>85 kWh x $0.008165</t>
  </si>
  <si>
    <t>Page 1 - Add "Community Solar Credits - see page 5 for details with amount ($5.19)</t>
  </si>
  <si>
    <t>Community Solar Delivery Credit</t>
  </si>
  <si>
    <t>Community Solar Supply Credit</t>
  </si>
  <si>
    <t>Summer Delivery</t>
  </si>
  <si>
    <t>Master-metered affordable housing inclusive of demand credit</t>
  </si>
  <si>
    <t>HIGH TENSION SERVICE - HIGH VOLTAGE
(HTS-HV)</t>
  </si>
  <si>
    <t>RESIDENTIAL SERVICE TIME OF USE
(RS-TOU 3P)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</si>
</sst>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000000_);_(* \(#,##0.000000\);_(* &quot;-&quot;??_);_(@_)"/>
    <numFmt numFmtId="165" formatCode="0.000000"/>
  </numFmts>
  <fonts count="18"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4"/>
      <color theme="9" tint="-0.249977111117893"/>
      <name val="Calibri"/>
      <family val="2"/>
      <scheme val="minor"/>
    </font>
    <font>
      <b/>
      <sz val="16"/>
      <color theme="9" tint="-0.249977111117893"/>
      <name val="Calibri"/>
      <family val="2"/>
      <scheme val="minor"/>
    </font>
    <font>
      <i/>
      <sz val="11"/>
      <color theme="9" tint="-0.249977111117893"/>
      <name val="Calibri"/>
      <family val="2"/>
      <scheme val="minor"/>
    </font>
    <font>
      <i/>
      <sz val="14"/>
      <color theme="1"/>
      <name val="Calibri"/>
      <family val="2"/>
      <scheme val="minor"/>
    </font>
    <font>
      <sz val="14"/>
      <color theme="1"/>
      <name val="Calibri"/>
      <family val="2"/>
      <scheme val="minor"/>
    </font>
    <font>
      <sz val="9"/>
      <color indexed="81"/>
      <name val="Tahoma"/>
      <family val="2"/>
    </font>
    <font>
      <b/>
      <sz val="9"/>
      <color indexed="81"/>
      <name val="Tahoma"/>
      <family val="2"/>
    </font>
    <font>
      <b/>
      <sz val="14"/>
      <color theme="1"/>
      <name val="Calibri"/>
      <family val="2"/>
      <scheme val="minor"/>
    </font>
    <font>
      <b/>
      <sz val="10"/>
      <name val="Calibri"/>
      <family val="2"/>
      <scheme val="minor"/>
    </font>
    <font>
      <b/>
      <sz val="10"/>
      <color theme="1"/>
      <name val="Calibri"/>
      <family val="2"/>
      <scheme val="minor"/>
    </font>
    <font>
      <b/>
      <sz val="10"/>
      <color rgb="FF000000"/>
      <name val="Calibri"/>
      <family val="2"/>
      <scheme val="minor"/>
    </font>
    <font>
      <sz val="10"/>
      <name val="Calibri"/>
      <family val="2"/>
      <scheme val="minor"/>
    </font>
    <font>
      <b/>
      <sz val="16"/>
      <color theme="1"/>
      <name val="Calibri"/>
      <family val="2"/>
      <scheme val="minor"/>
    </font>
    <font>
      <sz val="12"/>
      <name val="Arial"/>
      <family val="2"/>
    </font>
  </fonts>
  <fills count="9">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darkUp">
        <fgColor rgb="FFFFC000"/>
        <bgColor auto="1"/>
      </patternFill>
    </fill>
    <fill>
      <patternFill patternType="solid">
        <fgColor theme="4" tint="0.59999389629810485"/>
        <bgColor indexed="64"/>
      </patternFill>
    </fill>
    <fill>
      <patternFill patternType="darkUp">
        <fgColor theme="4" tint="0.59996337778862885"/>
        <bgColor indexed="65"/>
      </patternFill>
    </fill>
    <fill>
      <patternFill patternType="solid">
        <fgColor theme="9" tint="0.59999389629810485"/>
        <bgColor indexed="64"/>
      </patternFill>
    </fill>
    <fill>
      <patternFill patternType="solid">
        <fgColor rgb="FFFFFF00"/>
        <bgColor indexed="64"/>
      </patternFill>
    </fill>
  </fills>
  <borders count="28">
    <border>
      <left/>
      <right/>
      <top/>
      <bottom/>
      <diagonal/>
    </border>
    <border>
      <left/>
      <right/>
      <top/>
      <bottom style="thin">
        <color indexed="64"/>
      </bottom>
      <diagonal/>
    </border>
    <border>
      <left style="thin">
        <color theme="9" tint="-0.24994659260841701"/>
      </left>
      <right/>
      <top style="thin">
        <color theme="9" tint="-0.24994659260841701"/>
      </top>
      <bottom/>
      <diagonal/>
    </border>
    <border>
      <left/>
      <right/>
      <top style="thin">
        <color theme="9" tint="-0.24994659260841701"/>
      </top>
      <bottom/>
      <diagonal/>
    </border>
    <border>
      <left/>
      <right style="thin">
        <color theme="9" tint="-0.24994659260841701"/>
      </right>
      <top style="thin">
        <color theme="9" tint="-0.24994659260841701"/>
      </top>
      <bottom/>
      <diagonal/>
    </border>
    <border>
      <left style="thin">
        <color theme="9" tint="-0.24994659260841701"/>
      </left>
      <right/>
      <top/>
      <bottom/>
      <diagonal/>
    </border>
    <border>
      <left/>
      <right style="thin">
        <color theme="9" tint="-0.24994659260841701"/>
      </right>
      <top/>
      <bottom/>
      <diagonal/>
    </border>
    <border>
      <left style="thin">
        <color theme="9" tint="-0.24994659260841701"/>
      </left>
      <right/>
      <top/>
      <bottom style="thin">
        <color theme="9" tint="-0.24994659260841701"/>
      </bottom>
      <diagonal/>
    </border>
    <border>
      <left/>
      <right/>
      <top/>
      <bottom style="thin">
        <color theme="9" tint="-0.24994659260841701"/>
      </bottom>
      <diagonal/>
    </border>
    <border>
      <left/>
      <right style="thin">
        <color theme="9" tint="-0.24994659260841701"/>
      </right>
      <top/>
      <bottom style="thin">
        <color theme="9" tint="-0.2499465926084170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s>
  <cellStyleXfs count="6">
    <xf numFmtId="0" fontId="0" fillId="0" borderId="0"/>
    <xf numFmtId="44" fontId="1" fillId="0" borderId="0" applyFont="0" applyFill="0" applyBorder="0" applyAlignment="0" applyProtection="0"/>
    <xf numFmtId="43" fontId="1" fillId="0" borderId="0" applyFont="0" applyFill="0" applyBorder="0" applyAlignment="0" applyProtection="0"/>
    <xf numFmtId="0" fontId="17" fillId="0" borderId="0"/>
    <xf numFmtId="0" fontId="17" fillId="0" borderId="0"/>
    <xf numFmtId="0" fontId="17" fillId="0" borderId="0"/>
  </cellStyleXfs>
  <cellXfs count="83">
    <xf numFmtId="0" fontId="0" fillId="0" borderId="0" xfId="0"/>
    <xf numFmtId="0" fontId="0" fillId="0" borderId="0" xfId="0" applyAlignment="1">
      <alignment wrapText="1"/>
    </xf>
    <xf numFmtId="0" fontId="2" fillId="0" borderId="0" xfId="0" applyFont="1" applyAlignment="1">
      <alignment horizontal="center"/>
    </xf>
    <xf numFmtId="0" fontId="2" fillId="0" borderId="1" xfId="0" applyFont="1" applyBorder="1" applyAlignment="1">
      <alignment horizontal="center"/>
    </xf>
    <xf numFmtId="0" fontId="2" fillId="0" borderId="1" xfId="0" applyFont="1" applyBorder="1" applyAlignment="1">
      <alignment horizontal="center" wrapText="1"/>
    </xf>
    <xf numFmtId="17" fontId="0" fillId="0" borderId="0" xfId="0" applyNumberFormat="1"/>
    <xf numFmtId="44" fontId="0" fillId="0" borderId="0" xfId="1" applyFont="1" applyAlignment="1">
      <alignment wrapText="1"/>
    </xf>
    <xf numFmtId="0" fontId="3" fillId="0" borderId="0" xfId="0" applyFont="1"/>
    <xf numFmtId="0" fontId="5" fillId="0" borderId="0" xfId="0" applyFont="1"/>
    <xf numFmtId="0" fontId="0" fillId="0" borderId="0" xfId="0" applyAlignment="1">
      <alignment horizontal="left" indent="3"/>
    </xf>
    <xf numFmtId="0" fontId="0" fillId="0" borderId="1" xfId="0" applyBorder="1"/>
    <xf numFmtId="0" fontId="0" fillId="0" borderId="1" xfId="0" applyBorder="1" applyAlignment="1">
      <alignment wrapText="1"/>
    </xf>
    <xf numFmtId="0" fontId="2" fillId="0" borderId="0" xfId="0" applyFont="1" applyAlignment="1">
      <alignment horizontal="left" indent="3"/>
    </xf>
    <xf numFmtId="0" fontId="4" fillId="2" borderId="0" xfId="0" applyFont="1" applyFill="1" applyAlignment="1">
      <alignment horizontal="left" vertical="center"/>
    </xf>
    <xf numFmtId="0" fontId="7" fillId="2" borderId="0" xfId="0" applyFont="1" applyFill="1" applyAlignment="1">
      <alignment horizontal="center" vertical="center"/>
    </xf>
    <xf numFmtId="44" fontId="4" fillId="2" borderId="0" xfId="1" applyFont="1" applyFill="1" applyAlignment="1">
      <alignment horizontal="center" vertical="center"/>
    </xf>
    <xf numFmtId="0" fontId="8" fillId="0" borderId="0" xfId="0" applyFont="1"/>
    <xf numFmtId="0" fontId="12" fillId="0" borderId="13" xfId="0" applyFont="1" applyBorder="1"/>
    <xf numFmtId="0" fontId="12" fillId="0" borderId="14" xfId="0" applyFont="1" applyBorder="1"/>
    <xf numFmtId="0" fontId="13" fillId="0" borderId="15" xfId="0" applyFont="1" applyBorder="1" applyAlignment="1">
      <alignment horizontal="center" wrapText="1"/>
    </xf>
    <xf numFmtId="0" fontId="14" fillId="0" borderId="11" xfId="0" applyFont="1" applyBorder="1" applyAlignment="1">
      <alignment horizontal="center" wrapText="1"/>
    </xf>
    <xf numFmtId="0" fontId="13" fillId="0" borderId="11" xfId="0" applyFont="1" applyBorder="1" applyAlignment="1">
      <alignment horizontal="center" wrapText="1"/>
    </xf>
    <xf numFmtId="0" fontId="13" fillId="0" borderId="10" xfId="0" applyFont="1" applyBorder="1" applyAlignment="1">
      <alignment horizontal="center" wrapText="1"/>
    </xf>
    <xf numFmtId="164" fontId="15" fillId="3" borderId="16" xfId="2" applyNumberFormat="1" applyFont="1" applyFill="1" applyBorder="1" applyAlignment="1"/>
    <xf numFmtId="164" fontId="15" fillId="4" borderId="19" xfId="2" applyNumberFormat="1" applyFont="1" applyFill="1" applyBorder="1" applyAlignment="1"/>
    <xf numFmtId="164" fontId="15" fillId="5" borderId="20" xfId="2" applyNumberFormat="1" applyFont="1" applyFill="1" applyBorder="1" applyAlignment="1"/>
    <xf numFmtId="164" fontId="15" fillId="6" borderId="19" xfId="2" applyNumberFormat="1" applyFont="1" applyFill="1" applyBorder="1" applyAlignment="1"/>
    <xf numFmtId="164" fontId="15" fillId="0" borderId="14" xfId="2" applyNumberFormat="1" applyFont="1" applyFill="1" applyBorder="1" applyAlignment="1"/>
    <xf numFmtId="164" fontId="15" fillId="0" borderId="0" xfId="2" applyNumberFormat="1" applyFont="1" applyFill="1" applyBorder="1" applyAlignment="1"/>
    <xf numFmtId="44" fontId="0" fillId="0" borderId="0" xfId="0" applyNumberFormat="1" applyAlignment="1">
      <alignment wrapText="1"/>
    </xf>
    <xf numFmtId="164" fontId="15" fillId="3" borderId="20" xfId="2" applyNumberFormat="1" applyFont="1" applyFill="1" applyBorder="1" applyAlignment="1"/>
    <xf numFmtId="164" fontId="15" fillId="4" borderId="20" xfId="2" applyNumberFormat="1" applyFont="1" applyFill="1" applyBorder="1" applyAlignment="1"/>
    <xf numFmtId="0" fontId="12" fillId="3" borderId="13" xfId="0" applyFont="1" applyFill="1" applyBorder="1" applyAlignment="1">
      <alignment horizontal="right"/>
    </xf>
    <xf numFmtId="0" fontId="15" fillId="3" borderId="14" xfId="0" applyFont="1" applyFill="1" applyBorder="1"/>
    <xf numFmtId="0" fontId="15" fillId="4" borderId="24" xfId="0" applyFont="1" applyFill="1" applyBorder="1"/>
    <xf numFmtId="0" fontId="15" fillId="4" borderId="0" xfId="0" applyFont="1" applyFill="1"/>
    <xf numFmtId="0" fontId="12" fillId="5" borderId="24" xfId="0" applyFont="1" applyFill="1" applyBorder="1" applyAlignment="1">
      <alignment horizontal="right"/>
    </xf>
    <xf numFmtId="0" fontId="15" fillId="5" borderId="27" xfId="0" applyFont="1" applyFill="1" applyBorder="1"/>
    <xf numFmtId="164" fontId="15" fillId="5" borderId="16" xfId="2" applyNumberFormat="1" applyFont="1" applyFill="1" applyBorder="1" applyAlignment="1"/>
    <xf numFmtId="0" fontId="15" fillId="6" borderId="24" xfId="0" applyFont="1" applyFill="1" applyBorder="1"/>
    <xf numFmtId="0" fontId="15" fillId="6" borderId="25" xfId="0" applyFont="1" applyFill="1" applyBorder="1"/>
    <xf numFmtId="164" fontId="15" fillId="6" borderId="20" xfId="2" applyNumberFormat="1" applyFont="1" applyFill="1" applyBorder="1" applyAlignment="1"/>
    <xf numFmtId="164" fontId="15" fillId="3" borderId="20" xfId="2" applyNumberFormat="1" applyFont="1" applyFill="1" applyBorder="1" applyAlignment="1">
      <alignment vertical="center"/>
    </xf>
    <xf numFmtId="164" fontId="15" fillId="4" borderId="19" xfId="2" applyNumberFormat="1" applyFont="1" applyFill="1" applyBorder="1" applyAlignment="1">
      <alignment vertical="center"/>
    </xf>
    <xf numFmtId="164" fontId="15" fillId="5" borderId="20" xfId="2" applyNumberFormat="1" applyFont="1" applyFill="1" applyBorder="1" applyAlignment="1">
      <alignment vertical="center"/>
    </xf>
    <xf numFmtId="14" fontId="16" fillId="8" borderId="0" xfId="0" applyNumberFormat="1" applyFont="1" applyFill="1" applyAlignment="1">
      <alignment wrapText="1"/>
    </xf>
    <xf numFmtId="0" fontId="2" fillId="0" borderId="0" xfId="0" applyFont="1"/>
    <xf numFmtId="165" fontId="0" fillId="0" borderId="0" xfId="0" applyNumberFormat="1"/>
    <xf numFmtId="0" fontId="11" fillId="0" borderId="10" xfId="0" applyFont="1" applyBorder="1" applyAlignment="1">
      <alignment horizontal="center"/>
    </xf>
    <xf numFmtId="0" fontId="11" fillId="0" borderId="11" xfId="0" applyFont="1" applyBorder="1" applyAlignment="1">
      <alignment horizontal="center"/>
    </xf>
    <xf numFmtId="0" fontId="11" fillId="0" borderId="12" xfId="0" applyFont="1" applyBorder="1" applyAlignment="1">
      <alignment horizontal="center"/>
    </xf>
    <xf numFmtId="0" fontId="12" fillId="0" borderId="21" xfId="0" applyFont="1" applyBorder="1" applyAlignment="1">
      <alignment horizontal="center"/>
    </xf>
    <xf numFmtId="0" fontId="12" fillId="0" borderId="22" xfId="0" applyFont="1" applyBorder="1" applyAlignment="1">
      <alignment horizontal="center"/>
    </xf>
    <xf numFmtId="0" fontId="12" fillId="0" borderId="23" xfId="0" applyFont="1" applyBorder="1" applyAlignment="1">
      <alignment horizontal="center"/>
    </xf>
    <xf numFmtId="0" fontId="15" fillId="3" borderId="24" xfId="0" applyFont="1" applyFill="1" applyBorder="1" applyAlignment="1">
      <alignment horizontal="center"/>
    </xf>
    <xf numFmtId="0" fontId="15" fillId="3" borderId="0" xfId="0" applyFont="1" applyFill="1" applyAlignment="1">
      <alignment horizontal="center"/>
    </xf>
    <xf numFmtId="0" fontId="15" fillId="3" borderId="25" xfId="0" applyFont="1" applyFill="1" applyBorder="1" applyAlignment="1">
      <alignment horizontal="center"/>
    </xf>
    <xf numFmtId="0" fontId="15" fillId="5" borderId="24" xfId="0" applyFont="1" applyFill="1" applyBorder="1" applyAlignment="1">
      <alignment horizontal="center"/>
    </xf>
    <xf numFmtId="0" fontId="15" fillId="5" borderId="0" xfId="0" applyFont="1" applyFill="1" applyAlignment="1">
      <alignment horizontal="center"/>
    </xf>
    <xf numFmtId="0" fontId="15" fillId="5" borderId="25" xfId="0" applyFont="1" applyFill="1" applyBorder="1" applyAlignment="1">
      <alignment horizontal="center"/>
    </xf>
    <xf numFmtId="0" fontId="15" fillId="7" borderId="17" xfId="0" applyFont="1" applyFill="1" applyBorder="1" applyAlignment="1">
      <alignment horizontal="center"/>
    </xf>
    <xf numFmtId="0" fontId="15" fillId="7" borderId="18" xfId="0" applyFont="1" applyFill="1" applyBorder="1" applyAlignment="1">
      <alignment horizontal="center"/>
    </xf>
    <xf numFmtId="0" fontId="15" fillId="7" borderId="26" xfId="0" applyFont="1" applyFill="1" applyBorder="1" applyAlignment="1">
      <alignment horizontal="center"/>
    </xf>
    <xf numFmtId="0" fontId="15" fillId="3" borderId="24" xfId="0" applyFont="1" applyFill="1" applyBorder="1" applyAlignment="1">
      <alignment horizontal="right" wrapText="1"/>
    </xf>
    <xf numFmtId="0" fontId="15" fillId="3" borderId="25" xfId="0" applyFont="1" applyFill="1" applyBorder="1" applyAlignment="1">
      <alignment horizontal="right" wrapText="1"/>
    </xf>
    <xf numFmtId="0" fontId="15" fillId="4" borderId="17" xfId="0" applyFont="1" applyFill="1" applyBorder="1" applyAlignment="1">
      <alignment horizontal="right" wrapText="1"/>
    </xf>
    <xf numFmtId="0" fontId="15" fillId="4" borderId="26" xfId="0" applyFont="1" applyFill="1" applyBorder="1" applyAlignment="1">
      <alignment horizontal="right" wrapText="1"/>
    </xf>
    <xf numFmtId="0" fontId="15" fillId="5" borderId="24" xfId="0" applyFont="1" applyFill="1" applyBorder="1" applyAlignment="1">
      <alignment horizontal="right" wrapText="1"/>
    </xf>
    <xf numFmtId="0" fontId="15" fillId="5" borderId="25" xfId="0" applyFont="1" applyFill="1" applyBorder="1" applyAlignment="1">
      <alignment horizontal="right" wrapText="1"/>
    </xf>
    <xf numFmtId="0" fontId="15" fillId="6" borderId="17" xfId="0" applyFont="1" applyFill="1" applyBorder="1" applyAlignment="1">
      <alignment horizontal="right" wrapText="1"/>
    </xf>
    <xf numFmtId="0" fontId="15" fillId="6" borderId="26" xfId="0" applyFont="1" applyFill="1" applyBorder="1" applyAlignment="1">
      <alignment horizontal="right"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0" borderId="0" xfId="0"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xf numFmtId="0" fontId="3" fillId="0" borderId="0" xfId="0" applyFont="1" applyAlignment="1">
      <alignment horizontal="center" vertical="center"/>
    </xf>
    <xf numFmtId="0" fontId="0" fillId="0" borderId="0" xfId="0" applyAlignment="1">
      <alignment horizontal="center"/>
    </xf>
    <xf numFmtId="0" fontId="2" fillId="0" borderId="1" xfId="0" applyFont="1" applyBorder="1" applyAlignment="1">
      <alignment horizontal="center" wrapText="1"/>
    </xf>
  </cellXfs>
  <cellStyles count="6">
    <cellStyle name="Comma" xfId="2" builtinId="3"/>
    <cellStyle name="Currency" xfId="1" builtinId="4"/>
    <cellStyle name="Normal" xfId="0" builtinId="0"/>
    <cellStyle name="Normal 2 3 3" xfId="5" xr:uid="{ABD2B7DB-49F0-43E7-895B-1BD04BDC175B}"/>
    <cellStyle name="Normal 2 5" xfId="3" xr:uid="{B7A05648-57EF-4EEE-B1D1-7E3302B17FC9}"/>
    <cellStyle name="Normal 5" xfId="4" xr:uid="{5B231819-7411-4AE6-8E09-DC543DE0310F}"/>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workbookViewId="0"/>
  </sheetViews>
  <sheetFormatPr defaultRowHeight="15" x14ac:dyDescent="0.25"/>
  <cols>
    <col min="1" max="1" width="19.140625" customWidth="1"/>
    <col min="2" max="2" width="23" style="1" customWidth="1"/>
    <col min="3" max="5" width="16.5703125" style="1" customWidth="1"/>
    <col min="12" max="12" width="1" customWidth="1"/>
  </cols>
  <sheetData>
    <row r="1" spans="1:12" ht="21" x14ac:dyDescent="0.35">
      <c r="A1" s="8" t="s">
        <v>3</v>
      </c>
    </row>
    <row r="2" spans="1:12" x14ac:dyDescent="0.25">
      <c r="A2" s="7" t="s">
        <v>4</v>
      </c>
    </row>
    <row r="4" spans="1:12" x14ac:dyDescent="0.25">
      <c r="A4" t="s">
        <v>5</v>
      </c>
    </row>
    <row r="5" spans="1:12" x14ac:dyDescent="0.25">
      <c r="A5" s="9" t="s">
        <v>6</v>
      </c>
      <c r="E5" s="1">
        <v>1800</v>
      </c>
    </row>
    <row r="6" spans="1:12" x14ac:dyDescent="0.25">
      <c r="A6" s="10" t="s">
        <v>7</v>
      </c>
      <c r="B6" s="11"/>
      <c r="C6" s="11"/>
      <c r="D6" s="11"/>
      <c r="E6" s="11">
        <v>1600</v>
      </c>
    </row>
    <row r="7" spans="1:12" x14ac:dyDescent="0.25">
      <c r="A7" s="12" t="s">
        <v>8</v>
      </c>
      <c r="E7" s="1">
        <f>E5-E6</f>
        <v>200</v>
      </c>
    </row>
    <row r="9" spans="1:12" x14ac:dyDescent="0.25">
      <c r="A9" s="80" t="s">
        <v>9</v>
      </c>
      <c r="B9" s="80"/>
      <c r="C9" s="80"/>
      <c r="D9" s="80"/>
      <c r="E9" s="80"/>
    </row>
    <row r="10" spans="1:12" x14ac:dyDescent="0.25">
      <c r="A10" s="80"/>
      <c r="B10" s="80"/>
      <c r="C10" s="80"/>
      <c r="D10" s="80"/>
      <c r="E10" s="80"/>
    </row>
    <row r="11" spans="1:12" x14ac:dyDescent="0.25">
      <c r="A11" s="80"/>
      <c r="B11" s="80"/>
      <c r="C11" s="80"/>
      <c r="D11" s="80"/>
      <c r="E11" s="80"/>
    </row>
    <row r="12" spans="1:12" x14ac:dyDescent="0.25">
      <c r="A12" s="80"/>
      <c r="B12" s="80"/>
      <c r="C12" s="80"/>
      <c r="D12" s="80"/>
      <c r="E12" s="80"/>
    </row>
    <row r="13" spans="1:12" s="16" customFormat="1" ht="18.75" x14ac:dyDescent="0.3">
      <c r="A13" s="13" t="s">
        <v>10</v>
      </c>
      <c r="B13" s="14"/>
      <c r="C13" s="14"/>
      <c r="D13" s="14"/>
      <c r="E13" s="15">
        <f>E7*0.17</f>
        <v>34</v>
      </c>
    </row>
    <row r="15" spans="1:12" ht="21" x14ac:dyDescent="0.35">
      <c r="A15" s="8" t="s">
        <v>2</v>
      </c>
    </row>
    <row r="16" spans="1:12" ht="18.75" customHeight="1" x14ac:dyDescent="0.25">
      <c r="C16" s="82" t="s">
        <v>16</v>
      </c>
      <c r="D16" s="82"/>
      <c r="E16" s="82"/>
      <c r="G16" s="71" t="s">
        <v>19</v>
      </c>
      <c r="H16" s="72"/>
      <c r="I16" s="72"/>
      <c r="J16" s="72"/>
      <c r="K16" s="72"/>
      <c r="L16" s="73"/>
    </row>
    <row r="17" spans="1:12" s="2" customFormat="1" ht="30" x14ac:dyDescent="0.25">
      <c r="A17" s="3" t="s">
        <v>0</v>
      </c>
      <c r="B17" s="4" t="s">
        <v>1</v>
      </c>
      <c r="C17" s="4" t="s">
        <v>15</v>
      </c>
      <c r="D17" s="4" t="s">
        <v>17</v>
      </c>
      <c r="E17" s="4" t="s">
        <v>18</v>
      </c>
      <c r="G17" s="74"/>
      <c r="H17" s="75"/>
      <c r="I17" s="75"/>
      <c r="J17" s="75"/>
      <c r="K17" s="75"/>
      <c r="L17" s="76"/>
    </row>
    <row r="18" spans="1:12" ht="15" customHeight="1" x14ac:dyDescent="0.25">
      <c r="A18" s="5">
        <v>43617</v>
      </c>
      <c r="B18" s="1">
        <v>100</v>
      </c>
      <c r="C18" s="1">
        <v>0</v>
      </c>
      <c r="D18" s="1">
        <v>200</v>
      </c>
      <c r="E18" s="1">
        <f>IF(((D18+C18))&lt;B18,(D18+C18),B18)</f>
        <v>100</v>
      </c>
      <c r="G18" s="74"/>
      <c r="H18" s="75"/>
      <c r="I18" s="75"/>
      <c r="J18" s="75"/>
      <c r="K18" s="75"/>
      <c r="L18" s="76"/>
    </row>
    <row r="19" spans="1:12" x14ac:dyDescent="0.25">
      <c r="A19" s="5">
        <v>43647</v>
      </c>
      <c r="B19" s="1">
        <v>150</v>
      </c>
      <c r="C19" s="1">
        <f>D18+C18-E18</f>
        <v>100</v>
      </c>
      <c r="D19" s="1">
        <v>100</v>
      </c>
      <c r="E19" s="1">
        <f>IF(((D19+C19))&lt;B19,(D19+C19),B19)</f>
        <v>150</v>
      </c>
      <c r="G19" s="74"/>
      <c r="H19" s="75"/>
      <c r="I19" s="75"/>
      <c r="J19" s="75"/>
      <c r="K19" s="75"/>
      <c r="L19" s="76"/>
    </row>
    <row r="20" spans="1:12" x14ac:dyDescent="0.25">
      <c r="A20" s="5">
        <v>43678</v>
      </c>
      <c r="B20" s="1">
        <v>200</v>
      </c>
      <c r="C20" s="1">
        <f>D19+C19-E19</f>
        <v>50</v>
      </c>
      <c r="D20" s="1">
        <v>250</v>
      </c>
      <c r="E20" s="1">
        <f>IF(((D20+C20))&lt;B20,(D20+C20),B20)</f>
        <v>200</v>
      </c>
      <c r="G20" s="74"/>
      <c r="H20" s="75"/>
      <c r="I20" s="75"/>
      <c r="J20" s="75"/>
      <c r="K20" s="75"/>
      <c r="L20" s="76"/>
    </row>
    <row r="21" spans="1:12" x14ac:dyDescent="0.25">
      <c r="A21" s="5">
        <v>43709</v>
      </c>
      <c r="B21" s="1">
        <v>200</v>
      </c>
      <c r="C21" s="1">
        <f>D20+C20-E20</f>
        <v>100</v>
      </c>
      <c r="D21" s="1">
        <v>100</v>
      </c>
      <c r="E21" s="1">
        <f>IF(((D21+C21))&lt;B21,(D21+C21),B21)</f>
        <v>200</v>
      </c>
      <c r="G21" s="74"/>
      <c r="H21" s="75"/>
      <c r="I21" s="75"/>
      <c r="J21" s="75"/>
      <c r="K21" s="75"/>
      <c r="L21" s="76"/>
    </row>
    <row r="22" spans="1:12" x14ac:dyDescent="0.25">
      <c r="G22" s="74"/>
      <c r="H22" s="75"/>
      <c r="I22" s="75"/>
      <c r="J22" s="75"/>
      <c r="K22" s="75"/>
      <c r="L22" s="76"/>
    </row>
    <row r="23" spans="1:12" x14ac:dyDescent="0.25">
      <c r="A23" t="s">
        <v>12</v>
      </c>
      <c r="C23" s="81" t="s">
        <v>22</v>
      </c>
      <c r="D23" s="81"/>
      <c r="E23" s="6">
        <f>-200*'Rate Summary'!C4</f>
        <v>-16.079999999999998</v>
      </c>
      <c r="G23" s="74"/>
      <c r="H23" s="75"/>
      <c r="I23" s="75"/>
      <c r="J23" s="75"/>
      <c r="K23" s="75"/>
      <c r="L23" s="76"/>
    </row>
    <row r="24" spans="1:12" x14ac:dyDescent="0.25">
      <c r="A24" t="s">
        <v>13</v>
      </c>
      <c r="C24" s="81" t="s">
        <v>11</v>
      </c>
      <c r="D24" s="81"/>
      <c r="E24" s="6">
        <f>-200*'Rate Summary'!C6</f>
        <v>-37.312141203745831</v>
      </c>
      <c r="G24" s="74"/>
      <c r="H24" s="75"/>
      <c r="I24" s="75"/>
      <c r="J24" s="75"/>
      <c r="K24" s="75"/>
      <c r="L24" s="76"/>
    </row>
    <row r="25" spans="1:12" x14ac:dyDescent="0.25">
      <c r="G25" s="74"/>
      <c r="H25" s="75"/>
      <c r="I25" s="75"/>
      <c r="J25" s="75"/>
      <c r="K25" s="75"/>
      <c r="L25" s="76"/>
    </row>
    <row r="26" spans="1:12" ht="18.75" x14ac:dyDescent="0.25">
      <c r="A26" s="13" t="s">
        <v>14</v>
      </c>
      <c r="B26" s="14"/>
      <c r="C26" s="14"/>
      <c r="D26" s="14"/>
      <c r="E26" s="15">
        <f>E23+E24</f>
        <v>-53.39214120374583</v>
      </c>
      <c r="G26" s="77"/>
      <c r="H26" s="78"/>
      <c r="I26" s="78"/>
      <c r="J26" s="78"/>
      <c r="K26" s="78"/>
      <c r="L26" s="79"/>
    </row>
    <row r="27" spans="1:12" x14ac:dyDescent="0.25">
      <c r="A27" s="5"/>
    </row>
    <row r="28" spans="1:12" x14ac:dyDescent="0.25">
      <c r="A28" s="5"/>
    </row>
  </sheetData>
  <mergeCells count="5">
    <mergeCell ref="G16:L26"/>
    <mergeCell ref="A9:E12"/>
    <mergeCell ref="C24:D24"/>
    <mergeCell ref="C23:D23"/>
    <mergeCell ref="C16:E1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7"/>
  <sheetViews>
    <sheetView workbookViewId="0"/>
  </sheetViews>
  <sheetFormatPr defaultRowHeight="15" x14ac:dyDescent="0.25"/>
  <cols>
    <col min="1" max="1" width="19.140625" customWidth="1"/>
    <col min="2" max="2" width="23" style="1" customWidth="1"/>
    <col min="3" max="5" width="16.5703125" style="1" customWidth="1"/>
    <col min="12" max="12" width="1" customWidth="1"/>
  </cols>
  <sheetData>
    <row r="1" spans="1:12" ht="21" x14ac:dyDescent="0.35">
      <c r="A1" s="8" t="s">
        <v>3</v>
      </c>
    </row>
    <row r="2" spans="1:12" x14ac:dyDescent="0.25">
      <c r="A2" s="7" t="s">
        <v>4</v>
      </c>
    </row>
    <row r="4" spans="1:12" x14ac:dyDescent="0.25">
      <c r="A4" t="s">
        <v>5</v>
      </c>
    </row>
    <row r="5" spans="1:12" x14ac:dyDescent="0.25">
      <c r="A5" s="9" t="s">
        <v>6</v>
      </c>
      <c r="E5" s="1">
        <v>1800</v>
      </c>
    </row>
    <row r="6" spans="1:12" x14ac:dyDescent="0.25">
      <c r="A6" s="10" t="s">
        <v>7</v>
      </c>
      <c r="B6" s="11"/>
      <c r="C6" s="11"/>
      <c r="D6" s="11"/>
      <c r="E6" s="11">
        <v>1680</v>
      </c>
    </row>
    <row r="7" spans="1:12" x14ac:dyDescent="0.25">
      <c r="A7" s="12" t="s">
        <v>8</v>
      </c>
      <c r="E7" s="1">
        <f>E5-E6</f>
        <v>120</v>
      </c>
    </row>
    <row r="9" spans="1:12" x14ac:dyDescent="0.25">
      <c r="A9" s="80" t="s">
        <v>9</v>
      </c>
      <c r="B9" s="80"/>
      <c r="C9" s="80"/>
      <c r="D9" s="80"/>
      <c r="E9" s="80"/>
    </row>
    <row r="10" spans="1:12" x14ac:dyDescent="0.25">
      <c r="A10" s="80"/>
      <c r="B10" s="80"/>
      <c r="C10" s="80"/>
      <c r="D10" s="80"/>
      <c r="E10" s="80"/>
    </row>
    <row r="11" spans="1:12" x14ac:dyDescent="0.25">
      <c r="A11" s="80"/>
      <c r="B11" s="80"/>
      <c r="C11" s="80"/>
      <c r="D11" s="80"/>
      <c r="E11" s="80"/>
    </row>
    <row r="12" spans="1:12" x14ac:dyDescent="0.25">
      <c r="A12" s="80"/>
      <c r="B12" s="80"/>
      <c r="C12" s="80"/>
      <c r="D12" s="80"/>
      <c r="E12" s="80"/>
    </row>
    <row r="13" spans="1:12" s="16" customFormat="1" ht="18.75" x14ac:dyDescent="0.3">
      <c r="A13" s="13" t="s">
        <v>10</v>
      </c>
      <c r="B13" s="14"/>
      <c r="C13" s="14"/>
      <c r="D13" s="14"/>
      <c r="E13" s="15">
        <f>E7*0.17</f>
        <v>20.400000000000002</v>
      </c>
    </row>
    <row r="15" spans="1:12" ht="21" x14ac:dyDescent="0.35">
      <c r="A15" s="8" t="s">
        <v>2</v>
      </c>
    </row>
    <row r="16" spans="1:12" ht="18.75" customHeight="1" x14ac:dyDescent="0.25">
      <c r="C16" s="82" t="s">
        <v>16</v>
      </c>
      <c r="D16" s="82"/>
      <c r="E16" s="82"/>
      <c r="G16" s="71" t="s">
        <v>19</v>
      </c>
      <c r="H16" s="72"/>
      <c r="I16" s="72"/>
      <c r="J16" s="72"/>
      <c r="K16" s="72"/>
      <c r="L16" s="73"/>
    </row>
    <row r="17" spans="1:12" s="2" customFormat="1" ht="30" x14ac:dyDescent="0.25">
      <c r="A17" s="3" t="s">
        <v>0</v>
      </c>
      <c r="B17" s="4" t="s">
        <v>1</v>
      </c>
      <c r="C17" s="4" t="s">
        <v>15</v>
      </c>
      <c r="D17" s="4" t="s">
        <v>17</v>
      </c>
      <c r="E17" s="4" t="s">
        <v>18</v>
      </c>
      <c r="G17" s="74"/>
      <c r="H17" s="75"/>
      <c r="I17" s="75"/>
      <c r="J17" s="75"/>
      <c r="K17" s="75"/>
      <c r="L17" s="76"/>
    </row>
    <row r="18" spans="1:12" ht="15" customHeight="1" x14ac:dyDescent="0.25">
      <c r="A18" s="5">
        <v>43617</v>
      </c>
      <c r="B18" s="1">
        <v>100</v>
      </c>
      <c r="C18" s="1">
        <v>0</v>
      </c>
      <c r="D18" s="1">
        <v>200</v>
      </c>
      <c r="E18" s="1">
        <f t="shared" ref="E18:E29" si="0">IF(((D18+C18))&lt;B18,(D18+C18),B18)</f>
        <v>100</v>
      </c>
      <c r="G18" s="74"/>
      <c r="H18" s="75"/>
      <c r="I18" s="75"/>
      <c r="J18" s="75"/>
      <c r="K18" s="75"/>
      <c r="L18" s="76"/>
    </row>
    <row r="19" spans="1:12" x14ac:dyDescent="0.25">
      <c r="A19" s="5">
        <v>43647</v>
      </c>
      <c r="B19" s="1">
        <v>150</v>
      </c>
      <c r="C19" s="1">
        <f t="shared" ref="C19:C29" si="1">D18+C18-E18</f>
        <v>100</v>
      </c>
      <c r="D19" s="1">
        <v>100</v>
      </c>
      <c r="E19" s="1">
        <f t="shared" si="0"/>
        <v>150</v>
      </c>
      <c r="G19" s="74"/>
      <c r="H19" s="75"/>
      <c r="I19" s="75"/>
      <c r="J19" s="75"/>
      <c r="K19" s="75"/>
      <c r="L19" s="76"/>
    </row>
    <row r="20" spans="1:12" x14ac:dyDescent="0.25">
      <c r="A20" s="5">
        <v>43678</v>
      </c>
      <c r="B20" s="1">
        <v>200</v>
      </c>
      <c r="C20" s="1">
        <f t="shared" si="1"/>
        <v>50</v>
      </c>
      <c r="D20" s="1">
        <v>250</v>
      </c>
      <c r="E20" s="1">
        <f t="shared" si="0"/>
        <v>200</v>
      </c>
      <c r="G20" s="74"/>
      <c r="H20" s="75"/>
      <c r="I20" s="75"/>
      <c r="J20" s="75"/>
      <c r="K20" s="75"/>
      <c r="L20" s="76"/>
    </row>
    <row r="21" spans="1:12" x14ac:dyDescent="0.25">
      <c r="A21" s="5">
        <v>43709</v>
      </c>
      <c r="B21" s="1">
        <v>200</v>
      </c>
      <c r="C21" s="1">
        <f t="shared" si="1"/>
        <v>100</v>
      </c>
      <c r="D21" s="1">
        <v>100</v>
      </c>
      <c r="E21" s="1">
        <f t="shared" si="0"/>
        <v>200</v>
      </c>
      <c r="G21" s="74"/>
      <c r="H21" s="75"/>
      <c r="I21" s="75"/>
      <c r="J21" s="75"/>
      <c r="K21" s="75"/>
      <c r="L21" s="76"/>
    </row>
    <row r="22" spans="1:12" x14ac:dyDescent="0.25">
      <c r="A22" s="5">
        <v>43739</v>
      </c>
      <c r="B22" s="1">
        <v>100</v>
      </c>
      <c r="C22" s="1">
        <f t="shared" si="1"/>
        <v>0</v>
      </c>
      <c r="D22" s="1">
        <v>100</v>
      </c>
      <c r="E22" s="1">
        <f t="shared" si="0"/>
        <v>100</v>
      </c>
      <c r="G22" s="74"/>
      <c r="H22" s="75"/>
      <c r="I22" s="75"/>
      <c r="J22" s="75"/>
      <c r="K22" s="75"/>
      <c r="L22" s="76"/>
    </row>
    <row r="23" spans="1:12" x14ac:dyDescent="0.25">
      <c r="A23" s="5">
        <v>43770</v>
      </c>
      <c r="B23" s="1">
        <v>150</v>
      </c>
      <c r="C23" s="1">
        <f t="shared" si="1"/>
        <v>0</v>
      </c>
      <c r="D23" s="1">
        <v>175</v>
      </c>
      <c r="E23" s="1">
        <f t="shared" si="0"/>
        <v>150</v>
      </c>
      <c r="G23" s="74"/>
      <c r="H23" s="75"/>
      <c r="I23" s="75"/>
      <c r="J23" s="75"/>
      <c r="K23" s="75"/>
      <c r="L23" s="76"/>
    </row>
    <row r="24" spans="1:12" x14ac:dyDescent="0.25">
      <c r="A24" s="5">
        <v>43800</v>
      </c>
      <c r="B24" s="1">
        <v>200</v>
      </c>
      <c r="C24" s="1">
        <f t="shared" si="1"/>
        <v>25</v>
      </c>
      <c r="D24" s="1">
        <v>200</v>
      </c>
      <c r="E24" s="1">
        <f t="shared" si="0"/>
        <v>200</v>
      </c>
      <c r="G24" s="74"/>
      <c r="H24" s="75"/>
      <c r="I24" s="75"/>
      <c r="J24" s="75"/>
      <c r="K24" s="75"/>
      <c r="L24" s="76"/>
    </row>
    <row r="25" spans="1:12" x14ac:dyDescent="0.25">
      <c r="A25" s="5">
        <v>43831</v>
      </c>
      <c r="B25" s="1">
        <v>200</v>
      </c>
      <c r="C25" s="1">
        <f t="shared" si="1"/>
        <v>25</v>
      </c>
      <c r="D25" s="1">
        <v>200</v>
      </c>
      <c r="E25" s="1">
        <f t="shared" si="0"/>
        <v>200</v>
      </c>
      <c r="G25" s="74"/>
      <c r="H25" s="75"/>
      <c r="I25" s="75"/>
      <c r="J25" s="75"/>
      <c r="K25" s="75"/>
      <c r="L25" s="76"/>
    </row>
    <row r="26" spans="1:12" x14ac:dyDescent="0.25">
      <c r="A26" s="5">
        <v>43862</v>
      </c>
      <c r="B26" s="1">
        <v>225</v>
      </c>
      <c r="C26" s="1">
        <f t="shared" si="1"/>
        <v>25</v>
      </c>
      <c r="D26" s="1">
        <v>225</v>
      </c>
      <c r="E26" s="1">
        <f t="shared" si="0"/>
        <v>225</v>
      </c>
      <c r="G26" s="77"/>
      <c r="H26" s="78"/>
      <c r="I26" s="78"/>
      <c r="J26" s="78"/>
      <c r="K26" s="78"/>
      <c r="L26" s="79"/>
    </row>
    <row r="27" spans="1:12" x14ac:dyDescent="0.25">
      <c r="A27" s="5">
        <v>43891</v>
      </c>
      <c r="B27" s="1">
        <v>200</v>
      </c>
      <c r="C27" s="1">
        <f t="shared" si="1"/>
        <v>25</v>
      </c>
      <c r="D27" s="1">
        <v>200</v>
      </c>
      <c r="E27" s="1">
        <f t="shared" si="0"/>
        <v>200</v>
      </c>
    </row>
    <row r="28" spans="1:12" x14ac:dyDescent="0.25">
      <c r="A28" s="5">
        <v>43922</v>
      </c>
      <c r="B28" s="1">
        <v>150</v>
      </c>
      <c r="C28" s="1">
        <f t="shared" si="1"/>
        <v>25</v>
      </c>
      <c r="D28" s="1">
        <v>175</v>
      </c>
      <c r="E28" s="1">
        <f t="shared" si="0"/>
        <v>150</v>
      </c>
    </row>
    <row r="29" spans="1:12" x14ac:dyDescent="0.25">
      <c r="A29" s="5">
        <v>43952</v>
      </c>
      <c r="B29" s="1">
        <v>120</v>
      </c>
      <c r="C29" s="1">
        <f t="shared" si="1"/>
        <v>50</v>
      </c>
      <c r="D29" s="1">
        <v>150</v>
      </c>
      <c r="E29" s="1">
        <f t="shared" si="0"/>
        <v>120</v>
      </c>
    </row>
    <row r="31" spans="1:12" x14ac:dyDescent="0.25">
      <c r="A31" t="s">
        <v>12</v>
      </c>
      <c r="C31" s="81" t="s">
        <v>22</v>
      </c>
      <c r="D31" s="81"/>
      <c r="E31" s="6">
        <f>-120*0.02</f>
        <v>-2.4</v>
      </c>
    </row>
    <row r="32" spans="1:12" x14ac:dyDescent="0.25">
      <c r="A32" t="s">
        <v>13</v>
      </c>
      <c r="C32" s="81" t="s">
        <v>23</v>
      </c>
      <c r="D32" s="81"/>
      <c r="E32" s="6">
        <f>-120*0.144971</f>
        <v>-17.396519999999999</v>
      </c>
    </row>
    <row r="33" spans="1:5" x14ac:dyDescent="0.25">
      <c r="A33" t="s">
        <v>20</v>
      </c>
      <c r="C33" s="81" t="s">
        <v>21</v>
      </c>
      <c r="D33" s="81"/>
      <c r="E33" s="6">
        <f>80*-0.0455</f>
        <v>-3.6399999999999997</v>
      </c>
    </row>
    <row r="35" spans="1:5" ht="18.75" x14ac:dyDescent="0.25">
      <c r="A35" s="13" t="s">
        <v>14</v>
      </c>
      <c r="B35" s="14"/>
      <c r="C35" s="14"/>
      <c r="D35" s="14"/>
      <c r="E35" s="15">
        <f>E31+E32+E33</f>
        <v>-23.436519999999998</v>
      </c>
    </row>
    <row r="36" spans="1:5" x14ac:dyDescent="0.25">
      <c r="A36" s="5"/>
    </row>
    <row r="37" spans="1:5" x14ac:dyDescent="0.25">
      <c r="A37" s="5"/>
    </row>
  </sheetData>
  <mergeCells count="6">
    <mergeCell ref="C33:D33"/>
    <mergeCell ref="A9:E12"/>
    <mergeCell ref="C16:E16"/>
    <mergeCell ref="G16:L26"/>
    <mergeCell ref="C31:D31"/>
    <mergeCell ref="C32:D3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1"/>
  <sheetViews>
    <sheetView workbookViewId="0"/>
  </sheetViews>
  <sheetFormatPr defaultRowHeight="15" x14ac:dyDescent="0.25"/>
  <cols>
    <col min="1" max="1" width="9.85546875" customWidth="1"/>
    <col min="2" max="2" width="16.140625" style="1" customWidth="1"/>
    <col min="3" max="5" width="16.5703125" style="1" customWidth="1"/>
    <col min="12" max="12" width="1" customWidth="1"/>
  </cols>
  <sheetData>
    <row r="1" spans="1:5" x14ac:dyDescent="0.25">
      <c r="A1" t="s">
        <v>51</v>
      </c>
    </row>
    <row r="2" spans="1:5" x14ac:dyDescent="0.25">
      <c r="A2" t="s">
        <v>52</v>
      </c>
    </row>
    <row r="3" spans="1:5" ht="21" hidden="1" x14ac:dyDescent="0.35">
      <c r="A3" s="8" t="s">
        <v>3</v>
      </c>
    </row>
    <row r="4" spans="1:5" hidden="1" x14ac:dyDescent="0.25">
      <c r="A4" s="7" t="s">
        <v>4</v>
      </c>
    </row>
    <row r="5" spans="1:5" hidden="1" x14ac:dyDescent="0.25"/>
    <row r="6" spans="1:5" hidden="1" x14ac:dyDescent="0.25">
      <c r="A6" t="s">
        <v>5</v>
      </c>
    </row>
    <row r="7" spans="1:5" hidden="1" x14ac:dyDescent="0.25">
      <c r="A7" s="9" t="s">
        <v>47</v>
      </c>
      <c r="E7" s="1">
        <v>66505</v>
      </c>
    </row>
    <row r="8" spans="1:5" hidden="1" x14ac:dyDescent="0.25">
      <c r="A8" s="10" t="s">
        <v>48</v>
      </c>
      <c r="B8" s="11"/>
      <c r="C8" s="11"/>
      <c r="D8" s="11"/>
      <c r="E8" s="11">
        <v>65434</v>
      </c>
    </row>
    <row r="9" spans="1:5" hidden="1" x14ac:dyDescent="0.25">
      <c r="A9" s="12" t="s">
        <v>58</v>
      </c>
      <c r="E9" s="1">
        <f>E7-E8</f>
        <v>1071</v>
      </c>
    </row>
    <row r="10" spans="1:5" hidden="1" x14ac:dyDescent="0.25"/>
    <row r="11" spans="1:5" hidden="1" x14ac:dyDescent="0.25">
      <c r="A11" s="80" t="s">
        <v>9</v>
      </c>
      <c r="B11" s="80"/>
      <c r="C11" s="80"/>
      <c r="D11" s="80"/>
      <c r="E11" s="80"/>
    </row>
    <row r="12" spans="1:5" hidden="1" x14ac:dyDescent="0.25">
      <c r="A12" s="80"/>
      <c r="B12" s="80"/>
      <c r="C12" s="80"/>
      <c r="D12" s="80"/>
      <c r="E12" s="80"/>
    </row>
    <row r="13" spans="1:5" hidden="1" x14ac:dyDescent="0.25">
      <c r="A13" s="80"/>
      <c r="B13" s="80"/>
      <c r="C13" s="80"/>
      <c r="D13" s="80"/>
      <c r="E13" s="80"/>
    </row>
    <row r="14" spans="1:5" hidden="1" x14ac:dyDescent="0.25">
      <c r="A14" s="80"/>
      <c r="B14" s="80"/>
      <c r="C14" s="80"/>
      <c r="D14" s="80"/>
      <c r="E14" s="80"/>
    </row>
    <row r="15" spans="1:5" s="16" customFormat="1" ht="18.75" hidden="1" x14ac:dyDescent="0.3">
      <c r="A15" s="13" t="s">
        <v>10</v>
      </c>
      <c r="B15" s="14"/>
      <c r="C15" s="14"/>
      <c r="D15" s="14"/>
      <c r="E15" s="15">
        <v>192.36</v>
      </c>
    </row>
    <row r="16" spans="1:5" x14ac:dyDescent="0.25">
      <c r="A16" t="s">
        <v>53</v>
      </c>
    </row>
    <row r="18" spans="1:12" ht="21" x14ac:dyDescent="0.35">
      <c r="A18" s="8" t="s">
        <v>2</v>
      </c>
    </row>
    <row r="19" spans="1:12" ht="18.75" customHeight="1" x14ac:dyDescent="0.25">
      <c r="C19" s="82" t="s">
        <v>16</v>
      </c>
      <c r="D19" s="82"/>
      <c r="E19" s="82"/>
      <c r="G19" s="71" t="s">
        <v>19</v>
      </c>
      <c r="H19" s="72"/>
      <c r="I19" s="72"/>
      <c r="J19" s="72"/>
      <c r="K19" s="72"/>
      <c r="L19" s="73"/>
    </row>
    <row r="20" spans="1:12" s="2" customFormat="1" ht="30" x14ac:dyDescent="0.25">
      <c r="A20" s="3" t="s">
        <v>0</v>
      </c>
      <c r="B20" s="4" t="s">
        <v>1</v>
      </c>
      <c r="C20" s="4" t="s">
        <v>15</v>
      </c>
      <c r="D20" s="4" t="s">
        <v>17</v>
      </c>
      <c r="E20" s="4" t="s">
        <v>18</v>
      </c>
      <c r="G20" s="74"/>
      <c r="H20" s="75"/>
      <c r="I20" s="75"/>
      <c r="J20" s="75"/>
      <c r="K20" s="75"/>
      <c r="L20" s="76"/>
    </row>
    <row r="21" spans="1:12" ht="15" customHeight="1" x14ac:dyDescent="0.25">
      <c r="A21" s="5">
        <v>43040</v>
      </c>
      <c r="B21" s="1">
        <v>850</v>
      </c>
      <c r="C21" s="1">
        <v>0</v>
      </c>
      <c r="D21" s="1">
        <v>550</v>
      </c>
      <c r="E21" s="1">
        <f>IF(((D21+C21))&lt;B21,(D21+C21),B21)</f>
        <v>550</v>
      </c>
      <c r="G21" s="74"/>
      <c r="H21" s="75"/>
      <c r="I21" s="75"/>
      <c r="J21" s="75"/>
      <c r="K21" s="75"/>
      <c r="L21" s="76"/>
    </row>
    <row r="22" spans="1:12" x14ac:dyDescent="0.25">
      <c r="A22" s="5">
        <v>43070</v>
      </c>
      <c r="B22" s="1">
        <v>900</v>
      </c>
      <c r="C22" s="1">
        <f>D21+C21-E21</f>
        <v>0</v>
      </c>
      <c r="D22" s="1">
        <v>650</v>
      </c>
      <c r="E22" s="1">
        <f>IF(((D22+C22))&lt;B22,(D22+C22),B22)</f>
        <v>650</v>
      </c>
      <c r="G22" s="74"/>
      <c r="H22" s="75"/>
      <c r="I22" s="75"/>
      <c r="J22" s="75"/>
      <c r="K22" s="75"/>
      <c r="L22" s="76"/>
    </row>
    <row r="23" spans="1:12" x14ac:dyDescent="0.25">
      <c r="A23" s="5">
        <v>43101</v>
      </c>
      <c r="B23" s="1">
        <v>971</v>
      </c>
      <c r="C23" s="1">
        <v>0</v>
      </c>
      <c r="D23" s="1">
        <v>750</v>
      </c>
      <c r="E23" s="1">
        <f>IF(((D23+C23))&lt;B23,(D23+C23),B23)</f>
        <v>750</v>
      </c>
      <c r="G23" s="74"/>
      <c r="H23" s="75"/>
      <c r="I23" s="75"/>
      <c r="J23" s="75"/>
      <c r="K23" s="75"/>
      <c r="L23" s="76"/>
    </row>
    <row r="24" spans="1:12" x14ac:dyDescent="0.25">
      <c r="A24" s="5">
        <v>43132</v>
      </c>
      <c r="B24" s="1">
        <f>E9</f>
        <v>1071</v>
      </c>
      <c r="C24" s="1">
        <v>0</v>
      </c>
      <c r="D24" s="1">
        <v>800</v>
      </c>
      <c r="E24" s="1">
        <f>IF(((D24+C24))&lt;B24,(D24+C24),B24)</f>
        <v>800</v>
      </c>
      <c r="G24" s="74"/>
      <c r="H24" s="75"/>
      <c r="I24" s="75"/>
      <c r="J24" s="75"/>
      <c r="K24" s="75"/>
      <c r="L24" s="76"/>
    </row>
    <row r="25" spans="1:12" x14ac:dyDescent="0.25">
      <c r="G25" s="74"/>
      <c r="H25" s="75"/>
      <c r="I25" s="75"/>
      <c r="J25" s="75"/>
      <c r="K25" s="75"/>
      <c r="L25" s="76"/>
    </row>
    <row r="26" spans="1:12" x14ac:dyDescent="0.25">
      <c r="A26" t="s">
        <v>62</v>
      </c>
      <c r="C26" s="81" t="s">
        <v>49</v>
      </c>
      <c r="D26" s="81"/>
      <c r="E26" s="6">
        <f>-800*'Rate Summary'!C8</f>
        <v>-36.859131889317759</v>
      </c>
      <c r="G26" s="74"/>
      <c r="H26" s="75"/>
      <c r="I26" s="75"/>
      <c r="J26" s="75"/>
      <c r="K26" s="75"/>
      <c r="L26" s="76"/>
    </row>
    <row r="27" spans="1:12" x14ac:dyDescent="0.25">
      <c r="A27" t="s">
        <v>63</v>
      </c>
      <c r="C27" s="81" t="s">
        <v>50</v>
      </c>
      <c r="D27" s="81"/>
      <c r="E27" s="6">
        <f>-800*'Rate Summary'!C10</f>
        <v>-148.50240000000002</v>
      </c>
      <c r="G27" s="74"/>
      <c r="H27" s="75"/>
      <c r="I27" s="75"/>
      <c r="J27" s="75"/>
      <c r="K27" s="75"/>
      <c r="L27" s="76"/>
    </row>
    <row r="28" spans="1:12" x14ac:dyDescent="0.25">
      <c r="G28" s="74"/>
      <c r="H28" s="75"/>
      <c r="I28" s="75"/>
      <c r="J28" s="75"/>
      <c r="K28" s="75"/>
      <c r="L28" s="76"/>
    </row>
    <row r="29" spans="1:12" ht="18.75" x14ac:dyDescent="0.25">
      <c r="A29" s="13" t="s">
        <v>14</v>
      </c>
      <c r="B29" s="14"/>
      <c r="C29" s="14"/>
      <c r="D29" s="14"/>
      <c r="E29" s="15">
        <f>E26+E27</f>
        <v>-185.36153188931777</v>
      </c>
      <c r="G29" s="77"/>
      <c r="H29" s="78"/>
      <c r="I29" s="78"/>
      <c r="J29" s="78"/>
      <c r="K29" s="78"/>
      <c r="L29" s="79"/>
    </row>
    <row r="30" spans="1:12" x14ac:dyDescent="0.25">
      <c r="A30" s="5"/>
    </row>
    <row r="31" spans="1:12" x14ac:dyDescent="0.25">
      <c r="A31" s="5"/>
      <c r="E31" s="29"/>
    </row>
  </sheetData>
  <mergeCells count="5">
    <mergeCell ref="A11:E14"/>
    <mergeCell ref="C19:E19"/>
    <mergeCell ref="G19:L29"/>
    <mergeCell ref="C26:D26"/>
    <mergeCell ref="C27:D27"/>
  </mergeCells>
  <pageMargins left="0.7" right="0.7" top="0.75" bottom="0.75" header="0.3" footer="0.3"/>
  <pageSetup scale="6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1"/>
  <sheetViews>
    <sheetView workbookViewId="0"/>
  </sheetViews>
  <sheetFormatPr defaultRowHeight="15" x14ac:dyDescent="0.25"/>
  <cols>
    <col min="1" max="1" width="10.28515625" customWidth="1"/>
    <col min="2" max="2" width="14.42578125" style="1" customWidth="1"/>
    <col min="3" max="4" width="16.5703125" style="1" customWidth="1"/>
    <col min="5" max="5" width="13.42578125" style="1" customWidth="1"/>
    <col min="12" max="12" width="1" customWidth="1"/>
  </cols>
  <sheetData>
    <row r="1" spans="1:5" x14ac:dyDescent="0.25">
      <c r="A1" t="s">
        <v>61</v>
      </c>
    </row>
    <row r="2" spans="1:5" hidden="1" x14ac:dyDescent="0.25"/>
    <row r="3" spans="1:5" ht="21" hidden="1" x14ac:dyDescent="0.35">
      <c r="A3" s="8" t="s">
        <v>3</v>
      </c>
    </row>
    <row r="4" spans="1:5" hidden="1" x14ac:dyDescent="0.25">
      <c r="A4" s="7" t="s">
        <v>54</v>
      </c>
    </row>
    <row r="5" spans="1:5" hidden="1" x14ac:dyDescent="0.25"/>
    <row r="6" spans="1:5" hidden="1" x14ac:dyDescent="0.25">
      <c r="A6" t="s">
        <v>5</v>
      </c>
    </row>
    <row r="7" spans="1:5" hidden="1" x14ac:dyDescent="0.25">
      <c r="A7" s="9" t="s">
        <v>55</v>
      </c>
      <c r="E7" s="1">
        <v>10491</v>
      </c>
    </row>
    <row r="8" spans="1:5" hidden="1" x14ac:dyDescent="0.25">
      <c r="A8" s="10" t="s">
        <v>56</v>
      </c>
      <c r="B8" s="11"/>
      <c r="C8" s="11"/>
      <c r="D8" s="11"/>
      <c r="E8" s="11">
        <v>10386</v>
      </c>
    </row>
    <row r="9" spans="1:5" hidden="1" x14ac:dyDescent="0.25">
      <c r="A9" s="12" t="s">
        <v>57</v>
      </c>
      <c r="E9" s="1">
        <f>E7-E8</f>
        <v>105</v>
      </c>
    </row>
    <row r="10" spans="1:5" hidden="1" x14ac:dyDescent="0.25"/>
    <row r="11" spans="1:5" hidden="1" x14ac:dyDescent="0.25">
      <c r="A11" s="80" t="s">
        <v>9</v>
      </c>
      <c r="B11" s="80"/>
      <c r="C11" s="80"/>
      <c r="D11" s="80"/>
      <c r="E11" s="80"/>
    </row>
    <row r="12" spans="1:5" hidden="1" x14ac:dyDescent="0.25">
      <c r="A12" s="80"/>
      <c r="B12" s="80"/>
      <c r="C12" s="80"/>
      <c r="D12" s="80"/>
      <c r="E12" s="80"/>
    </row>
    <row r="13" spans="1:5" hidden="1" x14ac:dyDescent="0.25">
      <c r="A13" s="80"/>
      <c r="B13" s="80"/>
      <c r="C13" s="80"/>
      <c r="D13" s="80"/>
      <c r="E13" s="80"/>
    </row>
    <row r="14" spans="1:5" hidden="1" x14ac:dyDescent="0.25">
      <c r="A14" s="80"/>
      <c r="B14" s="80"/>
      <c r="C14" s="80"/>
      <c r="D14" s="80"/>
      <c r="E14" s="80"/>
    </row>
    <row r="15" spans="1:5" s="16" customFormat="1" ht="18.75" hidden="1" x14ac:dyDescent="0.3">
      <c r="A15" s="13" t="s">
        <v>10</v>
      </c>
      <c r="B15" s="14"/>
      <c r="C15" s="14"/>
      <c r="D15" s="14"/>
      <c r="E15" s="15">
        <v>32.869999999999997</v>
      </c>
    </row>
    <row r="16" spans="1:5" x14ac:dyDescent="0.25">
      <c r="A16" t="s">
        <v>53</v>
      </c>
    </row>
    <row r="18" spans="1:12" ht="21" x14ac:dyDescent="0.35">
      <c r="A18" s="8" t="s">
        <v>2</v>
      </c>
    </row>
    <row r="19" spans="1:12" ht="18.75" customHeight="1" x14ac:dyDescent="0.25">
      <c r="C19" s="82" t="s">
        <v>16</v>
      </c>
      <c r="D19" s="82"/>
      <c r="E19" s="82"/>
      <c r="G19" s="71" t="s">
        <v>19</v>
      </c>
      <c r="H19" s="72"/>
      <c r="I19" s="72"/>
      <c r="J19" s="72"/>
      <c r="K19" s="72"/>
      <c r="L19" s="73"/>
    </row>
    <row r="20" spans="1:12" s="2" customFormat="1" ht="30" x14ac:dyDescent="0.25">
      <c r="A20" s="3" t="s">
        <v>0</v>
      </c>
      <c r="B20" s="4" t="s">
        <v>1</v>
      </c>
      <c r="C20" s="4" t="s">
        <v>15</v>
      </c>
      <c r="D20" s="4" t="s">
        <v>17</v>
      </c>
      <c r="E20" s="4" t="s">
        <v>18</v>
      </c>
      <c r="G20" s="74"/>
      <c r="H20" s="75"/>
      <c r="I20" s="75"/>
      <c r="J20" s="75"/>
      <c r="K20" s="75"/>
      <c r="L20" s="76"/>
    </row>
    <row r="21" spans="1:12" ht="15" customHeight="1" x14ac:dyDescent="0.25">
      <c r="A21" s="5">
        <v>43040</v>
      </c>
      <c r="B21" s="1">
        <v>90</v>
      </c>
      <c r="C21" s="1">
        <v>0</v>
      </c>
      <c r="D21" s="1">
        <v>50</v>
      </c>
      <c r="E21" s="1">
        <f>IF(((D21+C21))&lt;B21,(D21+C21),B21)</f>
        <v>50</v>
      </c>
      <c r="G21" s="74"/>
      <c r="H21" s="75"/>
      <c r="I21" s="75"/>
      <c r="J21" s="75"/>
      <c r="K21" s="75"/>
      <c r="L21" s="76"/>
    </row>
    <row r="22" spans="1:12" x14ac:dyDescent="0.25">
      <c r="A22" s="5">
        <v>43070</v>
      </c>
      <c r="B22" s="1">
        <v>95</v>
      </c>
      <c r="C22" s="1">
        <f>D21+C21-E21</f>
        <v>0</v>
      </c>
      <c r="D22" s="1">
        <v>80</v>
      </c>
      <c r="E22" s="1">
        <f>IF(((D22+C22))&lt;B22,(D22+C22),B22)</f>
        <v>80</v>
      </c>
      <c r="G22" s="74"/>
      <c r="H22" s="75"/>
      <c r="I22" s="75"/>
      <c r="J22" s="75"/>
      <c r="K22" s="75"/>
      <c r="L22" s="76"/>
    </row>
    <row r="23" spans="1:12" x14ac:dyDescent="0.25">
      <c r="A23" s="5">
        <v>43101</v>
      </c>
      <c r="B23" s="1">
        <v>100</v>
      </c>
      <c r="C23" s="1">
        <v>0</v>
      </c>
      <c r="D23" s="1">
        <v>80</v>
      </c>
      <c r="E23" s="1">
        <f>IF(((D23+C23))&lt;B23,(D23+C23),B23)</f>
        <v>80</v>
      </c>
      <c r="G23" s="74"/>
      <c r="H23" s="75"/>
      <c r="I23" s="75"/>
      <c r="J23" s="75"/>
      <c r="K23" s="75"/>
      <c r="L23" s="76"/>
    </row>
    <row r="24" spans="1:12" x14ac:dyDescent="0.25">
      <c r="A24" s="5">
        <v>43132</v>
      </c>
      <c r="B24" s="1">
        <f>E9</f>
        <v>105</v>
      </c>
      <c r="C24" s="1">
        <v>0</v>
      </c>
      <c r="D24" s="1">
        <v>85</v>
      </c>
      <c r="E24" s="1">
        <f>IF(((D24+C24))&lt;B24,(D24+C24),B24)</f>
        <v>85</v>
      </c>
      <c r="G24" s="74"/>
      <c r="H24" s="75"/>
      <c r="I24" s="75"/>
      <c r="J24" s="75"/>
      <c r="K24" s="75"/>
      <c r="L24" s="76"/>
    </row>
    <row r="25" spans="1:12" x14ac:dyDescent="0.25">
      <c r="G25" s="74"/>
      <c r="H25" s="75"/>
      <c r="I25" s="75"/>
      <c r="J25" s="75"/>
      <c r="K25" s="75"/>
      <c r="L25" s="76"/>
    </row>
    <row r="26" spans="1:12" x14ac:dyDescent="0.25">
      <c r="A26" t="s">
        <v>62</v>
      </c>
      <c r="C26" s="81" t="s">
        <v>60</v>
      </c>
      <c r="D26" s="81"/>
      <c r="E26" s="6">
        <f>-85*'Rate Summary'!I8</f>
        <v>-0.78471999999999986</v>
      </c>
      <c r="G26" s="74"/>
      <c r="H26" s="75"/>
      <c r="I26" s="75"/>
      <c r="J26" s="75"/>
      <c r="K26" s="75"/>
      <c r="L26" s="76"/>
    </row>
    <row r="27" spans="1:12" x14ac:dyDescent="0.25">
      <c r="A27" t="s">
        <v>63</v>
      </c>
      <c r="C27" s="81" t="s">
        <v>59</v>
      </c>
      <c r="D27" s="81"/>
      <c r="E27" s="6">
        <f>-85*'Rate Summary'!I10</f>
        <v>-7.097245</v>
      </c>
      <c r="G27" s="74"/>
      <c r="H27" s="75"/>
      <c r="I27" s="75"/>
      <c r="J27" s="75"/>
      <c r="K27" s="75"/>
      <c r="L27" s="76"/>
    </row>
    <row r="28" spans="1:12" x14ac:dyDescent="0.25">
      <c r="G28" s="74"/>
      <c r="H28" s="75"/>
      <c r="I28" s="75"/>
      <c r="J28" s="75"/>
      <c r="K28" s="75"/>
      <c r="L28" s="76"/>
    </row>
    <row r="29" spans="1:12" ht="18.75" x14ac:dyDescent="0.25">
      <c r="A29" s="13" t="s">
        <v>14</v>
      </c>
      <c r="B29" s="14"/>
      <c r="C29" s="14"/>
      <c r="D29" s="14"/>
      <c r="E29" s="15">
        <f>E26+E27</f>
        <v>-7.8819650000000001</v>
      </c>
      <c r="G29" s="77"/>
      <c r="H29" s="78"/>
      <c r="I29" s="78"/>
      <c r="J29" s="78"/>
      <c r="K29" s="78"/>
      <c r="L29" s="79"/>
    </row>
    <row r="30" spans="1:12" x14ac:dyDescent="0.25">
      <c r="A30" s="5"/>
    </row>
    <row r="31" spans="1:12" x14ac:dyDescent="0.25">
      <c r="A31" s="5"/>
      <c r="E31" s="29"/>
    </row>
  </sheetData>
  <mergeCells count="5">
    <mergeCell ref="A11:E14"/>
    <mergeCell ref="C19:E19"/>
    <mergeCell ref="G19:L29"/>
    <mergeCell ref="C26:D26"/>
    <mergeCell ref="C27:D27"/>
  </mergeCells>
  <pageMargins left="0.7" right="0.7" top="0.75" bottom="0.75" header="0.3" footer="0.3"/>
  <pageSetup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3"/>
  <sheetViews>
    <sheetView tabSelected="1" zoomScaleNormal="100" workbookViewId="0">
      <selection activeCell="G17" sqref="G17"/>
    </sheetView>
  </sheetViews>
  <sheetFormatPr defaultRowHeight="15" x14ac:dyDescent="0.25"/>
  <cols>
    <col min="1" max="1" width="8.7109375" customWidth="1"/>
    <col min="2" max="2" width="20.42578125" customWidth="1"/>
    <col min="3" max="12" width="14.85546875" customWidth="1"/>
    <col min="13" max="13" width="15.85546875" customWidth="1"/>
    <col min="14" max="17" width="14.85546875" customWidth="1"/>
    <col min="18" max="18" width="17.140625" customWidth="1"/>
  </cols>
  <sheetData>
    <row r="1" spans="1:18" ht="21" x14ac:dyDescent="0.35">
      <c r="R1" s="45">
        <v>46296</v>
      </c>
    </row>
    <row r="2" spans="1:18" ht="19.5" thickBot="1" x14ac:dyDescent="0.35">
      <c r="A2" s="48" t="s">
        <v>24</v>
      </c>
      <c r="B2" s="49"/>
      <c r="C2" s="49"/>
      <c r="D2" s="49"/>
      <c r="E2" s="49"/>
      <c r="F2" s="49"/>
      <c r="G2" s="49"/>
      <c r="H2" s="49"/>
      <c r="I2" s="49"/>
      <c r="J2" s="49"/>
      <c r="K2" s="49"/>
      <c r="L2" s="49"/>
      <c r="M2" s="49"/>
      <c r="N2" s="49"/>
      <c r="O2" s="49"/>
      <c r="P2" s="49"/>
      <c r="Q2" s="49"/>
      <c r="R2" s="50"/>
    </row>
    <row r="3" spans="1:18" ht="103.5" thickBot="1" x14ac:dyDescent="0.3">
      <c r="A3" s="17"/>
      <c r="B3" s="18"/>
      <c r="C3" s="19" t="s">
        <v>25</v>
      </c>
      <c r="D3" s="20" t="s">
        <v>26</v>
      </c>
      <c r="E3" s="19" t="s">
        <v>27</v>
      </c>
      <c r="F3" s="19" t="s">
        <v>67</v>
      </c>
      <c r="G3" s="19" t="s">
        <v>28</v>
      </c>
      <c r="H3" s="21" t="s">
        <v>29</v>
      </c>
      <c r="I3" s="19" t="s">
        <v>30</v>
      </c>
      <c r="J3" s="19" t="s">
        <v>31</v>
      </c>
      <c r="K3" s="19" t="s">
        <v>32</v>
      </c>
      <c r="L3" s="21" t="s">
        <v>33</v>
      </c>
      <c r="M3" s="19" t="s">
        <v>34</v>
      </c>
      <c r="N3" s="22" t="s">
        <v>66</v>
      </c>
      <c r="O3" s="19" t="s">
        <v>35</v>
      </c>
      <c r="P3" s="21" t="s">
        <v>36</v>
      </c>
      <c r="Q3" s="19" t="s">
        <v>37</v>
      </c>
      <c r="R3" s="19" t="s">
        <v>38</v>
      </c>
    </row>
    <row r="4" spans="1:18" x14ac:dyDescent="0.25">
      <c r="A4" s="32" t="s">
        <v>39</v>
      </c>
      <c r="B4" s="33" t="s">
        <v>40</v>
      </c>
      <c r="C4" s="23">
        <v>8.0399999999999985E-2</v>
      </c>
      <c r="D4" s="23">
        <v>8.6479E-2</v>
      </c>
      <c r="E4" s="23">
        <v>6.8911315417735028E-2</v>
      </c>
      <c r="F4" s="23">
        <v>6.738773189801002E-2</v>
      </c>
      <c r="G4" s="23">
        <v>7.3584999999999998E-2</v>
      </c>
      <c r="H4" s="23">
        <v>1.0075000000000001E-2</v>
      </c>
      <c r="I4" s="23">
        <v>2.1645000000000001E-2</v>
      </c>
      <c r="J4" s="23">
        <v>6.5229999999999993E-3</v>
      </c>
      <c r="K4" s="23">
        <v>6.6729999999999992E-3</v>
      </c>
      <c r="L4" s="23">
        <v>7.2579999999999997E-3</v>
      </c>
      <c r="M4" s="23">
        <v>7.3099999999999997E-3</v>
      </c>
      <c r="N4" s="23">
        <v>7.7399999999999995E-3</v>
      </c>
      <c r="O4" s="23">
        <v>0.107888</v>
      </c>
      <c r="P4" s="23">
        <v>1.5882E-2</v>
      </c>
      <c r="Q4" s="23">
        <v>1.6246E-2</v>
      </c>
      <c r="R4" s="23">
        <v>1.6441999999999998E-2</v>
      </c>
    </row>
    <row r="5" spans="1:18" ht="46.5" customHeight="1" x14ac:dyDescent="0.25">
      <c r="A5" s="63" t="s">
        <v>65</v>
      </c>
      <c r="B5" s="64"/>
      <c r="C5" s="30"/>
      <c r="D5" s="30"/>
      <c r="E5" s="30"/>
      <c r="F5" s="30"/>
      <c r="G5" s="30"/>
      <c r="H5" s="30"/>
      <c r="I5" s="42">
        <v>9.4945000000000002E-2</v>
      </c>
      <c r="J5" s="42">
        <v>5.0214000000000002E-2</v>
      </c>
      <c r="K5" s="42">
        <v>5.0363999999999999E-2</v>
      </c>
      <c r="L5" s="30"/>
      <c r="M5" s="30"/>
      <c r="N5" s="30"/>
      <c r="O5" s="30"/>
      <c r="P5" s="30"/>
      <c r="Q5" s="30"/>
      <c r="R5" s="30"/>
    </row>
    <row r="6" spans="1:18" x14ac:dyDescent="0.25">
      <c r="A6" s="34"/>
      <c r="B6" s="35" t="s">
        <v>41</v>
      </c>
      <c r="C6" s="31">
        <v>0.18656070601872915</v>
      </c>
      <c r="D6" s="31">
        <v>0.13555407763639818</v>
      </c>
      <c r="E6" s="31">
        <v>0.20882751038863731</v>
      </c>
      <c r="F6" s="31">
        <v>0.2072643006762645</v>
      </c>
      <c r="G6" s="31">
        <v>7.8119999999999995E-2</v>
      </c>
      <c r="H6" s="31">
        <v>7.2265999999999997E-2</v>
      </c>
      <c r="I6" s="31">
        <v>8.3041000000000004E-2</v>
      </c>
      <c r="J6" s="31">
        <v>8.1657733291538248E-2</v>
      </c>
      <c r="K6" s="31">
        <v>6.5771999999999997E-2</v>
      </c>
      <c r="L6" s="31">
        <v>6.3090999999999994E-2</v>
      </c>
      <c r="M6" s="31">
        <v>6.1886999999999998E-2</v>
      </c>
      <c r="N6" s="31">
        <v>5.1571999999999993E-2</v>
      </c>
      <c r="O6" s="31">
        <v>0.12823699999999999</v>
      </c>
      <c r="P6" s="31">
        <v>7.0354E-2</v>
      </c>
      <c r="Q6" s="31">
        <v>7.0354E-2</v>
      </c>
      <c r="R6" s="31">
        <v>7.0354E-2</v>
      </c>
    </row>
    <row r="7" spans="1:18" ht="28.5" customHeight="1" thickBot="1" x14ac:dyDescent="0.3">
      <c r="A7" s="65" t="s">
        <v>65</v>
      </c>
      <c r="B7" s="66"/>
      <c r="C7" s="24"/>
      <c r="D7" s="24"/>
      <c r="E7" s="24"/>
      <c r="F7" s="24"/>
      <c r="G7" s="24"/>
      <c r="H7" s="24"/>
      <c r="I7" s="43">
        <v>0.16414499999999999</v>
      </c>
      <c r="J7" s="43">
        <v>0.13570873329153826</v>
      </c>
      <c r="K7" s="43">
        <v>0.144732</v>
      </c>
      <c r="L7" s="24"/>
      <c r="M7" s="24"/>
      <c r="N7" s="24"/>
      <c r="O7" s="24"/>
      <c r="P7" s="24"/>
      <c r="Q7" s="24"/>
      <c r="R7" s="24"/>
    </row>
    <row r="8" spans="1:18" ht="26.25" customHeight="1" x14ac:dyDescent="0.25">
      <c r="A8" s="36" t="s">
        <v>42</v>
      </c>
      <c r="B8" s="37" t="s">
        <v>43</v>
      </c>
      <c r="C8" s="38">
        <v>4.6073914861647199E-2</v>
      </c>
      <c r="D8" s="38">
        <v>3.3112694099272762E-2</v>
      </c>
      <c r="E8" s="38">
        <v>2.6942000000000004E-2</v>
      </c>
      <c r="F8" s="38">
        <v>5.4989705711861424E-2</v>
      </c>
      <c r="G8" s="38">
        <v>7.3584999999999998E-2</v>
      </c>
      <c r="H8" s="38">
        <v>1.0075000000000001E-2</v>
      </c>
      <c r="I8" s="38">
        <v>9.2319999999999989E-3</v>
      </c>
      <c r="J8" s="38">
        <v>6.5229999999999993E-3</v>
      </c>
      <c r="K8" s="38">
        <v>6.6729999999999992E-3</v>
      </c>
      <c r="L8" s="38">
        <v>7.2579999999999997E-3</v>
      </c>
      <c r="M8" s="38">
        <v>7.3099999999999997E-3</v>
      </c>
      <c r="N8" s="38">
        <v>7.7399999999999995E-3</v>
      </c>
      <c r="O8" s="38">
        <v>6.0805999999999999E-2</v>
      </c>
      <c r="P8" s="38">
        <v>1.5882E-2</v>
      </c>
      <c r="Q8" s="38">
        <v>1.6246E-2</v>
      </c>
      <c r="R8" s="38">
        <v>1.6441999999999998E-2</v>
      </c>
    </row>
    <row r="9" spans="1:18" ht="29.25" customHeight="1" x14ac:dyDescent="0.25">
      <c r="A9" s="67" t="s">
        <v>65</v>
      </c>
      <c r="B9" s="68"/>
      <c r="C9" s="25"/>
      <c r="D9" s="25"/>
      <c r="E9" s="25"/>
      <c r="F9" s="25"/>
      <c r="G9" s="25"/>
      <c r="H9" s="25"/>
      <c r="I9" s="44">
        <v>2.5597999999999996E-2</v>
      </c>
      <c r="J9" s="44">
        <v>1.6277E-2</v>
      </c>
      <c r="K9" s="44">
        <v>1.6427000000000001E-2</v>
      </c>
      <c r="L9" s="25"/>
      <c r="M9" s="25"/>
      <c r="N9" s="25"/>
      <c r="O9" s="25"/>
      <c r="P9" s="25"/>
      <c r="Q9" s="25"/>
      <c r="R9" s="25"/>
    </row>
    <row r="10" spans="1:18" x14ac:dyDescent="0.25">
      <c r="A10" s="39"/>
      <c r="B10" s="40" t="s">
        <v>41</v>
      </c>
      <c r="C10" s="41">
        <v>0.18562800000000002</v>
      </c>
      <c r="D10" s="41">
        <v>0.1381</v>
      </c>
      <c r="E10" s="41">
        <v>0.19388990189582442</v>
      </c>
      <c r="F10" s="41">
        <v>0.17090220921089458</v>
      </c>
      <c r="G10" s="41">
        <v>8.0730999999999997E-2</v>
      </c>
      <c r="H10" s="41">
        <v>8.1160999999999997E-2</v>
      </c>
      <c r="I10" s="41">
        <v>8.3497000000000002E-2</v>
      </c>
      <c r="J10" s="41">
        <v>8.2600013651922183E-2</v>
      </c>
      <c r="K10" s="41">
        <v>8.2649E-2</v>
      </c>
      <c r="L10" s="41">
        <v>7.9716999999999996E-2</v>
      </c>
      <c r="M10" s="41">
        <v>7.7359999999999998E-2</v>
      </c>
      <c r="N10" s="41">
        <v>7.1825E-2</v>
      </c>
      <c r="O10" s="41">
        <v>0.13131000000000001</v>
      </c>
      <c r="P10" s="41">
        <v>7.9443E-2</v>
      </c>
      <c r="Q10" s="41">
        <v>7.9443E-2</v>
      </c>
      <c r="R10" s="41">
        <v>7.9443E-2</v>
      </c>
    </row>
    <row r="11" spans="1:18" ht="30" customHeight="1" thickBot="1" x14ac:dyDescent="0.3">
      <c r="A11" s="69" t="s">
        <v>65</v>
      </c>
      <c r="B11" s="70"/>
      <c r="C11" s="26"/>
      <c r="D11" s="26"/>
      <c r="E11" s="26"/>
      <c r="F11" s="26"/>
      <c r="G11" s="26"/>
      <c r="H11" s="26"/>
      <c r="I11" s="41">
        <v>0.16766999999999999</v>
      </c>
      <c r="J11" s="41">
        <v>0.13895601365192217</v>
      </c>
      <c r="K11" s="41">
        <v>0.16533300000000001</v>
      </c>
      <c r="L11" s="26"/>
      <c r="M11" s="26"/>
      <c r="N11" s="26"/>
      <c r="O11" s="26"/>
      <c r="P11" s="26"/>
      <c r="Q11" s="26"/>
      <c r="R11" s="26"/>
    </row>
    <row r="12" spans="1:18" ht="21" customHeight="1" x14ac:dyDescent="0.25">
      <c r="A12" s="51" t="s">
        <v>44</v>
      </c>
      <c r="B12" s="52"/>
      <c r="C12" s="53"/>
      <c r="D12" s="27"/>
      <c r="E12" s="27"/>
      <c r="F12" s="27"/>
      <c r="G12" s="27"/>
      <c r="H12" s="27"/>
      <c r="I12" s="27"/>
      <c r="J12" s="27"/>
      <c r="K12" s="27"/>
      <c r="L12" s="27"/>
      <c r="M12" s="27"/>
      <c r="N12" s="27"/>
      <c r="O12" s="27"/>
      <c r="P12" s="27"/>
      <c r="Q12" s="27"/>
      <c r="R12" s="27"/>
    </row>
    <row r="13" spans="1:18" x14ac:dyDescent="0.25">
      <c r="A13" s="54" t="s">
        <v>64</v>
      </c>
      <c r="B13" s="55"/>
      <c r="C13" s="56"/>
      <c r="D13" s="28"/>
      <c r="E13" s="28"/>
      <c r="F13" s="28"/>
      <c r="G13" s="28"/>
      <c r="H13" s="28"/>
      <c r="I13" s="28"/>
      <c r="J13" s="28"/>
      <c r="K13" s="28"/>
      <c r="L13" s="28"/>
      <c r="M13" s="28"/>
      <c r="N13" s="28"/>
      <c r="O13" s="28"/>
      <c r="P13" s="28"/>
      <c r="Q13" s="28"/>
      <c r="R13" s="28"/>
    </row>
    <row r="14" spans="1:18" x14ac:dyDescent="0.25">
      <c r="A14" s="57" t="s">
        <v>45</v>
      </c>
      <c r="B14" s="58"/>
      <c r="C14" s="59"/>
      <c r="D14" s="28"/>
      <c r="E14" s="28"/>
      <c r="F14" s="28"/>
      <c r="G14" s="28"/>
      <c r="H14" s="28"/>
      <c r="I14" s="28"/>
      <c r="J14" s="28"/>
      <c r="K14" s="28"/>
      <c r="L14" s="28"/>
      <c r="M14" s="28"/>
      <c r="N14" s="28"/>
      <c r="O14" s="28"/>
      <c r="P14" s="28"/>
      <c r="Q14" s="28"/>
      <c r="R14" s="28"/>
    </row>
    <row r="15" spans="1:18" ht="15.75" thickBot="1" x14ac:dyDescent="0.3">
      <c r="A15" s="60" t="s">
        <v>46</v>
      </c>
      <c r="B15" s="61"/>
      <c r="C15" s="62"/>
      <c r="D15" s="28"/>
      <c r="E15" s="28"/>
      <c r="F15" s="28"/>
      <c r="G15" s="28"/>
      <c r="H15" s="28"/>
      <c r="I15" s="28"/>
      <c r="J15" s="28"/>
      <c r="K15" s="28"/>
      <c r="L15" s="28"/>
      <c r="M15" s="28"/>
      <c r="N15" s="28"/>
      <c r="O15" s="28"/>
      <c r="P15" s="28"/>
      <c r="Q15" s="28"/>
      <c r="R15" s="28"/>
    </row>
    <row r="17" spans="2:9" x14ac:dyDescent="0.25">
      <c r="B17" s="46"/>
    </row>
    <row r="18" spans="2:9" x14ac:dyDescent="0.25">
      <c r="I18" s="47"/>
    </row>
    <row r="19" spans="2:9" x14ac:dyDescent="0.25">
      <c r="E19" s="47"/>
    </row>
    <row r="20" spans="2:9" x14ac:dyDescent="0.25">
      <c r="H20" s="47"/>
    </row>
    <row r="23" spans="2:9" x14ac:dyDescent="0.25">
      <c r="H23" s="47"/>
    </row>
  </sheetData>
  <mergeCells count="9">
    <mergeCell ref="A2:R2"/>
    <mergeCell ref="A12:C12"/>
    <mergeCell ref="A13:C13"/>
    <mergeCell ref="A14:C14"/>
    <mergeCell ref="A15:C15"/>
    <mergeCell ref="A5:B5"/>
    <mergeCell ref="A7:B7"/>
    <mergeCell ref="A9:B9"/>
    <mergeCell ref="A11:B11"/>
  </mergeCells>
  <pageMargins left="0.7" right="0.7" top="0.75" bottom="0.75" header="0.3" footer="0.3"/>
  <pageSetup orientation="portrait" r:id="rId1"/>
</worksheet>
</file>

<file path=docMetadata/LabelInfo.xml><?xml version="1.0" encoding="utf-8"?>
<clbl:labelList xmlns:clbl="http://schemas.microsoft.com/office/2020/mipLabelMetadata">
  <clbl:label id="{91735711-3074-40fb-abee-245951e65a67}" enabled="1" method="Standard" siteId="{490bf92a-5045-4d52-9812-6b2f8bf300d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Residential Bill Summer</vt:lpstr>
      <vt:lpstr>Residential Bill Anniversary</vt:lpstr>
      <vt:lpstr>Redacted Residential</vt:lpstr>
      <vt:lpstr>Redacted Commercial</vt:lpstr>
      <vt:lpstr>Rate Summary</vt:lpstr>
    </vt:vector>
  </TitlesOfParts>
  <Company>PSEG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PSEG</dc:creator>
  <cp:lastModifiedBy>Smalls, Bernard</cp:lastModifiedBy>
  <dcterms:created xsi:type="dcterms:W3CDTF">2019-04-29T20:04:17Z</dcterms:created>
  <dcterms:modified xsi:type="dcterms:W3CDTF">2026-10-05T20:13:42Z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735711-3074-40fb-abee-245951e65a67_Enabled">
    <vt:lpwstr>true</vt:lpwstr>
  </property>
  <property fmtid="{D5CDD505-2E9C-101B-9397-08002B2CF9AE}" pid="3" name="MSIP_Label_91735711-3074-40fb-abee-245951e65a67_SetDate">
    <vt:lpwstr>2023-11-28T13:58:22Z</vt:lpwstr>
  </property>
  <property fmtid="{D5CDD505-2E9C-101B-9397-08002B2CF9AE}" pid="4" name="MSIP_Label_91735711-3074-40fb-abee-245951e65a67_Method">
    <vt:lpwstr>Standard</vt:lpwstr>
  </property>
  <property fmtid="{D5CDD505-2E9C-101B-9397-08002B2CF9AE}" pid="5" name="MSIP_Label_91735711-3074-40fb-abee-245951e65a67_Name">
    <vt:lpwstr>Internal Use Editable</vt:lpwstr>
  </property>
  <property fmtid="{D5CDD505-2E9C-101B-9397-08002B2CF9AE}" pid="6" name="MSIP_Label_91735711-3074-40fb-abee-245951e65a67_SiteId">
    <vt:lpwstr>490bf92a-5045-4d52-9812-6b2f8bf300da</vt:lpwstr>
  </property>
  <property fmtid="{D5CDD505-2E9C-101B-9397-08002B2CF9AE}" pid="7" name="MSIP_Label_91735711-3074-40fb-abee-245951e65a67_ActionId">
    <vt:lpwstr>31e678e9-ed8c-47f1-91ea-c7fca84a2b47</vt:lpwstr>
  </property>
  <property fmtid="{D5CDD505-2E9C-101B-9397-08002B2CF9AE}" pid="8" name="MSIP_Label_91735711-3074-40fb-abee-245951e65a67_ContentBits">
    <vt:lpwstr>0</vt:lpwstr>
  </property>
</Properties>
</file>