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Corp\Rates\MGO\T Donadio\BPU Matters\Community Solar 2018\2023 Permanent Program\Bill Credits\"/>
    </mc:Choice>
  </mc:AlternateContent>
  <xr:revisionPtr revIDLastSave="0" documentId="13_ncr:1_{638935A4-893F-48C2-8AF2-B57C72213C8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S" sheetId="1" r:id="rId1"/>
    <sheet name="GS" sheetId="3" r:id="rId2"/>
    <sheet name="GS - Housing" sheetId="7" r:id="rId3"/>
    <sheet name="GP" sheetId="4" r:id="rId4"/>
    <sheet name="GP - Housing" sheetId="8" r:id="rId5"/>
    <sheet name="GT" sheetId="5" r:id="rId6"/>
  </sheets>
  <definedNames>
    <definedName name="_xlnm.Print_Area" localSheetId="3">GP!$A$1:$J$27</definedName>
    <definedName name="_xlnm.Print_Area" localSheetId="1">GS!$A$1:$J$24</definedName>
    <definedName name="_xlnm.Print_Area" localSheetId="2">'GS - Housing'!$A$1:$J$26</definedName>
    <definedName name="_xlnm.Print_Area" localSheetId="5">GT!$A$1:$J$27</definedName>
    <definedName name="_xlnm.Print_Area" localSheetId="0">RS!$A$1:$J$25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5" l="1"/>
  <c r="G27" i="5"/>
  <c r="G26" i="5"/>
  <c r="D26" i="5"/>
  <c r="C26" i="5"/>
  <c r="G25" i="5"/>
  <c r="D25" i="5"/>
  <c r="C25" i="5"/>
  <c r="K29" i="8"/>
  <c r="H29" i="8"/>
  <c r="E29" i="8"/>
  <c r="D29" i="8"/>
  <c r="G25" i="4"/>
  <c r="D25" i="4"/>
  <c r="C25" i="4"/>
  <c r="J24" i="7"/>
  <c r="G24" i="7"/>
  <c r="D24" i="7"/>
  <c r="C24" i="7"/>
  <c r="J22" i="3"/>
  <c r="G22" i="3"/>
  <c r="D22" i="3"/>
  <c r="C22" i="3"/>
  <c r="J23" i="1"/>
  <c r="G23" i="1"/>
  <c r="D23" i="1"/>
  <c r="C23" i="1"/>
  <c r="G12" i="7"/>
  <c r="G13" i="7"/>
  <c r="G14" i="7"/>
  <c r="G15" i="7"/>
  <c r="G16" i="7"/>
  <c r="G17" i="7"/>
  <c r="G18" i="7"/>
  <c r="G19" i="7"/>
  <c r="G20" i="7"/>
  <c r="G21" i="7"/>
  <c r="G22" i="7"/>
  <c r="G23" i="7"/>
  <c r="G25" i="7"/>
  <c r="C19" i="5" l="1"/>
  <c r="C20" i="5"/>
  <c r="C21" i="5"/>
  <c r="C22" i="5"/>
  <c r="C23" i="5"/>
  <c r="C24" i="5"/>
  <c r="C18" i="5"/>
  <c r="C13" i="5"/>
  <c r="C14" i="5"/>
  <c r="C15" i="5"/>
  <c r="C16" i="5"/>
  <c r="C17" i="5"/>
  <c r="C12" i="5"/>
  <c r="D19" i="5"/>
  <c r="D22" i="8"/>
  <c r="E22" i="8"/>
  <c r="D23" i="8"/>
  <c r="E23" i="8"/>
  <c r="D24" i="8"/>
  <c r="D25" i="8"/>
  <c r="D26" i="8"/>
  <c r="D27" i="8"/>
  <c r="D28" i="8"/>
  <c r="D30" i="8"/>
  <c r="E21" i="8"/>
  <c r="D21" i="8"/>
  <c r="D17" i="8"/>
  <c r="E17" i="8"/>
  <c r="D18" i="8"/>
  <c r="D19" i="8"/>
  <c r="D20" i="8"/>
  <c r="D16" i="8"/>
  <c r="E24" i="8"/>
  <c r="C26" i="4"/>
  <c r="C19" i="4"/>
  <c r="D19" i="4"/>
  <c r="C20" i="4"/>
  <c r="D20" i="4"/>
  <c r="C21" i="4"/>
  <c r="D21" i="4"/>
  <c r="C22" i="4"/>
  <c r="C23" i="4"/>
  <c r="C24" i="4"/>
  <c r="C18" i="4"/>
  <c r="C13" i="4"/>
  <c r="D13" i="4"/>
  <c r="C14" i="4"/>
  <c r="D14" i="4"/>
  <c r="C15" i="4"/>
  <c r="D15" i="4"/>
  <c r="C16" i="4"/>
  <c r="D16" i="4"/>
  <c r="C17" i="4"/>
  <c r="C12" i="4"/>
  <c r="D22" i="4"/>
  <c r="C16" i="7"/>
  <c r="C17" i="7"/>
  <c r="C18" i="7"/>
  <c r="C19" i="7"/>
  <c r="C20" i="7"/>
  <c r="C21" i="7"/>
  <c r="C22" i="7"/>
  <c r="C23" i="7"/>
  <c r="C25" i="7"/>
  <c r="C15" i="7"/>
  <c r="C13" i="7"/>
  <c r="C14" i="7"/>
  <c r="C12" i="7"/>
  <c r="D14" i="7"/>
  <c r="C23" i="3"/>
  <c r="C21" i="3"/>
  <c r="C20" i="3"/>
  <c r="C19" i="3"/>
  <c r="C18" i="3"/>
  <c r="C17" i="3"/>
  <c r="C16" i="3"/>
  <c r="C15" i="3"/>
  <c r="C14" i="3"/>
  <c r="C13" i="3"/>
  <c r="C12" i="3"/>
  <c r="D21" i="3"/>
  <c r="H15" i="1"/>
  <c r="D12" i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4" i="1" s="1"/>
  <c r="C12" i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4" i="1" s="1"/>
  <c r="D13" i="5" l="1"/>
  <c r="D22" i="5"/>
  <c r="D18" i="5"/>
  <c r="D17" i="5"/>
  <c r="D16" i="5"/>
  <c r="D21" i="5"/>
  <c r="D23" i="5"/>
  <c r="D15" i="5"/>
  <c r="D20" i="5"/>
  <c r="D24" i="5"/>
  <c r="D12" i="5"/>
  <c r="G12" i="5" s="1"/>
  <c r="D14" i="5"/>
  <c r="E28" i="8"/>
  <c r="E27" i="8"/>
  <c r="E16" i="8"/>
  <c r="E20" i="8"/>
  <c r="E26" i="8"/>
  <c r="E30" i="8"/>
  <c r="E19" i="8"/>
  <c r="E25" i="8"/>
  <c r="E18" i="8"/>
  <c r="D26" i="4"/>
  <c r="D18" i="4"/>
  <c r="D24" i="4"/>
  <c r="D23" i="4"/>
  <c r="D12" i="4"/>
  <c r="G12" i="4" s="1"/>
  <c r="D17" i="4"/>
  <c r="D22" i="7"/>
  <c r="D15" i="7"/>
  <c r="D23" i="7"/>
  <c r="D19" i="7"/>
  <c r="D18" i="7"/>
  <c r="D25" i="7"/>
  <c r="D17" i="7"/>
  <c r="D16" i="7"/>
  <c r="D13" i="7"/>
  <c r="D20" i="7"/>
  <c r="D12" i="7"/>
  <c r="D21" i="7"/>
  <c r="D18" i="3"/>
  <c r="D17" i="3"/>
  <c r="D16" i="3"/>
  <c r="D19" i="3"/>
  <c r="D20" i="3"/>
  <c r="D12" i="3"/>
  <c r="D14" i="3"/>
  <c r="D13" i="3"/>
  <c r="D15" i="3"/>
  <c r="D23" i="3"/>
  <c r="K28" i="8"/>
  <c r="H28" i="8"/>
  <c r="G24" i="4"/>
  <c r="G23" i="4"/>
  <c r="J24" i="4"/>
  <c r="J23" i="7"/>
  <c r="J21" i="3"/>
  <c r="G21" i="3"/>
  <c r="J22" i="1"/>
  <c r="G22" i="1"/>
  <c r="K30" i="8"/>
  <c r="H30" i="8"/>
  <c r="K27" i="8"/>
  <c r="H27" i="8"/>
  <c r="K26" i="8"/>
  <c r="H26" i="8"/>
  <c r="K25" i="8"/>
  <c r="H25" i="8"/>
  <c r="K24" i="8"/>
  <c r="H24" i="8"/>
  <c r="K23" i="8"/>
  <c r="H23" i="8"/>
  <c r="K22" i="8"/>
  <c r="H22" i="8"/>
  <c r="K21" i="8"/>
  <c r="H21" i="8"/>
  <c r="H20" i="8"/>
  <c r="H19" i="8"/>
  <c r="H18" i="8"/>
  <c r="H17" i="8"/>
  <c r="H16" i="8"/>
  <c r="H15" i="8"/>
  <c r="J15" i="7"/>
  <c r="J16" i="7"/>
  <c r="J15" i="3"/>
  <c r="J16" i="3"/>
  <c r="H31" i="8" l="1"/>
  <c r="C10" i="8" s="1"/>
  <c r="K31" i="8"/>
  <c r="C11" i="8" s="1"/>
  <c r="J20" i="7"/>
  <c r="L4" i="5"/>
  <c r="B3" i="5"/>
  <c r="C12" i="8" l="1"/>
  <c r="J25" i="7"/>
  <c r="J22" i="7"/>
  <c r="J21" i="7"/>
  <c r="J19" i="7"/>
  <c r="J18" i="7"/>
  <c r="J17" i="7"/>
  <c r="A7" i="7"/>
  <c r="A6" i="7"/>
  <c r="J26" i="7" l="1"/>
  <c r="B7" i="7" s="1"/>
  <c r="G26" i="7"/>
  <c r="B6" i="7" s="1"/>
  <c r="J18" i="4"/>
  <c r="B8" i="7" l="1"/>
  <c r="G21" i="4"/>
  <c r="G24" i="1" l="1"/>
  <c r="G19" i="5"/>
  <c r="G18" i="5"/>
  <c r="G18" i="4"/>
  <c r="J19" i="1" l="1"/>
  <c r="G19" i="4" l="1"/>
  <c r="J18" i="5"/>
  <c r="J22" i="5" l="1"/>
  <c r="J22" i="4" l="1"/>
  <c r="J21" i="4"/>
  <c r="J20" i="4"/>
  <c r="J19" i="4"/>
  <c r="G17" i="4"/>
  <c r="G26" i="4"/>
  <c r="G16" i="4"/>
  <c r="G15" i="4"/>
  <c r="G14" i="4"/>
  <c r="G13" i="4"/>
  <c r="G22" i="4"/>
  <c r="G20" i="4"/>
  <c r="J24" i="5"/>
  <c r="J23" i="5"/>
  <c r="J21" i="5"/>
  <c r="J20" i="5"/>
  <c r="J19" i="5"/>
  <c r="G24" i="5"/>
  <c r="G23" i="5"/>
  <c r="G21" i="5"/>
  <c r="G20" i="5"/>
  <c r="G17" i="5"/>
  <c r="G16" i="5"/>
  <c r="G15" i="5"/>
  <c r="G14" i="5"/>
  <c r="G13" i="5"/>
  <c r="G22" i="5"/>
  <c r="J23" i="4"/>
  <c r="J23" i="3"/>
  <c r="J20" i="3"/>
  <c r="J19" i="3"/>
  <c r="J18" i="3"/>
  <c r="J17" i="3"/>
  <c r="G23" i="3"/>
  <c r="G20" i="3"/>
  <c r="G19" i="3"/>
  <c r="G18" i="3"/>
  <c r="G17" i="3"/>
  <c r="G16" i="3"/>
  <c r="G15" i="3"/>
  <c r="G14" i="3"/>
  <c r="G13" i="3"/>
  <c r="G12" i="3"/>
  <c r="G21" i="1"/>
  <c r="G20" i="1"/>
  <c r="G19" i="1"/>
  <c r="G18" i="1"/>
  <c r="G17" i="1"/>
  <c r="G16" i="1"/>
  <c r="G15" i="1"/>
  <c r="G14" i="1"/>
  <c r="G13" i="1"/>
  <c r="G12" i="1"/>
  <c r="J24" i="1"/>
  <c r="J21" i="1"/>
  <c r="J20" i="1"/>
  <c r="J18" i="1"/>
  <c r="J17" i="1"/>
  <c r="J16" i="1"/>
  <c r="J15" i="1"/>
  <c r="G27" i="4" l="1"/>
  <c r="J27" i="4"/>
  <c r="G25" i="1"/>
  <c r="B6" i="1" s="1"/>
  <c r="G24" i="3"/>
  <c r="J25" i="1"/>
  <c r="J24" i="3"/>
  <c r="B6" i="3" l="1"/>
  <c r="A7" i="5"/>
  <c r="A6" i="5"/>
  <c r="A7" i="4"/>
  <c r="A6" i="4"/>
  <c r="A7" i="3"/>
  <c r="A6" i="3"/>
  <c r="B6" i="5"/>
  <c r="B7" i="5" l="1"/>
  <c r="B7" i="3"/>
  <c r="B8" i="5" l="1"/>
  <c r="B8" i="3" l="1"/>
  <c r="B7" i="1" l="1"/>
  <c r="B8" i="1" s="1"/>
  <c r="B7" i="4" l="1"/>
  <c r="B6" i="4"/>
  <c r="B8" i="4" l="1"/>
</calcChain>
</file>

<file path=xl/sharedStrings.xml><?xml version="1.0" encoding="utf-8"?>
<sst xmlns="http://schemas.openxmlformats.org/spreadsheetml/2006/main" count="389" uniqueCount="88">
  <si>
    <t>Charge Type</t>
  </si>
  <si>
    <t>Customer Charge</t>
  </si>
  <si>
    <t>ZEC Recovery Charge</t>
  </si>
  <si>
    <t>Pre-Sut Price</t>
  </si>
  <si>
    <t>BGS Transmission</t>
  </si>
  <si>
    <t>BGS Reconciliation</t>
  </si>
  <si>
    <t>SBC Charge</t>
  </si>
  <si>
    <t>RGGI Charge</t>
  </si>
  <si>
    <t>Credit @ Pre-SUT</t>
  </si>
  <si>
    <t>Credit Calculation</t>
  </si>
  <si>
    <t>Charges Due</t>
  </si>
  <si>
    <t>Period Start</t>
  </si>
  <si>
    <t>Period End</t>
  </si>
  <si>
    <t>-</t>
  </si>
  <si>
    <t>Allocated KWH</t>
  </si>
  <si>
    <t>No</t>
  </si>
  <si>
    <t>Yes</t>
  </si>
  <si>
    <t>Credit?</t>
  </si>
  <si>
    <t>Consumed KWH</t>
  </si>
  <si>
    <t>Price</t>
  </si>
  <si>
    <t>Charges</t>
  </si>
  <si>
    <t>Normal Full Bill</t>
  </si>
  <si>
    <t>Community Solar Credit</t>
  </si>
  <si>
    <t>Non-Utility Generation Charge (MTC)</t>
  </si>
  <si>
    <t xml:space="preserve"> </t>
  </si>
  <si>
    <t>BGS Capacity</t>
  </si>
  <si>
    <t>CIEP - Standby Fee</t>
  </si>
  <si>
    <t>Customer (Subscriber) Allocated: 1,000 KWH</t>
  </si>
  <si>
    <t>BGS Energy Charges - Hourly Pricing</t>
  </si>
  <si>
    <t>Customer (Subscriber) Allocated: 1000 KWH</t>
  </si>
  <si>
    <t>*</t>
  </si>
  <si>
    <t>* Class Avg</t>
  </si>
  <si>
    <t>Customer billed for 1000 KWH usage on Service Classification RS Default Service</t>
  </si>
  <si>
    <t>Host Output: 20,000 KWH</t>
  </si>
  <si>
    <t>Customer billed for 1000 KWH usage on Service Classification GS Default Service.</t>
  </si>
  <si>
    <r>
      <rPr>
        <b/>
        <u/>
        <sz val="14"/>
        <color theme="1"/>
        <rFont val="Calibri"/>
        <family val="2"/>
        <scheme val="minor"/>
      </rPr>
      <t>Certified mastered billed affordable housing customer</t>
    </r>
    <r>
      <rPr>
        <b/>
        <sz val="14"/>
        <color theme="1"/>
        <rFont val="Calibri"/>
        <family val="2"/>
        <scheme val="minor"/>
      </rPr>
      <t xml:space="preserve"> billed for 20,000 KWH/50 kW usage on Service Classification GS Default Service</t>
    </r>
  </si>
  <si>
    <t>Customer (Subscriber) Allocated:  10,000 kWh</t>
  </si>
  <si>
    <t>Host Output: 20,000 kWH</t>
  </si>
  <si>
    <t>* Credit is based on Class Avg.</t>
  </si>
  <si>
    <t>Customer billed for 300,000 kWH/750 kW usage on Service Classification GP Default Service</t>
  </si>
  <si>
    <t>Host Output: 600,000 kWH</t>
  </si>
  <si>
    <t>Consumed</t>
  </si>
  <si>
    <t>Customer billed for 700,000 kWH /2,000 kW usage on Service Classification GT Default Service</t>
  </si>
  <si>
    <t>BGS Energy Charges 0-600 kWh</t>
  </si>
  <si>
    <t>BGS Energy Charges 600+ kWh</t>
  </si>
  <si>
    <t>Distribution 0-600 kWh</t>
  </si>
  <si>
    <t>Distribution 600+ kWh</t>
  </si>
  <si>
    <t>* Class Average</t>
  </si>
  <si>
    <t>BGS Energy Charges</t>
  </si>
  <si>
    <t>Distribution 0-1000 kWh</t>
  </si>
  <si>
    <t>Distribution 1000+ kWh</t>
  </si>
  <si>
    <t>Distribution kW</t>
  </si>
  <si>
    <t>Customer (Subscriber) Allocated: 60,000 KWH</t>
  </si>
  <si>
    <t>Distribution kVar</t>
  </si>
  <si>
    <t>Distribution kWh</t>
  </si>
  <si>
    <t>Host Output: 1,000,000 KWH</t>
  </si>
  <si>
    <t>Customer (Subscriber) Allocated: 100,000 KWH</t>
  </si>
  <si>
    <t>* Credit is based on Class Average</t>
  </si>
  <si>
    <t>Certified mastered billed affordable housing customer billed for 300,000 kWH/750 kW usage on Service Classification GP Default Service</t>
  </si>
  <si>
    <t>Host Output: 600,000 KWH</t>
  </si>
  <si>
    <t>Credit</t>
  </si>
  <si>
    <t>Consumed kWh/kWh</t>
  </si>
  <si>
    <t>Allocated kWh</t>
  </si>
  <si>
    <t>Pre-SUT Price</t>
  </si>
  <si>
    <t>*  Credit based on Class Average</t>
  </si>
  <si>
    <t>Summer Demand per kWh</t>
  </si>
  <si>
    <t>Winter Demand per kWh</t>
  </si>
  <si>
    <t>CRC</t>
  </si>
  <si>
    <t>LRAM</t>
  </si>
  <si>
    <t>BGS Summer</t>
  </si>
  <si>
    <t>Dist Summer</t>
  </si>
  <si>
    <t>Covid Recovery Charge</t>
  </si>
  <si>
    <t>Dist Summer kWh</t>
  </si>
  <si>
    <t>Dist Winter kWh</t>
  </si>
  <si>
    <t>Dist Summer Demand per kWh, for 1000 kWh+</t>
  </si>
  <si>
    <t>Dist Winter Demand per kWh, for 1000kWh+</t>
  </si>
  <si>
    <t>Class Average *</t>
  </si>
  <si>
    <t xml:space="preserve">LRAM Demand per kWh </t>
  </si>
  <si>
    <t>Avg 012025 to 122025, w/o SUT</t>
  </si>
  <si>
    <t>Assumptions: Bill Credit is calculated at the pre-SUT rate.  Subscriber has 10% investment from 10/01/2026 to 10/31/2026</t>
  </si>
  <si>
    <t xml:space="preserve">Assumptions: Bill Credit is calculated at the pre-SUT rate.  Subscriber has 10% investment from 10/01/2026 to 10/31/2026.  </t>
  </si>
  <si>
    <t>Assumptions: Bill Credit is calculated at the pre-SUT rate.  Subscriber has 5% investment from 10/01/26 to 10/31/26</t>
  </si>
  <si>
    <t>Assumptions: Bill Credit is calculated at the pre-SUT rate.  Subscriber has 5% investment from 10/01/2026 to 10/31/2026</t>
  </si>
  <si>
    <t>Assumptions: Bill Credit is calculated at the pre-SUT rate.  Subscriber has 50% investment from 10/01/2026 to 10/31/2026</t>
  </si>
  <si>
    <t>ENJ</t>
  </si>
  <si>
    <t>750 x 31</t>
  </si>
  <si>
    <t>ENJ Demand per kWh</t>
  </si>
  <si>
    <t>2000 x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</si>
</sst>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0000_);[Red]\(&quot;$&quot;#,##0.000000\)"/>
    <numFmt numFmtId="166" formatCode="0.000000"/>
    <numFmt numFmtId="167" formatCode="&quot;$&quot;#,##0.00"/>
    <numFmt numFmtId="168" formatCode="&quot;$&quot;#,##0.000000_);\(&quot;$&quot;#,##0.000000\)"/>
    <numFmt numFmtId="169" formatCode="&quot;$&quot;#,##0.000000"/>
  </numFmts>
  <fonts count="11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EAAAA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3">
    <xf numFmtId="0" fontId="0" fillId="0" borderId="0" xfId="0"/>
    <xf numFmtId="44" fontId="0" fillId="0" borderId="0" xfId="1" applyFont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/>
    <xf numFmtId="0" fontId="1" fillId="2" borderId="18" xfId="0" applyFont="1" applyFill="1" applyBorder="1"/>
    <xf numFmtId="0" fontId="1" fillId="2" borderId="5" xfId="0" applyFont="1" applyFill="1" applyBorder="1"/>
    <xf numFmtId="8" fontId="0" fillId="0" borderId="17" xfId="0" applyNumberFormat="1" applyBorder="1"/>
    <xf numFmtId="0" fontId="0" fillId="3" borderId="3" xfId="0" applyFill="1" applyBorder="1"/>
    <xf numFmtId="44" fontId="0" fillId="3" borderId="4" xfId="1" applyFont="1" applyFill="1" applyBorder="1"/>
    <xf numFmtId="164" fontId="0" fillId="3" borderId="3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44" fontId="0" fillId="3" borderId="4" xfId="1" applyFont="1" applyFill="1" applyBorder="1" applyAlignment="1">
      <alignment horizontal="right"/>
    </xf>
    <xf numFmtId="165" fontId="0" fillId="3" borderId="1" xfId="0" applyNumberFormat="1" applyFill="1" applyBorder="1"/>
    <xf numFmtId="0" fontId="0" fillId="4" borderId="3" xfId="0" applyFill="1" applyBorder="1"/>
    <xf numFmtId="44" fontId="0" fillId="4" borderId="4" xfId="1" applyFont="1" applyFill="1" applyBorder="1"/>
    <xf numFmtId="164" fontId="0" fillId="4" borderId="3" xfId="0" applyNumberFormat="1" applyFill="1" applyBorder="1" applyAlignment="1">
      <alignment horizontal="right"/>
    </xf>
    <xf numFmtId="165" fontId="0" fillId="3" borderId="19" xfId="0" applyNumberFormat="1" applyFill="1" applyBorder="1"/>
    <xf numFmtId="165" fontId="0" fillId="4" borderId="1" xfId="0" applyNumberFormat="1" applyFill="1" applyBorder="1"/>
    <xf numFmtId="8" fontId="0" fillId="3" borderId="4" xfId="1" applyNumberFormat="1" applyFont="1" applyFill="1" applyBorder="1" applyAlignment="1">
      <alignment horizontal="right"/>
    </xf>
    <xf numFmtId="8" fontId="0" fillId="4" borderId="4" xfId="1" applyNumberFormat="1" applyFont="1" applyFill="1" applyBorder="1" applyAlignment="1">
      <alignment horizontal="right"/>
    </xf>
    <xf numFmtId="165" fontId="0" fillId="3" borderId="19" xfId="0" applyNumberFormat="1" applyFill="1" applyBorder="1" applyAlignment="1">
      <alignment horizontal="right"/>
    </xf>
    <xf numFmtId="165" fontId="0" fillId="4" borderId="1" xfId="0" applyNumberFormat="1" applyFill="1" applyBorder="1" applyAlignment="1">
      <alignment horizontal="right"/>
    </xf>
    <xf numFmtId="44" fontId="0" fillId="0" borderId="4" xfId="0" applyNumberFormat="1" applyBorder="1"/>
    <xf numFmtId="8" fontId="0" fillId="3" borderId="9" xfId="1" applyNumberFormat="1" applyFont="1" applyFill="1" applyBorder="1"/>
    <xf numFmtId="44" fontId="0" fillId="0" borderId="9" xfId="0" applyNumberForma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44" fontId="0" fillId="4" borderId="4" xfId="1" applyFont="1" applyFill="1" applyBorder="1" applyAlignment="1">
      <alignment horizontal="right"/>
    </xf>
    <xf numFmtId="8" fontId="3" fillId="0" borderId="14" xfId="1" applyNumberFormat="1" applyFont="1" applyBorder="1"/>
    <xf numFmtId="3" fontId="0" fillId="3" borderId="20" xfId="0" applyNumberFormat="1" applyFill="1" applyBorder="1" applyAlignment="1">
      <alignment horizontal="right"/>
    </xf>
    <xf numFmtId="3" fontId="0" fillId="4" borderId="3" xfId="0" applyNumberFormat="1" applyFill="1" applyBorder="1"/>
    <xf numFmtId="3" fontId="0" fillId="3" borderId="3" xfId="0" applyNumberFormat="1" applyFill="1" applyBorder="1"/>
    <xf numFmtId="165" fontId="0" fillId="4" borderId="21" xfId="0" applyNumberFormat="1" applyFill="1" applyBorder="1" applyAlignment="1">
      <alignment horizontal="right"/>
    </xf>
    <xf numFmtId="8" fontId="0" fillId="4" borderId="22" xfId="1" applyNumberFormat="1" applyFont="1" applyFill="1" applyBorder="1" applyAlignment="1">
      <alignment horizontal="right"/>
    </xf>
    <xf numFmtId="0" fontId="0" fillId="4" borderId="15" xfId="0" applyFill="1" applyBorder="1"/>
    <xf numFmtId="3" fontId="0" fillId="3" borderId="3" xfId="0" applyNumberFormat="1" applyFill="1" applyBorder="1" applyAlignment="1">
      <alignment horizontal="right"/>
    </xf>
    <xf numFmtId="165" fontId="0" fillId="4" borderId="16" xfId="0" applyNumberFormat="1" applyFill="1" applyBorder="1"/>
    <xf numFmtId="44" fontId="0" fillId="4" borderId="17" xfId="1" applyFont="1" applyFill="1" applyBorder="1"/>
    <xf numFmtId="8" fontId="0" fillId="0" borderId="0" xfId="0" applyNumberFormat="1"/>
    <xf numFmtId="0" fontId="1" fillId="2" borderId="11" xfId="0" applyFont="1" applyFill="1" applyBorder="1" applyAlignment="1">
      <alignment horizontal="center"/>
    </xf>
    <xf numFmtId="44" fontId="1" fillId="2" borderId="14" xfId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3" borderId="26" xfId="0" applyFill="1" applyBorder="1"/>
    <xf numFmtId="10" fontId="0" fillId="0" borderId="0" xfId="2" applyNumberFormat="1" applyFont="1"/>
    <xf numFmtId="0" fontId="1" fillId="2" borderId="25" xfId="0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4" fontId="0" fillId="3" borderId="27" xfId="0" applyNumberForma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0" borderId="3" xfId="0" applyBorder="1"/>
    <xf numFmtId="0" fontId="0" fillId="0" borderId="1" xfId="0" applyBorder="1" applyAlignment="1">
      <alignment horizontal="center"/>
    </xf>
    <xf numFmtId="3" fontId="0" fillId="0" borderId="3" xfId="0" applyNumberFormat="1" applyBorder="1"/>
    <xf numFmtId="44" fontId="0" fillId="0" borderId="4" xfId="1" applyFont="1" applyFill="1" applyBorder="1"/>
    <xf numFmtId="14" fontId="0" fillId="0" borderId="27" xfId="0" applyNumberFormat="1" applyBorder="1" applyAlignment="1">
      <alignment horizontal="center"/>
    </xf>
    <xf numFmtId="164" fontId="0" fillId="0" borderId="0" xfId="3" applyNumberFormat="1" applyFont="1"/>
    <xf numFmtId="0" fontId="4" fillId="0" borderId="0" xfId="0" applyFont="1"/>
    <xf numFmtId="164" fontId="0" fillId="0" borderId="0" xfId="0" applyNumberFormat="1"/>
    <xf numFmtId="3" fontId="4" fillId="0" borderId="0" xfId="0" applyNumberFormat="1" applyFont="1"/>
    <xf numFmtId="9" fontId="0" fillId="0" borderId="0" xfId="0" applyNumberFormat="1"/>
    <xf numFmtId="0" fontId="0" fillId="4" borderId="0" xfId="0" applyFill="1"/>
    <xf numFmtId="164" fontId="4" fillId="0" borderId="0" xfId="3" applyNumberFormat="1" applyFont="1" applyAlignment="1"/>
    <xf numFmtId="165" fontId="0" fillId="0" borderId="0" xfId="0" applyNumberFormat="1"/>
    <xf numFmtId="3" fontId="0" fillId="3" borderId="26" xfId="0" applyNumberFormat="1" applyFill="1" applyBorder="1" applyAlignment="1">
      <alignment horizontal="right"/>
    </xf>
    <xf numFmtId="165" fontId="0" fillId="3" borderId="27" xfId="0" applyNumberFormat="1" applyFill="1" applyBorder="1" applyAlignment="1">
      <alignment horizontal="right"/>
    </xf>
    <xf numFmtId="164" fontId="0" fillId="3" borderId="26" xfId="0" applyNumberFormat="1" applyFill="1" applyBorder="1" applyAlignment="1">
      <alignment horizontal="right"/>
    </xf>
    <xf numFmtId="8" fontId="0" fillId="3" borderId="9" xfId="1" applyNumberFormat="1" applyFont="1" applyFill="1" applyBorder="1" applyAlignment="1">
      <alignment horizontal="right"/>
    </xf>
    <xf numFmtId="164" fontId="0" fillId="3" borderId="20" xfId="0" applyNumberFormat="1" applyFill="1" applyBorder="1" applyAlignment="1">
      <alignment horizontal="right"/>
    </xf>
    <xf numFmtId="3" fontId="0" fillId="3" borderId="26" xfId="0" quotePrefix="1" applyNumberFormat="1" applyFill="1" applyBorder="1" applyAlignment="1">
      <alignment horizontal="right"/>
    </xf>
    <xf numFmtId="165" fontId="0" fillId="3" borderId="27" xfId="0" applyNumberFormat="1" applyFill="1" applyBorder="1"/>
    <xf numFmtId="14" fontId="0" fillId="4" borderId="16" xfId="0" applyNumberFormat="1" applyFill="1" applyBorder="1" applyAlignment="1">
      <alignment horizontal="center"/>
    </xf>
    <xf numFmtId="14" fontId="0" fillId="4" borderId="17" xfId="0" applyNumberFormat="1" applyFill="1" applyBorder="1" applyAlignment="1">
      <alignment horizontal="center"/>
    </xf>
    <xf numFmtId="0" fontId="0" fillId="0" borderId="0" xfId="1" applyNumberFormat="1" applyFont="1"/>
    <xf numFmtId="164" fontId="0" fillId="0" borderId="3" xfId="0" applyNumberFormat="1" applyBorder="1" applyAlignment="1">
      <alignment horizontal="right"/>
    </xf>
    <xf numFmtId="0" fontId="7" fillId="0" borderId="0" xfId="0" applyFont="1"/>
    <xf numFmtId="166" fontId="7" fillId="0" borderId="0" xfId="0" applyNumberFormat="1" applyFont="1"/>
    <xf numFmtId="165" fontId="7" fillId="0" borderId="0" xfId="0" applyNumberFormat="1" applyFont="1"/>
    <xf numFmtId="0" fontId="8" fillId="5" borderId="0" xfId="0" applyFont="1" applyFill="1"/>
    <xf numFmtId="8" fontId="8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0" fontId="7" fillId="0" borderId="0" xfId="0" applyFont="1" applyAlignment="1">
      <alignment wrapText="1"/>
    </xf>
    <xf numFmtId="0" fontId="7" fillId="5" borderId="19" xfId="0" applyFont="1" applyFill="1" applyBorder="1" applyAlignment="1">
      <alignment horizontal="center" wrapText="1"/>
    </xf>
    <xf numFmtId="0" fontId="7" fillId="5" borderId="19" xfId="0" applyFont="1" applyFill="1" applyBorder="1" applyAlignment="1">
      <alignment wrapText="1"/>
    </xf>
    <xf numFmtId="0" fontId="7" fillId="5" borderId="9" xfId="0" applyFont="1" applyFill="1" applyBorder="1" applyAlignment="1">
      <alignment wrapText="1"/>
    </xf>
    <xf numFmtId="0" fontId="7" fillId="5" borderId="3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165" fontId="7" fillId="5" borderId="1" xfId="0" applyNumberFormat="1" applyFont="1" applyFill="1" applyBorder="1" applyAlignment="1">
      <alignment horizontal="center" wrapText="1"/>
    </xf>
    <xf numFmtId="0" fontId="9" fillId="6" borderId="3" xfId="0" applyFont="1" applyFill="1" applyBorder="1"/>
    <xf numFmtId="0" fontId="7" fillId="6" borderId="1" xfId="0" applyFont="1" applyFill="1" applyBorder="1" applyAlignment="1">
      <alignment horizontal="center"/>
    </xf>
    <xf numFmtId="14" fontId="7" fillId="6" borderId="1" xfId="0" applyNumberFormat="1" applyFont="1" applyFill="1" applyBorder="1"/>
    <xf numFmtId="14" fontId="7" fillId="6" borderId="4" xfId="0" applyNumberFormat="1" applyFont="1" applyFill="1" applyBorder="1"/>
    <xf numFmtId="0" fontId="7" fillId="6" borderId="3" xfId="0" applyFont="1" applyFill="1" applyBorder="1"/>
    <xf numFmtId="8" fontId="7" fillId="6" borderId="1" xfId="0" applyNumberFormat="1" applyFont="1" applyFill="1" applyBorder="1"/>
    <xf numFmtId="8" fontId="7" fillId="6" borderId="4" xfId="0" applyNumberFormat="1" applyFont="1" applyFill="1" applyBorder="1"/>
    <xf numFmtId="0" fontId="7" fillId="6" borderId="1" xfId="0" applyFont="1" applyFill="1" applyBorder="1"/>
    <xf numFmtId="0" fontId="7" fillId="6" borderId="4" xfId="0" applyFont="1" applyFill="1" applyBorder="1"/>
    <xf numFmtId="0" fontId="7" fillId="6" borderId="3" xfId="0" quotePrefix="1" applyFont="1" applyFill="1" applyBorder="1" applyAlignment="1">
      <alignment horizontal="right"/>
    </xf>
    <xf numFmtId="165" fontId="7" fillId="6" borderId="1" xfId="0" applyNumberFormat="1" applyFont="1" applyFill="1" applyBorder="1"/>
    <xf numFmtId="164" fontId="7" fillId="6" borderId="3" xfId="3" applyNumberFormat="1" applyFont="1" applyFill="1" applyBorder="1"/>
    <xf numFmtId="168" fontId="7" fillId="6" borderId="1" xfId="0" applyNumberFormat="1" applyFont="1" applyFill="1" applyBorder="1"/>
    <xf numFmtId="167" fontId="7" fillId="6" borderId="4" xfId="0" applyNumberFormat="1" applyFont="1" applyFill="1" applyBorder="1"/>
    <xf numFmtId="164" fontId="7" fillId="6" borderId="3" xfId="0" applyNumberFormat="1" applyFont="1" applyFill="1" applyBorder="1"/>
    <xf numFmtId="0" fontId="9" fillId="7" borderId="3" xfId="0" applyFont="1" applyFill="1" applyBorder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14" fontId="7" fillId="0" borderId="4" xfId="0" applyNumberFormat="1" applyFont="1" applyBorder="1"/>
    <xf numFmtId="164" fontId="7" fillId="0" borderId="3" xfId="3" applyNumberFormat="1" applyFont="1" applyFill="1" applyBorder="1"/>
    <xf numFmtId="169" fontId="7" fillId="0" borderId="1" xfId="0" applyNumberFormat="1" applyFont="1" applyBorder="1"/>
    <xf numFmtId="167" fontId="7" fillId="0" borderId="4" xfId="0" applyNumberFormat="1" applyFont="1" applyBorder="1"/>
    <xf numFmtId="165" fontId="7" fillId="0" borderId="1" xfId="0" applyNumberFormat="1" applyFont="1" applyBorder="1"/>
    <xf numFmtId="0" fontId="9" fillId="0" borderId="3" xfId="0" applyFont="1" applyBorder="1"/>
    <xf numFmtId="0" fontId="7" fillId="0" borderId="3" xfId="0" applyFont="1" applyBorder="1"/>
    <xf numFmtId="8" fontId="7" fillId="0" borderId="1" xfId="0" applyNumberFormat="1" applyFont="1" applyBorder="1"/>
    <xf numFmtId="8" fontId="7" fillId="0" borderId="4" xfId="0" applyNumberFormat="1" applyFont="1" applyBorder="1"/>
    <xf numFmtId="0" fontId="9" fillId="7" borderId="15" xfId="0" applyFont="1" applyFill="1" applyBorder="1"/>
    <xf numFmtId="0" fontId="7" fillId="0" borderId="16" xfId="0" applyFont="1" applyBorder="1" applyAlignment="1">
      <alignment horizontal="center"/>
    </xf>
    <xf numFmtId="14" fontId="7" fillId="0" borderId="16" xfId="0" applyNumberFormat="1" applyFont="1" applyBorder="1"/>
    <xf numFmtId="14" fontId="7" fillId="0" borderId="17" xfId="0" applyNumberFormat="1" applyFont="1" applyBorder="1"/>
    <xf numFmtId="164" fontId="7" fillId="0" borderId="15" xfId="3" applyNumberFormat="1" applyFont="1" applyFill="1" applyBorder="1"/>
    <xf numFmtId="169" fontId="7" fillId="0" borderId="16" xfId="0" applyNumberFormat="1" applyFont="1" applyBorder="1"/>
    <xf numFmtId="167" fontId="7" fillId="0" borderId="17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8" fontId="8" fillId="0" borderId="0" xfId="0" applyNumberFormat="1" applyFont="1"/>
    <xf numFmtId="167" fontId="8" fillId="0" borderId="0" xfId="0" applyNumberFormat="1" applyFont="1"/>
    <xf numFmtId="0" fontId="0" fillId="4" borderId="30" xfId="0" applyFill="1" applyBorder="1"/>
    <xf numFmtId="0" fontId="0" fillId="4" borderId="21" xfId="0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165" fontId="0" fillId="4" borderId="21" xfId="0" applyNumberFormat="1" applyFill="1" applyBorder="1"/>
    <xf numFmtId="0" fontId="9" fillId="7" borderId="30" xfId="0" applyFont="1" applyFill="1" applyBorder="1"/>
    <xf numFmtId="0" fontId="7" fillId="0" borderId="21" xfId="0" applyFont="1" applyBorder="1" applyAlignment="1">
      <alignment horizontal="center"/>
    </xf>
    <xf numFmtId="164" fontId="7" fillId="0" borderId="30" xfId="3" applyNumberFormat="1" applyFont="1" applyFill="1" applyBorder="1"/>
    <xf numFmtId="165" fontId="7" fillId="0" borderId="21" xfId="0" applyNumberFormat="1" applyFont="1" applyBorder="1"/>
    <xf numFmtId="8" fontId="0" fillId="3" borderId="19" xfId="0" applyNumberFormat="1" applyFill="1" applyBorder="1"/>
    <xf numFmtId="0" fontId="0" fillId="0" borderId="15" xfId="0" applyBorder="1"/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8" fontId="0" fillId="0" borderId="9" xfId="0" applyNumberFormat="1" applyBorder="1"/>
    <xf numFmtId="8" fontId="0" fillId="0" borderId="4" xfId="0" applyNumberFormat="1" applyBorder="1"/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3" fontId="1" fillId="0" borderId="10" xfId="0" applyNumberFormat="1" applyFont="1" applyBorder="1" applyAlignment="1">
      <alignment horizontal="center" wrapText="1"/>
    </xf>
    <xf numFmtId="44" fontId="1" fillId="0" borderId="14" xfId="1" applyFont="1" applyFill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0" xfId="0" applyAlignment="1">
      <alignment wrapText="1"/>
    </xf>
    <xf numFmtId="8" fontId="0" fillId="0" borderId="4" xfId="1" applyNumberFormat="1" applyFont="1" applyFill="1" applyBorder="1" applyAlignment="1">
      <alignment horizontal="right"/>
    </xf>
    <xf numFmtId="44" fontId="0" fillId="0" borderId="4" xfId="1" applyFont="1" applyFill="1" applyBorder="1" applyAlignment="1"/>
    <xf numFmtId="14" fontId="0" fillId="0" borderId="1" xfId="0" applyNumberFormat="1" applyBorder="1" applyAlignment="1">
      <alignment horizontal="center"/>
    </xf>
    <xf numFmtId="10" fontId="0" fillId="0" borderId="0" xfId="2" applyNumberFormat="1" applyFont="1" applyFill="1"/>
    <xf numFmtId="0" fontId="0" fillId="0" borderId="30" xfId="0" applyBorder="1"/>
    <xf numFmtId="0" fontId="0" fillId="0" borderId="21" xfId="0" applyBorder="1" applyAlignment="1">
      <alignment horizontal="center"/>
    </xf>
    <xf numFmtId="3" fontId="0" fillId="0" borderId="30" xfId="0" applyNumberFormat="1" applyBorder="1"/>
    <xf numFmtId="3" fontId="0" fillId="0" borderId="15" xfId="0" applyNumberFormat="1" applyBorder="1"/>
    <xf numFmtId="44" fontId="0" fillId="0" borderId="17" xfId="1" applyFont="1" applyFill="1" applyBorder="1" applyAlignment="1"/>
    <xf numFmtId="8" fontId="0" fillId="0" borderId="22" xfId="1" applyNumberFormat="1" applyFont="1" applyFill="1" applyBorder="1" applyAlignment="1">
      <alignment horizontal="right"/>
    </xf>
    <xf numFmtId="44" fontId="3" fillId="0" borderId="14" xfId="1" applyFont="1" applyFill="1" applyBorder="1"/>
    <xf numFmtId="8" fontId="3" fillId="0" borderId="14" xfId="1" applyNumberFormat="1" applyFont="1" applyFill="1" applyBorder="1"/>
    <xf numFmtId="44" fontId="0" fillId="0" borderId="0" xfId="1" applyFont="1" applyFill="1"/>
    <xf numFmtId="0" fontId="10" fillId="0" borderId="0" xfId="0" applyFont="1" applyAlignment="1">
      <alignment horizontal="right"/>
    </xf>
    <xf numFmtId="0" fontId="0" fillId="0" borderId="0" xfId="1" applyNumberFormat="1" applyFont="1" applyFill="1"/>
    <xf numFmtId="166" fontId="0" fillId="0" borderId="0" xfId="0" applyNumberFormat="1"/>
    <xf numFmtId="167" fontId="0" fillId="0" borderId="0" xfId="0" applyNumberFormat="1"/>
    <xf numFmtId="14" fontId="0" fillId="0" borderId="0" xfId="0" applyNumberFormat="1"/>
    <xf numFmtId="8" fontId="0" fillId="0" borderId="0" xfId="1" applyNumberFormat="1" applyFont="1" applyFill="1"/>
    <xf numFmtId="168" fontId="0" fillId="0" borderId="0" xfId="1" applyNumberFormat="1" applyFont="1" applyFill="1"/>
    <xf numFmtId="165" fontId="0" fillId="0" borderId="0" xfId="1" applyNumberFormat="1" applyFont="1" applyFill="1"/>
    <xf numFmtId="169" fontId="0" fillId="0" borderId="0" xfId="1" applyNumberFormat="1" applyFont="1" applyFill="1"/>
    <xf numFmtId="169" fontId="0" fillId="0" borderId="0" xfId="0" applyNumberFormat="1"/>
    <xf numFmtId="8" fontId="0" fillId="3" borderId="1" xfId="0" applyNumberFormat="1" applyFill="1" applyBorder="1"/>
    <xf numFmtId="0" fontId="1" fillId="0" borderId="2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5" borderId="2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L59"/>
  <sheetViews>
    <sheetView tabSelected="1" zoomScale="110" zoomScaleNormal="110" zoomScaleSheetLayoutView="95" workbookViewId="0">
      <pane ySplit="4" topLeftCell="A5" activePane="bottomLeft" state="frozen"/>
      <selection sqref="A1:J25"/>
      <selection pane="bottomLeft" activeCell="A27" sqref="A27"/>
    </sheetView>
  </sheetViews>
  <sheetFormatPr defaultRowHeight="14.4" x14ac:dyDescent="0.3"/>
  <cols>
    <col min="1" max="1" width="31.33203125" customWidth="1"/>
    <col min="2" max="2" width="8.44140625" bestFit="1" customWidth="1"/>
    <col min="3" max="3" width="11.44140625" bestFit="1" customWidth="1"/>
    <col min="4" max="4" width="11.109375" bestFit="1" customWidth="1"/>
    <col min="5" max="5" width="12.109375" customWidth="1"/>
    <col min="6" max="6" width="11.77734375" customWidth="1"/>
    <col min="7" max="7" width="13.88671875" style="168" customWidth="1"/>
    <col min="8" max="8" width="12.109375" customWidth="1"/>
    <col min="9" max="9" width="11" customWidth="1"/>
    <col min="10" max="10" width="13.77734375" customWidth="1"/>
    <col min="11" max="12" width="2" bestFit="1" customWidth="1"/>
  </cols>
  <sheetData>
    <row r="1" spans="1:12" ht="18" x14ac:dyDescent="0.35">
      <c r="A1" s="185" t="s">
        <v>81</v>
      </c>
      <c r="B1" s="185"/>
      <c r="C1" s="185"/>
      <c r="D1" s="185"/>
      <c r="E1" s="185"/>
      <c r="F1" s="185"/>
      <c r="G1" s="185"/>
      <c r="H1" s="185"/>
      <c r="I1" s="185"/>
      <c r="J1" s="185"/>
      <c r="L1" s="65"/>
    </row>
    <row r="2" spans="1:12" ht="18" x14ac:dyDescent="0.35">
      <c r="A2" s="185" t="s">
        <v>32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2" ht="18" x14ac:dyDescent="0.35">
      <c r="A3" s="185" t="s">
        <v>33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2" ht="18" x14ac:dyDescent="0.35">
      <c r="A4" s="185" t="s">
        <v>29</v>
      </c>
      <c r="B4" s="185"/>
      <c r="C4" s="185"/>
      <c r="D4" s="185"/>
      <c r="E4" s="185"/>
      <c r="F4" s="185"/>
      <c r="G4" s="185"/>
      <c r="H4" s="185"/>
      <c r="I4" s="185"/>
      <c r="J4" s="185"/>
    </row>
    <row r="5" spans="1:12" ht="15" thickBot="1" x14ac:dyDescent="0.35">
      <c r="G5"/>
    </row>
    <row r="6" spans="1:12" x14ac:dyDescent="0.3">
      <c r="A6" s="4" t="s">
        <v>21</v>
      </c>
      <c r="B6" s="146">
        <f>G25</f>
        <v>218.57</v>
      </c>
      <c r="G6"/>
    </row>
    <row r="7" spans="1:12" x14ac:dyDescent="0.3">
      <c r="A7" s="5" t="s">
        <v>22</v>
      </c>
      <c r="B7" s="147">
        <f>J25</f>
        <v>196.76</v>
      </c>
      <c r="G7"/>
    </row>
    <row r="8" spans="1:12" ht="15" thickBot="1" x14ac:dyDescent="0.35">
      <c r="A8" s="6" t="s">
        <v>10</v>
      </c>
      <c r="B8" s="7">
        <f>B6-B7</f>
        <v>21.810000000000002</v>
      </c>
      <c r="G8"/>
    </row>
    <row r="9" spans="1:12" ht="15" thickBot="1" x14ac:dyDescent="0.35">
      <c r="E9" s="180" t="s">
        <v>21</v>
      </c>
      <c r="F9" s="181"/>
      <c r="G9" s="182"/>
      <c r="H9" s="180" t="s">
        <v>9</v>
      </c>
      <c r="I9" s="181"/>
      <c r="J9" s="182"/>
    </row>
    <row r="10" spans="1:12" s="155" customFormat="1" ht="32.549999999999997" customHeight="1" thickBot="1" x14ac:dyDescent="0.35">
      <c r="A10" s="148" t="s">
        <v>0</v>
      </c>
      <c r="B10" s="149" t="s">
        <v>17</v>
      </c>
      <c r="C10" s="149" t="s">
        <v>11</v>
      </c>
      <c r="D10" s="149" t="s">
        <v>12</v>
      </c>
      <c r="E10" s="150" t="s">
        <v>18</v>
      </c>
      <c r="F10" s="149" t="s">
        <v>19</v>
      </c>
      <c r="G10" s="151" t="s">
        <v>20</v>
      </c>
      <c r="H10" s="152" t="s">
        <v>14</v>
      </c>
      <c r="I10" s="153" t="s">
        <v>3</v>
      </c>
      <c r="J10" s="154" t="s">
        <v>8</v>
      </c>
    </row>
    <row r="11" spans="1:12" x14ac:dyDescent="0.3">
      <c r="A11" s="43" t="s">
        <v>1</v>
      </c>
      <c r="B11" s="50" t="s">
        <v>15</v>
      </c>
      <c r="C11" s="52">
        <v>46296</v>
      </c>
      <c r="D11" s="52">
        <v>46326</v>
      </c>
      <c r="E11" s="30" t="s">
        <v>13</v>
      </c>
      <c r="F11" s="141">
        <v>4.2699999999999996</v>
      </c>
      <c r="G11" s="24">
        <v>4.2699999999999996</v>
      </c>
      <c r="H11" s="10" t="s">
        <v>13</v>
      </c>
      <c r="I11" s="21" t="s">
        <v>13</v>
      </c>
      <c r="J11" s="19" t="s">
        <v>13</v>
      </c>
    </row>
    <row r="12" spans="1:12" x14ac:dyDescent="0.3">
      <c r="A12" s="8" t="s">
        <v>23</v>
      </c>
      <c r="B12" s="47" t="s">
        <v>15</v>
      </c>
      <c r="C12" s="52">
        <f>C11</f>
        <v>46296</v>
      </c>
      <c r="D12" s="52">
        <f>D11</f>
        <v>46326</v>
      </c>
      <c r="E12" s="32">
        <v>1000</v>
      </c>
      <c r="F12" s="13">
        <v>3.1199999999999999E-4</v>
      </c>
      <c r="G12" s="9">
        <f t="shared" ref="G12:G22" si="0">ROUND(E12*F12,2)</f>
        <v>0.31</v>
      </c>
      <c r="H12" s="10" t="s">
        <v>13</v>
      </c>
      <c r="I12" s="11" t="s">
        <v>13</v>
      </c>
      <c r="J12" s="12" t="s">
        <v>13</v>
      </c>
    </row>
    <row r="13" spans="1:12" x14ac:dyDescent="0.3">
      <c r="A13" s="8" t="s">
        <v>6</v>
      </c>
      <c r="B13" s="47" t="s">
        <v>15</v>
      </c>
      <c r="C13" s="52">
        <f t="shared" ref="C13:C23" si="1">C12</f>
        <v>46296</v>
      </c>
      <c r="D13" s="52">
        <f t="shared" ref="D13:D14" si="2">D12</f>
        <v>46326</v>
      </c>
      <c r="E13" s="32">
        <v>1000</v>
      </c>
      <c r="F13" s="13">
        <v>8.4759999999999992E-3</v>
      </c>
      <c r="G13" s="9">
        <f t="shared" si="0"/>
        <v>8.48</v>
      </c>
      <c r="H13" s="10" t="s">
        <v>13</v>
      </c>
      <c r="I13" s="11" t="s">
        <v>13</v>
      </c>
      <c r="J13" s="12" t="s">
        <v>13</v>
      </c>
    </row>
    <row r="14" spans="1:12" x14ac:dyDescent="0.3">
      <c r="A14" s="8" t="s">
        <v>2</v>
      </c>
      <c r="B14" s="47" t="s">
        <v>15</v>
      </c>
      <c r="C14" s="52">
        <f t="shared" si="1"/>
        <v>46296</v>
      </c>
      <c r="D14" s="52">
        <f t="shared" si="2"/>
        <v>46326</v>
      </c>
      <c r="E14" s="32">
        <v>1000</v>
      </c>
      <c r="F14" s="13">
        <v>-4.2649999999999997E-3</v>
      </c>
      <c r="G14" s="9">
        <f t="shared" si="0"/>
        <v>-4.2699999999999996</v>
      </c>
      <c r="H14" s="10" t="s">
        <v>13</v>
      </c>
      <c r="I14" s="11" t="s">
        <v>13</v>
      </c>
      <c r="J14" s="12" t="s">
        <v>13</v>
      </c>
    </row>
    <row r="15" spans="1:12" x14ac:dyDescent="0.3">
      <c r="A15" s="56" t="s">
        <v>43</v>
      </c>
      <c r="B15" s="57" t="s">
        <v>16</v>
      </c>
      <c r="C15" s="158">
        <f t="shared" si="1"/>
        <v>46296</v>
      </c>
      <c r="D15" s="158">
        <f>D14</f>
        <v>46326</v>
      </c>
      <c r="E15" s="58">
        <v>600</v>
      </c>
      <c r="F15" s="55">
        <v>0.141185</v>
      </c>
      <c r="G15" s="157">
        <f t="shared" si="0"/>
        <v>84.71</v>
      </c>
      <c r="H15" s="79">
        <f>E15</f>
        <v>600</v>
      </c>
      <c r="I15" s="54">
        <v>0.132413</v>
      </c>
      <c r="J15" s="156">
        <f>ROUND(H15*I15,2)</f>
        <v>79.45</v>
      </c>
      <c r="K15" s="159" t="s">
        <v>30</v>
      </c>
    </row>
    <row r="16" spans="1:12" x14ac:dyDescent="0.3">
      <c r="A16" s="56" t="s">
        <v>44</v>
      </c>
      <c r="B16" s="57" t="s">
        <v>16</v>
      </c>
      <c r="C16" s="158">
        <f t="shared" si="1"/>
        <v>46296</v>
      </c>
      <c r="D16" s="158">
        <f t="shared" ref="D16:D23" si="3">D15</f>
        <v>46326</v>
      </c>
      <c r="E16" s="58">
        <v>400</v>
      </c>
      <c r="F16" s="55">
        <v>0.141185</v>
      </c>
      <c r="G16" s="157">
        <f t="shared" si="0"/>
        <v>56.47</v>
      </c>
      <c r="H16" s="79">
        <v>400</v>
      </c>
      <c r="I16" s="54">
        <v>0.132413</v>
      </c>
      <c r="J16" s="156">
        <f t="shared" ref="J16:J24" si="4">ROUND(H16*I16,2)</f>
        <v>52.97</v>
      </c>
      <c r="K16" s="159" t="s">
        <v>30</v>
      </c>
    </row>
    <row r="17" spans="1:11" x14ac:dyDescent="0.3">
      <c r="A17" s="56" t="s">
        <v>4</v>
      </c>
      <c r="B17" s="57" t="s">
        <v>16</v>
      </c>
      <c r="C17" s="158">
        <f t="shared" si="1"/>
        <v>46296</v>
      </c>
      <c r="D17" s="158">
        <f t="shared" si="3"/>
        <v>46326</v>
      </c>
      <c r="E17" s="58">
        <v>1000</v>
      </c>
      <c r="F17" s="55">
        <v>2.1302999999999999E-2</v>
      </c>
      <c r="G17" s="157">
        <f t="shared" si="0"/>
        <v>21.3</v>
      </c>
      <c r="H17" s="79">
        <v>1000</v>
      </c>
      <c r="I17" s="54">
        <v>1.9979E-2</v>
      </c>
      <c r="J17" s="156">
        <f t="shared" si="4"/>
        <v>19.98</v>
      </c>
      <c r="K17" s="159"/>
    </row>
    <row r="18" spans="1:11" x14ac:dyDescent="0.3">
      <c r="A18" s="56" t="s">
        <v>5</v>
      </c>
      <c r="B18" s="57" t="s">
        <v>16</v>
      </c>
      <c r="C18" s="158">
        <f t="shared" si="1"/>
        <v>46296</v>
      </c>
      <c r="D18" s="158">
        <f t="shared" si="3"/>
        <v>46326</v>
      </c>
      <c r="E18" s="58">
        <v>1000</v>
      </c>
      <c r="F18" s="55">
        <v>8.0400000000000003E-3</v>
      </c>
      <c r="G18" s="157">
        <f t="shared" si="0"/>
        <v>8.0399999999999991</v>
      </c>
      <c r="H18" s="79">
        <v>1000</v>
      </c>
      <c r="I18" s="54">
        <v>7.5399999999999998E-3</v>
      </c>
      <c r="J18" s="156">
        <f t="shared" si="4"/>
        <v>7.54</v>
      </c>
      <c r="K18" s="159"/>
    </row>
    <row r="19" spans="1:11" x14ac:dyDescent="0.3">
      <c r="A19" s="56" t="s">
        <v>45</v>
      </c>
      <c r="B19" s="57" t="s">
        <v>16</v>
      </c>
      <c r="C19" s="158">
        <f t="shared" si="1"/>
        <v>46296</v>
      </c>
      <c r="D19" s="158">
        <f t="shared" si="3"/>
        <v>46326</v>
      </c>
      <c r="E19" s="58">
        <v>600</v>
      </c>
      <c r="F19" s="55">
        <v>3.3061E-2</v>
      </c>
      <c r="G19" s="157">
        <f t="shared" si="0"/>
        <v>19.84</v>
      </c>
      <c r="H19" s="79">
        <v>600</v>
      </c>
      <c r="I19" s="54">
        <v>3.1007E-2</v>
      </c>
      <c r="J19" s="156">
        <f>ROUND(H19*I19,2)</f>
        <v>18.600000000000001</v>
      </c>
      <c r="K19" s="159" t="s">
        <v>30</v>
      </c>
    </row>
    <row r="20" spans="1:11" x14ac:dyDescent="0.3">
      <c r="A20" s="56" t="s">
        <v>46</v>
      </c>
      <c r="B20" s="57" t="s">
        <v>16</v>
      </c>
      <c r="C20" s="158">
        <f t="shared" si="1"/>
        <v>46296</v>
      </c>
      <c r="D20" s="158">
        <f t="shared" si="3"/>
        <v>46326</v>
      </c>
      <c r="E20" s="58">
        <v>400</v>
      </c>
      <c r="F20" s="55">
        <v>3.3061E-2</v>
      </c>
      <c r="G20" s="157">
        <f t="shared" si="0"/>
        <v>13.22</v>
      </c>
      <c r="H20" s="79">
        <v>400</v>
      </c>
      <c r="I20" s="54">
        <v>3.1007E-2</v>
      </c>
      <c r="J20" s="156">
        <f t="shared" si="4"/>
        <v>12.4</v>
      </c>
      <c r="K20" s="159" t="s">
        <v>30</v>
      </c>
    </row>
    <row r="21" spans="1:11" x14ac:dyDescent="0.3">
      <c r="A21" s="56" t="s">
        <v>7</v>
      </c>
      <c r="B21" s="57" t="s">
        <v>16</v>
      </c>
      <c r="C21" s="158">
        <f t="shared" si="1"/>
        <v>46296</v>
      </c>
      <c r="D21" s="158">
        <f t="shared" si="3"/>
        <v>46326</v>
      </c>
      <c r="E21" s="58">
        <v>1000</v>
      </c>
      <c r="F21" s="55">
        <v>4.7289999999999997E-3</v>
      </c>
      <c r="G21" s="157">
        <f t="shared" si="0"/>
        <v>4.7300000000000004</v>
      </c>
      <c r="H21" s="79">
        <v>1000</v>
      </c>
      <c r="I21" s="54">
        <v>4.4350000000000006E-3</v>
      </c>
      <c r="J21" s="156">
        <f t="shared" si="4"/>
        <v>4.4400000000000004</v>
      </c>
      <c r="K21" s="159"/>
    </row>
    <row r="22" spans="1:11" x14ac:dyDescent="0.3">
      <c r="A22" s="160" t="s">
        <v>67</v>
      </c>
      <c r="B22" s="161" t="s">
        <v>16</v>
      </c>
      <c r="C22" s="158">
        <f t="shared" si="1"/>
        <v>46296</v>
      </c>
      <c r="D22" s="158">
        <f t="shared" si="3"/>
        <v>46326</v>
      </c>
      <c r="E22" s="162">
        <v>1000</v>
      </c>
      <c r="F22" s="55">
        <v>3.5799999999999997E-4</v>
      </c>
      <c r="G22" s="157">
        <f t="shared" si="0"/>
        <v>0.36</v>
      </c>
      <c r="H22" s="79">
        <v>1000</v>
      </c>
      <c r="I22" s="54">
        <v>3.3599999999999998E-4</v>
      </c>
      <c r="J22" s="156">
        <f t="shared" si="4"/>
        <v>0.34</v>
      </c>
      <c r="K22" s="159"/>
    </row>
    <row r="23" spans="1:11" x14ac:dyDescent="0.3">
      <c r="A23" s="160" t="s">
        <v>84</v>
      </c>
      <c r="B23" s="161" t="s">
        <v>16</v>
      </c>
      <c r="C23" s="158">
        <f t="shared" si="1"/>
        <v>46296</v>
      </c>
      <c r="D23" s="158">
        <f t="shared" si="3"/>
        <v>46326</v>
      </c>
      <c r="E23" s="162">
        <v>1000</v>
      </c>
      <c r="F23" s="55">
        <v>1.35E-4</v>
      </c>
      <c r="G23" s="157">
        <f t="shared" ref="G23" si="5">ROUND(E23*F23,2)</f>
        <v>0.14000000000000001</v>
      </c>
      <c r="H23" s="79">
        <v>1000</v>
      </c>
      <c r="I23" s="54">
        <v>1.27E-4</v>
      </c>
      <c r="J23" s="156">
        <f t="shared" ref="J23" si="6">ROUND(H23*I23,2)</f>
        <v>0.13</v>
      </c>
      <c r="K23" s="159"/>
    </row>
    <row r="24" spans="1:11" ht="15" thickBot="1" x14ac:dyDescent="0.35">
      <c r="A24" s="142" t="s">
        <v>68</v>
      </c>
      <c r="B24" s="143" t="s">
        <v>16</v>
      </c>
      <c r="C24" s="144">
        <f>C22</f>
        <v>46296</v>
      </c>
      <c r="D24" s="145">
        <f>D22</f>
        <v>46326</v>
      </c>
      <c r="E24" s="163">
        <v>1000</v>
      </c>
      <c r="F24" s="55">
        <v>9.7099999999999997E-4</v>
      </c>
      <c r="G24" s="164">
        <f>ROUND(E24*F24,2)</f>
        <v>0.97</v>
      </c>
      <c r="H24" s="79">
        <v>1000</v>
      </c>
      <c r="I24" s="54">
        <v>9.1100000000000003E-4</v>
      </c>
      <c r="J24" s="165">
        <f t="shared" si="4"/>
        <v>0.91</v>
      </c>
      <c r="K24" s="159"/>
    </row>
    <row r="25" spans="1:11" ht="15" thickBot="1" x14ac:dyDescent="0.35">
      <c r="A25" s="2"/>
      <c r="B25" s="3"/>
      <c r="C25" s="3"/>
      <c r="D25" s="3"/>
      <c r="E25" s="183" t="s">
        <v>21</v>
      </c>
      <c r="F25" s="184"/>
      <c r="G25" s="166">
        <f>SUM(G11:G24)</f>
        <v>218.57</v>
      </c>
      <c r="H25" s="183" t="s">
        <v>22</v>
      </c>
      <c r="I25" s="184"/>
      <c r="J25" s="167">
        <f>SUM(J11:J24)</f>
        <v>196.76</v>
      </c>
      <c r="K25" s="159"/>
    </row>
    <row r="27" spans="1:11" x14ac:dyDescent="0.3">
      <c r="F27" s="68"/>
    </row>
    <row r="28" spans="1:11" x14ac:dyDescent="0.3">
      <c r="A28" t="s">
        <v>57</v>
      </c>
      <c r="F28" s="68"/>
      <c r="G28"/>
    </row>
    <row r="29" spans="1:11" x14ac:dyDescent="0.3">
      <c r="A29" s="134" t="s">
        <v>47</v>
      </c>
      <c r="B29" s="134"/>
    </row>
    <row r="30" spans="1:11" x14ac:dyDescent="0.3">
      <c r="A30" s="169" t="s">
        <v>69</v>
      </c>
      <c r="B30" s="134">
        <v>0.124969</v>
      </c>
      <c r="F30" s="68"/>
    </row>
    <row r="31" spans="1:11" x14ac:dyDescent="0.3">
      <c r="A31" s="169" t="s">
        <v>70</v>
      </c>
      <c r="B31" s="134">
        <v>4.5804999999999998E-2</v>
      </c>
      <c r="F31" s="68"/>
    </row>
    <row r="32" spans="1:11" x14ac:dyDescent="0.3">
      <c r="G32" s="170"/>
    </row>
    <row r="33" spans="3:11" x14ac:dyDescent="0.3">
      <c r="G33" s="170"/>
    </row>
    <row r="34" spans="3:11" x14ac:dyDescent="0.3">
      <c r="G34" s="170"/>
    </row>
    <row r="35" spans="3:11" x14ac:dyDescent="0.3">
      <c r="G35" s="170"/>
    </row>
    <row r="36" spans="3:11" x14ac:dyDescent="0.3">
      <c r="E36" s="171"/>
      <c r="G36" s="170"/>
      <c r="H36" s="68"/>
      <c r="I36" s="68"/>
      <c r="J36" s="68"/>
    </row>
    <row r="37" spans="3:11" x14ac:dyDescent="0.3">
      <c r="C37" s="39"/>
      <c r="E37" s="171"/>
      <c r="G37" s="170"/>
      <c r="H37" s="68"/>
      <c r="I37" s="68"/>
      <c r="J37" s="68"/>
    </row>
    <row r="38" spans="3:11" x14ac:dyDescent="0.3">
      <c r="C38" s="172"/>
      <c r="E38" s="171"/>
      <c r="G38" s="170"/>
      <c r="H38" s="68"/>
      <c r="I38" s="68"/>
      <c r="J38" s="68"/>
    </row>
    <row r="39" spans="3:11" x14ac:dyDescent="0.3">
      <c r="C39" s="39"/>
      <c r="E39" s="171"/>
      <c r="G39" s="170"/>
      <c r="H39" s="68"/>
      <c r="I39" s="68"/>
      <c r="J39" s="68"/>
    </row>
    <row r="40" spans="3:11" x14ac:dyDescent="0.3">
      <c r="G40" s="170"/>
    </row>
    <row r="41" spans="3:11" x14ac:dyDescent="0.3">
      <c r="G41" s="170"/>
      <c r="J41" s="68"/>
    </row>
    <row r="42" spans="3:11" x14ac:dyDescent="0.3">
      <c r="D42" s="173"/>
      <c r="E42" s="173"/>
      <c r="G42" s="174"/>
      <c r="H42" s="39"/>
    </row>
    <row r="43" spans="3:11" x14ac:dyDescent="0.3">
      <c r="D43" s="173"/>
      <c r="E43" s="173"/>
      <c r="G43" s="175"/>
      <c r="H43" s="172"/>
    </row>
    <row r="44" spans="3:11" x14ac:dyDescent="0.3">
      <c r="D44" s="173"/>
      <c r="E44" s="173"/>
      <c r="G44" s="176"/>
      <c r="H44" s="172"/>
    </row>
    <row r="45" spans="3:11" x14ac:dyDescent="0.3">
      <c r="D45" s="173"/>
      <c r="E45" s="173"/>
      <c r="G45" s="176"/>
      <c r="H45" s="172"/>
    </row>
    <row r="46" spans="3:11" x14ac:dyDescent="0.3">
      <c r="D46" s="173"/>
      <c r="E46" s="173"/>
      <c r="G46" s="170"/>
      <c r="H46" s="172"/>
      <c r="K46" s="172"/>
    </row>
    <row r="47" spans="3:11" x14ac:dyDescent="0.3">
      <c r="D47" s="173"/>
      <c r="E47" s="173"/>
      <c r="G47" s="170"/>
      <c r="H47" s="172"/>
      <c r="K47" s="172"/>
    </row>
    <row r="48" spans="3:11" x14ac:dyDescent="0.3">
      <c r="D48" s="173"/>
      <c r="E48" s="173"/>
      <c r="G48" s="176"/>
      <c r="H48" s="172"/>
      <c r="J48" s="68"/>
      <c r="K48" s="172"/>
    </row>
    <row r="49" spans="4:11" x14ac:dyDescent="0.3">
      <c r="D49" s="173"/>
      <c r="E49" s="173"/>
      <c r="G49" s="177"/>
      <c r="H49" s="172"/>
      <c r="J49" s="178"/>
      <c r="K49" s="172"/>
    </row>
    <row r="50" spans="4:11" x14ac:dyDescent="0.3">
      <c r="D50" s="173"/>
      <c r="E50" s="173"/>
      <c r="G50" s="170"/>
      <c r="H50" s="172"/>
      <c r="K50" s="172"/>
    </row>
    <row r="51" spans="4:11" x14ac:dyDescent="0.3">
      <c r="D51" s="173"/>
      <c r="E51" s="173"/>
      <c r="G51" s="170"/>
      <c r="H51" s="172"/>
      <c r="K51" s="172"/>
    </row>
    <row r="52" spans="4:11" x14ac:dyDescent="0.3">
      <c r="D52" s="173"/>
      <c r="E52" s="173"/>
      <c r="G52" s="176"/>
      <c r="H52" s="172"/>
      <c r="J52" s="68"/>
      <c r="K52" s="172"/>
    </row>
    <row r="53" spans="4:11" x14ac:dyDescent="0.3">
      <c r="D53" s="173"/>
      <c r="E53" s="173"/>
      <c r="G53" s="177"/>
      <c r="H53" s="172"/>
      <c r="J53" s="178"/>
      <c r="K53" s="172"/>
    </row>
    <row r="54" spans="4:11" x14ac:dyDescent="0.3">
      <c r="G54" s="170"/>
      <c r="H54" s="39"/>
      <c r="K54" s="172"/>
    </row>
    <row r="55" spans="4:11" x14ac:dyDescent="0.3">
      <c r="G55" s="170"/>
    </row>
    <row r="56" spans="4:11" x14ac:dyDescent="0.3">
      <c r="G56" s="170"/>
    </row>
    <row r="57" spans="4:11" x14ac:dyDescent="0.3">
      <c r="G57" s="170"/>
    </row>
    <row r="58" spans="4:11" x14ac:dyDescent="0.3">
      <c r="G58" s="170"/>
    </row>
    <row r="59" spans="4:11" x14ac:dyDescent="0.3">
      <c r="G59" s="170"/>
    </row>
  </sheetData>
  <sortState xmlns:xlrd2="http://schemas.microsoft.com/office/spreadsheetml/2017/richdata2" ref="A11:J24">
    <sortCondition ref="B11:B24"/>
    <sortCondition ref="A11:A24"/>
  </sortState>
  <mergeCells count="8">
    <mergeCell ref="E9:G9"/>
    <mergeCell ref="E25:F25"/>
    <mergeCell ref="H25:I25"/>
    <mergeCell ref="H9:J9"/>
    <mergeCell ref="A1:J1"/>
    <mergeCell ref="A2:J2"/>
    <mergeCell ref="A3:J3"/>
    <mergeCell ref="A4:J4"/>
  </mergeCells>
  <pageMargins left="0.2" right="0.2" top="0.25" bottom="0.25" header="0.3" footer="0.3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L31"/>
  <sheetViews>
    <sheetView showGridLines="0" zoomScale="110" zoomScaleNormal="110" zoomScaleSheetLayoutView="97" workbookViewId="0">
      <pane ySplit="4" topLeftCell="A5" activePane="bottomLeft" state="frozen"/>
      <selection sqref="A1:J25"/>
      <selection pane="bottomLeft" activeCell="I29" sqref="I29"/>
    </sheetView>
  </sheetViews>
  <sheetFormatPr defaultRowHeight="14.4" x14ac:dyDescent="0.3"/>
  <cols>
    <col min="1" max="1" width="36" customWidth="1"/>
    <col min="2" max="2" width="9" customWidth="1"/>
    <col min="3" max="3" width="11.44140625" bestFit="1" customWidth="1"/>
    <col min="4" max="4" width="10.88671875" bestFit="1" customWidth="1"/>
    <col min="5" max="5" width="12" customWidth="1"/>
    <col min="6" max="6" width="11" bestFit="1" customWidth="1"/>
    <col min="7" max="7" width="10.6640625" customWidth="1"/>
    <col min="8" max="8" width="9.44140625" bestFit="1" customWidth="1"/>
    <col min="9" max="9" width="12.44140625" style="1" bestFit="1" customWidth="1"/>
    <col min="10" max="10" width="11.88671875" customWidth="1"/>
    <col min="11" max="11" width="3.88671875" customWidth="1"/>
    <col min="12" max="12" width="10.21875" customWidth="1"/>
    <col min="17" max="17" width="65.44140625" bestFit="1" customWidth="1"/>
  </cols>
  <sheetData>
    <row r="1" spans="1:12" ht="18" x14ac:dyDescent="0.35">
      <c r="A1" s="185" t="s">
        <v>82</v>
      </c>
      <c r="B1" s="185"/>
      <c r="C1" s="185"/>
      <c r="D1" s="185"/>
      <c r="E1" s="185"/>
      <c r="F1" s="185"/>
      <c r="G1" s="185"/>
      <c r="H1" s="185"/>
      <c r="I1" s="185"/>
      <c r="J1" s="185"/>
      <c r="L1" s="65"/>
    </row>
    <row r="2" spans="1:12" ht="18" x14ac:dyDescent="0.35">
      <c r="A2" s="185" t="s">
        <v>34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2" ht="18" x14ac:dyDescent="0.35">
      <c r="A3" s="185" t="s">
        <v>33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2" ht="18" x14ac:dyDescent="0.35">
      <c r="A4" s="185" t="s">
        <v>27</v>
      </c>
      <c r="B4" s="185"/>
      <c r="C4" s="185"/>
      <c r="D4" s="185"/>
      <c r="E4" s="185"/>
      <c r="F4" s="185"/>
      <c r="G4" s="185"/>
      <c r="H4" s="185"/>
      <c r="I4" s="185"/>
      <c r="J4" s="185"/>
    </row>
    <row r="5" spans="1:12" ht="15" thickBot="1" x14ac:dyDescent="0.35">
      <c r="I5"/>
    </row>
    <row r="6" spans="1:12" x14ac:dyDescent="0.3">
      <c r="A6" s="4" t="str">
        <f>E24</f>
        <v>Normal Full Bill</v>
      </c>
      <c r="B6" s="25">
        <f>G24</f>
        <v>238.73000000000002</v>
      </c>
      <c r="I6"/>
    </row>
    <row r="7" spans="1:12" x14ac:dyDescent="0.3">
      <c r="A7" s="5" t="str">
        <f>H24</f>
        <v>Community Solar Credit</v>
      </c>
      <c r="B7" s="23">
        <f>J24</f>
        <v>165.17999999999995</v>
      </c>
      <c r="I7"/>
    </row>
    <row r="8" spans="1:12" ht="15" thickBot="1" x14ac:dyDescent="0.35">
      <c r="A8" s="6" t="s">
        <v>10</v>
      </c>
      <c r="B8" s="7">
        <f>B6-B7</f>
        <v>73.550000000000068</v>
      </c>
      <c r="I8"/>
    </row>
    <row r="9" spans="1:12" ht="15" thickBot="1" x14ac:dyDescent="0.35">
      <c r="E9" s="186" t="s">
        <v>21</v>
      </c>
      <c r="F9" s="187"/>
      <c r="G9" s="188"/>
      <c r="H9" s="186" t="s">
        <v>9</v>
      </c>
      <c r="I9" s="187"/>
      <c r="J9" s="188"/>
    </row>
    <row r="10" spans="1:12" ht="29.4" thickBot="1" x14ac:dyDescent="0.35">
      <c r="A10" s="42" t="s">
        <v>0</v>
      </c>
      <c r="B10" s="40" t="s">
        <v>17</v>
      </c>
      <c r="C10" s="40" t="s">
        <v>11</v>
      </c>
      <c r="D10" s="40" t="s">
        <v>12</v>
      </c>
      <c r="E10" s="46" t="s">
        <v>18</v>
      </c>
      <c r="F10" s="40" t="s">
        <v>19</v>
      </c>
      <c r="G10" s="41" t="s">
        <v>20</v>
      </c>
      <c r="H10" s="45" t="s">
        <v>14</v>
      </c>
      <c r="I10" s="26" t="s">
        <v>3</v>
      </c>
      <c r="J10" s="27" t="s">
        <v>8</v>
      </c>
    </row>
    <row r="11" spans="1:12" x14ac:dyDescent="0.3">
      <c r="A11" s="43" t="s">
        <v>1</v>
      </c>
      <c r="B11" s="50" t="s">
        <v>15</v>
      </c>
      <c r="C11" s="52">
        <v>46296</v>
      </c>
      <c r="D11" s="52">
        <v>46326</v>
      </c>
      <c r="E11" s="30"/>
      <c r="F11" s="141">
        <v>4.6500000000000004</v>
      </c>
      <c r="G11" s="24">
        <v>4.6500000000000004</v>
      </c>
      <c r="H11" s="10"/>
      <c r="I11" s="21"/>
      <c r="J11" s="19" t="s">
        <v>13</v>
      </c>
    </row>
    <row r="12" spans="1:12" x14ac:dyDescent="0.3">
      <c r="A12" s="8" t="s">
        <v>23</v>
      </c>
      <c r="B12" s="47" t="s">
        <v>15</v>
      </c>
      <c r="C12" s="52">
        <f>C$11</f>
        <v>46296</v>
      </c>
      <c r="D12" s="52">
        <f>D$11</f>
        <v>46326</v>
      </c>
      <c r="E12" s="32">
        <v>1000</v>
      </c>
      <c r="F12" s="13">
        <v>3.1199999999999999E-4</v>
      </c>
      <c r="G12" s="9">
        <f t="shared" ref="G12:G23" si="0">ROUND(E12*F12,2)</f>
        <v>0.31</v>
      </c>
      <c r="H12" s="10"/>
      <c r="I12" s="11"/>
      <c r="J12" s="12" t="s">
        <v>13</v>
      </c>
    </row>
    <row r="13" spans="1:12" x14ac:dyDescent="0.3">
      <c r="A13" s="8" t="s">
        <v>6</v>
      </c>
      <c r="B13" s="47" t="s">
        <v>15</v>
      </c>
      <c r="C13" s="52">
        <f t="shared" ref="C13:D14" si="1">C$11</f>
        <v>46296</v>
      </c>
      <c r="D13" s="52">
        <f t="shared" si="1"/>
        <v>46326</v>
      </c>
      <c r="E13" s="32">
        <v>1000</v>
      </c>
      <c r="F13" s="13">
        <v>8.4759999999999992E-3</v>
      </c>
      <c r="G13" s="9">
        <f t="shared" si="0"/>
        <v>8.48</v>
      </c>
      <c r="H13" s="10"/>
      <c r="I13" s="11"/>
      <c r="J13" s="12" t="s">
        <v>13</v>
      </c>
    </row>
    <row r="14" spans="1:12" x14ac:dyDescent="0.3">
      <c r="A14" s="8" t="s">
        <v>2</v>
      </c>
      <c r="B14" s="47" t="s">
        <v>15</v>
      </c>
      <c r="C14" s="52">
        <f t="shared" si="1"/>
        <v>46296</v>
      </c>
      <c r="D14" s="52">
        <f t="shared" si="1"/>
        <v>46326</v>
      </c>
      <c r="E14" s="32">
        <v>1000</v>
      </c>
      <c r="F14" s="13">
        <v>-4.2649999999999997E-3</v>
      </c>
      <c r="G14" s="9">
        <f t="shared" si="0"/>
        <v>-4.2699999999999996</v>
      </c>
      <c r="H14" s="10"/>
      <c r="I14" s="11"/>
      <c r="J14" s="12" t="s">
        <v>13</v>
      </c>
    </row>
    <row r="15" spans="1:12" x14ac:dyDescent="0.3">
      <c r="A15" s="14" t="s">
        <v>48</v>
      </c>
      <c r="B15" s="57" t="s">
        <v>16</v>
      </c>
      <c r="C15" s="60">
        <f>C$11</f>
        <v>46296</v>
      </c>
      <c r="D15" s="60">
        <f>D$11</f>
        <v>46326</v>
      </c>
      <c r="E15" s="58">
        <v>1000</v>
      </c>
      <c r="F15" s="55">
        <v>0.124319</v>
      </c>
      <c r="G15" s="59">
        <f t="shared" si="0"/>
        <v>124.32</v>
      </c>
      <c r="H15" s="79">
        <v>1000</v>
      </c>
      <c r="I15" s="54">
        <v>0.116595</v>
      </c>
      <c r="J15" s="20">
        <f t="shared" ref="J15:J23" si="2">ROUND(H15*I15,2)</f>
        <v>116.6</v>
      </c>
    </row>
    <row r="16" spans="1:12" x14ac:dyDescent="0.3">
      <c r="A16" s="14" t="s">
        <v>4</v>
      </c>
      <c r="B16" s="57" t="s">
        <v>16</v>
      </c>
      <c r="C16" s="60">
        <f t="shared" ref="C16:D23" si="3">C$11</f>
        <v>46296</v>
      </c>
      <c r="D16" s="60">
        <f t="shared" si="3"/>
        <v>46326</v>
      </c>
      <c r="E16" s="58">
        <v>1000</v>
      </c>
      <c r="F16" s="55">
        <v>2.1302999999999999E-2</v>
      </c>
      <c r="G16" s="59">
        <f t="shared" si="0"/>
        <v>21.3</v>
      </c>
      <c r="H16" s="79">
        <v>1000</v>
      </c>
      <c r="I16" s="54">
        <v>1.9979E-2</v>
      </c>
      <c r="J16" s="20">
        <f t="shared" si="2"/>
        <v>19.98</v>
      </c>
    </row>
    <row r="17" spans="1:11" x14ac:dyDescent="0.3">
      <c r="A17" s="14" t="s">
        <v>5</v>
      </c>
      <c r="B17" s="48" t="s">
        <v>16</v>
      </c>
      <c r="C17" s="60">
        <f t="shared" si="3"/>
        <v>46296</v>
      </c>
      <c r="D17" s="60">
        <f t="shared" si="3"/>
        <v>46326</v>
      </c>
      <c r="E17" s="31">
        <v>1000</v>
      </c>
      <c r="F17" s="18">
        <v>8.0400000000000003E-3</v>
      </c>
      <c r="G17" s="15">
        <f t="shared" si="0"/>
        <v>8.0399999999999991</v>
      </c>
      <c r="H17" s="16">
        <v>1000</v>
      </c>
      <c r="I17" s="22">
        <v>7.5399999999999998E-3</v>
      </c>
      <c r="J17" s="20">
        <f t="shared" si="2"/>
        <v>7.54</v>
      </c>
      <c r="K17" s="44"/>
    </row>
    <row r="18" spans="1:11" x14ac:dyDescent="0.3">
      <c r="A18" s="14" t="s">
        <v>49</v>
      </c>
      <c r="B18" s="48" t="s">
        <v>16</v>
      </c>
      <c r="C18" s="60">
        <f t="shared" si="3"/>
        <v>46296</v>
      </c>
      <c r="D18" s="60">
        <f t="shared" si="3"/>
        <v>46326</v>
      </c>
      <c r="E18" s="31">
        <v>1000</v>
      </c>
      <c r="F18" s="18">
        <v>6.9662000000000002E-2</v>
      </c>
      <c r="G18" s="15">
        <f t="shared" si="0"/>
        <v>69.66</v>
      </c>
      <c r="H18" s="16">
        <v>1000</v>
      </c>
      <c r="I18" s="22">
        <v>1.5198E-2</v>
      </c>
      <c r="J18" s="20">
        <f t="shared" si="2"/>
        <v>15.2</v>
      </c>
      <c r="K18" t="s">
        <v>30</v>
      </c>
    </row>
    <row r="19" spans="1:11" x14ac:dyDescent="0.3">
      <c r="A19" s="14" t="s">
        <v>50</v>
      </c>
      <c r="B19" s="48" t="s">
        <v>16</v>
      </c>
      <c r="C19" s="60">
        <f t="shared" si="3"/>
        <v>46296</v>
      </c>
      <c r="D19" s="60">
        <f t="shared" si="3"/>
        <v>46326</v>
      </c>
      <c r="E19" s="31">
        <v>0</v>
      </c>
      <c r="F19" s="18">
        <v>6.0210000000000003E-3</v>
      </c>
      <c r="G19" s="15">
        <f t="shared" si="0"/>
        <v>0</v>
      </c>
      <c r="H19" s="16">
        <v>0</v>
      </c>
      <c r="I19" s="54">
        <v>1.5198E-2</v>
      </c>
      <c r="J19" s="20">
        <f t="shared" si="2"/>
        <v>0</v>
      </c>
      <c r="K19" t="s">
        <v>30</v>
      </c>
    </row>
    <row r="20" spans="1:11" x14ac:dyDescent="0.3">
      <c r="A20" s="14" t="s">
        <v>7</v>
      </c>
      <c r="B20" s="48" t="s">
        <v>16</v>
      </c>
      <c r="C20" s="60">
        <f t="shared" si="3"/>
        <v>46296</v>
      </c>
      <c r="D20" s="60">
        <f t="shared" si="3"/>
        <v>46326</v>
      </c>
      <c r="E20" s="31">
        <v>1000</v>
      </c>
      <c r="F20" s="18">
        <v>4.7289999999999997E-3</v>
      </c>
      <c r="G20" s="15">
        <f t="shared" si="0"/>
        <v>4.7300000000000004</v>
      </c>
      <c r="H20" s="16">
        <v>1000</v>
      </c>
      <c r="I20" s="54">
        <v>4.4350000000000006E-3</v>
      </c>
      <c r="J20" s="20">
        <f t="shared" si="2"/>
        <v>4.4400000000000004</v>
      </c>
    </row>
    <row r="21" spans="1:11" x14ac:dyDescent="0.3">
      <c r="A21" s="14" t="s">
        <v>71</v>
      </c>
      <c r="B21" s="48" t="s">
        <v>16</v>
      </c>
      <c r="C21" s="60">
        <f t="shared" si="3"/>
        <v>46296</v>
      </c>
      <c r="D21" s="60">
        <f t="shared" si="3"/>
        <v>46326</v>
      </c>
      <c r="E21" s="31">
        <v>1000</v>
      </c>
      <c r="F21" s="18">
        <v>3.5799999999999997E-4</v>
      </c>
      <c r="G21" s="15">
        <f t="shared" si="0"/>
        <v>0.36</v>
      </c>
      <c r="H21" s="16">
        <v>1000</v>
      </c>
      <c r="I21" s="54">
        <v>3.3599999999999998E-4</v>
      </c>
      <c r="J21" s="20">
        <f t="shared" si="2"/>
        <v>0.34</v>
      </c>
    </row>
    <row r="22" spans="1:11" x14ac:dyDescent="0.3">
      <c r="A22" s="14" t="s">
        <v>84</v>
      </c>
      <c r="B22" s="48" t="s">
        <v>16</v>
      </c>
      <c r="C22" s="60">
        <f t="shared" si="3"/>
        <v>46296</v>
      </c>
      <c r="D22" s="60">
        <f t="shared" si="3"/>
        <v>46326</v>
      </c>
      <c r="E22" s="31">
        <v>1000</v>
      </c>
      <c r="F22" s="18">
        <v>1.4799999999999999E-4</v>
      </c>
      <c r="G22" s="15">
        <f t="shared" ref="G22" si="4">ROUND(E22*F22,2)</f>
        <v>0.15</v>
      </c>
      <c r="H22" s="16">
        <v>1000</v>
      </c>
      <c r="I22" s="54">
        <v>1.3899999999999999E-4</v>
      </c>
      <c r="J22" s="20">
        <f t="shared" ref="J22" si="5">ROUND(H22*I22,2)</f>
        <v>0.14000000000000001</v>
      </c>
    </row>
    <row r="23" spans="1:11" ht="15" thickBot="1" x14ac:dyDescent="0.35">
      <c r="A23" s="35" t="s">
        <v>68</v>
      </c>
      <c r="B23" s="49" t="s">
        <v>16</v>
      </c>
      <c r="C23" s="144">
        <f t="shared" si="3"/>
        <v>46296</v>
      </c>
      <c r="D23" s="145">
        <f t="shared" si="3"/>
        <v>46326</v>
      </c>
      <c r="E23" s="31">
        <v>1000</v>
      </c>
      <c r="F23" s="18">
        <v>1.0009999999999999E-3</v>
      </c>
      <c r="G23" s="15">
        <f t="shared" si="0"/>
        <v>1</v>
      </c>
      <c r="H23" s="16">
        <v>1000</v>
      </c>
      <c r="I23" s="22">
        <v>9.3899999999999995E-4</v>
      </c>
      <c r="J23" s="20">
        <f t="shared" si="2"/>
        <v>0.94</v>
      </c>
    </row>
    <row r="24" spans="1:11" ht="15" thickBot="1" x14ac:dyDescent="0.35">
      <c r="A24" s="2"/>
      <c r="B24" s="3"/>
      <c r="C24" s="3"/>
      <c r="D24" s="3"/>
      <c r="E24" s="183" t="s">
        <v>21</v>
      </c>
      <c r="F24" s="184"/>
      <c r="G24" s="29">
        <f>SUM(G11:G23)</f>
        <v>238.73000000000002</v>
      </c>
      <c r="H24" s="183" t="s">
        <v>22</v>
      </c>
      <c r="I24" s="184"/>
      <c r="J24" s="29">
        <f>SUM(J11:J23)</f>
        <v>165.17999999999995</v>
      </c>
      <c r="K24" s="44"/>
    </row>
    <row r="25" spans="1:11" x14ac:dyDescent="0.3">
      <c r="I25"/>
    </row>
    <row r="26" spans="1:11" x14ac:dyDescent="0.3">
      <c r="A26" s="66" t="s">
        <v>38</v>
      </c>
      <c r="I26"/>
    </row>
    <row r="27" spans="1:11" x14ac:dyDescent="0.3">
      <c r="A27" s="134">
        <v>1.4963000000000001E-2</v>
      </c>
      <c r="B27" s="135" t="s">
        <v>72</v>
      </c>
      <c r="C27" s="134"/>
      <c r="F27" s="68" t="s">
        <v>24</v>
      </c>
      <c r="I27"/>
    </row>
    <row r="28" spans="1:11" x14ac:dyDescent="0.3">
      <c r="A28" s="134">
        <v>1.5198E-2</v>
      </c>
      <c r="B28" s="135" t="s">
        <v>73</v>
      </c>
      <c r="C28" s="134"/>
    </row>
    <row r="29" spans="1:11" x14ac:dyDescent="0.3">
      <c r="A29" s="134"/>
      <c r="B29" s="134"/>
      <c r="C29" s="134"/>
    </row>
    <row r="30" spans="1:11" x14ac:dyDescent="0.3">
      <c r="A30" s="134">
        <v>3.3044999999999998E-2</v>
      </c>
      <c r="B30" s="134" t="s">
        <v>74</v>
      </c>
      <c r="C30" s="134"/>
    </row>
    <row r="31" spans="1:11" x14ac:dyDescent="0.3">
      <c r="A31" s="134">
        <v>1.9883999999999999E-2</v>
      </c>
      <c r="B31" s="134" t="s">
        <v>75</v>
      </c>
      <c r="C31" s="134"/>
    </row>
  </sheetData>
  <sortState xmlns:xlrd2="http://schemas.microsoft.com/office/spreadsheetml/2017/richdata2" ref="A11:J23">
    <sortCondition ref="B11:B23"/>
    <sortCondition ref="A11:A23"/>
  </sortState>
  <mergeCells count="8">
    <mergeCell ref="E9:G9"/>
    <mergeCell ref="H9:J9"/>
    <mergeCell ref="E24:F24"/>
    <mergeCell ref="H24:I24"/>
    <mergeCell ref="A1:J1"/>
    <mergeCell ref="A2:J2"/>
    <mergeCell ref="A3:J3"/>
    <mergeCell ref="A4:J4"/>
  </mergeCells>
  <pageMargins left="0.2" right="0.2" top="0.25" bottom="0.2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4BA9-7185-41D9-9427-3DF34D9AE6D0}">
  <sheetPr>
    <tabColor rgb="FF92D050"/>
    <pageSetUpPr fitToPage="1"/>
  </sheetPr>
  <dimension ref="A1:L35"/>
  <sheetViews>
    <sheetView zoomScaleNormal="100" zoomScaleSheetLayoutView="93" workbookViewId="0">
      <selection activeCell="G23" sqref="G23"/>
    </sheetView>
  </sheetViews>
  <sheetFormatPr defaultRowHeight="14.4" x14ac:dyDescent="0.3"/>
  <cols>
    <col min="1" max="1" width="30.88671875" customWidth="1"/>
    <col min="2" max="2" width="13.77734375" customWidth="1"/>
    <col min="3" max="3" width="11.44140625" bestFit="1" customWidth="1"/>
    <col min="4" max="4" width="10.5546875" bestFit="1" customWidth="1"/>
    <col min="5" max="5" width="10.6640625" customWidth="1"/>
    <col min="6" max="6" width="13.33203125" customWidth="1"/>
    <col min="7" max="7" width="13.77734375" customWidth="1"/>
    <col min="8" max="8" width="11.44140625" customWidth="1"/>
    <col min="9" max="9" width="12.44140625" style="1" bestFit="1" customWidth="1"/>
    <col min="10" max="10" width="15.6640625" customWidth="1"/>
    <col min="11" max="11" width="8" customWidth="1"/>
    <col min="12" max="12" width="28.44140625" bestFit="1" customWidth="1"/>
    <col min="16" max="16" width="65.44140625" bestFit="1" customWidth="1"/>
  </cols>
  <sheetData>
    <row r="1" spans="1:12" ht="18" x14ac:dyDescent="0.35">
      <c r="A1" s="185" t="s">
        <v>83</v>
      </c>
      <c r="B1" s="185"/>
      <c r="C1" s="185"/>
      <c r="D1" s="185"/>
      <c r="E1" s="185"/>
      <c r="F1" s="185"/>
      <c r="G1" s="185"/>
      <c r="H1" s="185"/>
      <c r="I1" s="185"/>
      <c r="J1" s="185"/>
      <c r="L1" s="65"/>
    </row>
    <row r="2" spans="1:12" ht="18" x14ac:dyDescent="0.35">
      <c r="A2" s="185" t="s">
        <v>35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2" ht="18" x14ac:dyDescent="0.35">
      <c r="A3" s="185" t="s">
        <v>37</v>
      </c>
      <c r="B3" s="185"/>
      <c r="C3" s="185"/>
      <c r="D3" s="185"/>
      <c r="E3" s="185"/>
      <c r="F3" s="185"/>
      <c r="G3" s="185"/>
      <c r="H3" s="185"/>
      <c r="I3" s="185"/>
      <c r="J3" s="185"/>
      <c r="L3" s="61"/>
    </row>
    <row r="4" spans="1:12" ht="18" x14ac:dyDescent="0.35">
      <c r="A4" s="185" t="s">
        <v>36</v>
      </c>
      <c r="B4" s="185"/>
      <c r="C4" s="185"/>
      <c r="D4" s="185"/>
      <c r="E4" s="185"/>
      <c r="F4" s="185"/>
      <c r="G4" s="185"/>
      <c r="H4" s="185"/>
      <c r="I4" s="185"/>
      <c r="J4" s="185"/>
      <c r="L4" s="63"/>
    </row>
    <row r="5" spans="1:12" ht="15" thickBot="1" x14ac:dyDescent="0.35">
      <c r="I5"/>
    </row>
    <row r="6" spans="1:12" x14ac:dyDescent="0.3">
      <c r="A6" s="4" t="str">
        <f>E26</f>
        <v>Normal Full Bill</v>
      </c>
      <c r="B6" s="25">
        <f>G26</f>
        <v>3812.33</v>
      </c>
      <c r="I6"/>
    </row>
    <row r="7" spans="1:12" x14ac:dyDescent="0.3">
      <c r="A7" s="5" t="str">
        <f>H26</f>
        <v>Community Solar Credit</v>
      </c>
      <c r="B7" s="23">
        <f>J26</f>
        <v>1830.5700000000002</v>
      </c>
      <c r="I7"/>
    </row>
    <row r="8" spans="1:12" ht="15" thickBot="1" x14ac:dyDescent="0.35">
      <c r="A8" s="6" t="s">
        <v>10</v>
      </c>
      <c r="B8" s="7">
        <f>B6-B7</f>
        <v>1981.7599999999998</v>
      </c>
      <c r="I8"/>
    </row>
    <row r="9" spans="1:12" ht="15" thickBot="1" x14ac:dyDescent="0.35">
      <c r="E9" s="186" t="s">
        <v>21</v>
      </c>
      <c r="F9" s="187"/>
      <c r="G9" s="188"/>
      <c r="H9" s="186" t="s">
        <v>9</v>
      </c>
      <c r="I9" s="187"/>
      <c r="J9" s="188"/>
    </row>
    <row r="10" spans="1:12" ht="29.4" thickBot="1" x14ac:dyDescent="0.35">
      <c r="A10" s="42" t="s">
        <v>0</v>
      </c>
      <c r="B10" s="40" t="s">
        <v>17</v>
      </c>
      <c r="C10" s="40" t="s">
        <v>11</v>
      </c>
      <c r="D10" s="40" t="s">
        <v>12</v>
      </c>
      <c r="E10" s="46" t="s">
        <v>41</v>
      </c>
      <c r="F10" s="40" t="s">
        <v>19</v>
      </c>
      <c r="G10" s="41" t="s">
        <v>20</v>
      </c>
      <c r="H10" s="45" t="s">
        <v>14</v>
      </c>
      <c r="I10" s="26" t="s">
        <v>3</v>
      </c>
      <c r="J10" s="27" t="s">
        <v>8</v>
      </c>
    </row>
    <row r="11" spans="1:12" x14ac:dyDescent="0.3">
      <c r="A11" s="43" t="s">
        <v>1</v>
      </c>
      <c r="B11" s="50" t="s">
        <v>15</v>
      </c>
      <c r="C11" s="52">
        <v>46296</v>
      </c>
      <c r="D11" s="52">
        <v>46326</v>
      </c>
      <c r="E11" s="30"/>
      <c r="F11" s="17">
        <v>4.6500000000000004</v>
      </c>
      <c r="G11" s="24">
        <v>4.6500000000000004</v>
      </c>
      <c r="H11" s="10"/>
      <c r="I11" s="21"/>
      <c r="J11" s="19" t="s">
        <v>13</v>
      </c>
    </row>
    <row r="12" spans="1:12" x14ac:dyDescent="0.3">
      <c r="A12" s="8" t="s">
        <v>23</v>
      </c>
      <c r="B12" s="47" t="s">
        <v>15</v>
      </c>
      <c r="C12" s="52">
        <f>$C$11</f>
        <v>46296</v>
      </c>
      <c r="D12" s="52">
        <f>$D$11</f>
        <v>46326</v>
      </c>
      <c r="E12" s="32">
        <v>20000</v>
      </c>
      <c r="F12" s="13">
        <v>3.1199999999999999E-4</v>
      </c>
      <c r="G12" s="9">
        <f t="shared" ref="G12:G25" si="0">ROUND(E12*F12,2)</f>
        <v>6.24</v>
      </c>
      <c r="H12" s="10"/>
      <c r="I12" s="11"/>
      <c r="J12" s="12" t="s">
        <v>13</v>
      </c>
    </row>
    <row r="13" spans="1:12" x14ac:dyDescent="0.3">
      <c r="A13" s="8" t="s">
        <v>6</v>
      </c>
      <c r="B13" s="47" t="s">
        <v>15</v>
      </c>
      <c r="C13" s="52">
        <f t="shared" ref="C13:C14" si="1">$C$11</f>
        <v>46296</v>
      </c>
      <c r="D13" s="52">
        <f t="shared" ref="D13:D14" si="2">$D$11</f>
        <v>46326</v>
      </c>
      <c r="E13" s="32">
        <v>20000</v>
      </c>
      <c r="F13" s="13">
        <v>8.4759999999999992E-3</v>
      </c>
      <c r="G13" s="9">
        <f t="shared" si="0"/>
        <v>169.52</v>
      </c>
      <c r="H13" s="10"/>
      <c r="I13" s="11"/>
      <c r="J13" s="12" t="s">
        <v>13</v>
      </c>
    </row>
    <row r="14" spans="1:12" x14ac:dyDescent="0.3">
      <c r="A14" s="8" t="s">
        <v>2</v>
      </c>
      <c r="B14" s="47" t="s">
        <v>15</v>
      </c>
      <c r="C14" s="52">
        <f t="shared" si="1"/>
        <v>46296</v>
      </c>
      <c r="D14" s="52">
        <f t="shared" si="2"/>
        <v>46326</v>
      </c>
      <c r="E14" s="32">
        <v>20000</v>
      </c>
      <c r="F14" s="13">
        <v>-4.2649999999999997E-3</v>
      </c>
      <c r="G14" s="9">
        <f t="shared" si="0"/>
        <v>-85.3</v>
      </c>
      <c r="H14" s="10"/>
      <c r="I14" s="11"/>
      <c r="J14" s="12" t="s">
        <v>13</v>
      </c>
    </row>
    <row r="15" spans="1:12" x14ac:dyDescent="0.3">
      <c r="A15" s="56" t="s">
        <v>48</v>
      </c>
      <c r="B15" s="57" t="s">
        <v>16</v>
      </c>
      <c r="C15" s="60">
        <f>$C$11</f>
        <v>46296</v>
      </c>
      <c r="D15" s="60">
        <f>$D$11</f>
        <v>46326</v>
      </c>
      <c r="E15" s="58">
        <v>20000</v>
      </c>
      <c r="F15" s="55">
        <v>0.124319</v>
      </c>
      <c r="G15" s="59">
        <f>ROUND(E15*F15,2)</f>
        <v>2486.38</v>
      </c>
      <c r="H15" s="58">
        <v>10000</v>
      </c>
      <c r="I15" s="54">
        <v>0.116595</v>
      </c>
      <c r="J15" s="20">
        <f t="shared" ref="J15:J25" si="3">ROUND(H15*I15,2)</f>
        <v>1165.95</v>
      </c>
    </row>
    <row r="16" spans="1:12" x14ac:dyDescent="0.3">
      <c r="A16" s="56" t="s">
        <v>4</v>
      </c>
      <c r="B16" s="57" t="s">
        <v>16</v>
      </c>
      <c r="C16" s="60">
        <f t="shared" ref="C16:C25" si="4">$C$11</f>
        <v>46296</v>
      </c>
      <c r="D16" s="60">
        <f t="shared" ref="D16:D25" si="5">$D$11</f>
        <v>46326</v>
      </c>
      <c r="E16" s="58">
        <v>20000</v>
      </c>
      <c r="F16" s="55">
        <v>2.1302999999999999E-2</v>
      </c>
      <c r="G16" s="59">
        <f t="shared" si="0"/>
        <v>426.06</v>
      </c>
      <c r="H16" s="58">
        <v>10000</v>
      </c>
      <c r="I16" s="54">
        <v>1.9979E-2</v>
      </c>
      <c r="J16" s="20">
        <f t="shared" si="3"/>
        <v>199.79</v>
      </c>
    </row>
    <row r="17" spans="1:11" x14ac:dyDescent="0.3">
      <c r="A17" s="14" t="s">
        <v>5</v>
      </c>
      <c r="B17" s="48" t="s">
        <v>16</v>
      </c>
      <c r="C17" s="60">
        <f t="shared" si="4"/>
        <v>46296</v>
      </c>
      <c r="D17" s="60">
        <f t="shared" si="5"/>
        <v>46326</v>
      </c>
      <c r="E17" s="58">
        <v>20000</v>
      </c>
      <c r="F17" s="18">
        <v>8.0400000000000003E-3</v>
      </c>
      <c r="G17" s="15">
        <f t="shared" si="0"/>
        <v>160.80000000000001</v>
      </c>
      <c r="H17" s="58">
        <v>10000</v>
      </c>
      <c r="I17" s="22">
        <v>7.5399999999999998E-3</v>
      </c>
      <c r="J17" s="20">
        <f t="shared" si="3"/>
        <v>75.400000000000006</v>
      </c>
      <c r="K17" s="44"/>
    </row>
    <row r="18" spans="1:11" x14ac:dyDescent="0.3">
      <c r="A18" s="14" t="s">
        <v>51</v>
      </c>
      <c r="B18" s="48" t="s">
        <v>16</v>
      </c>
      <c r="C18" s="60">
        <f t="shared" si="4"/>
        <v>46296</v>
      </c>
      <c r="D18" s="60">
        <f t="shared" si="5"/>
        <v>46326</v>
      </c>
      <c r="E18" s="58">
        <v>10</v>
      </c>
      <c r="F18" s="18">
        <v>0</v>
      </c>
      <c r="G18" s="15">
        <f t="shared" si="0"/>
        <v>0</v>
      </c>
      <c r="H18" s="58">
        <v>1000</v>
      </c>
      <c r="I18" s="22">
        <v>0</v>
      </c>
      <c r="J18" s="20">
        <f t="shared" si="3"/>
        <v>0</v>
      </c>
    </row>
    <row r="19" spans="1:11" x14ac:dyDescent="0.3">
      <c r="A19" s="14" t="s">
        <v>51</v>
      </c>
      <c r="B19" s="48" t="s">
        <v>16</v>
      </c>
      <c r="C19" s="60">
        <f t="shared" si="4"/>
        <v>46296</v>
      </c>
      <c r="D19" s="60">
        <f t="shared" si="5"/>
        <v>46326</v>
      </c>
      <c r="E19" s="58">
        <v>40</v>
      </c>
      <c r="F19" s="18">
        <v>8.3800000000000008</v>
      </c>
      <c r="G19" s="15">
        <f t="shared" si="0"/>
        <v>335.2</v>
      </c>
      <c r="H19" s="58">
        <v>9000</v>
      </c>
      <c r="I19" s="54">
        <v>1.9883999999999999E-2</v>
      </c>
      <c r="J19" s="20">
        <f t="shared" si="3"/>
        <v>178.96</v>
      </c>
      <c r="K19" t="s">
        <v>30</v>
      </c>
    </row>
    <row r="20" spans="1:11" x14ac:dyDescent="0.3">
      <c r="A20" s="14" t="s">
        <v>49</v>
      </c>
      <c r="B20" s="48" t="s">
        <v>16</v>
      </c>
      <c r="C20" s="60">
        <f t="shared" si="4"/>
        <v>46296</v>
      </c>
      <c r="D20" s="60">
        <f t="shared" si="5"/>
        <v>46326</v>
      </c>
      <c r="E20" s="58">
        <v>1000</v>
      </c>
      <c r="F20" s="18">
        <v>6.9662000000000002E-2</v>
      </c>
      <c r="G20" s="15">
        <f t="shared" si="0"/>
        <v>69.66</v>
      </c>
      <c r="H20" s="58">
        <v>1000</v>
      </c>
      <c r="I20" s="54">
        <v>1.5198E-2</v>
      </c>
      <c r="J20" s="20">
        <f t="shared" ref="J20" si="6">ROUND(H20*I20,2)</f>
        <v>15.2</v>
      </c>
      <c r="K20" t="s">
        <v>30</v>
      </c>
    </row>
    <row r="21" spans="1:11" x14ac:dyDescent="0.3">
      <c r="A21" s="14" t="s">
        <v>50</v>
      </c>
      <c r="B21" s="48" t="s">
        <v>16</v>
      </c>
      <c r="C21" s="60">
        <f t="shared" si="4"/>
        <v>46296</v>
      </c>
      <c r="D21" s="60">
        <f t="shared" si="5"/>
        <v>46326</v>
      </c>
      <c r="E21" s="58">
        <v>19000</v>
      </c>
      <c r="F21" s="18">
        <v>6.0210000000000003E-3</v>
      </c>
      <c r="G21" s="15">
        <f t="shared" si="0"/>
        <v>114.4</v>
      </c>
      <c r="H21" s="58">
        <v>9000</v>
      </c>
      <c r="I21" s="54">
        <v>1.5198E-2</v>
      </c>
      <c r="J21" s="20">
        <f t="shared" si="3"/>
        <v>136.78</v>
      </c>
      <c r="K21" t="s">
        <v>30</v>
      </c>
    </row>
    <row r="22" spans="1:11" x14ac:dyDescent="0.3">
      <c r="A22" s="14" t="s">
        <v>7</v>
      </c>
      <c r="B22" s="48" t="s">
        <v>16</v>
      </c>
      <c r="C22" s="60">
        <f t="shared" si="4"/>
        <v>46296</v>
      </c>
      <c r="D22" s="60">
        <f t="shared" si="5"/>
        <v>46326</v>
      </c>
      <c r="E22" s="58">
        <v>20000</v>
      </c>
      <c r="F22" s="18">
        <v>4.7289999999999997E-3</v>
      </c>
      <c r="G22" s="15">
        <f t="shared" si="0"/>
        <v>94.58</v>
      </c>
      <c r="H22" s="58">
        <v>10000</v>
      </c>
      <c r="I22" s="22">
        <v>4.4350000000000006E-3</v>
      </c>
      <c r="J22" s="20">
        <f t="shared" si="3"/>
        <v>44.35</v>
      </c>
    </row>
    <row r="23" spans="1:11" x14ac:dyDescent="0.3">
      <c r="A23" s="132" t="s">
        <v>71</v>
      </c>
      <c r="B23" s="133" t="s">
        <v>16</v>
      </c>
      <c r="C23" s="60">
        <f t="shared" si="4"/>
        <v>46296</v>
      </c>
      <c r="D23" s="60">
        <f t="shared" si="5"/>
        <v>46326</v>
      </c>
      <c r="E23" s="58">
        <v>20000</v>
      </c>
      <c r="F23" s="136">
        <v>3.5799999999999997E-4</v>
      </c>
      <c r="G23" s="15">
        <f t="shared" si="0"/>
        <v>7.16</v>
      </c>
      <c r="H23" s="58">
        <v>10000</v>
      </c>
      <c r="I23" s="33">
        <v>3.3599999999999998E-4</v>
      </c>
      <c r="J23" s="20">
        <f t="shared" si="3"/>
        <v>3.36</v>
      </c>
    </row>
    <row r="24" spans="1:11" x14ac:dyDescent="0.3">
      <c r="A24" s="132" t="s">
        <v>84</v>
      </c>
      <c r="B24" s="133" t="s">
        <v>16</v>
      </c>
      <c r="C24" s="60">
        <f t="shared" si="4"/>
        <v>46296</v>
      </c>
      <c r="D24" s="60">
        <f t="shared" si="5"/>
        <v>46326</v>
      </c>
      <c r="E24" s="58">
        <v>20000</v>
      </c>
      <c r="F24" s="136">
        <v>1.4799999999999999E-4</v>
      </c>
      <c r="G24" s="15">
        <f t="shared" ref="G24" si="7">ROUND(E24*F24,2)</f>
        <v>2.96</v>
      </c>
      <c r="H24" s="58">
        <v>10000</v>
      </c>
      <c r="I24" s="33">
        <v>1.3899999999999999E-4</v>
      </c>
      <c r="J24" s="20">
        <f t="shared" ref="J24" si="8">ROUND(H24*I24,2)</f>
        <v>1.39</v>
      </c>
    </row>
    <row r="25" spans="1:11" ht="15" thickBot="1" x14ac:dyDescent="0.35">
      <c r="A25" s="35" t="s">
        <v>68</v>
      </c>
      <c r="B25" s="49" t="s">
        <v>16</v>
      </c>
      <c r="C25" s="144">
        <f t="shared" si="4"/>
        <v>46296</v>
      </c>
      <c r="D25" s="145">
        <f t="shared" si="5"/>
        <v>46326</v>
      </c>
      <c r="E25" s="58">
        <v>20000</v>
      </c>
      <c r="F25" s="37">
        <v>1.0009999999999999E-3</v>
      </c>
      <c r="G25" s="38">
        <f t="shared" si="0"/>
        <v>20.02</v>
      </c>
      <c r="H25" s="58">
        <v>10000</v>
      </c>
      <c r="I25" s="33">
        <v>9.3899999999999995E-4</v>
      </c>
      <c r="J25" s="34">
        <f t="shared" si="3"/>
        <v>9.39</v>
      </c>
      <c r="K25" s="44"/>
    </row>
    <row r="26" spans="1:11" ht="15" thickBot="1" x14ac:dyDescent="0.35">
      <c r="A26" s="2"/>
      <c r="B26" s="3"/>
      <c r="C26" s="3"/>
      <c r="D26" s="3"/>
      <c r="E26" s="183" t="s">
        <v>21</v>
      </c>
      <c r="F26" s="184"/>
      <c r="G26" s="29">
        <f>SUM(G11:G25)</f>
        <v>3812.33</v>
      </c>
      <c r="H26" s="183" t="s">
        <v>22</v>
      </c>
      <c r="I26" s="184"/>
      <c r="J26" s="29">
        <f>SUM(J11:J25)</f>
        <v>1830.5700000000002</v>
      </c>
      <c r="K26" s="44"/>
    </row>
    <row r="27" spans="1:11" x14ac:dyDescent="0.3">
      <c r="I27"/>
    </row>
    <row r="28" spans="1:11" x14ac:dyDescent="0.3">
      <c r="F28" s="68"/>
      <c r="I28"/>
    </row>
    <row r="29" spans="1:11" x14ac:dyDescent="0.3">
      <c r="A29" s="66" t="s">
        <v>38</v>
      </c>
      <c r="F29" s="68"/>
      <c r="I29"/>
    </row>
    <row r="31" spans="1:11" x14ac:dyDescent="0.3">
      <c r="A31" s="134">
        <v>1.4963000000000001E-2</v>
      </c>
      <c r="B31" s="135" t="s">
        <v>72</v>
      </c>
    </row>
    <row r="32" spans="1:11" x14ac:dyDescent="0.3">
      <c r="A32" s="134">
        <v>1.5198E-2</v>
      </c>
      <c r="B32" s="135" t="s">
        <v>73</v>
      </c>
    </row>
    <row r="33" spans="1:2" x14ac:dyDescent="0.3">
      <c r="A33" s="134"/>
      <c r="B33" s="134"/>
    </row>
    <row r="34" spans="1:2" x14ac:dyDescent="0.3">
      <c r="A34" s="134">
        <v>3.3044999999999998E-2</v>
      </c>
      <c r="B34" s="134" t="s">
        <v>74</v>
      </c>
    </row>
    <row r="35" spans="1:2" x14ac:dyDescent="0.3">
      <c r="A35" s="134">
        <v>1.9883999999999999E-2</v>
      </c>
      <c r="B35" s="134" t="s">
        <v>75</v>
      </c>
    </row>
  </sheetData>
  <mergeCells count="8">
    <mergeCell ref="E26:F26"/>
    <mergeCell ref="H26:I26"/>
    <mergeCell ref="A1:J1"/>
    <mergeCell ref="A2:J2"/>
    <mergeCell ref="A3:J3"/>
    <mergeCell ref="A4:J4"/>
    <mergeCell ref="E9:G9"/>
    <mergeCell ref="H9:J9"/>
  </mergeCells>
  <pageMargins left="0.7" right="0.7" top="0.75" bottom="0.75" header="0.3" footer="0.3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A1:L35"/>
  <sheetViews>
    <sheetView showGridLines="0" zoomScaleNormal="100" zoomScaleSheetLayoutView="99" workbookViewId="0">
      <pane ySplit="4" topLeftCell="A5" activePane="bottomLeft" state="frozen"/>
      <selection activeCell="G15" sqref="G15"/>
      <selection pane="bottomLeft" activeCell="E29" sqref="E29"/>
    </sheetView>
  </sheetViews>
  <sheetFormatPr defaultRowHeight="14.4" x14ac:dyDescent="0.3"/>
  <cols>
    <col min="1" max="1" width="36.44140625" customWidth="1"/>
    <col min="2" max="2" width="13.5546875" customWidth="1"/>
    <col min="3" max="3" width="11.109375" customWidth="1"/>
    <col min="4" max="4" width="10.6640625" bestFit="1" customWidth="1"/>
    <col min="5" max="5" width="10.44140625" bestFit="1" customWidth="1"/>
    <col min="6" max="6" width="11.44140625" bestFit="1" customWidth="1"/>
    <col min="7" max="7" width="11.5546875" bestFit="1" customWidth="1"/>
    <col min="8" max="8" width="13" customWidth="1"/>
    <col min="9" max="9" width="12.44140625" style="1" bestFit="1" customWidth="1"/>
    <col min="10" max="10" width="12.77734375" bestFit="1" customWidth="1"/>
    <col min="11" max="11" width="2.77734375" customWidth="1"/>
    <col min="12" max="12" width="14" bestFit="1" customWidth="1"/>
    <col min="13" max="13" width="17.21875" customWidth="1"/>
    <col min="14" max="14" width="12.44140625" bestFit="1" customWidth="1"/>
    <col min="15" max="15" width="10.44140625" bestFit="1" customWidth="1"/>
  </cols>
  <sheetData>
    <row r="1" spans="1:12" ht="18" x14ac:dyDescent="0.35">
      <c r="A1" s="185" t="s">
        <v>79</v>
      </c>
      <c r="B1" s="185"/>
      <c r="C1" s="185"/>
      <c r="D1" s="185"/>
      <c r="E1" s="185"/>
      <c r="F1" s="185"/>
      <c r="G1" s="185"/>
      <c r="H1" s="185"/>
      <c r="I1" s="185"/>
      <c r="J1" s="185"/>
      <c r="L1" s="65"/>
    </row>
    <row r="2" spans="1:12" ht="18" x14ac:dyDescent="0.35">
      <c r="A2" s="185" t="s">
        <v>39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2" ht="18" x14ac:dyDescent="0.35">
      <c r="A3" s="185" t="s">
        <v>40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2" ht="18" x14ac:dyDescent="0.35">
      <c r="A4" s="185" t="s">
        <v>52</v>
      </c>
      <c r="B4" s="185"/>
      <c r="C4" s="185"/>
      <c r="D4" s="185"/>
      <c r="E4" s="185"/>
      <c r="F4" s="185"/>
      <c r="G4" s="185"/>
      <c r="H4" s="185"/>
      <c r="I4" s="185"/>
      <c r="J4" s="185"/>
    </row>
    <row r="5" spans="1:12" ht="15" thickBot="1" x14ac:dyDescent="0.35">
      <c r="I5"/>
    </row>
    <row r="6" spans="1:12" x14ac:dyDescent="0.3">
      <c r="A6" s="4" t="str">
        <f>E27</f>
        <v>Normal Full Bill</v>
      </c>
      <c r="B6" s="25">
        <f>G27</f>
        <v>45853</v>
      </c>
      <c r="I6"/>
    </row>
    <row r="7" spans="1:12" x14ac:dyDescent="0.3">
      <c r="A7" s="5" t="str">
        <f>H27</f>
        <v>Community Solar Credit</v>
      </c>
      <c r="B7" s="23">
        <f>J27</f>
        <v>4223.9399999999996</v>
      </c>
      <c r="I7"/>
    </row>
    <row r="8" spans="1:12" ht="15" thickBot="1" x14ac:dyDescent="0.35">
      <c r="A8" s="6" t="s">
        <v>10</v>
      </c>
      <c r="B8" s="7">
        <f>B6-B7</f>
        <v>41629.06</v>
      </c>
      <c r="I8"/>
      <c r="K8" t="s">
        <v>24</v>
      </c>
    </row>
    <row r="9" spans="1:12" ht="15" thickBot="1" x14ac:dyDescent="0.35">
      <c r="E9" s="186" t="s">
        <v>21</v>
      </c>
      <c r="F9" s="187"/>
      <c r="G9" s="188"/>
      <c r="H9" s="186" t="s">
        <v>9</v>
      </c>
      <c r="I9" s="187"/>
      <c r="J9" s="188"/>
    </row>
    <row r="10" spans="1:12" ht="29.4" thickBot="1" x14ac:dyDescent="0.35">
      <c r="A10" s="42" t="s">
        <v>0</v>
      </c>
      <c r="B10" s="40" t="s">
        <v>17</v>
      </c>
      <c r="C10" s="40" t="s">
        <v>11</v>
      </c>
      <c r="D10" s="40" t="s">
        <v>12</v>
      </c>
      <c r="E10" s="46" t="s">
        <v>41</v>
      </c>
      <c r="F10" s="40" t="s">
        <v>19</v>
      </c>
      <c r="G10" s="41" t="s">
        <v>20</v>
      </c>
      <c r="H10" s="45" t="s">
        <v>14</v>
      </c>
      <c r="I10" s="26" t="s">
        <v>3</v>
      </c>
      <c r="J10" s="27" t="s">
        <v>8</v>
      </c>
    </row>
    <row r="11" spans="1:12" x14ac:dyDescent="0.3">
      <c r="A11" s="8" t="s">
        <v>1</v>
      </c>
      <c r="B11" s="47" t="s">
        <v>15</v>
      </c>
      <c r="C11" s="52">
        <v>46296</v>
      </c>
      <c r="D11" s="52">
        <v>46326</v>
      </c>
      <c r="E11" s="30"/>
      <c r="F11" s="21">
        <v>64.790000000000006</v>
      </c>
      <c r="G11" s="72">
        <v>64.790000000000006</v>
      </c>
      <c r="H11" s="73"/>
      <c r="I11" s="21"/>
      <c r="J11" s="19" t="s">
        <v>13</v>
      </c>
    </row>
    <row r="12" spans="1:12" x14ac:dyDescent="0.3">
      <c r="A12" s="43" t="s">
        <v>25</v>
      </c>
      <c r="B12" s="50" t="s">
        <v>15</v>
      </c>
      <c r="C12" s="52">
        <f>$C$11</f>
        <v>46296</v>
      </c>
      <c r="D12" s="52">
        <f>$D$11</f>
        <v>46326</v>
      </c>
      <c r="E12" s="69" t="s">
        <v>85</v>
      </c>
      <c r="F12" s="70">
        <v>0.72504999999999997</v>
      </c>
      <c r="G12" s="12">
        <f>ROUND(E14*(D12-C12+1)*F12,2)</f>
        <v>16857.41</v>
      </c>
      <c r="H12" s="71"/>
      <c r="I12" s="70"/>
      <c r="J12" s="19" t="s">
        <v>13</v>
      </c>
    </row>
    <row r="13" spans="1:12" x14ac:dyDescent="0.3">
      <c r="A13" s="8" t="s">
        <v>53</v>
      </c>
      <c r="B13" s="47" t="s">
        <v>15</v>
      </c>
      <c r="C13" s="52">
        <f t="shared" ref="C13:C17" si="0">$C$11</f>
        <v>46296</v>
      </c>
      <c r="D13" s="52">
        <f t="shared" ref="D13:D17" si="1">$D$11</f>
        <v>46326</v>
      </c>
      <c r="E13" s="36">
        <v>300</v>
      </c>
      <c r="F13" s="11">
        <v>0.44</v>
      </c>
      <c r="G13" s="12">
        <f t="shared" ref="G13:G26" si="2">ROUND(E13*F13,2)</f>
        <v>132</v>
      </c>
      <c r="H13" s="10"/>
      <c r="I13" s="11"/>
      <c r="J13" s="19" t="s">
        <v>13</v>
      </c>
    </row>
    <row r="14" spans="1:12" x14ac:dyDescent="0.3">
      <c r="A14" s="8" t="s">
        <v>51</v>
      </c>
      <c r="B14" s="47" t="s">
        <v>15</v>
      </c>
      <c r="C14" s="52">
        <f t="shared" si="0"/>
        <v>46296</v>
      </c>
      <c r="D14" s="52">
        <f t="shared" si="1"/>
        <v>46326</v>
      </c>
      <c r="E14" s="36">
        <v>750</v>
      </c>
      <c r="F14" s="11">
        <v>6.33</v>
      </c>
      <c r="G14" s="12">
        <f t="shared" si="2"/>
        <v>4747.5</v>
      </c>
      <c r="H14" s="10"/>
      <c r="I14" s="11"/>
      <c r="J14" s="19" t="s">
        <v>13</v>
      </c>
    </row>
    <row r="15" spans="1:12" x14ac:dyDescent="0.3">
      <c r="A15" s="8" t="s">
        <v>23</v>
      </c>
      <c r="B15" s="47" t="s">
        <v>15</v>
      </c>
      <c r="C15" s="52">
        <f t="shared" si="0"/>
        <v>46296</v>
      </c>
      <c r="D15" s="52">
        <f t="shared" si="1"/>
        <v>46326</v>
      </c>
      <c r="E15" s="36">
        <v>300000</v>
      </c>
      <c r="F15" s="11">
        <v>2.9599999999999998E-4</v>
      </c>
      <c r="G15" s="12">
        <f t="shared" si="2"/>
        <v>88.8</v>
      </c>
      <c r="H15" s="10"/>
      <c r="I15" s="11"/>
      <c r="J15" s="19" t="s">
        <v>13</v>
      </c>
    </row>
    <row r="16" spans="1:12" x14ac:dyDescent="0.3">
      <c r="A16" s="8" t="s">
        <v>6</v>
      </c>
      <c r="B16" s="47" t="s">
        <v>15</v>
      </c>
      <c r="C16" s="52">
        <f t="shared" si="0"/>
        <v>46296</v>
      </c>
      <c r="D16" s="52">
        <f t="shared" si="1"/>
        <v>46326</v>
      </c>
      <c r="E16" s="36">
        <v>300000</v>
      </c>
      <c r="F16" s="11">
        <v>8.4759999999999992E-3</v>
      </c>
      <c r="G16" s="12">
        <f t="shared" si="2"/>
        <v>2542.8000000000002</v>
      </c>
      <c r="H16" s="10"/>
      <c r="I16" s="11"/>
      <c r="J16" s="19" t="s">
        <v>13</v>
      </c>
    </row>
    <row r="17" spans="1:11" x14ac:dyDescent="0.3">
      <c r="A17" s="8" t="s">
        <v>2</v>
      </c>
      <c r="B17" s="47" t="s">
        <v>15</v>
      </c>
      <c r="C17" s="52">
        <f t="shared" si="0"/>
        <v>46296</v>
      </c>
      <c r="D17" s="52">
        <f t="shared" si="1"/>
        <v>46326</v>
      </c>
      <c r="E17" s="36">
        <v>300000</v>
      </c>
      <c r="F17" s="11">
        <v>-4.2649999999999997E-3</v>
      </c>
      <c r="G17" s="12">
        <f t="shared" si="2"/>
        <v>-1279.5</v>
      </c>
      <c r="H17" s="10"/>
      <c r="I17" s="11"/>
      <c r="J17" s="19" t="s">
        <v>13</v>
      </c>
    </row>
    <row r="18" spans="1:11" x14ac:dyDescent="0.3">
      <c r="A18" s="14" t="s">
        <v>28</v>
      </c>
      <c r="B18" s="48" t="s">
        <v>16</v>
      </c>
      <c r="C18" s="51">
        <f>$C$11</f>
        <v>46296</v>
      </c>
      <c r="D18" s="51">
        <f>$D$11</f>
        <v>46326</v>
      </c>
      <c r="E18" s="53">
        <v>300000</v>
      </c>
      <c r="F18" s="54">
        <v>5.3733999999999997E-2</v>
      </c>
      <c r="G18" s="28">
        <f>ROUND(E18*F18,2)</f>
        <v>16120.2</v>
      </c>
      <c r="H18" s="16">
        <v>60000</v>
      </c>
      <c r="I18" s="54">
        <v>5.0395000000000002E-2</v>
      </c>
      <c r="J18" s="20">
        <f>ROUND(H18*I18,2)</f>
        <v>3023.7</v>
      </c>
      <c r="K18" s="44" t="s">
        <v>30</v>
      </c>
    </row>
    <row r="19" spans="1:11" x14ac:dyDescent="0.3">
      <c r="A19" s="14" t="s">
        <v>4</v>
      </c>
      <c r="B19" s="48" t="s">
        <v>16</v>
      </c>
      <c r="C19" s="51">
        <f t="shared" ref="C19:C25" si="3">$C$11</f>
        <v>46296</v>
      </c>
      <c r="D19" s="51">
        <f t="shared" ref="D19:D25" si="4">$D$11</f>
        <v>46326</v>
      </c>
      <c r="E19" s="53">
        <v>300000</v>
      </c>
      <c r="F19" s="22">
        <v>1.2193000000000001E-2</v>
      </c>
      <c r="G19" s="28">
        <f t="shared" si="2"/>
        <v>3657.9</v>
      </c>
      <c r="H19" s="16">
        <v>60000</v>
      </c>
      <c r="I19" s="33">
        <v>1.1435000000000001E-2</v>
      </c>
      <c r="J19" s="20">
        <f t="shared" ref="J19:J24" si="5">ROUND(H19*I19,2)</f>
        <v>686.1</v>
      </c>
      <c r="K19" s="44"/>
    </row>
    <row r="20" spans="1:11" x14ac:dyDescent="0.3">
      <c r="A20" s="14" t="s">
        <v>5</v>
      </c>
      <c r="B20" s="48" t="s">
        <v>16</v>
      </c>
      <c r="C20" s="51">
        <f t="shared" si="3"/>
        <v>46296</v>
      </c>
      <c r="D20" s="51">
        <f t="shared" si="4"/>
        <v>46326</v>
      </c>
      <c r="E20" s="53">
        <v>300000</v>
      </c>
      <c r="F20" s="22">
        <v>1.7699999999999999E-4</v>
      </c>
      <c r="G20" s="28">
        <f t="shared" si="2"/>
        <v>53.1</v>
      </c>
      <c r="H20" s="16">
        <v>60000</v>
      </c>
      <c r="I20" s="22">
        <v>1.66E-4</v>
      </c>
      <c r="J20" s="20">
        <f t="shared" si="5"/>
        <v>9.9600000000000009</v>
      </c>
      <c r="K20" s="44"/>
    </row>
    <row r="21" spans="1:11" x14ac:dyDescent="0.3">
      <c r="A21" s="14" t="s">
        <v>26</v>
      </c>
      <c r="B21" s="48" t="s">
        <v>16</v>
      </c>
      <c r="C21" s="51">
        <f t="shared" si="3"/>
        <v>46296</v>
      </c>
      <c r="D21" s="51">
        <f t="shared" si="4"/>
        <v>46326</v>
      </c>
      <c r="E21" s="53">
        <v>300000</v>
      </c>
      <c r="F21" s="54">
        <v>1.6000000000000001E-4</v>
      </c>
      <c r="G21" s="28">
        <f>ROUND(E21*F21,2)</f>
        <v>48</v>
      </c>
      <c r="H21" s="16">
        <v>60000</v>
      </c>
      <c r="I21" s="22">
        <v>1.4999999999999999E-4</v>
      </c>
      <c r="J21" s="20">
        <f t="shared" si="5"/>
        <v>9</v>
      </c>
      <c r="K21" s="44"/>
    </row>
    <row r="22" spans="1:11" x14ac:dyDescent="0.3">
      <c r="A22" s="14" t="s">
        <v>54</v>
      </c>
      <c r="B22" s="48" t="s">
        <v>16</v>
      </c>
      <c r="C22" s="51">
        <f t="shared" si="3"/>
        <v>46296</v>
      </c>
      <c r="D22" s="51">
        <f t="shared" si="4"/>
        <v>46326</v>
      </c>
      <c r="E22" s="53">
        <v>300000</v>
      </c>
      <c r="F22" s="22">
        <v>3.7130000000000002E-3</v>
      </c>
      <c r="G22" s="28">
        <f t="shared" si="2"/>
        <v>1113.9000000000001</v>
      </c>
      <c r="H22" s="16">
        <v>60000</v>
      </c>
      <c r="I22" s="54">
        <v>3.4819999999999999E-3</v>
      </c>
      <c r="J22" s="20">
        <f t="shared" si="5"/>
        <v>208.92</v>
      </c>
      <c r="K22" s="44"/>
    </row>
    <row r="23" spans="1:11" x14ac:dyDescent="0.3">
      <c r="A23" s="14" t="s">
        <v>7</v>
      </c>
      <c r="B23" s="48" t="s">
        <v>16</v>
      </c>
      <c r="C23" s="51">
        <f t="shared" si="3"/>
        <v>46296</v>
      </c>
      <c r="D23" s="51">
        <f t="shared" si="4"/>
        <v>46326</v>
      </c>
      <c r="E23" s="53">
        <v>300000</v>
      </c>
      <c r="F23" s="22">
        <v>4.7289999999999997E-3</v>
      </c>
      <c r="G23" s="28">
        <f t="shared" si="2"/>
        <v>1418.7</v>
      </c>
      <c r="H23" s="16">
        <v>60000</v>
      </c>
      <c r="I23" s="22">
        <v>4.4350000000000006E-3</v>
      </c>
      <c r="J23" s="20">
        <f t="shared" si="5"/>
        <v>266.10000000000002</v>
      </c>
      <c r="K23" s="44"/>
    </row>
    <row r="24" spans="1:11" x14ac:dyDescent="0.3">
      <c r="A24" s="132" t="s">
        <v>71</v>
      </c>
      <c r="B24" s="133" t="s">
        <v>16</v>
      </c>
      <c r="C24" s="51">
        <f t="shared" si="3"/>
        <v>46296</v>
      </c>
      <c r="D24" s="51">
        <f t="shared" si="4"/>
        <v>46326</v>
      </c>
      <c r="E24" s="53">
        <v>300000</v>
      </c>
      <c r="F24" s="33">
        <v>3.5799999999999997E-4</v>
      </c>
      <c r="G24" s="28">
        <f t="shared" si="2"/>
        <v>107.4</v>
      </c>
      <c r="H24" s="16">
        <v>60000</v>
      </c>
      <c r="I24" s="33">
        <v>3.3599999999999998E-4</v>
      </c>
      <c r="J24" s="20">
        <f t="shared" si="5"/>
        <v>20.16</v>
      </c>
      <c r="K24" s="44"/>
    </row>
    <row r="25" spans="1:11" x14ac:dyDescent="0.3">
      <c r="A25" s="8" t="s">
        <v>84</v>
      </c>
      <c r="B25" s="47" t="s">
        <v>15</v>
      </c>
      <c r="C25" s="52">
        <f t="shared" si="3"/>
        <v>46296</v>
      </c>
      <c r="D25" s="52">
        <f t="shared" si="4"/>
        <v>46326</v>
      </c>
      <c r="E25" s="36">
        <v>750</v>
      </c>
      <c r="F25" s="11">
        <v>0.03</v>
      </c>
      <c r="G25" s="12">
        <f t="shared" ref="G25" si="6">ROUND(E25*F25,2)</f>
        <v>22.5</v>
      </c>
      <c r="H25" s="10"/>
      <c r="I25" s="11"/>
      <c r="J25" s="19"/>
      <c r="K25" s="44"/>
    </row>
    <row r="26" spans="1:11" ht="15" thickBot="1" x14ac:dyDescent="0.35">
      <c r="A26" s="8" t="s">
        <v>68</v>
      </c>
      <c r="B26" s="47" t="s">
        <v>15</v>
      </c>
      <c r="C26" s="52">
        <f>$C$11</f>
        <v>46296</v>
      </c>
      <c r="D26" s="52">
        <f>$D$11</f>
        <v>46326</v>
      </c>
      <c r="E26" s="36">
        <v>750</v>
      </c>
      <c r="F26" s="11">
        <v>0.21</v>
      </c>
      <c r="G26" s="12">
        <f t="shared" si="2"/>
        <v>157.5</v>
      </c>
      <c r="H26" s="10"/>
      <c r="I26" s="11"/>
      <c r="J26" s="19"/>
      <c r="K26" s="44"/>
    </row>
    <row r="27" spans="1:11" ht="15" thickBot="1" x14ac:dyDescent="0.35">
      <c r="A27" s="2"/>
      <c r="B27" s="3"/>
      <c r="C27" s="3"/>
      <c r="D27" s="3"/>
      <c r="E27" s="183" t="s">
        <v>21</v>
      </c>
      <c r="F27" s="184"/>
      <c r="G27" s="29">
        <f>SUM(G11:G26)</f>
        <v>45853</v>
      </c>
      <c r="H27" s="183" t="s">
        <v>22</v>
      </c>
      <c r="I27" s="184"/>
      <c r="J27" s="29">
        <f>SUM(J11:J26)</f>
        <v>4223.9399999999996</v>
      </c>
      <c r="K27" s="44"/>
    </row>
    <row r="28" spans="1:11" x14ac:dyDescent="0.3">
      <c r="J28" s="39"/>
    </row>
    <row r="29" spans="1:11" x14ac:dyDescent="0.3">
      <c r="A29" s="66" t="s">
        <v>31</v>
      </c>
      <c r="J29" s="39"/>
    </row>
    <row r="30" spans="1:11" x14ac:dyDescent="0.3">
      <c r="A30" s="134" t="s">
        <v>76</v>
      </c>
      <c r="B30" s="134"/>
    </row>
    <row r="31" spans="1:11" x14ac:dyDescent="0.3">
      <c r="A31" s="134">
        <v>5.0395000000000002E-2</v>
      </c>
      <c r="B31" s="134" t="s">
        <v>78</v>
      </c>
    </row>
    <row r="32" spans="1:11" x14ac:dyDescent="0.3">
      <c r="A32" s="134">
        <v>1.5278999999999999E-2</v>
      </c>
      <c r="B32" s="134" t="s">
        <v>65</v>
      </c>
    </row>
    <row r="33" spans="1:2" x14ac:dyDescent="0.3">
      <c r="A33" s="134">
        <v>1.3997000000000001E-2</v>
      </c>
      <c r="B33" s="134" t="s">
        <v>66</v>
      </c>
    </row>
    <row r="34" spans="1:2" x14ac:dyDescent="0.3">
      <c r="A34" s="134">
        <v>2.5500000000000002E-4</v>
      </c>
      <c r="B34" s="134" t="s">
        <v>77</v>
      </c>
    </row>
    <row r="35" spans="1:2" x14ac:dyDescent="0.3">
      <c r="A35">
        <v>6.7999999999999999E-5</v>
      </c>
      <c r="B35" t="s">
        <v>86</v>
      </c>
    </row>
  </sheetData>
  <sortState xmlns:xlrd2="http://schemas.microsoft.com/office/spreadsheetml/2017/richdata2" ref="A12:J26">
    <sortCondition ref="B12:B26"/>
    <sortCondition ref="A12:A26"/>
  </sortState>
  <mergeCells count="8">
    <mergeCell ref="E9:G9"/>
    <mergeCell ref="H9:J9"/>
    <mergeCell ref="E27:F27"/>
    <mergeCell ref="H27:I27"/>
    <mergeCell ref="A1:J1"/>
    <mergeCell ref="A2:J2"/>
    <mergeCell ref="A3:J3"/>
    <mergeCell ref="A4:J4"/>
  </mergeCells>
  <pageMargins left="0.2" right="0.2" top="0.25" bottom="0.25" header="0.3" footer="0.3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0214-F743-4647-9163-C187A17FC420}">
  <sheetPr>
    <tabColor rgb="FF92D050"/>
  </sheetPr>
  <dimension ref="A5:L40"/>
  <sheetViews>
    <sheetView workbookViewId="0">
      <selection activeCell="F35" sqref="F35"/>
    </sheetView>
  </sheetViews>
  <sheetFormatPr defaultRowHeight="14.4" x14ac:dyDescent="0.3"/>
  <cols>
    <col min="1" max="1" width="2" customWidth="1"/>
    <col min="2" max="2" width="31.88671875" customWidth="1"/>
    <col min="3" max="3" width="11.109375" customWidth="1"/>
    <col min="4" max="4" width="11.88671875" customWidth="1"/>
    <col min="5" max="5" width="12.33203125" customWidth="1"/>
    <col min="6" max="6" width="11.21875" customWidth="1"/>
    <col min="7" max="8" width="12.88671875" bestFit="1" customWidth="1"/>
    <col min="9" max="9" width="11" customWidth="1"/>
    <col min="10" max="10" width="12.109375" customWidth="1"/>
    <col min="11" max="11" width="10.33203125" customWidth="1"/>
    <col min="12" max="12" width="9.109375" customWidth="1"/>
  </cols>
  <sheetData>
    <row r="5" spans="1:12" ht="15.6" x14ac:dyDescent="0.3">
      <c r="A5" s="189" t="s">
        <v>79</v>
      </c>
      <c r="B5" s="189"/>
      <c r="C5" s="189"/>
      <c r="D5" s="189"/>
      <c r="E5" s="189"/>
      <c r="F5" s="189"/>
      <c r="G5" s="189"/>
      <c r="H5" s="189"/>
      <c r="I5" s="189"/>
      <c r="J5" s="189"/>
      <c r="K5" s="80"/>
      <c r="L5" s="80"/>
    </row>
    <row r="6" spans="1:12" ht="15.6" x14ac:dyDescent="0.3">
      <c r="A6" s="189" t="s">
        <v>58</v>
      </c>
      <c r="B6" s="189"/>
      <c r="C6" s="189"/>
      <c r="D6" s="189"/>
      <c r="E6" s="189"/>
      <c r="F6" s="189"/>
      <c r="G6" s="189"/>
      <c r="H6" s="189"/>
      <c r="I6" s="189"/>
      <c r="J6" s="189"/>
      <c r="K6" s="80"/>
      <c r="L6" s="80"/>
    </row>
    <row r="7" spans="1:12" ht="15.6" x14ac:dyDescent="0.3">
      <c r="A7" s="189" t="s">
        <v>59</v>
      </c>
      <c r="B7" s="189"/>
      <c r="C7" s="189"/>
      <c r="D7" s="189"/>
      <c r="E7" s="189"/>
      <c r="F7" s="189"/>
      <c r="G7" s="189"/>
      <c r="H7" s="189"/>
      <c r="I7" s="189"/>
      <c r="J7" s="189"/>
      <c r="K7" s="80"/>
      <c r="L7" s="80"/>
    </row>
    <row r="8" spans="1:12" ht="15.6" x14ac:dyDescent="0.3">
      <c r="A8" s="189" t="s">
        <v>52</v>
      </c>
      <c r="B8" s="189"/>
      <c r="C8" s="189"/>
      <c r="D8" s="189"/>
      <c r="E8" s="189"/>
      <c r="F8" s="189"/>
      <c r="G8" s="189"/>
      <c r="H8" s="189"/>
      <c r="I8" s="189"/>
      <c r="J8" s="189"/>
      <c r="K8" s="80"/>
      <c r="L8" s="80"/>
    </row>
    <row r="9" spans="1:12" x14ac:dyDescent="0.3">
      <c r="A9" s="80"/>
      <c r="B9" s="80"/>
      <c r="C9" s="80"/>
      <c r="D9" s="80"/>
      <c r="E9" s="81"/>
      <c r="F9" s="80"/>
      <c r="G9" s="80"/>
      <c r="H9" s="82"/>
      <c r="I9" s="82"/>
      <c r="J9" s="82"/>
      <c r="K9" s="80"/>
      <c r="L9" s="80"/>
    </row>
    <row r="10" spans="1:12" x14ac:dyDescent="0.3">
      <c r="A10" s="83" t="s">
        <v>21</v>
      </c>
      <c r="B10" s="83"/>
      <c r="C10" s="84">
        <f>H31</f>
        <v>45853</v>
      </c>
      <c r="D10" s="80"/>
      <c r="E10" s="81"/>
      <c r="F10" s="80"/>
      <c r="G10" s="80"/>
      <c r="H10" s="82"/>
      <c r="I10" s="82"/>
      <c r="J10" s="82"/>
      <c r="K10" s="80"/>
      <c r="L10" s="80"/>
    </row>
    <row r="11" spans="1:12" x14ac:dyDescent="0.3">
      <c r="A11" s="83" t="s">
        <v>22</v>
      </c>
      <c r="B11" s="83"/>
      <c r="C11" s="85">
        <f>K31</f>
        <v>5083.1400000000003</v>
      </c>
      <c r="D11" s="80"/>
      <c r="E11" s="81"/>
      <c r="F11" s="80"/>
      <c r="G11" s="80"/>
      <c r="H11" s="82"/>
      <c r="I11" s="82"/>
      <c r="J11" s="82"/>
      <c r="K11" s="80"/>
      <c r="L11" s="80"/>
    </row>
    <row r="12" spans="1:12" ht="15" thickBot="1" x14ac:dyDescent="0.35">
      <c r="A12" s="83" t="s">
        <v>10</v>
      </c>
      <c r="B12" s="83"/>
      <c r="C12" s="84">
        <f>C10-C11</f>
        <v>40769.86</v>
      </c>
      <c r="D12" s="80"/>
      <c r="E12" s="81"/>
      <c r="F12" s="80"/>
      <c r="G12" s="80"/>
      <c r="H12" s="82"/>
      <c r="I12" s="82"/>
      <c r="J12" s="82"/>
      <c r="K12" s="80"/>
      <c r="L12" s="80"/>
    </row>
    <row r="13" spans="1:12" ht="15" thickBot="1" x14ac:dyDescent="0.35">
      <c r="A13" s="80"/>
      <c r="B13" s="80"/>
      <c r="C13" s="80"/>
      <c r="D13" s="80"/>
      <c r="E13" s="80"/>
      <c r="F13" s="190" t="s">
        <v>21</v>
      </c>
      <c r="G13" s="191"/>
      <c r="H13" s="192"/>
      <c r="I13" s="190" t="s">
        <v>9</v>
      </c>
      <c r="J13" s="191"/>
      <c r="K13" s="192"/>
      <c r="L13" s="80"/>
    </row>
    <row r="14" spans="1:12" ht="27.6" x14ac:dyDescent="0.3">
      <c r="A14" s="86"/>
      <c r="B14" s="87" t="s">
        <v>0</v>
      </c>
      <c r="C14" s="87" t="s">
        <v>60</v>
      </c>
      <c r="D14" s="88" t="s">
        <v>11</v>
      </c>
      <c r="E14" s="89" t="s">
        <v>12</v>
      </c>
      <c r="F14" s="90" t="s">
        <v>61</v>
      </c>
      <c r="G14" s="91" t="s">
        <v>19</v>
      </c>
      <c r="H14" s="92" t="s">
        <v>20</v>
      </c>
      <c r="I14" s="90" t="s">
        <v>62</v>
      </c>
      <c r="J14" s="93" t="s">
        <v>63</v>
      </c>
      <c r="K14" s="92" t="s">
        <v>8</v>
      </c>
      <c r="L14" s="80"/>
    </row>
    <row r="15" spans="1:12" x14ac:dyDescent="0.3">
      <c r="A15" s="80"/>
      <c r="B15" s="94" t="s">
        <v>1</v>
      </c>
      <c r="C15" s="95" t="s">
        <v>15</v>
      </c>
      <c r="D15" s="96">
        <v>46296</v>
      </c>
      <c r="E15" s="97">
        <v>46326</v>
      </c>
      <c r="F15" s="98"/>
      <c r="G15" s="99">
        <v>64.790000000000006</v>
      </c>
      <c r="H15" s="100">
        <f>G15</f>
        <v>64.790000000000006</v>
      </c>
      <c r="I15" s="98"/>
      <c r="J15" s="101"/>
      <c r="K15" s="102"/>
      <c r="L15" s="80"/>
    </row>
    <row r="16" spans="1:12" x14ac:dyDescent="0.3">
      <c r="A16" s="80"/>
      <c r="B16" s="94" t="s">
        <v>25</v>
      </c>
      <c r="C16" s="95" t="s">
        <v>15</v>
      </c>
      <c r="D16" s="96">
        <f>$D$15</f>
        <v>46296</v>
      </c>
      <c r="E16" s="97">
        <f>$E$15</f>
        <v>46326</v>
      </c>
      <c r="F16" s="103" t="s">
        <v>85</v>
      </c>
      <c r="G16" s="104">
        <v>0.72504999999999997</v>
      </c>
      <c r="H16" s="100">
        <f>ROUND(F26*(E16-D16+1)*G16,2)</f>
        <v>16857.41</v>
      </c>
      <c r="I16" s="98"/>
      <c r="J16" s="101"/>
      <c r="K16" s="102"/>
      <c r="L16" s="80"/>
    </row>
    <row r="17" spans="1:12" x14ac:dyDescent="0.3">
      <c r="A17" s="80"/>
      <c r="B17" s="94" t="s">
        <v>53</v>
      </c>
      <c r="C17" s="95" t="s">
        <v>15</v>
      </c>
      <c r="D17" s="96">
        <f t="shared" ref="D17:D20" si="0">$D$15</f>
        <v>46296</v>
      </c>
      <c r="E17" s="97">
        <f t="shared" ref="E17:E20" si="1">$E$15</f>
        <v>46326</v>
      </c>
      <c r="F17" s="98">
        <v>300</v>
      </c>
      <c r="G17" s="99">
        <v>0.44</v>
      </c>
      <c r="H17" s="100">
        <f>ROUND(F17*G17,2)</f>
        <v>132</v>
      </c>
      <c r="I17" s="98"/>
      <c r="J17" s="101"/>
      <c r="K17" s="102"/>
      <c r="L17" s="80"/>
    </row>
    <row r="18" spans="1:12" x14ac:dyDescent="0.3">
      <c r="A18" s="80"/>
      <c r="B18" s="94" t="s">
        <v>23</v>
      </c>
      <c r="C18" s="95" t="s">
        <v>15</v>
      </c>
      <c r="D18" s="96">
        <f t="shared" si="0"/>
        <v>46296</v>
      </c>
      <c r="E18" s="97">
        <f t="shared" si="1"/>
        <v>46326</v>
      </c>
      <c r="F18" s="105">
        <v>300000</v>
      </c>
      <c r="G18" s="106">
        <v>2.9599999999999998E-4</v>
      </c>
      <c r="H18" s="107">
        <f>ROUND(F18*G18,2)</f>
        <v>88.8</v>
      </c>
      <c r="I18" s="98"/>
      <c r="J18" s="101"/>
      <c r="K18" s="102"/>
      <c r="L18" s="80"/>
    </row>
    <row r="19" spans="1:12" x14ac:dyDescent="0.3">
      <c r="A19" s="80"/>
      <c r="B19" s="94" t="s">
        <v>6</v>
      </c>
      <c r="C19" s="95" t="s">
        <v>15</v>
      </c>
      <c r="D19" s="96">
        <f t="shared" si="0"/>
        <v>46296</v>
      </c>
      <c r="E19" s="97">
        <f t="shared" si="1"/>
        <v>46326</v>
      </c>
      <c r="F19" s="108">
        <v>300000</v>
      </c>
      <c r="G19" s="104">
        <v>8.4759999999999992E-3</v>
      </c>
      <c r="H19" s="107">
        <f t="shared" ref="H19:H30" si="2">ROUND(F19*G19,2)</f>
        <v>2542.8000000000002</v>
      </c>
      <c r="I19" s="98"/>
      <c r="J19" s="101"/>
      <c r="K19" s="102"/>
      <c r="L19" s="80"/>
    </row>
    <row r="20" spans="1:12" x14ac:dyDescent="0.3">
      <c r="A20" s="80"/>
      <c r="B20" s="94" t="s">
        <v>2</v>
      </c>
      <c r="C20" s="95" t="s">
        <v>15</v>
      </c>
      <c r="D20" s="96">
        <f t="shared" si="0"/>
        <v>46296</v>
      </c>
      <c r="E20" s="97">
        <f t="shared" si="1"/>
        <v>46326</v>
      </c>
      <c r="F20" s="105">
        <v>300000</v>
      </c>
      <c r="G20" s="104">
        <v>-4.2649999999999997E-3</v>
      </c>
      <c r="H20" s="107">
        <f t="shared" si="2"/>
        <v>-1279.5</v>
      </c>
      <c r="I20" s="98"/>
      <c r="J20" s="101"/>
      <c r="K20" s="102"/>
      <c r="L20" s="80"/>
    </row>
    <row r="21" spans="1:12" x14ac:dyDescent="0.3">
      <c r="A21" s="80"/>
      <c r="B21" s="109" t="s">
        <v>28</v>
      </c>
      <c r="C21" s="110" t="s">
        <v>16</v>
      </c>
      <c r="D21" s="111">
        <f>$D$15</f>
        <v>46296</v>
      </c>
      <c r="E21" s="112">
        <f>$E$15</f>
        <v>46326</v>
      </c>
      <c r="F21" s="113">
        <v>300000</v>
      </c>
      <c r="G21" s="114">
        <v>5.3733999999999997E-2</v>
      </c>
      <c r="H21" s="115">
        <f t="shared" si="2"/>
        <v>16120.2</v>
      </c>
      <c r="I21" s="113">
        <v>60000</v>
      </c>
      <c r="J21" s="114">
        <v>5.0395000000000002E-2</v>
      </c>
      <c r="K21" s="115">
        <f t="shared" ref="K21:K30" si="3">ROUND(I21*J21,2)</f>
        <v>3023.7</v>
      </c>
      <c r="L21" s="80" t="s">
        <v>30</v>
      </c>
    </row>
    <row r="22" spans="1:12" x14ac:dyDescent="0.3">
      <c r="A22" s="80"/>
      <c r="B22" s="109" t="s">
        <v>4</v>
      </c>
      <c r="C22" s="110" t="s">
        <v>16</v>
      </c>
      <c r="D22" s="111">
        <f t="shared" ref="D22:D30" si="4">$D$15</f>
        <v>46296</v>
      </c>
      <c r="E22" s="112">
        <f t="shared" ref="E22:E30" si="5">$E$15</f>
        <v>46326</v>
      </c>
      <c r="F22" s="113">
        <v>300000</v>
      </c>
      <c r="G22" s="116">
        <v>1.2193000000000001E-2</v>
      </c>
      <c r="H22" s="115">
        <f t="shared" si="2"/>
        <v>3657.9</v>
      </c>
      <c r="I22" s="113">
        <v>60000</v>
      </c>
      <c r="J22" s="116">
        <v>1.1435000000000001E-2</v>
      </c>
      <c r="K22" s="115">
        <f t="shared" si="3"/>
        <v>686.1</v>
      </c>
      <c r="L22" s="80"/>
    </row>
    <row r="23" spans="1:12" x14ac:dyDescent="0.3">
      <c r="A23" s="80"/>
      <c r="B23" s="109" t="s">
        <v>5</v>
      </c>
      <c r="C23" s="110" t="s">
        <v>16</v>
      </c>
      <c r="D23" s="111">
        <f t="shared" si="4"/>
        <v>46296</v>
      </c>
      <c r="E23" s="112">
        <f t="shared" si="5"/>
        <v>46326</v>
      </c>
      <c r="F23" s="113">
        <v>300000</v>
      </c>
      <c r="G23" s="114">
        <v>1.7699999999999999E-4</v>
      </c>
      <c r="H23" s="115">
        <f t="shared" si="2"/>
        <v>53.1</v>
      </c>
      <c r="I23" s="113">
        <v>60000</v>
      </c>
      <c r="J23" s="114">
        <v>1.66E-4</v>
      </c>
      <c r="K23" s="115">
        <f t="shared" si="3"/>
        <v>9.9600000000000009</v>
      </c>
      <c r="L23" s="80"/>
    </row>
    <row r="24" spans="1:12" x14ac:dyDescent="0.3">
      <c r="A24" s="80"/>
      <c r="B24" s="109" t="s">
        <v>26</v>
      </c>
      <c r="C24" s="110" t="s">
        <v>16</v>
      </c>
      <c r="D24" s="111">
        <f t="shared" si="4"/>
        <v>46296</v>
      </c>
      <c r="E24" s="112">
        <f t="shared" si="5"/>
        <v>46326</v>
      </c>
      <c r="F24" s="113">
        <v>300000</v>
      </c>
      <c r="G24" s="114">
        <v>1.6000000000000001E-4</v>
      </c>
      <c r="H24" s="115">
        <f t="shared" si="2"/>
        <v>48</v>
      </c>
      <c r="I24" s="113">
        <v>60000</v>
      </c>
      <c r="J24" s="114">
        <v>1.4999999999999999E-4</v>
      </c>
      <c r="K24" s="115">
        <f t="shared" si="3"/>
        <v>9</v>
      </c>
      <c r="L24" s="80"/>
    </row>
    <row r="25" spans="1:12" x14ac:dyDescent="0.3">
      <c r="A25" s="80"/>
      <c r="B25" s="109" t="s">
        <v>54</v>
      </c>
      <c r="C25" s="110" t="s">
        <v>16</v>
      </c>
      <c r="D25" s="111">
        <f t="shared" si="4"/>
        <v>46296</v>
      </c>
      <c r="E25" s="112">
        <f t="shared" si="5"/>
        <v>46326</v>
      </c>
      <c r="F25" s="113">
        <v>300000</v>
      </c>
      <c r="G25" s="114">
        <v>3.7130000000000002E-3</v>
      </c>
      <c r="H25" s="115">
        <f t="shared" si="2"/>
        <v>1113.9000000000001</v>
      </c>
      <c r="I25" s="113">
        <v>60000</v>
      </c>
      <c r="J25" s="116">
        <v>3.4819999999999999E-3</v>
      </c>
      <c r="K25" s="115">
        <f t="shared" si="3"/>
        <v>208.92</v>
      </c>
      <c r="L25" s="80"/>
    </row>
    <row r="26" spans="1:12" x14ac:dyDescent="0.3">
      <c r="A26" s="80"/>
      <c r="B26" s="117" t="s">
        <v>51</v>
      </c>
      <c r="C26" s="110" t="s">
        <v>15</v>
      </c>
      <c r="D26" s="111">
        <f t="shared" si="4"/>
        <v>46296</v>
      </c>
      <c r="E26" s="112">
        <f t="shared" si="5"/>
        <v>46326</v>
      </c>
      <c r="F26" s="118">
        <v>750</v>
      </c>
      <c r="G26" s="119">
        <v>6.33</v>
      </c>
      <c r="H26" s="120">
        <f>ROUND(F26*G26,2)</f>
        <v>4747.5</v>
      </c>
      <c r="I26" s="113">
        <v>60000</v>
      </c>
      <c r="J26" s="114">
        <v>1.3997000000000001E-2</v>
      </c>
      <c r="K26" s="115">
        <f t="shared" si="3"/>
        <v>839.82</v>
      </c>
      <c r="L26" s="80" t="s">
        <v>30</v>
      </c>
    </row>
    <row r="27" spans="1:12" x14ac:dyDescent="0.3">
      <c r="A27" s="80"/>
      <c r="B27" s="109" t="s">
        <v>7</v>
      </c>
      <c r="C27" s="110" t="s">
        <v>16</v>
      </c>
      <c r="D27" s="111">
        <f t="shared" si="4"/>
        <v>46296</v>
      </c>
      <c r="E27" s="112">
        <f t="shared" si="5"/>
        <v>46326</v>
      </c>
      <c r="F27" s="113">
        <v>300000</v>
      </c>
      <c r="G27" s="116">
        <v>4.7289999999999997E-3</v>
      </c>
      <c r="H27" s="115">
        <f t="shared" si="2"/>
        <v>1418.7</v>
      </c>
      <c r="I27" s="113">
        <v>60000</v>
      </c>
      <c r="J27" s="116">
        <v>4.4350000000000006E-3</v>
      </c>
      <c r="K27" s="115">
        <f t="shared" si="3"/>
        <v>266.10000000000002</v>
      </c>
      <c r="L27" s="80"/>
    </row>
    <row r="28" spans="1:12" x14ac:dyDescent="0.3">
      <c r="A28" s="80"/>
      <c r="B28" s="137" t="s">
        <v>71</v>
      </c>
      <c r="C28" s="138" t="s">
        <v>16</v>
      </c>
      <c r="D28" s="111">
        <f t="shared" si="4"/>
        <v>46296</v>
      </c>
      <c r="E28" s="112">
        <f t="shared" si="5"/>
        <v>46326</v>
      </c>
      <c r="F28" s="139">
        <v>300000</v>
      </c>
      <c r="G28" s="140">
        <v>3.5799999999999997E-4</v>
      </c>
      <c r="H28" s="115">
        <f t="shared" si="2"/>
        <v>107.4</v>
      </c>
      <c r="I28" s="139">
        <v>60000</v>
      </c>
      <c r="J28" s="140">
        <v>3.3599999999999998E-4</v>
      </c>
      <c r="K28" s="115">
        <f t="shared" si="3"/>
        <v>20.16</v>
      </c>
      <c r="L28" s="80"/>
    </row>
    <row r="29" spans="1:12" x14ac:dyDescent="0.3">
      <c r="A29" s="80"/>
      <c r="B29" s="137" t="s">
        <v>84</v>
      </c>
      <c r="C29" s="138" t="s">
        <v>16</v>
      </c>
      <c r="D29" s="111">
        <f t="shared" si="4"/>
        <v>46296</v>
      </c>
      <c r="E29" s="112">
        <f t="shared" si="5"/>
        <v>46326</v>
      </c>
      <c r="F29" s="139">
        <v>750</v>
      </c>
      <c r="G29" s="140">
        <v>0.03</v>
      </c>
      <c r="H29" s="115">
        <f t="shared" ref="H29" si="6">ROUND(F29*G29,2)</f>
        <v>22.5</v>
      </c>
      <c r="I29" s="139">
        <v>60000</v>
      </c>
      <c r="J29" s="140">
        <v>6.7999999999999999E-5</v>
      </c>
      <c r="K29" s="115">
        <f t="shared" ref="K29" si="7">ROUND(I29*J29,2)</f>
        <v>4.08</v>
      </c>
      <c r="L29" s="80"/>
    </row>
    <row r="30" spans="1:12" ht="15" thickBot="1" x14ac:dyDescent="0.35">
      <c r="A30" s="80"/>
      <c r="B30" s="121" t="s">
        <v>68</v>
      </c>
      <c r="C30" s="122" t="s">
        <v>16</v>
      </c>
      <c r="D30" s="123">
        <f t="shared" si="4"/>
        <v>46296</v>
      </c>
      <c r="E30" s="124">
        <f t="shared" si="5"/>
        <v>46326</v>
      </c>
      <c r="F30" s="125">
        <v>750</v>
      </c>
      <c r="G30" s="126">
        <v>0.21</v>
      </c>
      <c r="H30" s="127">
        <f t="shared" si="2"/>
        <v>157.5</v>
      </c>
      <c r="I30" s="125">
        <v>60000</v>
      </c>
      <c r="J30" s="126">
        <v>2.5500000000000002E-4</v>
      </c>
      <c r="K30" s="127">
        <f t="shared" si="3"/>
        <v>15.3</v>
      </c>
      <c r="L30" s="80" t="s">
        <v>30</v>
      </c>
    </row>
    <row r="31" spans="1:12" x14ac:dyDescent="0.3">
      <c r="A31" s="80"/>
      <c r="B31" s="80"/>
      <c r="C31" s="80"/>
      <c r="D31" s="80"/>
      <c r="E31" s="80"/>
      <c r="F31" s="128"/>
      <c r="G31" s="129" t="s">
        <v>21</v>
      </c>
      <c r="H31" s="130">
        <f>SUM(H15:H30)</f>
        <v>45853</v>
      </c>
      <c r="I31" s="128"/>
      <c r="J31" s="129" t="s">
        <v>22</v>
      </c>
      <c r="K31" s="131">
        <f>SUM(K21:K30)</f>
        <v>5083.1400000000003</v>
      </c>
      <c r="L31" s="80"/>
    </row>
    <row r="32" spans="1:12" x14ac:dyDescent="0.3">
      <c r="A32" s="80"/>
      <c r="B32" s="80" t="s">
        <v>64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</row>
    <row r="33" spans="1:12" x14ac:dyDescent="0.3">
      <c r="A33" s="80"/>
      <c r="B33" s="134">
        <v>5.0395000000000002E-2</v>
      </c>
      <c r="C33" s="134" t="s">
        <v>78</v>
      </c>
      <c r="D33" s="134"/>
      <c r="E33" s="80"/>
      <c r="F33" s="80"/>
      <c r="G33" s="80"/>
      <c r="H33" s="80"/>
      <c r="I33" s="80"/>
      <c r="J33" s="80"/>
      <c r="K33" s="80"/>
      <c r="L33" s="80"/>
    </row>
    <row r="34" spans="1:12" x14ac:dyDescent="0.3">
      <c r="A34" s="80"/>
      <c r="B34" s="134">
        <v>1.5278999999999999E-2</v>
      </c>
      <c r="C34" s="134" t="s">
        <v>65</v>
      </c>
      <c r="D34" s="134"/>
      <c r="E34" s="80"/>
      <c r="F34" s="80"/>
      <c r="G34" s="80"/>
      <c r="H34" s="80"/>
      <c r="I34" s="80"/>
      <c r="J34" s="80"/>
      <c r="K34" s="80"/>
      <c r="L34" s="80"/>
    </row>
    <row r="35" spans="1:12" x14ac:dyDescent="0.3">
      <c r="A35" s="80"/>
      <c r="B35" s="134">
        <v>1.3997000000000001E-2</v>
      </c>
      <c r="C35" s="134" t="s">
        <v>66</v>
      </c>
      <c r="D35" s="134"/>
      <c r="E35" s="80"/>
      <c r="F35" s="80"/>
      <c r="G35" s="80"/>
      <c r="H35" s="80"/>
      <c r="I35" s="80"/>
      <c r="J35" s="80"/>
      <c r="K35" s="80"/>
      <c r="L35" s="80"/>
    </row>
    <row r="36" spans="1:12" x14ac:dyDescent="0.3">
      <c r="B36" s="134">
        <v>2.5500000000000002E-4</v>
      </c>
      <c r="C36" s="134" t="s">
        <v>77</v>
      </c>
      <c r="D36" s="134"/>
    </row>
    <row r="37" spans="1:12" x14ac:dyDescent="0.3">
      <c r="B37" s="134">
        <v>6.7999999999999999E-5</v>
      </c>
      <c r="C37" s="134" t="s">
        <v>86</v>
      </c>
    </row>
    <row r="38" spans="1:12" x14ac:dyDescent="0.3">
      <c r="B38" s="134"/>
      <c r="C38" s="134"/>
    </row>
    <row r="39" spans="1:12" x14ac:dyDescent="0.3">
      <c r="B39" s="134"/>
      <c r="C39" s="134"/>
    </row>
    <row r="40" spans="1:12" x14ac:dyDescent="0.3">
      <c r="B40" s="134"/>
      <c r="C40" s="134"/>
    </row>
  </sheetData>
  <mergeCells count="6">
    <mergeCell ref="A5:J5"/>
    <mergeCell ref="A6:J6"/>
    <mergeCell ref="A7:J7"/>
    <mergeCell ref="A8:J8"/>
    <mergeCell ref="F13:H13"/>
    <mergeCell ref="I13:K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L31"/>
  <sheetViews>
    <sheetView showGridLines="0" zoomScale="97" zoomScaleNormal="97" zoomScaleSheetLayoutView="104" workbookViewId="0">
      <pane ySplit="4" topLeftCell="A5" activePane="bottomLeft" state="frozen"/>
      <selection sqref="A1:J25"/>
      <selection pane="bottomLeft" activeCell="J38" sqref="J38"/>
    </sheetView>
  </sheetViews>
  <sheetFormatPr defaultRowHeight="14.4" x14ac:dyDescent="0.3"/>
  <cols>
    <col min="1" max="1" width="34.44140625" customWidth="1"/>
    <col min="2" max="2" width="13.6640625" customWidth="1"/>
    <col min="3" max="4" width="14.6640625" bestFit="1" customWidth="1"/>
    <col min="5" max="5" width="11.5546875" customWidth="1"/>
    <col min="6" max="6" width="13.21875" customWidth="1"/>
    <col min="7" max="7" width="13.44140625" customWidth="1"/>
    <col min="8" max="8" width="12.88671875" customWidth="1"/>
    <col min="9" max="9" width="11.88671875" style="1" customWidth="1"/>
    <col min="10" max="10" width="12.77734375" customWidth="1"/>
    <col min="11" max="11" width="9.5546875" customWidth="1"/>
    <col min="12" max="12" width="14" bestFit="1" customWidth="1"/>
    <col min="13" max="13" width="17.21875" customWidth="1"/>
    <col min="14" max="14" width="12.44140625" bestFit="1" customWidth="1"/>
    <col min="15" max="15" width="10.44140625" bestFit="1" customWidth="1"/>
    <col min="16" max="16" width="28.44140625" bestFit="1" customWidth="1"/>
  </cols>
  <sheetData>
    <row r="1" spans="1:12" ht="18" x14ac:dyDescent="0.35">
      <c r="A1" s="185" t="s">
        <v>80</v>
      </c>
      <c r="B1" s="185"/>
      <c r="C1" s="185"/>
      <c r="D1" s="185"/>
      <c r="E1" s="185"/>
      <c r="F1" s="185"/>
      <c r="G1" s="185"/>
      <c r="H1" s="185"/>
      <c r="I1" s="185"/>
      <c r="J1" s="185"/>
      <c r="L1" s="65"/>
    </row>
    <row r="2" spans="1:12" ht="18" x14ac:dyDescent="0.35">
      <c r="A2" s="185" t="s">
        <v>42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2" ht="18" x14ac:dyDescent="0.35">
      <c r="A3" s="62" t="s">
        <v>55</v>
      </c>
      <c r="B3" s="67">
        <f>L3</f>
        <v>0</v>
      </c>
      <c r="C3" s="62"/>
      <c r="D3" s="62"/>
      <c r="E3" s="62"/>
      <c r="F3" s="62"/>
      <c r="G3" s="62"/>
      <c r="H3" s="62"/>
      <c r="I3" s="62"/>
      <c r="J3" s="62"/>
      <c r="L3" s="61"/>
    </row>
    <row r="4" spans="1:12" ht="18" x14ac:dyDescent="0.35">
      <c r="A4" s="62" t="s">
        <v>56</v>
      </c>
      <c r="B4" s="64"/>
      <c r="C4" s="62"/>
      <c r="D4" s="62"/>
      <c r="E4" s="62"/>
      <c r="F4" s="62"/>
      <c r="G4" s="62"/>
      <c r="H4" s="62"/>
      <c r="I4" s="62"/>
      <c r="J4" s="62"/>
      <c r="L4" s="61">
        <f>L1*L3</f>
        <v>0</v>
      </c>
    </row>
    <row r="5" spans="1:12" ht="15" thickBot="1" x14ac:dyDescent="0.35">
      <c r="I5"/>
    </row>
    <row r="6" spans="1:12" x14ac:dyDescent="0.3">
      <c r="A6" s="4" t="str">
        <f>E27</f>
        <v>Normal Full Bill</v>
      </c>
      <c r="B6" s="25">
        <f>G27</f>
        <v>107987.31000000001</v>
      </c>
      <c r="I6"/>
    </row>
    <row r="7" spans="1:12" x14ac:dyDescent="0.3">
      <c r="A7" s="5" t="str">
        <f>H27</f>
        <v>Community Solar Credit</v>
      </c>
      <c r="B7" s="23">
        <f>J27</f>
        <v>6765.6</v>
      </c>
      <c r="I7"/>
    </row>
    <row r="8" spans="1:12" ht="15" thickBot="1" x14ac:dyDescent="0.35">
      <c r="A8" s="6" t="s">
        <v>10</v>
      </c>
      <c r="B8" s="7">
        <f>B6-B7</f>
        <v>101221.71</v>
      </c>
      <c r="I8"/>
    </row>
    <row r="9" spans="1:12" ht="15" thickBot="1" x14ac:dyDescent="0.35">
      <c r="E9" s="186" t="s">
        <v>21</v>
      </c>
      <c r="F9" s="187"/>
      <c r="G9" s="188"/>
      <c r="H9" s="186" t="s">
        <v>9</v>
      </c>
      <c r="I9" s="187"/>
      <c r="J9" s="188"/>
    </row>
    <row r="10" spans="1:12" ht="29.4" thickBot="1" x14ac:dyDescent="0.35">
      <c r="A10" s="42" t="s">
        <v>0</v>
      </c>
      <c r="B10" s="40" t="s">
        <v>17</v>
      </c>
      <c r="C10" s="40" t="s">
        <v>11</v>
      </c>
      <c r="D10" s="40" t="s">
        <v>12</v>
      </c>
      <c r="E10" s="46" t="s">
        <v>41</v>
      </c>
      <c r="F10" s="40" t="s">
        <v>19</v>
      </c>
      <c r="G10" s="41" t="s">
        <v>20</v>
      </c>
      <c r="H10" s="45" t="s">
        <v>14</v>
      </c>
      <c r="I10" s="26" t="s">
        <v>3</v>
      </c>
      <c r="J10" s="27" t="s">
        <v>8</v>
      </c>
    </row>
    <row r="11" spans="1:12" x14ac:dyDescent="0.3">
      <c r="A11" s="8" t="s">
        <v>1</v>
      </c>
      <c r="B11" s="47" t="s">
        <v>15</v>
      </c>
      <c r="C11" s="52">
        <v>46296</v>
      </c>
      <c r="D11" s="52">
        <v>46326</v>
      </c>
      <c r="E11" s="30"/>
      <c r="F11" s="141">
        <v>271.61</v>
      </c>
      <c r="G11" s="24">
        <v>271.61</v>
      </c>
      <c r="H11" s="73"/>
      <c r="I11" s="21" t="s">
        <v>13</v>
      </c>
      <c r="J11" s="19" t="s">
        <v>13</v>
      </c>
      <c r="K11" s="44"/>
    </row>
    <row r="12" spans="1:12" x14ac:dyDescent="0.3">
      <c r="A12" s="43" t="s">
        <v>25</v>
      </c>
      <c r="B12" s="50" t="s">
        <v>15</v>
      </c>
      <c r="C12" s="52">
        <f>$C$11</f>
        <v>46296</v>
      </c>
      <c r="D12" s="52">
        <f>$D$11</f>
        <v>46326</v>
      </c>
      <c r="E12" s="74" t="s">
        <v>87</v>
      </c>
      <c r="F12" s="75">
        <v>0.72504999999999997</v>
      </c>
      <c r="G12" s="9">
        <f>ROUND(E14*(D12-C12+1)*F12,2)</f>
        <v>44953.1</v>
      </c>
      <c r="H12" s="71"/>
      <c r="I12" s="70" t="s">
        <v>13</v>
      </c>
      <c r="J12" s="12" t="s">
        <v>13</v>
      </c>
      <c r="K12" t="s">
        <v>24</v>
      </c>
    </row>
    <row r="13" spans="1:12" x14ac:dyDescent="0.3">
      <c r="A13" s="8" t="s">
        <v>53</v>
      </c>
      <c r="B13" s="47" t="s">
        <v>15</v>
      </c>
      <c r="C13" s="52">
        <f t="shared" ref="C13:C17" si="0">$C$11</f>
        <v>46296</v>
      </c>
      <c r="D13" s="52">
        <f t="shared" ref="D13:D17" si="1">$D$11</f>
        <v>46326</v>
      </c>
      <c r="E13" s="36">
        <v>800</v>
      </c>
      <c r="F13" s="179">
        <v>0.42</v>
      </c>
      <c r="G13" s="9">
        <f t="shared" ref="G13:G24" si="2">ROUND(E13*F13,2)</f>
        <v>336</v>
      </c>
      <c r="H13" s="10"/>
      <c r="I13" s="11" t="s">
        <v>13</v>
      </c>
      <c r="J13" s="12" t="s">
        <v>13</v>
      </c>
      <c r="K13" s="44"/>
    </row>
    <row r="14" spans="1:12" x14ac:dyDescent="0.3">
      <c r="A14" s="8" t="s">
        <v>51</v>
      </c>
      <c r="B14" s="47" t="s">
        <v>15</v>
      </c>
      <c r="C14" s="52">
        <f t="shared" si="0"/>
        <v>46296</v>
      </c>
      <c r="D14" s="52">
        <f t="shared" si="1"/>
        <v>46326</v>
      </c>
      <c r="E14" s="36">
        <v>2000</v>
      </c>
      <c r="F14" s="179">
        <v>4.25</v>
      </c>
      <c r="G14" s="9">
        <f t="shared" si="2"/>
        <v>8500</v>
      </c>
      <c r="H14" s="10"/>
      <c r="I14" s="11" t="s">
        <v>13</v>
      </c>
      <c r="J14" s="12" t="s">
        <v>13</v>
      </c>
      <c r="K14" s="44"/>
    </row>
    <row r="15" spans="1:12" x14ac:dyDescent="0.3">
      <c r="A15" s="8" t="s">
        <v>23</v>
      </c>
      <c r="B15" s="47" t="s">
        <v>15</v>
      </c>
      <c r="C15" s="52">
        <f t="shared" si="0"/>
        <v>46296</v>
      </c>
      <c r="D15" s="52">
        <f t="shared" si="1"/>
        <v>46326</v>
      </c>
      <c r="E15" s="36">
        <v>700000</v>
      </c>
      <c r="F15" s="13">
        <v>2.9E-4</v>
      </c>
      <c r="G15" s="9">
        <f t="shared" si="2"/>
        <v>203</v>
      </c>
      <c r="H15" s="10"/>
      <c r="I15" s="11" t="s">
        <v>13</v>
      </c>
      <c r="J15" s="12" t="s">
        <v>13</v>
      </c>
      <c r="K15" s="44"/>
    </row>
    <row r="16" spans="1:12" x14ac:dyDescent="0.3">
      <c r="A16" s="8" t="s">
        <v>6</v>
      </c>
      <c r="B16" s="47" t="s">
        <v>15</v>
      </c>
      <c r="C16" s="52">
        <f t="shared" si="0"/>
        <v>46296</v>
      </c>
      <c r="D16" s="52">
        <f t="shared" si="1"/>
        <v>46326</v>
      </c>
      <c r="E16" s="36">
        <v>700000</v>
      </c>
      <c r="F16" s="13">
        <v>8.4759999999999992E-3</v>
      </c>
      <c r="G16" s="9">
        <f t="shared" si="2"/>
        <v>5933.2</v>
      </c>
      <c r="H16" s="10"/>
      <c r="I16" s="11" t="s">
        <v>13</v>
      </c>
      <c r="J16" s="12" t="s">
        <v>13</v>
      </c>
      <c r="K16" s="44"/>
    </row>
    <row r="17" spans="1:11" x14ac:dyDescent="0.3">
      <c r="A17" s="8" t="s">
        <v>2</v>
      </c>
      <c r="B17" s="47" t="s">
        <v>15</v>
      </c>
      <c r="C17" s="52">
        <f t="shared" si="0"/>
        <v>46296</v>
      </c>
      <c r="D17" s="52">
        <f t="shared" si="1"/>
        <v>46326</v>
      </c>
      <c r="E17" s="36">
        <v>700000</v>
      </c>
      <c r="F17" s="13">
        <v>-4.2649999999999997E-3</v>
      </c>
      <c r="G17" s="9">
        <f t="shared" si="2"/>
        <v>-2985.5</v>
      </c>
      <c r="H17" s="10"/>
      <c r="I17" s="11" t="s">
        <v>13</v>
      </c>
      <c r="J17" s="12" t="s">
        <v>13</v>
      </c>
      <c r="K17" s="44"/>
    </row>
    <row r="18" spans="1:11" x14ac:dyDescent="0.3">
      <c r="A18" s="14" t="s">
        <v>28</v>
      </c>
      <c r="B18" s="48" t="s">
        <v>16</v>
      </c>
      <c r="C18" s="51">
        <f>$C$11</f>
        <v>46296</v>
      </c>
      <c r="D18" s="51">
        <f>$D$11</f>
        <v>46326</v>
      </c>
      <c r="E18" s="53">
        <v>700000</v>
      </c>
      <c r="F18" s="55">
        <v>5.3467000000000001E-2</v>
      </c>
      <c r="G18" s="15">
        <f>ROUND(E18*F18,2)</f>
        <v>37426.9</v>
      </c>
      <c r="H18" s="53">
        <v>100000</v>
      </c>
      <c r="I18" s="54">
        <v>5.0145000000000002E-2</v>
      </c>
      <c r="J18" s="20">
        <f t="shared" ref="J18:J24" si="3">ROUND(H18*I18,2)</f>
        <v>5014.5</v>
      </c>
      <c r="K18" s="44" t="s">
        <v>30</v>
      </c>
    </row>
    <row r="19" spans="1:11" x14ac:dyDescent="0.3">
      <c r="A19" s="14" t="s">
        <v>4</v>
      </c>
      <c r="B19" s="48" t="s">
        <v>16</v>
      </c>
      <c r="C19" s="51">
        <f t="shared" ref="C19:C26" si="4">$C$11</f>
        <v>46296</v>
      </c>
      <c r="D19" s="51">
        <f t="shared" ref="D19:D26" si="5">$D$11</f>
        <v>46326</v>
      </c>
      <c r="E19" s="53">
        <v>700000</v>
      </c>
      <c r="F19" s="18">
        <v>1.0413E-2</v>
      </c>
      <c r="G19" s="15">
        <f>ROUND(E19*F19,2)</f>
        <v>7289.1</v>
      </c>
      <c r="H19" s="53">
        <v>100000</v>
      </c>
      <c r="I19" s="22">
        <v>9.7670000000000014E-3</v>
      </c>
      <c r="J19" s="20">
        <f t="shared" si="3"/>
        <v>976.7</v>
      </c>
      <c r="K19" s="44"/>
    </row>
    <row r="20" spans="1:11" x14ac:dyDescent="0.3">
      <c r="A20" s="14" t="s">
        <v>5</v>
      </c>
      <c r="B20" s="48" t="s">
        <v>16</v>
      </c>
      <c r="C20" s="51">
        <f t="shared" si="4"/>
        <v>46296</v>
      </c>
      <c r="D20" s="51">
        <f t="shared" si="5"/>
        <v>46326</v>
      </c>
      <c r="E20" s="53">
        <v>700000</v>
      </c>
      <c r="F20" s="18">
        <v>1.7699999999999999E-4</v>
      </c>
      <c r="G20" s="15">
        <f t="shared" si="2"/>
        <v>123.9</v>
      </c>
      <c r="H20" s="53">
        <v>100000</v>
      </c>
      <c r="I20" s="22">
        <v>1.66E-4</v>
      </c>
      <c r="J20" s="20">
        <f t="shared" si="3"/>
        <v>16.600000000000001</v>
      </c>
      <c r="K20" s="44"/>
    </row>
    <row r="21" spans="1:11" x14ac:dyDescent="0.3">
      <c r="A21" s="14" t="s">
        <v>26</v>
      </c>
      <c r="B21" s="48" t="s">
        <v>16</v>
      </c>
      <c r="C21" s="51">
        <f t="shared" si="4"/>
        <v>46296</v>
      </c>
      <c r="D21" s="51">
        <f t="shared" si="5"/>
        <v>46326</v>
      </c>
      <c r="E21" s="53">
        <v>700000</v>
      </c>
      <c r="F21" s="18">
        <v>1.6000000000000001E-4</v>
      </c>
      <c r="G21" s="15">
        <f t="shared" si="2"/>
        <v>112</v>
      </c>
      <c r="H21" s="53">
        <v>100000</v>
      </c>
      <c r="I21" s="22">
        <v>1.4999999999999999E-4</v>
      </c>
      <c r="J21" s="20">
        <f t="shared" si="3"/>
        <v>15</v>
      </c>
      <c r="K21" s="44"/>
    </row>
    <row r="22" spans="1:11" x14ac:dyDescent="0.3">
      <c r="A22" s="14" t="s">
        <v>54</v>
      </c>
      <c r="B22" s="48" t="s">
        <v>16</v>
      </c>
      <c r="C22" s="51">
        <f t="shared" si="4"/>
        <v>46296</v>
      </c>
      <c r="D22" s="51">
        <f t="shared" si="5"/>
        <v>46326</v>
      </c>
      <c r="E22" s="53">
        <v>700000</v>
      </c>
      <c r="F22" s="55">
        <v>2.833E-3</v>
      </c>
      <c r="G22" s="15">
        <f t="shared" si="2"/>
        <v>1983.1</v>
      </c>
      <c r="H22" s="53">
        <v>100000</v>
      </c>
      <c r="I22" s="54">
        <v>2.6570000000000001E-3</v>
      </c>
      <c r="J22" s="20">
        <f t="shared" si="3"/>
        <v>265.7</v>
      </c>
      <c r="K22" s="44"/>
    </row>
    <row r="23" spans="1:11" x14ac:dyDescent="0.3">
      <c r="A23" s="14" t="s">
        <v>7</v>
      </c>
      <c r="B23" s="48" t="s">
        <v>16</v>
      </c>
      <c r="C23" s="51">
        <f t="shared" si="4"/>
        <v>46296</v>
      </c>
      <c r="D23" s="51">
        <f t="shared" si="5"/>
        <v>46326</v>
      </c>
      <c r="E23" s="53">
        <v>700000</v>
      </c>
      <c r="F23" s="18">
        <v>4.7289999999999997E-3</v>
      </c>
      <c r="G23" s="15">
        <f t="shared" si="2"/>
        <v>3310.3</v>
      </c>
      <c r="H23" s="53">
        <v>100000</v>
      </c>
      <c r="I23" s="22">
        <v>4.4350000000000006E-3</v>
      </c>
      <c r="J23" s="20">
        <f t="shared" si="3"/>
        <v>443.5</v>
      </c>
      <c r="K23" s="44"/>
    </row>
    <row r="24" spans="1:11" x14ac:dyDescent="0.3">
      <c r="A24" s="14" t="s">
        <v>71</v>
      </c>
      <c r="B24" s="48" t="s">
        <v>16</v>
      </c>
      <c r="C24" s="51">
        <f t="shared" si="4"/>
        <v>46296</v>
      </c>
      <c r="D24" s="51">
        <f t="shared" si="5"/>
        <v>46326</v>
      </c>
      <c r="E24" s="53">
        <v>700000</v>
      </c>
      <c r="F24" s="18">
        <v>3.5799999999999997E-4</v>
      </c>
      <c r="G24" s="15">
        <f t="shared" si="2"/>
        <v>250.6</v>
      </c>
      <c r="H24" s="53">
        <v>100000</v>
      </c>
      <c r="I24" s="22">
        <v>3.3599999999999998E-4</v>
      </c>
      <c r="J24" s="20">
        <f t="shared" si="3"/>
        <v>33.6</v>
      </c>
      <c r="K24" s="44"/>
    </row>
    <row r="25" spans="1:11" x14ac:dyDescent="0.3">
      <c r="A25" s="14" t="s">
        <v>84</v>
      </c>
      <c r="B25" s="48" t="s">
        <v>15</v>
      </c>
      <c r="C25" s="51">
        <f t="shared" si="4"/>
        <v>46296</v>
      </c>
      <c r="D25" s="51">
        <f t="shared" si="5"/>
        <v>46326</v>
      </c>
      <c r="E25" s="53">
        <v>2000</v>
      </c>
      <c r="F25" s="18">
        <v>0.02</v>
      </c>
      <c r="G25" s="15">
        <f t="shared" ref="G25:G26" si="6">ROUND(E25*F25,2)</f>
        <v>40</v>
      </c>
      <c r="H25" s="53"/>
      <c r="I25" s="22"/>
      <c r="J25" s="20"/>
      <c r="K25" s="44"/>
    </row>
    <row r="26" spans="1:11" ht="15" thickBot="1" x14ac:dyDescent="0.35">
      <c r="A26" s="35" t="s">
        <v>68</v>
      </c>
      <c r="B26" s="49" t="s">
        <v>15</v>
      </c>
      <c r="C26" s="76">
        <f t="shared" si="4"/>
        <v>46296</v>
      </c>
      <c r="D26" s="77">
        <f t="shared" si="5"/>
        <v>46326</v>
      </c>
      <c r="E26" s="53">
        <v>2000</v>
      </c>
      <c r="F26" s="18">
        <v>0.12</v>
      </c>
      <c r="G26" s="15">
        <f t="shared" si="6"/>
        <v>240</v>
      </c>
      <c r="H26" s="53"/>
      <c r="I26" s="22"/>
      <c r="J26" s="20"/>
      <c r="K26" s="44"/>
    </row>
    <row r="27" spans="1:11" ht="15" thickBot="1" x14ac:dyDescent="0.35">
      <c r="A27" s="2"/>
      <c r="B27" s="3"/>
      <c r="C27" s="3"/>
      <c r="D27" s="3"/>
      <c r="E27" s="183" t="s">
        <v>21</v>
      </c>
      <c r="F27" s="184"/>
      <c r="G27" s="29">
        <f>SUM(G11:G26)</f>
        <v>107987.31000000001</v>
      </c>
      <c r="H27" s="183" t="s">
        <v>22</v>
      </c>
      <c r="I27" s="184"/>
      <c r="J27" s="29">
        <f>SUM(J11:J24)</f>
        <v>6765.6</v>
      </c>
      <c r="K27" s="44"/>
    </row>
    <row r="29" spans="1:11" x14ac:dyDescent="0.3">
      <c r="A29" t="s">
        <v>47</v>
      </c>
      <c r="H29" s="78"/>
      <c r="I29"/>
    </row>
    <row r="30" spans="1:11" x14ac:dyDescent="0.3">
      <c r="A30" s="134">
        <v>5.0145000000000002E-2</v>
      </c>
      <c r="B30" s="134" t="s">
        <v>78</v>
      </c>
      <c r="C30" s="134"/>
      <c r="H30" s="78"/>
      <c r="I30"/>
    </row>
    <row r="31" spans="1:11" x14ac:dyDescent="0.3">
      <c r="H31" s="1"/>
      <c r="I31"/>
    </row>
  </sheetData>
  <sortState xmlns:xlrd2="http://schemas.microsoft.com/office/spreadsheetml/2017/richdata2" ref="A12:J24">
    <sortCondition ref="B12:B24"/>
    <sortCondition ref="A12:A24"/>
  </sortState>
  <mergeCells count="6">
    <mergeCell ref="A1:J1"/>
    <mergeCell ref="A2:J2"/>
    <mergeCell ref="E9:G9"/>
    <mergeCell ref="H9:J9"/>
    <mergeCell ref="E27:F27"/>
    <mergeCell ref="H27:I27"/>
  </mergeCells>
  <pageMargins left="0.2" right="0.2" top="0.25" bottom="0.25" header="0.3" footer="0.3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D7EFAC54FC1D4ABBEF5B7E4DD2C9CB" ma:contentTypeVersion="11" ma:contentTypeDescription="Create a new document." ma:contentTypeScope="" ma:versionID="beb298f20bb20cbeb6d933e88239b21b">
  <xsd:schema xmlns:xsd="http://www.w3.org/2001/XMLSchema" xmlns:xs="http://www.w3.org/2001/XMLSchema" xmlns:p="http://schemas.microsoft.com/office/2006/metadata/properties" xmlns:ns3="9fd500bc-37e5-4c69-9d2b-44ec636936a6" xmlns:ns4="8999520f-34b5-490c-bb83-40fc21a6aa1a" targetNamespace="http://schemas.microsoft.com/office/2006/metadata/properties" ma:root="true" ma:fieldsID="47962ecf18a46e05b0acdc12b42228d7" ns3:_="" ns4:_="">
    <xsd:import namespace="9fd500bc-37e5-4c69-9d2b-44ec636936a6"/>
    <xsd:import namespace="8999520f-34b5-490c-bb83-40fc21a6aa1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500bc-37e5-4c69-9d2b-44ec63693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9520f-34b5-490c-bb83-40fc21a6a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CC56A4-997A-42AE-9C30-C75481F372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5AE1A5-2772-484A-B751-ABAC298DD08C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8999520f-34b5-490c-bb83-40fc21a6aa1a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fd500bc-37e5-4c69-9d2b-44ec636936a6"/>
  </ds:schemaRefs>
</ds:datastoreItem>
</file>

<file path=customXml/itemProps3.xml><?xml version="1.0" encoding="utf-8"?>
<ds:datastoreItem xmlns:ds="http://schemas.openxmlformats.org/officeDocument/2006/customXml" ds:itemID="{04DEF6E4-D413-446C-B3A3-491DD9DEC6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500bc-37e5-4c69-9d2b-44ec636936a6"/>
    <ds:schemaRef ds:uri="8999520f-34b5-490c-bb83-40fc21a6a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RS</vt:lpstr>
      <vt:lpstr>GS</vt:lpstr>
      <vt:lpstr>GS - Housing</vt:lpstr>
      <vt:lpstr>GP</vt:lpstr>
      <vt:lpstr>GP - Housing</vt:lpstr>
      <vt:lpstr>GT</vt:lpstr>
      <vt:lpstr>GP!Print_Area</vt:lpstr>
      <vt:lpstr>GS!Print_Area</vt:lpstr>
      <vt:lpstr>'GS - Housing'!Print_Area</vt:lpstr>
      <vt:lpstr>GT!Print_Area</vt:lpstr>
      <vt:lpstr>RS!Print_Area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Donadio, Thomas R</cp:lastModifiedBy>
  <cp:lastPrinted>2023-09-22T15:54:59Z</cp:lastPrinted>
  <dcterms:created xsi:type="dcterms:W3CDTF">2019-07-24T13:10:05Z</dcterms:created>
  <dcterms:modified xsi:type="dcterms:W3CDTF">2026-10-01T17:21:25Z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0x010100F9D7EFAC54FC1D4ABBEF5B7E4DD2C9CB</vt:lpwstr>
  </property>
</Properties>
</file>