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f\Documents\171117_G\171119_to_best_rev3_mall\"/>
    </mc:Choice>
  </mc:AlternateContent>
  <bookViews>
    <workbookView xWindow="72" yWindow="-36" windowWidth="14340" windowHeight="14748" tabRatio="775"/>
  </bookViews>
  <sheets>
    <sheet name="Instruktion" sheetId="32" r:id="rId1"/>
    <sheet name="Förekomstformer" sheetId="34" r:id="rId2"/>
    <sheet name="Indata" sheetId="1" r:id="rId3"/>
    <sheet name="samband_HP_H_1" sheetId="13" r:id="rId4"/>
    <sheet name="samband_HP_H_2" sheetId="26" r:id="rId5"/>
    <sheet name="HP_4_8_6A" sheetId="27" r:id="rId6"/>
    <sheet name="HP_6B" sheetId="28" r:id="rId7"/>
    <sheet name="HP_5_7_10_11_13" sheetId="29" r:id="rId8"/>
    <sheet name="Ekotox" sheetId="30" r:id="rId9"/>
    <sheet name="Sammanfattning" sheetId="31" r:id="rId10"/>
  </sheets>
  <definedNames>
    <definedName name="_xlnm.Print_Area" localSheetId="8">Ekotox!$A$2:$K$31</definedName>
    <definedName name="_xlnm.Print_Area" localSheetId="5">HP_4_8_6A!$A$1:$J$32</definedName>
    <definedName name="_xlnm.Print_Area" localSheetId="7">HP_5_7_10_11_13!$A$2:$O$31</definedName>
    <definedName name="_xlnm.Print_Area" localSheetId="6">HP_6B!$A$2:$L$32</definedName>
    <definedName name="_xlnm.Print_Area" localSheetId="2">Indata!$A$1:$H$29</definedName>
    <definedName name="_xlnm.Print_Area" localSheetId="0">Instruktion!$A$1:$B$27</definedName>
    <definedName name="_xlnm.Print_Area" localSheetId="3">samband_HP_H_1!$A$1:$Q$28</definedName>
    <definedName name="_xlnm.Print_Area" localSheetId="4">samband_HP_H_2!$A$1:$Q$28</definedName>
    <definedName name="_xlnm.Print_Area" localSheetId="9">Sammanfattning!$A$1:$H$25</definedName>
  </definedNames>
  <calcPr calcId="162913"/>
</workbook>
</file>

<file path=xl/calcChain.xml><?xml version="1.0" encoding="utf-8"?>
<calcChain xmlns="http://schemas.openxmlformats.org/spreadsheetml/2006/main">
  <c r="E24" i="34" l="1"/>
  <c r="F24" i="34"/>
  <c r="D24" i="34"/>
  <c r="C24" i="34"/>
  <c r="B24" i="34"/>
  <c r="D26" i="1"/>
  <c r="D23" i="1"/>
  <c r="D21" i="1"/>
  <c r="D18" i="1"/>
  <c r="D16" i="1"/>
  <c r="D11" i="1"/>
  <c r="G10" i="34"/>
  <c r="G8" i="34"/>
  <c r="D12" i="34" l="1"/>
  <c r="A10" i="32"/>
  <c r="A11" i="32" s="1"/>
  <c r="A12" i="32" s="1"/>
  <c r="A13" i="32" s="1"/>
  <c r="G26" i="1" l="1"/>
  <c r="H26" i="1" s="1"/>
  <c r="G23" i="1"/>
  <c r="H23" i="1" s="1"/>
  <c r="B22" i="27" s="1"/>
  <c r="G21" i="1"/>
  <c r="H21" i="1" s="1"/>
  <c r="B20" i="27" s="1"/>
  <c r="F20" i="27" s="1"/>
  <c r="G18" i="1"/>
  <c r="H18" i="1" s="1"/>
  <c r="G16" i="1"/>
  <c r="H16" i="1" s="1"/>
  <c r="G11" i="1"/>
  <c r="H11" i="1" s="1"/>
  <c r="B10" i="27" s="1"/>
  <c r="D10" i="27" s="1"/>
  <c r="Q28" i="13"/>
  <c r="G29" i="1"/>
  <c r="H29" i="1" s="1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B7" i="31"/>
  <c r="B6" i="31"/>
  <c r="B5" i="31"/>
  <c r="G28" i="1"/>
  <c r="H28" i="1" s="1"/>
  <c r="B27" i="27" s="1"/>
  <c r="G27" i="1"/>
  <c r="H27" i="1" s="1"/>
  <c r="B26" i="30" s="1"/>
  <c r="G25" i="1"/>
  <c r="H25" i="1" s="1"/>
  <c r="B24" i="30" s="1"/>
  <c r="G24" i="1"/>
  <c r="H24" i="1" s="1"/>
  <c r="G22" i="1"/>
  <c r="H22" i="1" s="1"/>
  <c r="G20" i="1"/>
  <c r="H20" i="1" s="1"/>
  <c r="B19" i="28" s="1"/>
  <c r="C19" i="28" s="1"/>
  <c r="G19" i="1"/>
  <c r="H19" i="1" s="1"/>
  <c r="G17" i="1"/>
  <c r="H17" i="1" s="1"/>
  <c r="G15" i="1"/>
  <c r="H15" i="1" s="1"/>
  <c r="B14" i="27" s="1"/>
  <c r="G14" i="1"/>
  <c r="H14" i="1" s="1"/>
  <c r="G13" i="1"/>
  <c r="H13" i="1" s="1"/>
  <c r="G12" i="1"/>
  <c r="H12" i="1" s="1"/>
  <c r="G10" i="1"/>
  <c r="H10" i="1" s="1"/>
  <c r="B9" i="30" s="1"/>
  <c r="E9" i="30" s="1"/>
  <c r="G9" i="1"/>
  <c r="H9" i="1" s="1"/>
  <c r="B26" i="27" l="1"/>
  <c r="J26" i="27" s="1"/>
  <c r="B22" i="30"/>
  <c r="E22" i="30" s="1"/>
  <c r="B27" i="28"/>
  <c r="F27" i="28" s="1"/>
  <c r="B17" i="29"/>
  <c r="I17" i="29" s="1"/>
  <c r="B17" i="27"/>
  <c r="F17" i="27" s="1"/>
  <c r="B14" i="29"/>
  <c r="E14" i="29" s="1"/>
  <c r="H20" i="27"/>
  <c r="B20" i="29"/>
  <c r="L20" i="29" s="1"/>
  <c r="B20" i="28"/>
  <c r="D20" i="28" s="1"/>
  <c r="B17" i="28"/>
  <c r="I17" i="28" s="1"/>
  <c r="J22" i="27"/>
  <c r="H22" i="27"/>
  <c r="B22" i="29"/>
  <c r="C22" i="29" s="1"/>
  <c r="B22" i="28"/>
  <c r="D22" i="28" s="1"/>
  <c r="G20" i="27"/>
  <c r="E20" i="27"/>
  <c r="D20" i="27"/>
  <c r="B20" i="30"/>
  <c r="B18" i="28"/>
  <c r="D18" i="28" s="1"/>
  <c r="B18" i="27"/>
  <c r="C18" i="27" s="1"/>
  <c r="B18" i="30"/>
  <c r="F18" i="30" s="1"/>
  <c r="B16" i="28"/>
  <c r="C16" i="28" s="1"/>
  <c r="B16" i="29"/>
  <c r="M16" i="29" s="1"/>
  <c r="B28" i="27"/>
  <c r="D28" i="27" s="1"/>
  <c r="B28" i="30"/>
  <c r="B28" i="29"/>
  <c r="G28" i="29" s="1"/>
  <c r="B28" i="28"/>
  <c r="J28" i="28" s="1"/>
  <c r="B16" i="27"/>
  <c r="I16" i="27" s="1"/>
  <c r="B18" i="29"/>
  <c r="D18" i="29" s="1"/>
  <c r="C20" i="27"/>
  <c r="B17" i="30"/>
  <c r="B19" i="27"/>
  <c r="J19" i="27" s="1"/>
  <c r="B12" i="28"/>
  <c r="K12" i="28" s="1"/>
  <c r="B12" i="27"/>
  <c r="B12" i="30"/>
  <c r="B12" i="29"/>
  <c r="E12" i="29" s="1"/>
  <c r="F24" i="30"/>
  <c r="E24" i="30"/>
  <c r="B25" i="30"/>
  <c r="E25" i="30" s="1"/>
  <c r="B25" i="28"/>
  <c r="J25" i="28" s="1"/>
  <c r="B25" i="27"/>
  <c r="I25" i="27" s="1"/>
  <c r="B25" i="29"/>
  <c r="H25" i="29" s="1"/>
  <c r="I10" i="27"/>
  <c r="C10" i="27"/>
  <c r="G10" i="27"/>
  <c r="H10" i="27"/>
  <c r="F10" i="27"/>
  <c r="B13" i="29"/>
  <c r="B13" i="28"/>
  <c r="B13" i="27"/>
  <c r="B13" i="30"/>
  <c r="C14" i="27"/>
  <c r="D14" i="27"/>
  <c r="G14" i="27"/>
  <c r="I14" i="27"/>
  <c r="E14" i="27"/>
  <c r="H14" i="27"/>
  <c r="F14" i="27"/>
  <c r="J14" i="27"/>
  <c r="B11" i="30"/>
  <c r="B11" i="29"/>
  <c r="B11" i="27"/>
  <c r="B11" i="28"/>
  <c r="E10" i="27"/>
  <c r="E27" i="27"/>
  <c r="G27" i="27"/>
  <c r="J27" i="27"/>
  <c r="F27" i="27"/>
  <c r="C27" i="27"/>
  <c r="I27" i="27"/>
  <c r="D27" i="27"/>
  <c r="H27" i="27"/>
  <c r="E26" i="30"/>
  <c r="F26" i="30"/>
  <c r="J10" i="27"/>
  <c r="H19" i="28"/>
  <c r="F19" i="28"/>
  <c r="I19" i="28"/>
  <c r="J19" i="28"/>
  <c r="L19" i="28"/>
  <c r="G19" i="28"/>
  <c r="K19" i="28"/>
  <c r="E19" i="28"/>
  <c r="D19" i="28"/>
  <c r="B8" i="30"/>
  <c r="B8" i="28"/>
  <c r="B8" i="27"/>
  <c r="B8" i="29"/>
  <c r="B21" i="29"/>
  <c r="B21" i="30"/>
  <c r="B21" i="27"/>
  <c r="F22" i="27"/>
  <c r="G22" i="27"/>
  <c r="C22" i="27"/>
  <c r="E22" i="27"/>
  <c r="I22" i="27"/>
  <c r="D22" i="27"/>
  <c r="B23" i="30"/>
  <c r="B23" i="29"/>
  <c r="B23" i="28"/>
  <c r="B23" i="27"/>
  <c r="B21" i="28"/>
  <c r="F9" i="30"/>
  <c r="B15" i="28"/>
  <c r="B15" i="30"/>
  <c r="B15" i="29"/>
  <c r="B15" i="27"/>
  <c r="B19" i="29"/>
  <c r="B19" i="30"/>
  <c r="B10" i="28"/>
  <c r="B10" i="29"/>
  <c r="J20" i="27"/>
  <c r="B16" i="30"/>
  <c r="B24" i="28"/>
  <c r="B24" i="29"/>
  <c r="B24" i="27"/>
  <c r="B9" i="27"/>
  <c r="B9" i="28"/>
  <c r="B9" i="29"/>
  <c r="B14" i="30"/>
  <c r="B14" i="28"/>
  <c r="B26" i="29"/>
  <c r="B26" i="28"/>
  <c r="I20" i="27"/>
  <c r="B10" i="30"/>
  <c r="B27" i="29"/>
  <c r="B27" i="30"/>
  <c r="J14" i="29" l="1"/>
  <c r="L14" i="29"/>
  <c r="D22" i="29"/>
  <c r="J22" i="28"/>
  <c r="E18" i="30"/>
  <c r="F22" i="29"/>
  <c r="G22" i="29"/>
  <c r="O22" i="29"/>
  <c r="J22" i="29"/>
  <c r="F17" i="29"/>
  <c r="K22" i="29"/>
  <c r="O14" i="29"/>
  <c r="C14" i="29"/>
  <c r="N17" i="29"/>
  <c r="H17" i="29"/>
  <c r="G17" i="29"/>
  <c r="D17" i="29"/>
  <c r="L28" i="29"/>
  <c r="E28" i="27"/>
  <c r="C28" i="27"/>
  <c r="H28" i="27"/>
  <c r="C27" i="28"/>
  <c r="D26" i="27"/>
  <c r="F22" i="28"/>
  <c r="N22" i="29"/>
  <c r="I14" i="29"/>
  <c r="D14" i="29"/>
  <c r="I27" i="28"/>
  <c r="K27" i="28"/>
  <c r="E27" i="28"/>
  <c r="G27" i="28"/>
  <c r="H27" i="28"/>
  <c r="L27" i="28"/>
  <c r="F26" i="27"/>
  <c r="I26" i="27"/>
  <c r="H26" i="27"/>
  <c r="G26" i="27"/>
  <c r="E26" i="27"/>
  <c r="C26" i="27"/>
  <c r="F22" i="30"/>
  <c r="N20" i="29"/>
  <c r="N18" i="29"/>
  <c r="J18" i="29"/>
  <c r="K17" i="29"/>
  <c r="C17" i="29"/>
  <c r="L17" i="29"/>
  <c r="J17" i="27"/>
  <c r="J17" i="29"/>
  <c r="E17" i="27"/>
  <c r="M17" i="29"/>
  <c r="H17" i="27"/>
  <c r="E17" i="29"/>
  <c r="O17" i="29"/>
  <c r="H14" i="29"/>
  <c r="G28" i="27"/>
  <c r="C17" i="27"/>
  <c r="F18" i="29"/>
  <c r="I17" i="27"/>
  <c r="F14" i="29"/>
  <c r="G17" i="27"/>
  <c r="N14" i="29"/>
  <c r="L22" i="28"/>
  <c r="K14" i="29"/>
  <c r="D17" i="27"/>
  <c r="I18" i="28"/>
  <c r="H22" i="28"/>
  <c r="M14" i="29"/>
  <c r="G14" i="29"/>
  <c r="D27" i="28"/>
  <c r="J27" i="28"/>
  <c r="G22" i="28"/>
  <c r="E28" i="28"/>
  <c r="J20" i="28"/>
  <c r="E22" i="28"/>
  <c r="I20" i="28"/>
  <c r="G20" i="28"/>
  <c r="L16" i="29"/>
  <c r="H28" i="28"/>
  <c r="G20" i="29"/>
  <c r="I22" i="28"/>
  <c r="K20" i="28"/>
  <c r="F17" i="28"/>
  <c r="M20" i="29"/>
  <c r="F18" i="28"/>
  <c r="D16" i="28"/>
  <c r="G16" i="28"/>
  <c r="F20" i="29"/>
  <c r="C20" i="28"/>
  <c r="J20" i="29"/>
  <c r="E20" i="29"/>
  <c r="E20" i="28"/>
  <c r="H20" i="28"/>
  <c r="I20" i="29"/>
  <c r="D20" i="29"/>
  <c r="L20" i="28"/>
  <c r="K20" i="29"/>
  <c r="O20" i="29"/>
  <c r="F20" i="28"/>
  <c r="H20" i="29"/>
  <c r="C20" i="29"/>
  <c r="D19" i="27"/>
  <c r="I19" i="27"/>
  <c r="E19" i="27"/>
  <c r="C19" i="27"/>
  <c r="L17" i="28"/>
  <c r="E17" i="28"/>
  <c r="J17" i="28"/>
  <c r="D17" i="28"/>
  <c r="H17" i="28"/>
  <c r="C17" i="28"/>
  <c r="G17" i="28"/>
  <c r="K17" i="28"/>
  <c r="K16" i="29"/>
  <c r="G16" i="29"/>
  <c r="D16" i="29"/>
  <c r="C22" i="28"/>
  <c r="L22" i="29"/>
  <c r="M22" i="29"/>
  <c r="I22" i="29"/>
  <c r="H22" i="29"/>
  <c r="E22" i="29"/>
  <c r="K22" i="28"/>
  <c r="E20" i="30"/>
  <c r="F20" i="30"/>
  <c r="G19" i="27"/>
  <c r="E18" i="27"/>
  <c r="H18" i="27"/>
  <c r="I18" i="27"/>
  <c r="L18" i="28"/>
  <c r="E18" i="28"/>
  <c r="J18" i="28"/>
  <c r="C18" i="28"/>
  <c r="G18" i="27"/>
  <c r="H18" i="28"/>
  <c r="J18" i="27"/>
  <c r="K18" i="28"/>
  <c r="F18" i="27"/>
  <c r="G18" i="28"/>
  <c r="D18" i="27"/>
  <c r="J16" i="29"/>
  <c r="I16" i="28"/>
  <c r="C16" i="29"/>
  <c r="E16" i="29"/>
  <c r="H16" i="29"/>
  <c r="O16" i="29"/>
  <c r="H16" i="28"/>
  <c r="N16" i="29"/>
  <c r="C16" i="27"/>
  <c r="F16" i="29"/>
  <c r="F16" i="28"/>
  <c r="I16" i="29"/>
  <c r="E16" i="28"/>
  <c r="J16" i="28"/>
  <c r="K16" i="28"/>
  <c r="L16" i="28"/>
  <c r="G12" i="28"/>
  <c r="L18" i="29"/>
  <c r="C18" i="29"/>
  <c r="H18" i="29"/>
  <c r="E18" i="29"/>
  <c r="K18" i="29"/>
  <c r="I28" i="27"/>
  <c r="F28" i="27"/>
  <c r="J28" i="27"/>
  <c r="G18" i="29"/>
  <c r="O18" i="29"/>
  <c r="F19" i="27"/>
  <c r="F17" i="30"/>
  <c r="E17" i="30"/>
  <c r="E12" i="28"/>
  <c r="M18" i="29"/>
  <c r="I18" i="29"/>
  <c r="H19" i="27"/>
  <c r="C28" i="28"/>
  <c r="F28" i="28"/>
  <c r="L28" i="28"/>
  <c r="K28" i="28"/>
  <c r="G28" i="28"/>
  <c r="I28" i="28"/>
  <c r="D28" i="28"/>
  <c r="H16" i="27"/>
  <c r="E16" i="27"/>
  <c r="G16" i="27"/>
  <c r="D16" i="27"/>
  <c r="J16" i="27"/>
  <c r="J12" i="28"/>
  <c r="F16" i="27"/>
  <c r="C25" i="27"/>
  <c r="K28" i="29"/>
  <c r="N28" i="29"/>
  <c r="F28" i="29"/>
  <c r="I28" i="29"/>
  <c r="M28" i="29"/>
  <c r="O28" i="29"/>
  <c r="D28" i="29"/>
  <c r="E28" i="29"/>
  <c r="J28" i="29"/>
  <c r="H28" i="29"/>
  <c r="C28" i="29"/>
  <c r="O12" i="29"/>
  <c r="F12" i="30"/>
  <c r="E12" i="30"/>
  <c r="L12" i="29"/>
  <c r="D12" i="27"/>
  <c r="C12" i="27"/>
  <c r="H12" i="27"/>
  <c r="F12" i="27"/>
  <c r="G12" i="27"/>
  <c r="I12" i="27"/>
  <c r="J12" i="27"/>
  <c r="E12" i="27"/>
  <c r="H12" i="29"/>
  <c r="L12" i="28"/>
  <c r="I12" i="28"/>
  <c r="F12" i="28"/>
  <c r="H12" i="28"/>
  <c r="D12" i="28"/>
  <c r="C12" i="28"/>
  <c r="D12" i="29"/>
  <c r="C12" i="29"/>
  <c r="K12" i="29"/>
  <c r="G12" i="29"/>
  <c r="F12" i="29"/>
  <c r="N12" i="29"/>
  <c r="I12" i="29"/>
  <c r="M12" i="29"/>
  <c r="J12" i="29"/>
  <c r="K25" i="28"/>
  <c r="E25" i="28"/>
  <c r="D25" i="28"/>
  <c r="L25" i="28"/>
  <c r="G25" i="28"/>
  <c r="F25" i="30"/>
  <c r="C25" i="28"/>
  <c r="F25" i="28"/>
  <c r="H25" i="28"/>
  <c r="I25" i="28"/>
  <c r="H25" i="27"/>
  <c r="J25" i="27"/>
  <c r="F25" i="27"/>
  <c r="E25" i="27"/>
  <c r="J25" i="29"/>
  <c r="D25" i="27"/>
  <c r="G25" i="27"/>
  <c r="K25" i="29"/>
  <c r="O25" i="29"/>
  <c r="L25" i="29"/>
  <c r="G25" i="29"/>
  <c r="N25" i="29"/>
  <c r="E25" i="29"/>
  <c r="M25" i="29"/>
  <c r="I25" i="29"/>
  <c r="F25" i="29"/>
  <c r="C25" i="29"/>
  <c r="D25" i="29"/>
  <c r="F10" i="30"/>
  <c r="E10" i="30"/>
  <c r="I13" i="27"/>
  <c r="F13" i="27"/>
  <c r="E13" i="27"/>
  <c r="C13" i="27"/>
  <c r="D13" i="27"/>
  <c r="G13" i="27"/>
  <c r="J13" i="27"/>
  <c r="H13" i="27"/>
  <c r="E14" i="28"/>
  <c r="L14" i="28"/>
  <c r="J14" i="28"/>
  <c r="F14" i="28"/>
  <c r="C14" i="28"/>
  <c r="G14" i="28"/>
  <c r="K14" i="28"/>
  <c r="D14" i="28"/>
  <c r="H14" i="28"/>
  <c r="I14" i="28"/>
  <c r="F23" i="30"/>
  <c r="E23" i="30"/>
  <c r="E21" i="30"/>
  <c r="F21" i="30"/>
  <c r="D13" i="28"/>
  <c r="C13" i="28"/>
  <c r="F13" i="28"/>
  <c r="I13" i="28"/>
  <c r="G13" i="28"/>
  <c r="J13" i="28"/>
  <c r="L13" i="28"/>
  <c r="K13" i="28"/>
  <c r="H13" i="28"/>
  <c r="E13" i="28"/>
  <c r="E19" i="29"/>
  <c r="F19" i="29"/>
  <c r="K19" i="29"/>
  <c r="J19" i="29"/>
  <c r="G19" i="29"/>
  <c r="H19" i="29"/>
  <c r="N19" i="29"/>
  <c r="O19" i="29"/>
  <c r="D19" i="29"/>
  <c r="I19" i="29"/>
  <c r="C19" i="29"/>
  <c r="M19" i="29"/>
  <c r="L19" i="29"/>
  <c r="E11" i="30"/>
  <c r="F11" i="30"/>
  <c r="D13" i="29"/>
  <c r="M13" i="29"/>
  <c r="E13" i="29"/>
  <c r="L13" i="29"/>
  <c r="F13" i="29"/>
  <c r="G13" i="29"/>
  <c r="O13" i="29"/>
  <c r="I13" i="29"/>
  <c r="H13" i="29"/>
  <c r="C13" i="29"/>
  <c r="N13" i="29"/>
  <c r="K13" i="29"/>
  <c r="J13" i="29"/>
  <c r="D8" i="29"/>
  <c r="G8" i="29"/>
  <c r="I8" i="29"/>
  <c r="H8" i="29"/>
  <c r="M8" i="29"/>
  <c r="J8" i="29"/>
  <c r="F8" i="29"/>
  <c r="L8" i="29"/>
  <c r="K8" i="29"/>
  <c r="C8" i="29"/>
  <c r="O8" i="29"/>
  <c r="E8" i="29"/>
  <c r="N8" i="29"/>
  <c r="E27" i="30"/>
  <c r="F27" i="30"/>
  <c r="I26" i="28"/>
  <c r="H26" i="28"/>
  <c r="E26" i="28"/>
  <c r="K26" i="28"/>
  <c r="J26" i="28"/>
  <c r="G26" i="28"/>
  <c r="L26" i="28"/>
  <c r="D26" i="28"/>
  <c r="F26" i="28"/>
  <c r="C26" i="28"/>
  <c r="C9" i="28"/>
  <c r="G9" i="28"/>
  <c r="K9" i="28"/>
  <c r="I9" i="28"/>
  <c r="D9" i="28"/>
  <c r="E9" i="28"/>
  <c r="J9" i="28"/>
  <c r="F9" i="28"/>
  <c r="H9" i="28"/>
  <c r="L9" i="28"/>
  <c r="E24" i="27"/>
  <c r="C24" i="27"/>
  <c r="D24" i="27"/>
  <c r="H24" i="27"/>
  <c r="J24" i="27"/>
  <c r="F24" i="27"/>
  <c r="I24" i="27"/>
  <c r="G24" i="27"/>
  <c r="E15" i="29"/>
  <c r="N15" i="29"/>
  <c r="C15" i="29"/>
  <c r="D15" i="29"/>
  <c r="H15" i="29"/>
  <c r="L15" i="29"/>
  <c r="K15" i="29"/>
  <c r="G15" i="29"/>
  <c r="F15" i="29"/>
  <c r="J15" i="29"/>
  <c r="I15" i="29"/>
  <c r="M15" i="29"/>
  <c r="O15" i="29"/>
  <c r="K21" i="28"/>
  <c r="C21" i="28"/>
  <c r="G21" i="28"/>
  <c r="I21" i="28"/>
  <c r="J21" i="28"/>
  <c r="F21" i="28"/>
  <c r="D21" i="28"/>
  <c r="L21" i="28"/>
  <c r="E21" i="28"/>
  <c r="H21" i="28"/>
  <c r="H8" i="27"/>
  <c r="F8" i="27"/>
  <c r="D8" i="27"/>
  <c r="C8" i="27"/>
  <c r="J8" i="27"/>
  <c r="E8" i="27"/>
  <c r="I8" i="27"/>
  <c r="G8" i="27"/>
  <c r="M27" i="29"/>
  <c r="C27" i="29"/>
  <c r="I27" i="29"/>
  <c r="J27" i="29"/>
  <c r="D27" i="29"/>
  <c r="E27" i="29"/>
  <c r="O27" i="29"/>
  <c r="K27" i="29"/>
  <c r="L27" i="29"/>
  <c r="N27" i="29"/>
  <c r="F27" i="29"/>
  <c r="G27" i="29"/>
  <c r="H27" i="29"/>
  <c r="E26" i="29"/>
  <c r="N26" i="29"/>
  <c r="D26" i="29"/>
  <c r="I26" i="29"/>
  <c r="J26" i="29"/>
  <c r="O26" i="29"/>
  <c r="K26" i="29"/>
  <c r="M26" i="29"/>
  <c r="H26" i="29"/>
  <c r="L26" i="29"/>
  <c r="C26" i="29"/>
  <c r="G26" i="29"/>
  <c r="F26" i="29"/>
  <c r="D9" i="27"/>
  <c r="G9" i="27"/>
  <c r="J9" i="27"/>
  <c r="E9" i="27"/>
  <c r="H9" i="27"/>
  <c r="C9" i="27"/>
  <c r="F9" i="27"/>
  <c r="I9" i="27"/>
  <c r="H24" i="29"/>
  <c r="D24" i="29"/>
  <c r="F24" i="29"/>
  <c r="C24" i="29"/>
  <c r="G24" i="29"/>
  <c r="E24" i="29"/>
  <c r="L24" i="29"/>
  <c r="N24" i="29"/>
  <c r="K24" i="29"/>
  <c r="O24" i="29"/>
  <c r="J24" i="29"/>
  <c r="M24" i="29"/>
  <c r="I24" i="29"/>
  <c r="F10" i="29"/>
  <c r="D10" i="29"/>
  <c r="O10" i="29"/>
  <c r="J10" i="29"/>
  <c r="K10" i="29"/>
  <c r="E10" i="29"/>
  <c r="C10" i="29"/>
  <c r="G10" i="29"/>
  <c r="M10" i="29"/>
  <c r="N10" i="29"/>
  <c r="H10" i="29"/>
  <c r="L10" i="29"/>
  <c r="I10" i="29"/>
  <c r="E15" i="30"/>
  <c r="F15" i="30"/>
  <c r="C8" i="28"/>
  <c r="G8" i="28"/>
  <c r="H8" i="28"/>
  <c r="F8" i="28"/>
  <c r="D8" i="28"/>
  <c r="J8" i="28"/>
  <c r="K8" i="28"/>
  <c r="E8" i="28"/>
  <c r="I8" i="28"/>
  <c r="L8" i="28"/>
  <c r="F16" i="30"/>
  <c r="E16" i="30"/>
  <c r="F19" i="30"/>
  <c r="E19" i="30"/>
  <c r="I11" i="29"/>
  <c r="D11" i="29"/>
  <c r="H11" i="29"/>
  <c r="K11" i="29"/>
  <c r="C11" i="29"/>
  <c r="O11" i="29"/>
  <c r="G11" i="29"/>
  <c r="M11" i="29"/>
  <c r="L11" i="29"/>
  <c r="E11" i="29"/>
  <c r="N11" i="29"/>
  <c r="F11" i="29"/>
  <c r="J11" i="29"/>
  <c r="E14" i="30"/>
  <c r="F14" i="30"/>
  <c r="M23" i="29"/>
  <c r="L23" i="29"/>
  <c r="K23" i="29"/>
  <c r="F23" i="29"/>
  <c r="G23" i="29"/>
  <c r="D23" i="29"/>
  <c r="J23" i="29"/>
  <c r="N23" i="29"/>
  <c r="C23" i="29"/>
  <c r="E23" i="29"/>
  <c r="H23" i="29"/>
  <c r="O23" i="29"/>
  <c r="I23" i="29"/>
  <c r="F21" i="27"/>
  <c r="H21" i="27"/>
  <c r="C21" i="27"/>
  <c r="J21" i="27"/>
  <c r="G21" i="27"/>
  <c r="I21" i="27"/>
  <c r="D21" i="27"/>
  <c r="E21" i="27"/>
  <c r="I11" i="27"/>
  <c r="E11" i="27"/>
  <c r="J11" i="27"/>
  <c r="C11" i="27"/>
  <c r="F11" i="27"/>
  <c r="G11" i="27"/>
  <c r="H11" i="27"/>
  <c r="D11" i="27"/>
  <c r="M21" i="29"/>
  <c r="F21" i="29"/>
  <c r="E21" i="29"/>
  <c r="I21" i="29"/>
  <c r="J21" i="29"/>
  <c r="L21" i="29"/>
  <c r="H21" i="29"/>
  <c r="G21" i="29"/>
  <c r="N21" i="29"/>
  <c r="D21" i="29"/>
  <c r="K21" i="29"/>
  <c r="O21" i="29"/>
  <c r="C21" i="29"/>
  <c r="F28" i="30"/>
  <c r="E28" i="30"/>
  <c r="K9" i="29"/>
  <c r="J9" i="29"/>
  <c r="C9" i="29"/>
  <c r="H9" i="29"/>
  <c r="M9" i="29"/>
  <c r="D9" i="29"/>
  <c r="F9" i="29"/>
  <c r="E9" i="29"/>
  <c r="L9" i="29"/>
  <c r="O9" i="29"/>
  <c r="I9" i="29"/>
  <c r="N9" i="29"/>
  <c r="G9" i="29"/>
  <c r="D15" i="27"/>
  <c r="E15" i="27"/>
  <c r="F15" i="27"/>
  <c r="C15" i="27"/>
  <c r="J15" i="27"/>
  <c r="G15" i="27"/>
  <c r="I15" i="27"/>
  <c r="H15" i="27"/>
  <c r="E24" i="28"/>
  <c r="K24" i="28"/>
  <c r="D24" i="28"/>
  <c r="J24" i="28"/>
  <c r="G24" i="28"/>
  <c r="F24" i="28"/>
  <c r="C24" i="28"/>
  <c r="I24" i="28"/>
  <c r="H24" i="28"/>
  <c r="L24" i="28"/>
  <c r="D10" i="28"/>
  <c r="E10" i="28"/>
  <c r="G10" i="28"/>
  <c r="L10" i="28"/>
  <c r="H10" i="28"/>
  <c r="I10" i="28"/>
  <c r="F10" i="28"/>
  <c r="C10" i="28"/>
  <c r="K10" i="28"/>
  <c r="J10" i="28"/>
  <c r="K15" i="28"/>
  <c r="G15" i="28"/>
  <c r="D15" i="28"/>
  <c r="H15" i="28"/>
  <c r="I15" i="28"/>
  <c r="L15" i="28"/>
  <c r="J15" i="28"/>
  <c r="C15" i="28"/>
  <c r="E15" i="28"/>
  <c r="F15" i="28"/>
  <c r="F23" i="27"/>
  <c r="C23" i="27"/>
  <c r="E23" i="27"/>
  <c r="H23" i="27"/>
  <c r="J23" i="27"/>
  <c r="I23" i="27"/>
  <c r="D23" i="27"/>
  <c r="G23" i="27"/>
  <c r="F8" i="30"/>
  <c r="E8" i="30"/>
  <c r="K23" i="28"/>
  <c r="D23" i="28"/>
  <c r="F23" i="28"/>
  <c r="L23" i="28"/>
  <c r="H23" i="28"/>
  <c r="I23" i="28"/>
  <c r="J23" i="28"/>
  <c r="G23" i="28"/>
  <c r="E23" i="28"/>
  <c r="C23" i="28"/>
  <c r="F11" i="28"/>
  <c r="J11" i="28"/>
  <c r="I11" i="28"/>
  <c r="D11" i="28"/>
  <c r="L11" i="28"/>
  <c r="C11" i="28"/>
  <c r="H11" i="28"/>
  <c r="E11" i="28"/>
  <c r="K11" i="28"/>
  <c r="G11" i="28"/>
  <c r="F13" i="30"/>
  <c r="E13" i="30"/>
  <c r="I29" i="28" l="1"/>
  <c r="G29" i="27"/>
  <c r="D29" i="29"/>
  <c r="D31" i="29" s="1"/>
  <c r="E29" i="28"/>
  <c r="J29" i="27"/>
  <c r="F29" i="29"/>
  <c r="F31" i="29" s="1"/>
  <c r="E29" i="30"/>
  <c r="E31" i="30" s="1"/>
  <c r="C16" i="31" s="1"/>
  <c r="J29" i="28"/>
  <c r="D30" i="27"/>
  <c r="D32" i="27" s="1"/>
  <c r="F30" i="27"/>
  <c r="F32" i="27" s="1"/>
  <c r="I30" i="27"/>
  <c r="I32" i="27" s="1"/>
  <c r="E30" i="27"/>
  <c r="E32" i="27" s="1"/>
  <c r="G30" i="27"/>
  <c r="G32" i="27" s="1"/>
  <c r="C12" i="31" s="1"/>
  <c r="H30" i="27"/>
  <c r="H32" i="27" s="1"/>
  <c r="J30" i="27"/>
  <c r="J32" i="27" s="1"/>
  <c r="J29" i="29"/>
  <c r="J31" i="29" s="1"/>
  <c r="F29" i="30"/>
  <c r="F31" i="30" s="1"/>
  <c r="C17" i="31" s="1"/>
  <c r="D29" i="28"/>
  <c r="D29" i="27"/>
  <c r="N29" i="29"/>
  <c r="N31" i="29" s="1"/>
  <c r="M29" i="29"/>
  <c r="M31" i="29" s="1"/>
  <c r="L29" i="28"/>
  <c r="C29" i="29"/>
  <c r="C31" i="29" s="1"/>
  <c r="J30" i="28"/>
  <c r="J32" i="28" s="1"/>
  <c r="G30" i="28"/>
  <c r="G32" i="28" s="1"/>
  <c r="F30" i="28"/>
  <c r="F32" i="28" s="1"/>
  <c r="H30" i="28"/>
  <c r="H32" i="28" s="1"/>
  <c r="K30" i="28"/>
  <c r="K32" i="28" s="1"/>
  <c r="D30" i="28"/>
  <c r="D32" i="28" s="1"/>
  <c r="L30" i="28"/>
  <c r="L32" i="28" s="1"/>
  <c r="E30" i="28"/>
  <c r="E32" i="28" s="1"/>
  <c r="I30" i="28"/>
  <c r="I32" i="28" s="1"/>
  <c r="K29" i="29"/>
  <c r="K31" i="29" s="1"/>
  <c r="E29" i="27"/>
  <c r="L29" i="29"/>
  <c r="L31" i="29" s="1"/>
  <c r="F29" i="28"/>
  <c r="F29" i="27"/>
  <c r="E29" i="29"/>
  <c r="E31" i="29" s="1"/>
  <c r="H29" i="29"/>
  <c r="H31" i="29" s="1"/>
  <c r="G29" i="28"/>
  <c r="G29" i="29"/>
  <c r="G31" i="29" s="1"/>
  <c r="I29" i="27"/>
  <c r="K29" i="28"/>
  <c r="H29" i="28"/>
  <c r="H29" i="27"/>
  <c r="O29" i="29"/>
  <c r="O31" i="29" s="1"/>
  <c r="I29" i="29"/>
  <c r="I31" i="29" s="1"/>
  <c r="C15" i="31" l="1"/>
  <c r="E15" i="31" s="1"/>
  <c r="C14" i="31"/>
  <c r="D14" i="31" s="1"/>
  <c r="C13" i="31"/>
  <c r="C11" i="31"/>
  <c r="C9" i="31"/>
  <c r="D16" i="31"/>
  <c r="E16" i="31"/>
  <c r="C10" i="31"/>
  <c r="E12" i="31"/>
  <c r="D12" i="31"/>
  <c r="C8" i="31"/>
  <c r="D17" i="31"/>
  <c r="E17" i="31"/>
  <c r="E14" i="31" l="1"/>
  <c r="D15" i="31"/>
  <c r="E9" i="31"/>
  <c r="D9" i="31"/>
  <c r="E10" i="31"/>
  <c r="D10" i="31"/>
  <c r="D11" i="31"/>
  <c r="E11" i="31"/>
  <c r="D8" i="31"/>
  <c r="E8" i="31"/>
  <c r="D13" i="31"/>
  <c r="E13" i="31"/>
</calcChain>
</file>

<file path=xl/sharedStrings.xml><?xml version="1.0" encoding="utf-8"?>
<sst xmlns="http://schemas.openxmlformats.org/spreadsheetml/2006/main" count="499" uniqueCount="220">
  <si>
    <t>antimon(III)oxid</t>
  </si>
  <si>
    <t>arsenik(III)oxid</t>
  </si>
  <si>
    <t>bly(II)oxid</t>
  </si>
  <si>
    <t>koppar(II)oxid</t>
  </si>
  <si>
    <t>krom(VI)oxid</t>
  </si>
  <si>
    <t>krom(III)oxid</t>
  </si>
  <si>
    <t>molybden(VI)oxid</t>
  </si>
  <si>
    <t>nickel(II)oxid</t>
  </si>
  <si>
    <t>vanadin(V)oxid</t>
  </si>
  <si>
    <t>volfram(VI)oxid</t>
  </si>
  <si>
    <t>zink(II)oxid</t>
  </si>
  <si>
    <t>kadmium(II)klorid</t>
  </si>
  <si>
    <t>kvicksilver(II)klorid</t>
  </si>
  <si>
    <t>Frätande</t>
  </si>
  <si>
    <t>Mutagent</t>
  </si>
  <si>
    <t>antimon</t>
  </si>
  <si>
    <t>arsenik</t>
  </si>
  <si>
    <t>bly</t>
  </si>
  <si>
    <t>kobolt</t>
  </si>
  <si>
    <t>koppar</t>
  </si>
  <si>
    <t>krom</t>
  </si>
  <si>
    <t>molybden</t>
  </si>
  <si>
    <t>nickel</t>
  </si>
  <si>
    <t>vanadin</t>
  </si>
  <si>
    <t>volfram</t>
  </si>
  <si>
    <t>zink</t>
  </si>
  <si>
    <t>kadmium</t>
  </si>
  <si>
    <t>kvicksilver</t>
  </si>
  <si>
    <t>arsenik(V)oxid</t>
  </si>
  <si>
    <t>nings-</t>
  </si>
  <si>
    <t>faktor</t>
  </si>
  <si>
    <t>Summa</t>
  </si>
  <si>
    <t>Farligt avfall?</t>
  </si>
  <si>
    <t>barium</t>
  </si>
  <si>
    <t>barium(II)oxid</t>
  </si>
  <si>
    <t>Vikt-</t>
  </si>
  <si>
    <t>faktorer</t>
  </si>
  <si>
    <t>ZnFe2O4</t>
  </si>
  <si>
    <t>ferronickelslagg</t>
  </si>
  <si>
    <t>ferrovanadin</t>
  </si>
  <si>
    <t>mg/kg</t>
  </si>
  <si>
    <t>Grundämnen</t>
  </si>
  <si>
    <t>Data</t>
  </si>
  <si>
    <t>totalanalys</t>
  </si>
  <si>
    <t>Referens-</t>
  </si>
  <si>
    <t>substanser</t>
  </si>
  <si>
    <t>%</t>
  </si>
  <si>
    <t>vikts-%</t>
  </si>
  <si>
    <t>järnrik kopparslagg</t>
  </si>
  <si>
    <t xml:space="preserve">KALKYL ENLIGT DE NYA KLASSNINGSREGLERNA </t>
  </si>
  <si>
    <t xml:space="preserve">Andelar </t>
  </si>
  <si>
    <t>av element</t>
  </si>
  <si>
    <t>Element</t>
  </si>
  <si>
    <t xml:space="preserve">räknas </t>
  </si>
  <si>
    <t>som</t>
  </si>
  <si>
    <t>kobolt(II)oxid</t>
  </si>
  <si>
    <t>Franklinit</t>
  </si>
  <si>
    <t>Omvand-</t>
  </si>
  <si>
    <t>lings-</t>
  </si>
  <si>
    <t>NiFe2O4</t>
  </si>
  <si>
    <t>CuFe2O4</t>
  </si>
  <si>
    <t>FeV2O4</t>
  </si>
  <si>
    <t>kalkyl</t>
  </si>
  <si>
    <t>resultat</t>
  </si>
  <si>
    <t>För</t>
  </si>
  <si>
    <t>HP6</t>
  </si>
  <si>
    <t>HP4</t>
  </si>
  <si>
    <t>HP8</t>
  </si>
  <si>
    <t>HP13</t>
  </si>
  <si>
    <t>H300</t>
  </si>
  <si>
    <t>H301</t>
  </si>
  <si>
    <t>H302</t>
  </si>
  <si>
    <t>H310</t>
  </si>
  <si>
    <t>H311</t>
  </si>
  <si>
    <t>H312</t>
  </si>
  <si>
    <t>H314</t>
  </si>
  <si>
    <t>H315</t>
  </si>
  <si>
    <t>H317</t>
  </si>
  <si>
    <t>H318</t>
  </si>
  <si>
    <t>H319</t>
  </si>
  <si>
    <t>1A</t>
  </si>
  <si>
    <t>1B</t>
  </si>
  <si>
    <t>1C</t>
  </si>
  <si>
    <t>Avfallsfarlighet</t>
  </si>
  <si>
    <t>Faroangivelse</t>
  </si>
  <si>
    <t>Farokategori</t>
  </si>
  <si>
    <t>HP5</t>
  </si>
  <si>
    <t>HP11</t>
  </si>
  <si>
    <t>HP7</t>
  </si>
  <si>
    <t>HP10</t>
  </si>
  <si>
    <t>H330</t>
  </si>
  <si>
    <t>H331</t>
  </si>
  <si>
    <t>H332</t>
  </si>
  <si>
    <t>H334</t>
  </si>
  <si>
    <t>H335</t>
  </si>
  <si>
    <t>H340</t>
  </si>
  <si>
    <t>H341</t>
  </si>
  <si>
    <t>H350</t>
  </si>
  <si>
    <t>H351</t>
  </si>
  <si>
    <t>H360</t>
  </si>
  <si>
    <t>Faroangivelse CLP</t>
  </si>
  <si>
    <t>Farokategori CLP</t>
  </si>
  <si>
    <t>&gt; 1 %</t>
  </si>
  <si>
    <t>Summa totalt</t>
  </si>
  <si>
    <t>Gräns %</t>
  </si>
  <si>
    <t>Summa utan de &lt; 1 %</t>
  </si>
  <si>
    <t>1A-1C</t>
  </si>
  <si>
    <t>&gt; 0,1 %</t>
  </si>
  <si>
    <t>Största värde</t>
  </si>
  <si>
    <t>Summa utan de &lt; 0,1 %</t>
  </si>
  <si>
    <t>HP 4</t>
  </si>
  <si>
    <t>H370</t>
  </si>
  <si>
    <t>H371</t>
  </si>
  <si>
    <t>H372</t>
  </si>
  <si>
    <t>H373</t>
  </si>
  <si>
    <t>H361</t>
  </si>
  <si>
    <t>Risk-</t>
  </si>
  <si>
    <t>fraser /</t>
  </si>
  <si>
    <t>R-värden</t>
  </si>
  <si>
    <t>Enligt</t>
  </si>
  <si>
    <t>dom</t>
  </si>
  <si>
    <t>domar</t>
  </si>
  <si>
    <t>[1-3]</t>
  </si>
  <si>
    <t>[4]</t>
  </si>
  <si>
    <t xml:space="preserve">[1] </t>
  </si>
  <si>
    <t>[2]</t>
  </si>
  <si>
    <t>[3]</t>
  </si>
  <si>
    <t>M 4182-00</t>
  </si>
  <si>
    <t>Miljööverdomstolen</t>
  </si>
  <si>
    <t>M 1715-07</t>
  </si>
  <si>
    <t xml:space="preserve">Miljödomstolen, Nacka </t>
  </si>
  <si>
    <t>M 1592-09</t>
  </si>
  <si>
    <t>HP 14</t>
  </si>
  <si>
    <t>50-53</t>
  </si>
  <si>
    <t xml:space="preserve">Klassning av ekotox enligt gamla märkningsregler som bygger på KIFS 2005:7  </t>
  </si>
  <si>
    <t>HP 5</t>
  </si>
  <si>
    <t>Irriterande – hudirritation och ögonskador</t>
  </si>
  <si>
    <t>Akut toxicitet</t>
  </si>
  <si>
    <t>HP 6</t>
  </si>
  <si>
    <t>Cancerframkallande</t>
  </si>
  <si>
    <t>HP 7</t>
  </si>
  <si>
    <t>HP 8</t>
  </si>
  <si>
    <t>Reproduktionstoxiskt</t>
  </si>
  <si>
    <t>HP 10</t>
  </si>
  <si>
    <t>HP 11</t>
  </si>
  <si>
    <t>Allergiframkallande</t>
  </si>
  <si>
    <t>HP 13</t>
  </si>
  <si>
    <t>Ekotoxiskt (högre rätt)</t>
  </si>
  <si>
    <t>Ekotoxiskt (lägre rätt)</t>
  </si>
  <si>
    <t>Specifik toxicitet för målorgan (STOT)</t>
  </si>
  <si>
    <t>Antal</t>
  </si>
  <si>
    <t>över-</t>
  </si>
  <si>
    <t>Farligt?</t>
  </si>
  <si>
    <t>skridanden</t>
  </si>
  <si>
    <t xml:space="preserve">Samband mellan HP (hazard potential, "avfallsfarlighet") i EU-förordning 1357/2014 och  </t>
  </si>
  <si>
    <t xml:space="preserve">H (faroangivelse) och Farokategori i CLP (EU-förordning 1272/2008) </t>
  </si>
  <si>
    <t xml:space="preserve">Faroangivelse </t>
  </si>
  <si>
    <t>fortsättning nästa sida</t>
  </si>
  <si>
    <t>från föregående sida</t>
  </si>
  <si>
    <t>Kalkyler för HP 4 HP 8 och del av HP6</t>
  </si>
  <si>
    <t>Kalkyler för resten av HP 6</t>
  </si>
  <si>
    <t>Kalkyler för HP 5, HP 7, HP 10, HP 11 och HP 13</t>
  </si>
  <si>
    <t>Sammanfattning av resultaten av kalkylerna</t>
  </si>
  <si>
    <t>Enligt Avfallsförordningen SFS 2011-:927</t>
  </si>
  <si>
    <t>Enligt KIFS 2007:05 som utgör grunden för klassning som ekotoxiskt</t>
  </si>
  <si>
    <t>Enligt EU-förordningen 1357/2014 som gäller från 2015-06-01</t>
  </si>
  <si>
    <t>M 654-11</t>
  </si>
  <si>
    <t>Mark- och Miljödomstolen,</t>
  </si>
  <si>
    <t>Vänersborg</t>
  </si>
  <si>
    <t>och</t>
  </si>
  <si>
    <t>ammoniak</t>
  </si>
  <si>
    <t>NH3</t>
  </si>
  <si>
    <t>H315+H319</t>
  </si>
  <si>
    <t>Version 2015-03-07</t>
  </si>
  <si>
    <t>kväve</t>
  </si>
  <si>
    <t>51-53</t>
  </si>
  <si>
    <t>50-53*</t>
  </si>
  <si>
    <t>*</t>
  </si>
  <si>
    <t>Detta tolkas dock försiktigtvis som R 50-53</t>
  </si>
  <si>
    <t>Koppar har under år 2016 fått en harmoniserad klassning</t>
  </si>
  <si>
    <t>enligt CLP med H400 och H410, men inte någon riskfras.</t>
  </si>
  <si>
    <t>Ta fram data</t>
  </si>
  <si>
    <t>SÅ HÄR KAN EN KALKYL GÖRAS</t>
  </si>
  <si>
    <t>Mät upp lika delar och homogenisera</t>
  </si>
  <si>
    <t>Tag ut ett delprov och sänd till analyslaboratorium för totalanalys (analys av grundämnen)</t>
  </si>
  <si>
    <t>Tag ut ett delprov och åldra med vatten i slutet kärl under minst en vecka enligt Avfall Sverige rapport U2011:22</t>
  </si>
  <si>
    <t>Sänd det åldrade provet till analyslaboratoriet för laktest enligt SS-EN 12457-3, utgåva 1 (skaktest L/S 2+8)</t>
  </si>
  <si>
    <t>Ta minst fem delprover av den aktuella förbränningsresten under olika dagar</t>
  </si>
  <si>
    <t>Resultatet visas nu i sammanfattning i blad "Sammanfattning", se även bladen "HP_4_8_6A", "HP_6B", "HP_5_7_10_11_13" och "Ekotox"</t>
  </si>
  <si>
    <t>KALKYL FÖR FÖRDELNING AV FÖREKOMSTFORMER</t>
  </si>
  <si>
    <r>
      <t>Ange viktsprocent Fe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</si>
  <si>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t>Antal atomviktsekvivalenter Fe mmoler/kg</t>
  </si>
  <si>
    <t xml:space="preserve">Gå vidare? </t>
  </si>
  <si>
    <t>(Halter tagna från Indata)</t>
  </si>
  <si>
    <t xml:space="preserve">För in lakdata (L/S 10) i mg/kg TS för förbränningsresten </t>
  </si>
  <si>
    <t>Cr</t>
  </si>
  <si>
    <t>Cu</t>
  </si>
  <si>
    <t>Ni</t>
  </si>
  <si>
    <t>V</t>
  </si>
  <si>
    <t>Zn</t>
  </si>
  <si>
    <t>Kalkylerna nedan kan bara utföras när totalhalterna är ifyllda i indata</t>
  </si>
  <si>
    <t xml:space="preserve">2 * Summa atomviktsekvivalenter </t>
  </si>
  <si>
    <t>Cr, Cu, Ni, V, Zn mmoler/kg</t>
  </si>
  <si>
    <t xml:space="preserve">Observera! Om lakdata saknas ska antagandet vara 100 %. </t>
  </si>
  <si>
    <t>Gör kalkyl för värsta rimligen förekommande fall</t>
  </si>
  <si>
    <t>För in data från totalanalys i grönmarkerade rutor i kolumn "B" på sidan "Indata"</t>
  </si>
  <si>
    <t>Fortsätt med att göra en kalkyl för ett försiktigt valt fall</t>
  </si>
  <si>
    <t xml:space="preserve">OBS! Spara resultatet för värsta fallet innan Du fortsätter! (D. v. s. om så önskas). </t>
  </si>
  <si>
    <t xml:space="preserve">Beräkna fördelning mellan vissa förekomstformer för ämnena koppar, krom, nickel, vanadin och zink enligt kalkylbaldet "Förekomstformer". Förutsättningarna för kalkylen finns beskrivna i avsnitt 5.1 i rapporten. </t>
  </si>
  <si>
    <t xml:space="preserve">Kalkylering av lägsta procenttal för värsta formen.  </t>
  </si>
  <si>
    <t xml:space="preserve">(Totalhalter tas från indata). </t>
  </si>
  <si>
    <t>För in procenttalen i de gula rutorna ovan i de gröna fälten</t>
  </si>
  <si>
    <t>i kolumn D i kalkylblad "Indata"</t>
  </si>
  <si>
    <t>Övrigt att tänka på</t>
  </si>
  <si>
    <t xml:space="preserve">I vissa fall behöver man också skicka samt utvärdera prov för dioxin, se avsnitt 4.4 i rapporten. </t>
  </si>
  <si>
    <t xml:space="preserve">Kalkylbladet ger möjlighet att inkludera olika former av arsenik. Här finns dock inte något underlag för att differentiera mellan olika förekomstformer. Värsta formen, d. v. s. arsenik-V-oxid bör därför användas. </t>
  </si>
  <si>
    <t xml:space="preserve">Vissa askor avger ammoniak i samband med att de befuktas. Kalkylbladet ger möjlighet att ta med detta genom att man anger halten ingående kväve. Det är dock okänt om någon hittills har inkluderat ammoniak i sina klassningskalkyler. </t>
  </si>
  <si>
    <r>
      <t xml:space="preserve">Läs </t>
    </r>
    <r>
      <rPr>
        <b/>
        <i/>
        <sz val="12"/>
        <rFont val="Arial"/>
        <family val="2"/>
      </rPr>
      <t>Klassning av förbränningsrester som farligt eller icke farligt avfall</t>
    </r>
    <r>
      <rPr>
        <b/>
        <sz val="12"/>
        <rFont val="Arial"/>
        <family val="2"/>
      </rPr>
      <t xml:space="preserve"> (Energiforskrapport 2017:423, Avfall Sveriges rapport) innan kalkylen påbörjas.</t>
    </r>
  </si>
  <si>
    <t>Observera att det är anläggningsägarens ansvar att klassningen blir korrekt utförd. Detta verktyg ska ses som en hjälp i denna klassning och ska tillämpas med omdöme.</t>
  </si>
  <si>
    <t>uppdat 2017-05-03, 2017-08-28 och 2017-11-19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</si>
</sst>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FFE6"/>
        <bgColor indexed="64"/>
      </patternFill>
    </fill>
    <fill>
      <patternFill patternType="solid">
        <fgColor rgb="FFFEFEB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2" fillId="0" borderId="0" xfId="0" applyFont="1"/>
    <xf numFmtId="0" fontId="2" fillId="0" borderId="0" xfId="0" applyFont="1" applyBorder="1"/>
    <xf numFmtId="1" fontId="0" fillId="0" borderId="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0" borderId="3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Border="1"/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7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0" fillId="0" borderId="0" xfId="0" applyFill="1"/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 applyAlignme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/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164" fontId="0" fillId="0" borderId="3" xfId="0" applyNumberForma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/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14" fontId="0" fillId="0" borderId="0" xfId="0" applyNumberForma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0" fillId="0" borderId="2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4" fillId="0" borderId="12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0" fontId="2" fillId="0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/>
    <xf numFmtId="1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14" fontId="2" fillId="2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9" fillId="0" borderId="0" xfId="0" applyFont="1" applyProtection="1"/>
    <xf numFmtId="0" fontId="2" fillId="0" borderId="0" xfId="0" applyFont="1" applyProtection="1"/>
    <xf numFmtId="0" fontId="4" fillId="0" borderId="16" xfId="0" applyFont="1" applyBorder="1" applyProtection="1"/>
    <xf numFmtId="0" fontId="4" fillId="0" borderId="0" xfId="0" applyFont="1" applyProtection="1"/>
    <xf numFmtId="3" fontId="0" fillId="0" borderId="0" xfId="0" applyNumberFormat="1" applyAlignment="1" applyProtection="1">
      <alignment horizontal="center" vertical="center"/>
    </xf>
    <xf numFmtId="0" fontId="4" fillId="0" borderId="0" xfId="0" applyFont="1" applyFill="1" applyBorder="1" applyProtection="1"/>
    <xf numFmtId="0" fontId="0" fillId="3" borderId="18" xfId="0" applyFill="1" applyBorder="1" applyProtection="1"/>
    <xf numFmtId="0" fontId="0" fillId="3" borderId="19" xfId="0" applyFill="1" applyBorder="1" applyProtection="1"/>
    <xf numFmtId="0" fontId="0" fillId="3" borderId="20" xfId="0" applyFill="1" applyBorder="1" applyProtection="1"/>
    <xf numFmtId="0" fontId="4" fillId="0" borderId="0" xfId="0" applyFont="1" applyAlignment="1" applyProtection="1">
      <alignment horizontal="center"/>
    </xf>
    <xf numFmtId="1" fontId="0" fillId="3" borderId="15" xfId="0" applyNumberFormat="1" applyFill="1" applyBorder="1" applyAlignment="1" applyProtection="1">
      <alignment horizontal="center"/>
    </xf>
  </cellXfs>
  <cellStyles count="1">
    <cellStyle name="Normal" xfId="0" builtinId="0"/>
  </cellStyles>
  <dxfs count="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colors>
    <mruColors>
      <color rgb="FFE6FFE6"/>
      <color rgb="FFFE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3"/>
  <sheetViews>
    <sheetView tabSelected="1" topLeftCell="B1" zoomScaleNormal="100" workbookViewId="0">
      <selection activeCell="J23" sqref="J23"/>
    </sheetView>
  </sheetViews>
  <sheetFormatPr defaultRowHeight="13.2" x14ac:dyDescent="0.25"/>
  <cols>
    <col min="1" max="1" width="5.44140625" customWidth="1"/>
    <col min="2" max="2" width="86.6640625" customWidth="1"/>
  </cols>
  <sheetData>
    <row r="2" spans="1:2" ht="15.6" x14ac:dyDescent="0.25">
      <c r="A2" s="147"/>
      <c r="B2" s="148" t="s">
        <v>182</v>
      </c>
    </row>
    <row r="3" spans="1:2" ht="15.6" x14ac:dyDescent="0.25">
      <c r="A3" s="147"/>
      <c r="B3" s="148"/>
    </row>
    <row r="4" spans="1:2" ht="31.2" x14ac:dyDescent="0.3">
      <c r="A4" s="147"/>
      <c r="B4" s="152" t="s">
        <v>217</v>
      </c>
    </row>
    <row r="5" spans="1:2" ht="46.8" x14ac:dyDescent="0.3">
      <c r="A5" s="147"/>
      <c r="B5" s="152" t="s">
        <v>218</v>
      </c>
    </row>
    <row r="6" spans="1:2" ht="15.6" x14ac:dyDescent="0.25">
      <c r="A6" s="147"/>
      <c r="B6" s="148"/>
    </row>
    <row r="7" spans="1:2" ht="15.6" x14ac:dyDescent="0.25">
      <c r="A7" s="147"/>
      <c r="B7" s="148"/>
    </row>
    <row r="8" spans="1:2" ht="15.6" x14ac:dyDescent="0.3">
      <c r="A8" s="149"/>
      <c r="B8" s="150" t="s">
        <v>181</v>
      </c>
    </row>
    <row r="9" spans="1:2" ht="15" x14ac:dyDescent="0.25">
      <c r="A9" s="149">
        <v>1</v>
      </c>
      <c r="B9" s="151" t="s">
        <v>187</v>
      </c>
    </row>
    <row r="10" spans="1:2" ht="15" x14ac:dyDescent="0.25">
      <c r="A10" s="149">
        <f t="shared" ref="A10:A13" si="0">1+A9</f>
        <v>2</v>
      </c>
      <c r="B10" s="151" t="s">
        <v>183</v>
      </c>
    </row>
    <row r="11" spans="1:2" ht="30" x14ac:dyDescent="0.25">
      <c r="A11" s="149">
        <f t="shared" si="0"/>
        <v>3</v>
      </c>
      <c r="B11" s="151" t="s">
        <v>184</v>
      </c>
    </row>
    <row r="12" spans="1:2" ht="30" x14ac:dyDescent="0.25">
      <c r="A12" s="149">
        <f t="shared" si="0"/>
        <v>4</v>
      </c>
      <c r="B12" s="151" t="s">
        <v>185</v>
      </c>
    </row>
    <row r="13" spans="1:2" ht="30" x14ac:dyDescent="0.25">
      <c r="A13" s="149">
        <f t="shared" si="0"/>
        <v>5</v>
      </c>
      <c r="B13" s="151" t="s">
        <v>186</v>
      </c>
    </row>
    <row r="14" spans="1:2" ht="15" x14ac:dyDescent="0.25">
      <c r="A14" s="149"/>
      <c r="B14" s="151"/>
    </row>
    <row r="15" spans="1:2" ht="15.6" x14ac:dyDescent="0.3">
      <c r="A15" s="149"/>
      <c r="B15" s="152" t="s">
        <v>204</v>
      </c>
    </row>
    <row r="16" spans="1:2" ht="15" x14ac:dyDescent="0.25">
      <c r="A16" s="149">
        <v>1</v>
      </c>
      <c r="B16" s="151" t="s">
        <v>205</v>
      </c>
    </row>
    <row r="17" spans="1:2" ht="45" x14ac:dyDescent="0.25">
      <c r="A17" s="149">
        <v>2</v>
      </c>
      <c r="B17" s="151" t="s">
        <v>216</v>
      </c>
    </row>
    <row r="18" spans="1:2" ht="30" x14ac:dyDescent="0.25">
      <c r="A18" s="149">
        <v>3</v>
      </c>
      <c r="B18" s="151" t="s">
        <v>188</v>
      </c>
    </row>
    <row r="19" spans="1:2" ht="15" x14ac:dyDescent="0.25">
      <c r="B19" s="151"/>
    </row>
    <row r="20" spans="1:2" ht="15.6" x14ac:dyDescent="0.3">
      <c r="B20" s="152" t="s">
        <v>206</v>
      </c>
    </row>
    <row r="21" spans="1:2" ht="15" x14ac:dyDescent="0.25">
      <c r="A21" s="149">
        <v>0</v>
      </c>
      <c r="B21" s="147" t="s">
        <v>207</v>
      </c>
    </row>
    <row r="22" spans="1:2" ht="45" x14ac:dyDescent="0.25">
      <c r="A22" s="149">
        <v>1</v>
      </c>
      <c r="B22" s="151" t="s">
        <v>208</v>
      </c>
    </row>
    <row r="23" spans="1:2" ht="45" x14ac:dyDescent="0.25">
      <c r="A23" s="149">
        <v>2</v>
      </c>
      <c r="B23" s="151" t="s">
        <v>215</v>
      </c>
    </row>
    <row r="24" spans="1:2" ht="15" x14ac:dyDescent="0.25">
      <c r="A24" s="149"/>
      <c r="B24" s="151"/>
    </row>
    <row r="25" spans="1:2" ht="15.6" x14ac:dyDescent="0.3">
      <c r="A25" s="149"/>
      <c r="B25" s="152" t="s">
        <v>213</v>
      </c>
    </row>
    <row r="26" spans="1:2" ht="30" x14ac:dyDescent="0.25">
      <c r="A26" s="149">
        <v>1</v>
      </c>
      <c r="B26" s="151" t="s">
        <v>214</v>
      </c>
    </row>
    <row r="27" spans="1:2" x14ac:dyDescent="0.25">
      <c r="A27" s="52"/>
    </row>
    <row r="28" spans="1:2" x14ac:dyDescent="0.25">
      <c r="A28" s="52"/>
      <c r="B28" s="146"/>
    </row>
    <row r="29" spans="1:2" x14ac:dyDescent="0.25">
      <c r="A29" s="52"/>
      <c r="B29" s="146"/>
    </row>
    <row r="30" spans="1:2" x14ac:dyDescent="0.25">
      <c r="A30" s="52"/>
      <c r="B30" s="146"/>
    </row>
    <row r="31" spans="1:2" x14ac:dyDescent="0.25">
      <c r="A31" s="52"/>
      <c r="B31" s="146"/>
    </row>
    <row r="32" spans="1:2" x14ac:dyDescent="0.25">
      <c r="B32" s="146"/>
    </row>
    <row r="33" spans="2:2" x14ac:dyDescent="0.25">
      <c r="B33" s="146"/>
    </row>
    <row r="34" spans="2:2" x14ac:dyDescent="0.25">
      <c r="B34" s="146"/>
    </row>
    <row r="35" spans="2:2" x14ac:dyDescent="0.25">
      <c r="B35" s="146"/>
    </row>
    <row r="36" spans="2:2" x14ac:dyDescent="0.25">
      <c r="B36" s="146"/>
    </row>
    <row r="37" spans="2:2" x14ac:dyDescent="0.25">
      <c r="B37" s="146"/>
    </row>
    <row r="38" spans="2:2" x14ac:dyDescent="0.25">
      <c r="B38" s="146"/>
    </row>
    <row r="39" spans="2:2" x14ac:dyDescent="0.25">
      <c r="B39" s="146"/>
    </row>
    <row r="40" spans="2:2" x14ac:dyDescent="0.25">
      <c r="B40" s="146"/>
    </row>
    <row r="41" spans="2:2" x14ac:dyDescent="0.25">
      <c r="B41" s="146"/>
    </row>
    <row r="42" spans="2:2" x14ac:dyDescent="0.25">
      <c r="B42" s="146"/>
    </row>
    <row r="43" spans="2:2" x14ac:dyDescent="0.25">
      <c r="B43" s="146"/>
    </row>
  </sheetData>
  <sheetProtection algorithmName="SHA-512" hashValue="cYIhgN1/PQUXXPqfG/izcD7Qc3MOc9Ioxp2KBwVUTApRh2RlkaA7AktRShGqLI1lGYBardiAEGBk5kQmhoAwwA==" saltValue="d2e/Pj7c2YqBADw7LEeI4A==" spinCount="100000" sheet="1" objects="1" scenarios="1" selectLockedCells="1"/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workbookViewId="0">
      <selection activeCell="D3" sqref="D3"/>
    </sheetView>
  </sheetViews>
  <sheetFormatPr defaultRowHeight="13.2" x14ac:dyDescent="0.25"/>
  <cols>
    <col min="2" max="2" width="35" customWidth="1"/>
    <col min="3" max="3" width="13.109375" customWidth="1"/>
  </cols>
  <sheetData>
    <row r="3" spans="1:5" x14ac:dyDescent="0.25">
      <c r="A3" s="5" t="s">
        <v>162</v>
      </c>
    </row>
    <row r="4" spans="1:5" x14ac:dyDescent="0.25">
      <c r="C4" s="20"/>
    </row>
    <row r="5" spans="1:5" x14ac:dyDescent="0.25">
      <c r="A5" s="59"/>
      <c r="B5" s="114" t="str">
        <f>IF(Indata!A2=0,"",Indata!A2)</f>
        <v/>
      </c>
      <c r="C5" s="109" t="s">
        <v>150</v>
      </c>
      <c r="D5" s="108"/>
      <c r="E5" s="109"/>
    </row>
    <row r="6" spans="1:5" x14ac:dyDescent="0.25">
      <c r="A6" s="99"/>
      <c r="B6" s="115" t="str">
        <f>IF(Indata!A3=0,"",Indata!A3)</f>
        <v/>
      </c>
      <c r="C6" s="111" t="s">
        <v>151</v>
      </c>
      <c r="D6" s="110" t="s">
        <v>152</v>
      </c>
      <c r="E6" s="111" t="s">
        <v>152</v>
      </c>
    </row>
    <row r="7" spans="1:5" x14ac:dyDescent="0.25">
      <c r="A7" s="105"/>
      <c r="B7" s="116" t="str">
        <f>IF(Indata!A4=0,"",Indata!A4)</f>
        <v/>
      </c>
      <c r="C7" s="113" t="s">
        <v>153</v>
      </c>
      <c r="D7" s="112"/>
      <c r="E7" s="113"/>
    </row>
    <row r="8" spans="1:5" x14ac:dyDescent="0.25">
      <c r="A8" s="100" t="s">
        <v>110</v>
      </c>
      <c r="B8" s="101" t="s">
        <v>136</v>
      </c>
      <c r="C8" s="106">
        <f>SUM(HP_4_8_6A!D32:F32)</f>
        <v>0</v>
      </c>
      <c r="D8" s="53" t="str">
        <f>IF(C8&gt;0,"ja"," ")</f>
        <v xml:space="preserve"> </v>
      </c>
      <c r="E8" s="54" t="str">
        <f>IF(C8&gt;0," ","nej")</f>
        <v>nej</v>
      </c>
    </row>
    <row r="9" spans="1:5" x14ac:dyDescent="0.25">
      <c r="A9" s="102" t="s">
        <v>135</v>
      </c>
      <c r="B9" s="101" t="s">
        <v>149</v>
      </c>
      <c r="C9" s="106">
        <f>SUM(HP_5_7_10_11_13!C31:G31)</f>
        <v>0</v>
      </c>
      <c r="D9" s="53" t="str">
        <f t="shared" ref="D9:D17" si="0">IF(C9&gt;0,"ja"," ")</f>
        <v xml:space="preserve"> </v>
      </c>
      <c r="E9" s="54" t="str">
        <f t="shared" ref="E9:E17" si="1">IF(C9&gt;0," ","nej")</f>
        <v>nej</v>
      </c>
    </row>
    <row r="10" spans="1:5" x14ac:dyDescent="0.25">
      <c r="A10" s="102" t="s">
        <v>138</v>
      </c>
      <c r="B10" s="101" t="s">
        <v>137</v>
      </c>
      <c r="C10" s="106">
        <f>SUM(HP_4_8_6A!H32:J32,HP_6B!D32:L32)</f>
        <v>0</v>
      </c>
      <c r="D10" s="53" t="str">
        <f t="shared" si="0"/>
        <v xml:space="preserve"> </v>
      </c>
      <c r="E10" s="54" t="str">
        <f t="shared" si="1"/>
        <v>nej</v>
      </c>
    </row>
    <row r="11" spans="1:5" x14ac:dyDescent="0.25">
      <c r="A11" s="100" t="s">
        <v>140</v>
      </c>
      <c r="B11" s="101" t="s">
        <v>139</v>
      </c>
      <c r="C11" s="106">
        <f>SUM(HP_5_7_10_11_13!H31:I31)</f>
        <v>0</v>
      </c>
      <c r="D11" s="53" t="str">
        <f t="shared" si="0"/>
        <v xml:space="preserve"> </v>
      </c>
      <c r="E11" s="54" t="str">
        <f t="shared" si="1"/>
        <v>nej</v>
      </c>
    </row>
    <row r="12" spans="1:5" x14ac:dyDescent="0.25">
      <c r="A12" s="100" t="s">
        <v>141</v>
      </c>
      <c r="B12" s="101" t="s">
        <v>13</v>
      </c>
      <c r="C12" s="106">
        <f>SUM(HP_4_8_6A!G32)</f>
        <v>0</v>
      </c>
      <c r="D12" s="53" t="str">
        <f t="shared" si="0"/>
        <v xml:space="preserve"> </v>
      </c>
      <c r="E12" s="54" t="str">
        <f t="shared" si="1"/>
        <v>nej</v>
      </c>
    </row>
    <row r="13" spans="1:5" x14ac:dyDescent="0.25">
      <c r="A13" s="100" t="s">
        <v>143</v>
      </c>
      <c r="B13" s="101" t="s">
        <v>142</v>
      </c>
      <c r="C13" s="106">
        <f>SUM(HP_5_7_10_11_13!J31:K31)</f>
        <v>0</v>
      </c>
      <c r="D13" s="53" t="str">
        <f t="shared" si="0"/>
        <v xml:space="preserve"> </v>
      </c>
      <c r="E13" s="54" t="str">
        <f t="shared" si="1"/>
        <v>nej</v>
      </c>
    </row>
    <row r="14" spans="1:5" x14ac:dyDescent="0.25">
      <c r="A14" s="100" t="s">
        <v>144</v>
      </c>
      <c r="B14" s="101" t="s">
        <v>14</v>
      </c>
      <c r="C14" s="106">
        <f>SUM(HP_5_7_10_11_13!L31:M31)</f>
        <v>0</v>
      </c>
      <c r="D14" s="53" t="str">
        <f t="shared" si="0"/>
        <v xml:space="preserve"> </v>
      </c>
      <c r="E14" s="54" t="str">
        <f t="shared" si="1"/>
        <v>nej</v>
      </c>
    </row>
    <row r="15" spans="1:5" x14ac:dyDescent="0.25">
      <c r="A15" s="100" t="s">
        <v>146</v>
      </c>
      <c r="B15" s="101" t="s">
        <v>145</v>
      </c>
      <c r="C15" s="106">
        <f>SUM(HP_5_7_10_11_13!N31:O31)</f>
        <v>0</v>
      </c>
      <c r="D15" s="53" t="str">
        <f t="shared" si="0"/>
        <v xml:space="preserve"> </v>
      </c>
      <c r="E15" s="54" t="str">
        <f t="shared" si="1"/>
        <v>nej</v>
      </c>
    </row>
    <row r="16" spans="1:5" x14ac:dyDescent="0.25">
      <c r="A16" s="100" t="s">
        <v>132</v>
      </c>
      <c r="B16" s="101" t="s">
        <v>147</v>
      </c>
      <c r="C16" s="106">
        <f>Ekotox!E31</f>
        <v>0</v>
      </c>
      <c r="D16" s="53" t="str">
        <f t="shared" si="0"/>
        <v xml:space="preserve"> </v>
      </c>
      <c r="E16" s="54" t="str">
        <f t="shared" si="1"/>
        <v>nej</v>
      </c>
    </row>
    <row r="17" spans="1:5" x14ac:dyDescent="0.25">
      <c r="A17" s="103" t="s">
        <v>132</v>
      </c>
      <c r="B17" s="104" t="s">
        <v>148</v>
      </c>
      <c r="C17" s="107">
        <f>Ekotox!F31</f>
        <v>0</v>
      </c>
      <c r="D17" s="55" t="str">
        <f t="shared" si="0"/>
        <v xml:space="preserve"> </v>
      </c>
      <c r="E17" s="56" t="str">
        <f t="shared" si="1"/>
        <v>nej</v>
      </c>
    </row>
  </sheetData>
  <sheetProtection algorithmName="SHA-512" hashValue="Tl/QknWCrVBZT8FNVBHPhX/K7mbu4ZLECiKVIVygZpin9KJph0mdaNE28c6SNZuj2a2AVmCZ573CjC0iZ5RT7A==" saltValue="nnxpTvUBLTvX728EIlpWFg==" spinCount="100000" sheet="1" selectLockedCells="1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workbookViewId="0">
      <selection activeCell="B18" sqref="B18"/>
    </sheetView>
  </sheetViews>
  <sheetFormatPr defaultRowHeight="13.2" x14ac:dyDescent="0.25"/>
  <sheetData>
    <row r="1" spans="1:28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</row>
    <row r="2" spans="1:28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28" ht="15.6" x14ac:dyDescent="0.3">
      <c r="A3" s="161"/>
      <c r="B3" s="162" t="s">
        <v>189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</row>
    <row r="4" spans="1:28" x14ac:dyDescent="0.25">
      <c r="A4" s="161"/>
      <c r="B4" s="163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</row>
    <row r="5" spans="1:28" x14ac:dyDescent="0.25">
      <c r="A5" s="161"/>
      <c r="B5" s="163" t="s">
        <v>200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</row>
    <row r="6" spans="1:28" ht="13.8" thickBot="1" x14ac:dyDescent="0.3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</row>
    <row r="7" spans="1:28" ht="16.8" thickTop="1" thickBot="1" x14ac:dyDescent="0.4">
      <c r="A7" s="161"/>
      <c r="B7" s="164" t="s">
        <v>190</v>
      </c>
      <c r="C7" s="161"/>
      <c r="D7" s="161"/>
      <c r="E7" s="161"/>
      <c r="F7" s="161"/>
      <c r="G7" s="153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</row>
    <row r="8" spans="1:28" ht="13.8" thickTop="1" x14ac:dyDescent="0.25">
      <c r="A8" s="161"/>
      <c r="B8" s="165" t="s">
        <v>191</v>
      </c>
      <c r="C8" s="161"/>
      <c r="D8" s="161"/>
      <c r="E8" s="161"/>
      <c r="F8" s="161"/>
      <c r="G8" s="166">
        <f>G7*20000/(2*55.85+3*16)</f>
        <v>0</v>
      </c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28" x14ac:dyDescent="0.25">
      <c r="A9" s="161"/>
      <c r="B9" s="165" t="s">
        <v>201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</row>
    <row r="10" spans="1:28" x14ac:dyDescent="0.25">
      <c r="A10" s="161"/>
      <c r="B10" s="165" t="s">
        <v>202</v>
      </c>
      <c r="C10" s="161"/>
      <c r="D10" s="161"/>
      <c r="E10" s="161"/>
      <c r="F10" s="161"/>
      <c r="G10" s="166">
        <f>2*(Indata!B15/63.55+Indata!B20/58.69+Indata!B22/50.94+Indata!B25/65.39+Indata!B17/52)</f>
        <v>0</v>
      </c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</row>
    <row r="11" spans="1:28" x14ac:dyDescent="0.25">
      <c r="A11" s="161"/>
      <c r="B11" s="167" t="s">
        <v>193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</row>
    <row r="12" spans="1:28" x14ac:dyDescent="0.25">
      <c r="A12" s="161"/>
      <c r="B12" s="165" t="s">
        <v>192</v>
      </c>
      <c r="C12" s="161"/>
      <c r="D12" s="168" t="str">
        <f>IF(G8&gt;G10,"Fördelning kan göras, gå vidare","Fördelning bör ej göras, gå ej vidare")</f>
        <v>Fördelning bör ej göras, gå ej vidare</v>
      </c>
      <c r="E12" s="169"/>
      <c r="F12" s="169"/>
      <c r="G12" s="170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</row>
    <row r="13" spans="1:28" x14ac:dyDescent="0.25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</row>
    <row r="14" spans="1:28" x14ac:dyDescent="0.25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</row>
    <row r="15" spans="1:28" x14ac:dyDescent="0.25">
      <c r="A15" s="161"/>
      <c r="B15" s="165" t="s">
        <v>194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</row>
    <row r="16" spans="1:28" x14ac:dyDescent="0.25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</row>
    <row r="17" spans="1:28" ht="13.8" thickBot="1" x14ac:dyDescent="0.3">
      <c r="A17" s="161"/>
      <c r="B17" s="171" t="s">
        <v>195</v>
      </c>
      <c r="C17" s="171" t="s">
        <v>196</v>
      </c>
      <c r="D17" s="171" t="s">
        <v>197</v>
      </c>
      <c r="E17" s="171" t="s">
        <v>198</v>
      </c>
      <c r="F17" s="171" t="s">
        <v>199</v>
      </c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</row>
    <row r="18" spans="1:28" ht="14.4" thickTop="1" thickBot="1" x14ac:dyDescent="0.3">
      <c r="A18" s="161"/>
      <c r="B18" s="153"/>
      <c r="C18" s="153"/>
      <c r="D18" s="153"/>
      <c r="E18" s="153"/>
      <c r="F18" s="153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</row>
    <row r="19" spans="1:28" ht="13.8" thickTop="1" x14ac:dyDescent="0.25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</row>
    <row r="20" spans="1:28" x14ac:dyDescent="0.25">
      <c r="A20" s="161"/>
      <c r="B20" s="165" t="s">
        <v>209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</row>
    <row r="21" spans="1:28" x14ac:dyDescent="0.25">
      <c r="A21" s="161"/>
      <c r="B21" s="165" t="s">
        <v>210</v>
      </c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</row>
    <row r="22" spans="1:28" x14ac:dyDescent="0.2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</row>
    <row r="23" spans="1:28" x14ac:dyDescent="0.25">
      <c r="A23" s="161"/>
      <c r="B23" s="171" t="s">
        <v>195</v>
      </c>
      <c r="C23" s="171" t="s">
        <v>196</v>
      </c>
      <c r="D23" s="171" t="s">
        <v>197</v>
      </c>
      <c r="E23" s="171" t="s">
        <v>198</v>
      </c>
      <c r="F23" s="171" t="s">
        <v>199</v>
      </c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</row>
    <row r="24" spans="1:28" x14ac:dyDescent="0.25">
      <c r="A24" s="161"/>
      <c r="B24" s="172">
        <f>IF(Indata!B17*Förekomstformer!B18=0,100,B18*100/Indata!B17+5)</f>
        <v>100</v>
      </c>
      <c r="C24" s="172">
        <f>IF(Indata!B15*Förekomstformer!C18=0,100,C18*100/Indata!B15+5)</f>
        <v>100</v>
      </c>
      <c r="D24" s="172">
        <f>IF(Indata!B20*Förekomstformer!D18=0,100,D18*100/Indata!B20+5)</f>
        <v>100</v>
      </c>
      <c r="E24" s="172">
        <f>IF(Indata!B22*Förekomstformer!E18=0,100,E18*100/Indata!B22+5)</f>
        <v>100</v>
      </c>
      <c r="F24" s="172">
        <f>IF(Indata!B25*Förekomstformer!F18=0,100,F18*100/Indata!B25+5)</f>
        <v>100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</row>
    <row r="25" spans="1:28" x14ac:dyDescent="0.25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</row>
    <row r="26" spans="1:28" x14ac:dyDescent="0.25">
      <c r="A26" s="161"/>
      <c r="B26" s="165" t="s">
        <v>211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28" x14ac:dyDescent="0.25">
      <c r="A27" s="161"/>
      <c r="B27" s="165" t="s">
        <v>212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</row>
    <row r="28" spans="1:28" x14ac:dyDescent="0.25">
      <c r="A28" s="161"/>
      <c r="B28" s="165" t="s">
        <v>203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</row>
    <row r="29" spans="1:28" x14ac:dyDescent="0.25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</row>
    <row r="30" spans="1:28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</row>
    <row r="31" spans="1:28" x14ac:dyDescent="0.25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</row>
    <row r="32" spans="1:28" x14ac:dyDescent="0.25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</row>
    <row r="33" spans="1:28" x14ac:dyDescent="0.25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</row>
    <row r="34" spans="1:28" x14ac:dyDescent="0.25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</row>
    <row r="35" spans="1:28" x14ac:dyDescent="0.25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</row>
    <row r="36" spans="1:28" x14ac:dyDescent="0.2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</row>
    <row r="37" spans="1:28" x14ac:dyDescent="0.25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</row>
    <row r="38" spans="1:28" x14ac:dyDescent="0.25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</row>
    <row r="39" spans="1:28" x14ac:dyDescent="0.25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</row>
    <row r="40" spans="1:28" x14ac:dyDescent="0.25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</row>
    <row r="41" spans="1:28" x14ac:dyDescent="0.25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</row>
    <row r="42" spans="1:28" x14ac:dyDescent="0.25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</row>
    <row r="43" spans="1:28" x14ac:dyDescent="0.25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</row>
    <row r="44" spans="1:28" x14ac:dyDescent="0.25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</row>
    <row r="45" spans="1:28" x14ac:dyDescent="0.25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</row>
    <row r="46" spans="1:28" x14ac:dyDescent="0.2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</row>
    <row r="47" spans="1:28" x14ac:dyDescent="0.2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</row>
    <row r="48" spans="1:28" x14ac:dyDescent="0.2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</row>
    <row r="49" spans="1:28" x14ac:dyDescent="0.25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</row>
    <row r="50" spans="1:28" x14ac:dyDescent="0.2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</row>
    <row r="51" spans="1:28" x14ac:dyDescent="0.2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</row>
  </sheetData>
  <sheetProtection algorithmName="SHA-512" hashValue="xqqew39yHiHy2L0+wo9i7aS0LFZcaMULP6wKYW5OTW8GS09SEj5ms1Q8L46WtOfsgWwwx+mqomXC1jaUsIKYZw==" saltValue="hJ2gWWKTsWdvUd5WFtkLg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3" sqref="A3"/>
    </sheetView>
  </sheetViews>
  <sheetFormatPr defaultRowHeight="13.2" x14ac:dyDescent="0.25"/>
  <cols>
    <col min="1" max="1" width="17.6640625" customWidth="1"/>
    <col min="2" max="2" width="10.6640625" customWidth="1"/>
    <col min="3" max="3" width="17.5546875" customWidth="1"/>
    <col min="4" max="4" width="10.6640625" customWidth="1"/>
    <col min="5" max="5" width="17.44140625" customWidth="1"/>
    <col min="6" max="10" width="10.6640625" customWidth="1"/>
  </cols>
  <sheetData>
    <row r="1" spans="1:12" ht="21.6" thickBot="1" x14ac:dyDescent="0.45">
      <c r="C1" s="19" t="s">
        <v>49</v>
      </c>
    </row>
    <row r="2" spans="1:12" ht="13.8" thickTop="1" x14ac:dyDescent="0.25">
      <c r="A2" s="158"/>
      <c r="C2" s="20" t="s">
        <v>165</v>
      </c>
      <c r="F2" s="20"/>
    </row>
    <row r="3" spans="1:12" x14ac:dyDescent="0.25">
      <c r="A3" s="159"/>
      <c r="C3" s="20" t="s">
        <v>163</v>
      </c>
      <c r="H3" s="5"/>
      <c r="J3" s="12"/>
    </row>
    <row r="4" spans="1:12" ht="13.8" thickBot="1" x14ac:dyDescent="0.3">
      <c r="A4" s="160"/>
      <c r="C4" s="20" t="s">
        <v>164</v>
      </c>
      <c r="H4" s="5"/>
    </row>
    <row r="5" spans="1:12" ht="13.8" thickTop="1" x14ac:dyDescent="0.25">
      <c r="C5" s="20" t="s">
        <v>173</v>
      </c>
      <c r="D5" s="20" t="s">
        <v>219</v>
      </c>
    </row>
    <row r="6" spans="1:12" x14ac:dyDescent="0.25">
      <c r="A6" s="29"/>
      <c r="B6" s="45" t="s">
        <v>42</v>
      </c>
      <c r="C6" s="26"/>
      <c r="D6" s="45" t="s">
        <v>50</v>
      </c>
      <c r="E6" s="26" t="s">
        <v>52</v>
      </c>
      <c r="F6" s="26" t="s">
        <v>57</v>
      </c>
      <c r="G6" s="26"/>
      <c r="H6" s="27" t="s">
        <v>64</v>
      </c>
      <c r="I6" s="28"/>
      <c r="J6" s="28"/>
    </row>
    <row r="7" spans="1:12" x14ac:dyDescent="0.25">
      <c r="A7" s="30" t="s">
        <v>41</v>
      </c>
      <c r="B7" s="46" t="s">
        <v>43</v>
      </c>
      <c r="C7" s="28" t="s">
        <v>44</v>
      </c>
      <c r="D7" s="46" t="s">
        <v>51</v>
      </c>
      <c r="E7" s="28" t="s">
        <v>53</v>
      </c>
      <c r="F7" s="28" t="s">
        <v>58</v>
      </c>
      <c r="G7" s="28" t="s">
        <v>63</v>
      </c>
      <c r="H7" s="43" t="s">
        <v>62</v>
      </c>
      <c r="I7" s="28"/>
      <c r="J7" s="42"/>
    </row>
    <row r="8" spans="1:12" ht="13.8" thickBot="1" x14ac:dyDescent="0.3">
      <c r="A8" s="125"/>
      <c r="B8" s="46" t="s">
        <v>40</v>
      </c>
      <c r="C8" s="28" t="s">
        <v>45</v>
      </c>
      <c r="D8" s="46" t="s">
        <v>47</v>
      </c>
      <c r="E8" s="28" t="s">
        <v>54</v>
      </c>
      <c r="F8" s="28" t="s">
        <v>30</v>
      </c>
      <c r="G8" s="42" t="s">
        <v>40</v>
      </c>
      <c r="H8" s="43" t="s">
        <v>46</v>
      </c>
      <c r="I8" s="28"/>
      <c r="J8" s="28"/>
    </row>
    <row r="9" spans="1:12" ht="13.8" thickTop="1" x14ac:dyDescent="0.25">
      <c r="A9" s="3" t="s">
        <v>15</v>
      </c>
      <c r="B9" s="142"/>
      <c r="C9" s="126" t="s">
        <v>0</v>
      </c>
      <c r="D9" s="154">
        <v>100</v>
      </c>
      <c r="E9" s="127" t="s">
        <v>0</v>
      </c>
      <c r="F9" s="41">
        <v>1.1970000000000001</v>
      </c>
      <c r="G9" s="128">
        <f>B9*D9/100*F9</f>
        <v>0</v>
      </c>
      <c r="H9" s="129">
        <f>G9/10000</f>
        <v>0</v>
      </c>
      <c r="I9" s="23"/>
      <c r="J9" s="16"/>
      <c r="K9" s="140"/>
      <c r="L9" s="141"/>
    </row>
    <row r="10" spans="1:12" x14ac:dyDescent="0.25">
      <c r="A10" s="1" t="s">
        <v>16</v>
      </c>
      <c r="B10" s="143"/>
      <c r="C10" s="31" t="s">
        <v>1</v>
      </c>
      <c r="D10" s="145">
        <v>100</v>
      </c>
      <c r="E10" s="34" t="s">
        <v>1</v>
      </c>
      <c r="F10" s="23">
        <v>1.32</v>
      </c>
      <c r="G10" s="14">
        <f t="shared" ref="G10:G28" si="0">B10*D10/100*F10</f>
        <v>0</v>
      </c>
      <c r="H10" s="17">
        <f t="shared" ref="H10:H28" si="1">G10/10000</f>
        <v>0</v>
      </c>
      <c r="I10" s="23"/>
      <c r="J10" s="16"/>
      <c r="K10" s="140"/>
      <c r="L10" s="141"/>
    </row>
    <row r="11" spans="1:12" x14ac:dyDescent="0.25">
      <c r="A11" s="1"/>
      <c r="B11" s="117"/>
      <c r="C11" s="31" t="s">
        <v>28</v>
      </c>
      <c r="D11" s="155">
        <f>100-D10</f>
        <v>0</v>
      </c>
      <c r="E11" s="34" t="s">
        <v>28</v>
      </c>
      <c r="F11" s="23">
        <v>1.534</v>
      </c>
      <c r="G11" s="7">
        <f>B10*D11/100*F11</f>
        <v>0</v>
      </c>
      <c r="H11" s="17">
        <f t="shared" si="1"/>
        <v>0</v>
      </c>
      <c r="I11" s="23"/>
      <c r="J11" s="16"/>
      <c r="K11" s="140"/>
      <c r="L11" s="141"/>
    </row>
    <row r="12" spans="1:12" x14ac:dyDescent="0.25">
      <c r="A12" s="1" t="s">
        <v>33</v>
      </c>
      <c r="B12" s="143"/>
      <c r="C12" s="31" t="s">
        <v>34</v>
      </c>
      <c r="D12" s="156">
        <v>100</v>
      </c>
      <c r="E12" s="34" t="s">
        <v>34</v>
      </c>
      <c r="F12" s="23">
        <v>1.117</v>
      </c>
      <c r="G12" s="14">
        <f t="shared" si="0"/>
        <v>0</v>
      </c>
      <c r="H12" s="17">
        <f t="shared" si="1"/>
        <v>0</v>
      </c>
      <c r="I12" s="23"/>
      <c r="J12" s="7"/>
      <c r="K12" s="140"/>
      <c r="L12" s="141"/>
    </row>
    <row r="13" spans="1:12" x14ac:dyDescent="0.25">
      <c r="A13" s="1" t="s">
        <v>17</v>
      </c>
      <c r="B13" s="143"/>
      <c r="C13" s="31" t="s">
        <v>2</v>
      </c>
      <c r="D13" s="156">
        <v>100</v>
      </c>
      <c r="E13" s="34" t="s">
        <v>2</v>
      </c>
      <c r="F13" s="23">
        <v>1.077</v>
      </c>
      <c r="G13" s="14">
        <f t="shared" si="0"/>
        <v>0</v>
      </c>
      <c r="H13" s="17">
        <f t="shared" si="1"/>
        <v>0</v>
      </c>
      <c r="I13" s="23"/>
      <c r="J13" s="7"/>
      <c r="K13" s="140"/>
      <c r="L13" s="141"/>
    </row>
    <row r="14" spans="1:12" x14ac:dyDescent="0.25">
      <c r="A14" s="1" t="s">
        <v>18</v>
      </c>
      <c r="B14" s="143"/>
      <c r="C14" s="33" t="s">
        <v>55</v>
      </c>
      <c r="D14" s="156">
        <v>100</v>
      </c>
      <c r="E14" s="35" t="s">
        <v>55</v>
      </c>
      <c r="F14" s="23">
        <v>1.3620000000000001</v>
      </c>
      <c r="G14" s="14">
        <f t="shared" si="0"/>
        <v>0</v>
      </c>
      <c r="H14" s="17">
        <f t="shared" si="1"/>
        <v>0</v>
      </c>
      <c r="I14" s="23"/>
      <c r="J14" s="16"/>
      <c r="K14" s="140"/>
      <c r="L14" s="141"/>
    </row>
    <row r="15" spans="1:12" x14ac:dyDescent="0.25">
      <c r="A15" s="1" t="s">
        <v>19</v>
      </c>
      <c r="B15" s="143"/>
      <c r="C15" s="31" t="s">
        <v>3</v>
      </c>
      <c r="D15" s="145">
        <v>100</v>
      </c>
      <c r="E15" s="34" t="s">
        <v>3</v>
      </c>
      <c r="F15" s="23">
        <v>1.252</v>
      </c>
      <c r="G15" s="14">
        <f t="shared" si="0"/>
        <v>0</v>
      </c>
      <c r="H15" s="17">
        <f t="shared" si="1"/>
        <v>0</v>
      </c>
      <c r="I15" s="23"/>
      <c r="J15" s="7"/>
      <c r="K15" s="140"/>
      <c r="L15" s="141"/>
    </row>
    <row r="16" spans="1:12" x14ac:dyDescent="0.25">
      <c r="A16" s="1"/>
      <c r="B16" s="117"/>
      <c r="C16" s="33" t="s">
        <v>48</v>
      </c>
      <c r="D16" s="155">
        <f>100-D15</f>
        <v>0</v>
      </c>
      <c r="E16" s="38" t="s">
        <v>60</v>
      </c>
      <c r="F16" s="23">
        <v>4.2809999999999997</v>
      </c>
      <c r="G16" s="14">
        <f>B15*D16/100*F16</f>
        <v>0</v>
      </c>
      <c r="H16" s="17">
        <f t="shared" si="1"/>
        <v>0</v>
      </c>
      <c r="I16" s="23"/>
      <c r="J16" s="7"/>
      <c r="K16" s="140"/>
      <c r="L16" s="141"/>
    </row>
    <row r="17" spans="1:12" x14ac:dyDescent="0.25">
      <c r="A17" s="1" t="s">
        <v>20</v>
      </c>
      <c r="B17" s="143"/>
      <c r="C17" s="31" t="s">
        <v>4</v>
      </c>
      <c r="D17" s="145">
        <v>0</v>
      </c>
      <c r="E17" s="34" t="s">
        <v>4</v>
      </c>
      <c r="F17" s="23">
        <v>1.923</v>
      </c>
      <c r="G17" s="7">
        <f t="shared" si="0"/>
        <v>0</v>
      </c>
      <c r="H17" s="17">
        <f t="shared" si="1"/>
        <v>0</v>
      </c>
      <c r="I17" s="23"/>
      <c r="J17" s="16"/>
      <c r="K17" s="140"/>
      <c r="L17" s="141"/>
    </row>
    <row r="18" spans="1:12" x14ac:dyDescent="0.25">
      <c r="A18" s="1"/>
      <c r="B18" s="117"/>
      <c r="C18" s="32" t="s">
        <v>5</v>
      </c>
      <c r="D18" s="155">
        <f>100-D17</f>
        <v>100</v>
      </c>
      <c r="E18" s="36" t="s">
        <v>5</v>
      </c>
      <c r="F18" s="23">
        <v>1.462</v>
      </c>
      <c r="G18" s="7">
        <f>B17*D18/100*F18</f>
        <v>0</v>
      </c>
      <c r="H18" s="17">
        <f t="shared" si="1"/>
        <v>0</v>
      </c>
      <c r="I18" s="23"/>
      <c r="J18" s="16"/>
      <c r="K18" s="140"/>
      <c r="L18" s="141"/>
    </row>
    <row r="19" spans="1:12" x14ac:dyDescent="0.25">
      <c r="A19" s="1" t="s">
        <v>21</v>
      </c>
      <c r="B19" s="143"/>
      <c r="C19" s="31" t="s">
        <v>6</v>
      </c>
      <c r="D19" s="156">
        <v>100</v>
      </c>
      <c r="E19" s="34" t="s">
        <v>6</v>
      </c>
      <c r="F19" s="23">
        <v>1.5</v>
      </c>
      <c r="G19" s="14">
        <f t="shared" si="0"/>
        <v>0</v>
      </c>
      <c r="H19" s="17">
        <f t="shared" si="1"/>
        <v>0</v>
      </c>
      <c r="I19" s="23"/>
      <c r="J19" s="16"/>
      <c r="K19" s="140"/>
      <c r="L19" s="141"/>
    </row>
    <row r="20" spans="1:12" x14ac:dyDescent="0.25">
      <c r="A20" s="1" t="s">
        <v>22</v>
      </c>
      <c r="B20" s="143"/>
      <c r="C20" s="31" t="s">
        <v>7</v>
      </c>
      <c r="D20" s="145">
        <v>100</v>
      </c>
      <c r="E20" s="34" t="s">
        <v>7</v>
      </c>
      <c r="F20" s="23">
        <v>1.2729999999999999</v>
      </c>
      <c r="G20" s="7">
        <f t="shared" si="0"/>
        <v>0</v>
      </c>
      <c r="H20" s="17">
        <f t="shared" si="1"/>
        <v>0</v>
      </c>
      <c r="I20" s="23"/>
      <c r="J20" s="16"/>
      <c r="K20" s="140"/>
      <c r="L20" s="141"/>
    </row>
    <row r="21" spans="1:12" x14ac:dyDescent="0.25">
      <c r="A21" s="1"/>
      <c r="B21" s="117"/>
      <c r="C21" s="32" t="s">
        <v>38</v>
      </c>
      <c r="D21" s="155">
        <f>100-D20</f>
        <v>0</v>
      </c>
      <c r="E21" s="37" t="s">
        <v>59</v>
      </c>
      <c r="F21" s="23">
        <v>3.9929999999999999</v>
      </c>
      <c r="G21" s="7">
        <f>B20*D21/100*F21</f>
        <v>0</v>
      </c>
      <c r="H21" s="17">
        <f t="shared" si="1"/>
        <v>0</v>
      </c>
      <c r="I21" s="23"/>
      <c r="J21" s="16"/>
      <c r="K21" s="140"/>
      <c r="L21" s="141"/>
    </row>
    <row r="22" spans="1:12" x14ac:dyDescent="0.25">
      <c r="A22" s="1" t="s">
        <v>23</v>
      </c>
      <c r="B22" s="143"/>
      <c r="C22" s="31" t="s">
        <v>8</v>
      </c>
      <c r="D22" s="145">
        <v>100</v>
      </c>
      <c r="E22" s="34" t="s">
        <v>8</v>
      </c>
      <c r="F22" s="23">
        <v>1.7849999999999999</v>
      </c>
      <c r="G22" s="14">
        <f t="shared" si="0"/>
        <v>0</v>
      </c>
      <c r="H22" s="17">
        <f t="shared" si="1"/>
        <v>0</v>
      </c>
      <c r="I22" s="23"/>
      <c r="J22" s="16"/>
      <c r="K22" s="140"/>
      <c r="L22" s="141"/>
    </row>
    <row r="23" spans="1:12" x14ac:dyDescent="0.25">
      <c r="A23" s="1"/>
      <c r="B23" s="117"/>
      <c r="C23" s="31" t="s">
        <v>39</v>
      </c>
      <c r="D23" s="155">
        <f>100-D22</f>
        <v>0</v>
      </c>
      <c r="E23" s="37" t="s">
        <v>61</v>
      </c>
      <c r="F23" s="23">
        <v>2.1760000000000002</v>
      </c>
      <c r="G23" s="14">
        <f>B22*D23/100*F23</f>
        <v>0</v>
      </c>
      <c r="H23" s="17">
        <f t="shared" si="1"/>
        <v>0</v>
      </c>
      <c r="I23" s="23"/>
      <c r="J23" s="16"/>
      <c r="K23" s="140"/>
      <c r="L23" s="141"/>
    </row>
    <row r="24" spans="1:12" x14ac:dyDescent="0.25">
      <c r="A24" s="1" t="s">
        <v>24</v>
      </c>
      <c r="B24" s="143"/>
      <c r="C24" s="32" t="s">
        <v>9</v>
      </c>
      <c r="D24" s="156">
        <v>100</v>
      </c>
      <c r="E24" s="36" t="s">
        <v>9</v>
      </c>
      <c r="F24" s="23">
        <v>1.2609999999999999</v>
      </c>
      <c r="G24" s="7">
        <f t="shared" si="0"/>
        <v>0</v>
      </c>
      <c r="H24" s="17">
        <f t="shared" si="1"/>
        <v>0</v>
      </c>
      <c r="I24" s="23"/>
      <c r="J24" s="16"/>
      <c r="K24" s="140"/>
      <c r="L24" s="141"/>
    </row>
    <row r="25" spans="1:12" x14ac:dyDescent="0.25">
      <c r="A25" s="1" t="s">
        <v>25</v>
      </c>
      <c r="B25" s="143"/>
      <c r="C25" s="31" t="s">
        <v>10</v>
      </c>
      <c r="D25" s="145">
        <v>100</v>
      </c>
      <c r="E25" s="34" t="s">
        <v>10</v>
      </c>
      <c r="F25" s="23">
        <v>1.2450000000000001</v>
      </c>
      <c r="G25" s="7">
        <f t="shared" si="0"/>
        <v>0</v>
      </c>
      <c r="H25" s="17">
        <f t="shared" si="1"/>
        <v>0</v>
      </c>
      <c r="I25" s="23"/>
      <c r="J25" s="7"/>
      <c r="K25" s="140"/>
      <c r="L25" s="141"/>
    </row>
    <row r="26" spans="1:12" x14ac:dyDescent="0.25">
      <c r="A26" s="1"/>
      <c r="B26" s="117"/>
      <c r="C26" s="32" t="s">
        <v>56</v>
      </c>
      <c r="D26" s="155">
        <f>100-D25</f>
        <v>0</v>
      </c>
      <c r="E26" s="36" t="s">
        <v>37</v>
      </c>
      <c r="F26" s="23">
        <v>3.6869999999999998</v>
      </c>
      <c r="G26" s="7">
        <f>B25*D26/100*F26</f>
        <v>0</v>
      </c>
      <c r="H26" s="17">
        <f t="shared" si="1"/>
        <v>0</v>
      </c>
      <c r="I26" s="23"/>
      <c r="J26" s="16"/>
      <c r="K26" s="140"/>
      <c r="L26" s="141"/>
    </row>
    <row r="27" spans="1:12" x14ac:dyDescent="0.25">
      <c r="A27" s="1" t="s">
        <v>26</v>
      </c>
      <c r="B27" s="143"/>
      <c r="C27" s="31" t="s">
        <v>11</v>
      </c>
      <c r="D27" s="156">
        <v>100</v>
      </c>
      <c r="E27" s="34" t="s">
        <v>11</v>
      </c>
      <c r="F27" s="23">
        <v>1.631</v>
      </c>
      <c r="G27" s="7">
        <f t="shared" si="0"/>
        <v>0</v>
      </c>
      <c r="H27" s="17">
        <f t="shared" si="1"/>
        <v>0</v>
      </c>
      <c r="I27" s="23"/>
      <c r="J27" s="16"/>
      <c r="K27" s="140"/>
      <c r="L27" s="141"/>
    </row>
    <row r="28" spans="1:12" x14ac:dyDescent="0.25">
      <c r="A28" s="1" t="s">
        <v>27</v>
      </c>
      <c r="B28" s="143"/>
      <c r="C28" s="31" t="s">
        <v>12</v>
      </c>
      <c r="D28" s="156">
        <v>100</v>
      </c>
      <c r="E28" s="34" t="s">
        <v>12</v>
      </c>
      <c r="F28" s="23">
        <v>1.3540000000000001</v>
      </c>
      <c r="G28" s="7">
        <f t="shared" si="0"/>
        <v>0</v>
      </c>
      <c r="H28" s="17">
        <f t="shared" si="1"/>
        <v>0</v>
      </c>
      <c r="I28" s="23"/>
      <c r="J28" s="16"/>
      <c r="K28" s="140"/>
      <c r="L28" s="141"/>
    </row>
    <row r="29" spans="1:12" ht="13.8" thickBot="1" x14ac:dyDescent="0.3">
      <c r="A29" s="2" t="s">
        <v>174</v>
      </c>
      <c r="B29" s="144"/>
      <c r="C29" s="123" t="s">
        <v>170</v>
      </c>
      <c r="D29" s="157">
        <v>100</v>
      </c>
      <c r="E29" s="124" t="s">
        <v>171</v>
      </c>
      <c r="F29" s="24">
        <v>1.216</v>
      </c>
      <c r="G29" s="8">
        <f>B29*D29/100*F29</f>
        <v>0</v>
      </c>
      <c r="H29" s="18">
        <f>G29/10000</f>
        <v>0</v>
      </c>
      <c r="K29" s="140"/>
      <c r="L29" s="141"/>
    </row>
    <row r="30" spans="1:12" ht="13.8" thickTop="1" x14ac:dyDescent="0.25">
      <c r="C30" s="9"/>
      <c r="D30" s="5"/>
    </row>
    <row r="32" spans="1:12" x14ac:dyDescent="0.25">
      <c r="A32" s="21"/>
    </row>
    <row r="33" spans="1:8" x14ac:dyDescent="0.25">
      <c r="A33" s="21"/>
    </row>
    <row r="34" spans="1:8" x14ac:dyDescent="0.25">
      <c r="A34" s="25"/>
      <c r="C34" s="20"/>
      <c r="F34" s="20"/>
    </row>
    <row r="35" spans="1:8" x14ac:dyDescent="0.25">
      <c r="A35" s="25"/>
    </row>
    <row r="36" spans="1:8" x14ac:dyDescent="0.25">
      <c r="A36" s="25"/>
      <c r="B36" s="13"/>
      <c r="C36" s="13"/>
      <c r="D36" s="13"/>
      <c r="F36" s="13"/>
      <c r="G36" s="13"/>
      <c r="H36" s="13"/>
    </row>
    <row r="37" spans="1:8" x14ac:dyDescent="0.25">
      <c r="A37" s="25"/>
      <c r="B37" s="13"/>
      <c r="C37" s="13"/>
      <c r="D37" s="13"/>
      <c r="F37" s="13"/>
      <c r="G37" s="13"/>
      <c r="H37" s="13"/>
    </row>
    <row r="38" spans="1:8" x14ac:dyDescent="0.25">
      <c r="A38" s="25"/>
    </row>
    <row r="39" spans="1:8" x14ac:dyDescent="0.25">
      <c r="A39" s="25"/>
    </row>
    <row r="40" spans="1:8" x14ac:dyDescent="0.25">
      <c r="A40" s="25"/>
    </row>
    <row r="41" spans="1:8" x14ac:dyDescent="0.25">
      <c r="A41" s="25"/>
    </row>
    <row r="42" spans="1:8" x14ac:dyDescent="0.25">
      <c r="A42" s="21"/>
    </row>
    <row r="43" spans="1:8" x14ac:dyDescent="0.25">
      <c r="A43" s="21"/>
      <c r="F43" s="44"/>
    </row>
  </sheetData>
  <sheetProtection algorithmName="SHA-512" hashValue="VEaYuQKeQTR4gxF5HH3Pljkjl7d/ZAeUwEkJuNSmf+JKaxu4k6uPG4B6QBH1OkTRyZX/l2b5Eo7otC128ofV3w==" saltValue="aInha5ryEFg2L6ZYRi0PAg==" spinCount="100000" sheet="1" objects="1" scenarios="1" selectLockedCells="1"/>
  <dataConsolidate/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useFirstPageNumber="1" horizontalDpi="1200" verticalDpi="1200" r:id="rId1"/>
  <headerFooter alignWithMargins="0">
    <oddHeader xml:space="preserve">&amp;R       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>
      <selection activeCell="P3" sqref="P3"/>
    </sheetView>
  </sheetViews>
  <sheetFormatPr defaultRowHeight="13.2" x14ac:dyDescent="0.25"/>
  <cols>
    <col min="1" max="1" width="18.33203125" customWidth="1"/>
    <col min="2" max="17" width="6.6640625" customWidth="1"/>
  </cols>
  <sheetData>
    <row r="1" spans="1:17" x14ac:dyDescent="0.25">
      <c r="M1" s="12"/>
    </row>
    <row r="2" spans="1:17" x14ac:dyDescent="0.25">
      <c r="A2" s="5" t="s">
        <v>154</v>
      </c>
      <c r="B2" s="50"/>
      <c r="C2" s="50"/>
      <c r="D2" s="50"/>
      <c r="E2" s="6"/>
      <c r="F2" s="51"/>
      <c r="G2" s="28"/>
      <c r="H2" s="21"/>
      <c r="I2" s="21"/>
      <c r="J2" s="21"/>
      <c r="K2" s="21"/>
      <c r="L2" s="21"/>
      <c r="M2" s="21"/>
      <c r="N2" s="21"/>
    </row>
    <row r="3" spans="1:17" x14ac:dyDescent="0.25">
      <c r="A3" s="5" t="s">
        <v>155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01" t="s">
        <v>157</v>
      </c>
      <c r="M3" s="21"/>
      <c r="N3" s="21"/>
    </row>
    <row r="4" spans="1:17" x14ac:dyDescent="0.25">
      <c r="A4" s="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1"/>
      <c r="P4" s="21"/>
    </row>
    <row r="5" spans="1:17" x14ac:dyDescent="0.25">
      <c r="A5" s="59" t="s">
        <v>83</v>
      </c>
      <c r="B5" s="60" t="s">
        <v>65</v>
      </c>
      <c r="C5" s="61" t="s">
        <v>65</v>
      </c>
      <c r="D5" s="61" t="s">
        <v>65</v>
      </c>
      <c r="E5" s="61" t="s">
        <v>65</v>
      </c>
      <c r="F5" s="61" t="s">
        <v>65</v>
      </c>
      <c r="G5" s="61" t="s">
        <v>65</v>
      </c>
      <c r="H5" s="61" t="s">
        <v>65</v>
      </c>
      <c r="I5" s="61" t="s">
        <v>65</v>
      </c>
      <c r="J5" s="61" t="s">
        <v>66</v>
      </c>
      <c r="K5" s="61" t="s">
        <v>67</v>
      </c>
      <c r="L5" s="61" t="s">
        <v>67</v>
      </c>
      <c r="M5" s="61" t="s">
        <v>66</v>
      </c>
      <c r="N5" s="61" t="s">
        <v>68</v>
      </c>
      <c r="O5" s="61" t="s">
        <v>66</v>
      </c>
      <c r="P5" s="62" t="s">
        <v>66</v>
      </c>
      <c r="Q5" s="118" t="s">
        <v>76</v>
      </c>
    </row>
    <row r="6" spans="1:17" x14ac:dyDescent="0.25">
      <c r="A6" s="63" t="s">
        <v>156</v>
      </c>
      <c r="B6" s="57" t="s">
        <v>69</v>
      </c>
      <c r="C6" s="53" t="s">
        <v>69</v>
      </c>
      <c r="D6" s="53" t="s">
        <v>70</v>
      </c>
      <c r="E6" s="53" t="s">
        <v>71</v>
      </c>
      <c r="F6" s="53" t="s">
        <v>72</v>
      </c>
      <c r="G6" s="53" t="s">
        <v>72</v>
      </c>
      <c r="H6" s="53" t="s">
        <v>73</v>
      </c>
      <c r="I6" s="53" t="s">
        <v>74</v>
      </c>
      <c r="J6" s="53" t="s">
        <v>75</v>
      </c>
      <c r="K6" s="53" t="s">
        <v>75</v>
      </c>
      <c r="L6" s="53" t="s">
        <v>75</v>
      </c>
      <c r="M6" s="53" t="s">
        <v>76</v>
      </c>
      <c r="N6" s="53" t="s">
        <v>77</v>
      </c>
      <c r="O6" s="53" t="s">
        <v>78</v>
      </c>
      <c r="P6" s="54" t="s">
        <v>79</v>
      </c>
      <c r="Q6" s="119" t="s">
        <v>169</v>
      </c>
    </row>
    <row r="7" spans="1:17" x14ac:dyDescent="0.25">
      <c r="A7" s="63" t="s">
        <v>85</v>
      </c>
      <c r="B7" s="57">
        <v>1</v>
      </c>
      <c r="C7" s="53">
        <v>2</v>
      </c>
      <c r="D7" s="53"/>
      <c r="E7" s="53"/>
      <c r="F7" s="53">
        <v>1</v>
      </c>
      <c r="G7" s="53">
        <v>2</v>
      </c>
      <c r="H7" s="53"/>
      <c r="I7" s="53"/>
      <c r="J7" s="53" t="s">
        <v>80</v>
      </c>
      <c r="K7" s="53" t="s">
        <v>81</v>
      </c>
      <c r="L7" s="53" t="s">
        <v>82</v>
      </c>
      <c r="M7" s="53"/>
      <c r="N7" s="53"/>
      <c r="O7" s="53"/>
      <c r="P7" s="54"/>
      <c r="Q7" s="120" t="s">
        <v>79</v>
      </c>
    </row>
    <row r="8" spans="1:17" x14ac:dyDescent="0.25">
      <c r="A8" s="3" t="s">
        <v>0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  <c r="Q8" s="130" t="str">
        <f>IF(M8+P8&gt;0,1," ")</f>
        <v xml:space="preserve"> </v>
      </c>
    </row>
    <row r="9" spans="1:17" x14ac:dyDescent="0.25">
      <c r="A9" s="1" t="s">
        <v>1</v>
      </c>
      <c r="B9" s="57"/>
      <c r="C9" s="53">
        <v>1</v>
      </c>
      <c r="D9" s="53"/>
      <c r="E9" s="53"/>
      <c r="F9" s="53"/>
      <c r="G9" s="53"/>
      <c r="H9" s="53"/>
      <c r="I9" s="53"/>
      <c r="J9" s="53">
        <v>1</v>
      </c>
      <c r="K9" s="53"/>
      <c r="L9" s="53"/>
      <c r="M9" s="53"/>
      <c r="N9" s="53"/>
      <c r="O9" s="53"/>
      <c r="P9" s="54"/>
      <c r="Q9" s="131" t="str">
        <f t="shared" ref="Q9:Q27" si="0">IF(M9+P9&gt;0,1," ")</f>
        <v xml:space="preserve"> </v>
      </c>
    </row>
    <row r="10" spans="1:17" x14ac:dyDescent="0.25">
      <c r="A10" s="1" t="s">
        <v>28</v>
      </c>
      <c r="B10" s="57"/>
      <c r="C10" s="53"/>
      <c r="D10" s="53">
        <v>1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131" t="str">
        <f t="shared" si="0"/>
        <v xml:space="preserve"> </v>
      </c>
    </row>
    <row r="11" spans="1:17" x14ac:dyDescent="0.25">
      <c r="A11" s="1" t="s">
        <v>34</v>
      </c>
      <c r="B11" s="57"/>
      <c r="C11" s="53"/>
      <c r="D11" s="53"/>
      <c r="E11" s="53">
        <v>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131" t="str">
        <f t="shared" si="0"/>
        <v xml:space="preserve"> </v>
      </c>
    </row>
    <row r="12" spans="1:17" x14ac:dyDescent="0.25">
      <c r="A12" s="1" t="s">
        <v>2</v>
      </c>
      <c r="B12" s="57"/>
      <c r="C12" s="53"/>
      <c r="D12" s="53"/>
      <c r="E12" s="53">
        <v>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131" t="str">
        <f t="shared" si="0"/>
        <v xml:space="preserve"> </v>
      </c>
    </row>
    <row r="13" spans="1:17" x14ac:dyDescent="0.25">
      <c r="A13" s="1" t="s">
        <v>55</v>
      </c>
      <c r="B13" s="57"/>
      <c r="C13" s="53"/>
      <c r="D13" s="53"/>
      <c r="E13" s="53">
        <v>1</v>
      </c>
      <c r="F13" s="53"/>
      <c r="G13" s="53"/>
      <c r="H13" s="53"/>
      <c r="I13" s="53"/>
      <c r="J13" s="53"/>
      <c r="K13" s="53"/>
      <c r="L13" s="53"/>
      <c r="M13" s="53"/>
      <c r="N13" s="53">
        <v>1</v>
      </c>
      <c r="O13" s="53"/>
      <c r="P13" s="54"/>
      <c r="Q13" s="131" t="str">
        <f t="shared" si="0"/>
        <v xml:space="preserve"> </v>
      </c>
    </row>
    <row r="14" spans="1:17" x14ac:dyDescent="0.25">
      <c r="A14" s="1" t="s">
        <v>3</v>
      </c>
      <c r="B14" s="57"/>
      <c r="C14" s="53"/>
      <c r="D14" s="53"/>
      <c r="E14" s="53">
        <v>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4"/>
      <c r="Q14" s="131" t="str">
        <f t="shared" si="0"/>
        <v xml:space="preserve"> </v>
      </c>
    </row>
    <row r="15" spans="1:17" x14ac:dyDescent="0.25">
      <c r="A15" s="1" t="s">
        <v>60</v>
      </c>
      <c r="B15" s="5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  <c r="Q15" s="131" t="str">
        <f t="shared" si="0"/>
        <v xml:space="preserve"> </v>
      </c>
    </row>
    <row r="16" spans="1:17" x14ac:dyDescent="0.25">
      <c r="A16" s="1" t="s">
        <v>4</v>
      </c>
      <c r="B16" s="57"/>
      <c r="C16" s="53"/>
      <c r="D16" s="53">
        <v>1</v>
      </c>
      <c r="E16" s="53"/>
      <c r="F16" s="53"/>
      <c r="G16" s="53"/>
      <c r="H16" s="53">
        <v>1</v>
      </c>
      <c r="I16" s="53"/>
      <c r="J16" s="53">
        <v>1</v>
      </c>
      <c r="K16" s="53"/>
      <c r="L16" s="53"/>
      <c r="M16" s="53"/>
      <c r="N16" s="53">
        <v>1</v>
      </c>
      <c r="O16" s="53"/>
      <c r="P16" s="54"/>
      <c r="Q16" s="131" t="str">
        <f t="shared" si="0"/>
        <v xml:space="preserve"> </v>
      </c>
    </row>
    <row r="17" spans="1:17" x14ac:dyDescent="0.25">
      <c r="A17" s="1" t="s">
        <v>5</v>
      </c>
      <c r="B17" s="57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131" t="str">
        <f t="shared" si="0"/>
        <v xml:space="preserve"> </v>
      </c>
    </row>
    <row r="18" spans="1:17" x14ac:dyDescent="0.25">
      <c r="A18" s="1" t="s">
        <v>6</v>
      </c>
      <c r="B18" s="57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>
        <v>1</v>
      </c>
      <c r="Q18" s="131">
        <f t="shared" si="0"/>
        <v>1</v>
      </c>
    </row>
    <row r="19" spans="1:17" x14ac:dyDescent="0.25">
      <c r="A19" s="1" t="s">
        <v>7</v>
      </c>
      <c r="B19" s="57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>
        <v>1</v>
      </c>
      <c r="O19" s="53"/>
      <c r="P19" s="54"/>
      <c r="Q19" s="131" t="str">
        <f t="shared" si="0"/>
        <v xml:space="preserve"> </v>
      </c>
    </row>
    <row r="20" spans="1:17" x14ac:dyDescent="0.25">
      <c r="A20" s="1" t="s">
        <v>59</v>
      </c>
      <c r="B20" s="57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  <c r="Q20" s="131" t="str">
        <f t="shared" si="0"/>
        <v xml:space="preserve"> </v>
      </c>
    </row>
    <row r="21" spans="1:17" x14ac:dyDescent="0.25">
      <c r="A21" s="1" t="s">
        <v>8</v>
      </c>
      <c r="B21" s="57"/>
      <c r="C21" s="53"/>
      <c r="D21" s="53"/>
      <c r="E21" s="53">
        <v>1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  <c r="Q21" s="131" t="str">
        <f t="shared" si="0"/>
        <v xml:space="preserve"> </v>
      </c>
    </row>
    <row r="22" spans="1:17" x14ac:dyDescent="0.25">
      <c r="A22" s="1" t="s">
        <v>61</v>
      </c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4"/>
      <c r="Q22" s="131" t="str">
        <f t="shared" si="0"/>
        <v xml:space="preserve"> </v>
      </c>
    </row>
    <row r="23" spans="1:17" x14ac:dyDescent="0.25">
      <c r="A23" s="1" t="s">
        <v>9</v>
      </c>
      <c r="B23" s="57"/>
      <c r="C23" s="53"/>
      <c r="D23" s="53"/>
      <c r="E23" s="53">
        <v>1</v>
      </c>
      <c r="F23" s="53"/>
      <c r="G23" s="53"/>
      <c r="H23" s="53"/>
      <c r="I23" s="53"/>
      <c r="J23" s="53"/>
      <c r="K23" s="53"/>
      <c r="L23" s="53"/>
      <c r="M23" s="53">
        <v>1</v>
      </c>
      <c r="N23" s="53"/>
      <c r="O23" s="53"/>
      <c r="P23" s="54">
        <v>1</v>
      </c>
      <c r="Q23" s="131">
        <f t="shared" si="0"/>
        <v>1</v>
      </c>
    </row>
    <row r="24" spans="1:17" x14ac:dyDescent="0.25">
      <c r="A24" s="1" t="s">
        <v>10</v>
      </c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  <c r="Q24" s="131" t="str">
        <f t="shared" si="0"/>
        <v xml:space="preserve"> </v>
      </c>
    </row>
    <row r="25" spans="1:17" ht="12.75" customHeight="1" x14ac:dyDescent="0.25">
      <c r="A25" s="1" t="s">
        <v>37</v>
      </c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4"/>
      <c r="Q25" s="131" t="str">
        <f t="shared" si="0"/>
        <v xml:space="preserve"> </v>
      </c>
    </row>
    <row r="26" spans="1:17" x14ac:dyDescent="0.25">
      <c r="A26" s="1" t="s">
        <v>11</v>
      </c>
      <c r="B26" s="57"/>
      <c r="C26" s="53"/>
      <c r="D26" s="53">
        <v>1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4"/>
      <c r="Q26" s="131" t="str">
        <f t="shared" si="0"/>
        <v xml:space="preserve"> </v>
      </c>
    </row>
    <row r="27" spans="1:17" x14ac:dyDescent="0.25">
      <c r="A27" s="1" t="s">
        <v>12</v>
      </c>
      <c r="B27" s="57"/>
      <c r="C27" s="53">
        <v>1</v>
      </c>
      <c r="D27" s="53"/>
      <c r="E27" s="53"/>
      <c r="F27" s="53"/>
      <c r="G27" s="53"/>
      <c r="H27" s="53"/>
      <c r="I27" s="53"/>
      <c r="J27" s="53"/>
      <c r="K27" s="53">
        <v>1</v>
      </c>
      <c r="L27" s="53"/>
      <c r="M27" s="53"/>
      <c r="N27" s="53"/>
      <c r="O27" s="53"/>
      <c r="P27" s="54"/>
      <c r="Q27" s="131" t="str">
        <f t="shared" si="0"/>
        <v xml:space="preserve"> </v>
      </c>
    </row>
    <row r="28" spans="1:17" x14ac:dyDescent="0.25">
      <c r="A28" s="2" t="s">
        <v>170</v>
      </c>
      <c r="B28" s="58"/>
      <c r="C28" s="55"/>
      <c r="D28" s="55"/>
      <c r="E28" s="55"/>
      <c r="F28" s="55"/>
      <c r="G28" s="55"/>
      <c r="H28" s="55"/>
      <c r="I28" s="55"/>
      <c r="J28" s="55"/>
      <c r="K28" s="55">
        <v>1</v>
      </c>
      <c r="L28" s="55"/>
      <c r="M28" s="55"/>
      <c r="N28" s="55"/>
      <c r="O28" s="55"/>
      <c r="P28" s="56"/>
      <c r="Q28" s="132" t="str">
        <f>IF(M28+P28&gt;0,1," ")</f>
        <v xml:space="preserve"> </v>
      </c>
    </row>
    <row r="29" spans="1:17" x14ac:dyDescent="0.25">
      <c r="A29" s="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1"/>
    </row>
    <row r="30" spans="1:17" x14ac:dyDescent="0.25">
      <c r="A30" s="9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21"/>
    </row>
    <row r="31" spans="1:17" x14ac:dyDescent="0.25">
      <c r="A31" s="4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7" x14ac:dyDescent="0.25">
      <c r="A32" s="4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</sheetData>
  <sheetProtection algorithmName="SHA-512" hashValue="XenvONy0t5zZ47CtMc0YDqCI/Ip37spPbgHQk4KFWk8JzXstcBeK1tx60CMWsGfZXu1B/eaxOTiyhvLl1Xhgww==" saltValue="HzQgAhTu7UMrh54RI3syFQ==" spinCount="100000" sheet="1" selectLockedCells="1"/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useFirstPageNumber="1" horizontalDpi="300" verticalDpi="300" r:id="rId1"/>
  <headerFooter alignWithMargins="0">
    <oddHeader xml:space="preserve">&amp;R       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>
      <selection activeCell="P3" sqref="P3"/>
    </sheetView>
  </sheetViews>
  <sheetFormatPr defaultRowHeight="13.2" x14ac:dyDescent="0.25"/>
  <cols>
    <col min="1" max="1" width="18.33203125" customWidth="1"/>
    <col min="2" max="17" width="6.6640625" customWidth="1"/>
  </cols>
  <sheetData>
    <row r="1" spans="1:17" x14ac:dyDescent="0.25">
      <c r="M1" s="12"/>
      <c r="N1" s="12"/>
    </row>
    <row r="2" spans="1:17" x14ac:dyDescent="0.25">
      <c r="A2" s="5" t="s">
        <v>154</v>
      </c>
      <c r="B2" s="50"/>
      <c r="C2" s="50"/>
      <c r="D2" s="50"/>
      <c r="E2" s="6"/>
      <c r="F2" s="51"/>
      <c r="G2" s="28"/>
      <c r="H2" s="21"/>
      <c r="I2" s="21"/>
      <c r="J2" s="21"/>
      <c r="K2" s="21"/>
      <c r="L2" s="21"/>
      <c r="M2" s="21"/>
      <c r="N2" s="21"/>
      <c r="O2" s="21"/>
    </row>
    <row r="3" spans="1:17" x14ac:dyDescent="0.25">
      <c r="A3" s="5" t="s">
        <v>155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01" t="s">
        <v>158</v>
      </c>
      <c r="M3" s="21"/>
      <c r="N3" s="21"/>
      <c r="O3" s="21"/>
    </row>
    <row r="4" spans="1:17" x14ac:dyDescent="0.25">
      <c r="A4" s="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1"/>
      <c r="P4" s="21"/>
      <c r="Q4" s="21"/>
    </row>
    <row r="5" spans="1:17" x14ac:dyDescent="0.25">
      <c r="A5" s="59" t="s">
        <v>83</v>
      </c>
      <c r="B5" s="60" t="s">
        <v>65</v>
      </c>
      <c r="C5" s="61" t="s">
        <v>65</v>
      </c>
      <c r="D5" s="61" t="s">
        <v>65</v>
      </c>
      <c r="E5" s="61" t="s">
        <v>65</v>
      </c>
      <c r="F5" s="61" t="s">
        <v>68</v>
      </c>
      <c r="G5" s="61" t="s">
        <v>86</v>
      </c>
      <c r="H5" s="61" t="s">
        <v>87</v>
      </c>
      <c r="I5" s="61" t="s">
        <v>87</v>
      </c>
      <c r="J5" s="61" t="s">
        <v>88</v>
      </c>
      <c r="K5" s="61" t="s">
        <v>88</v>
      </c>
      <c r="L5" s="61" t="s">
        <v>89</v>
      </c>
      <c r="M5" s="61" t="s">
        <v>89</v>
      </c>
      <c r="N5" s="61" t="s">
        <v>86</v>
      </c>
      <c r="O5" s="61" t="s">
        <v>86</v>
      </c>
      <c r="P5" s="61" t="s">
        <v>86</v>
      </c>
      <c r="Q5" s="62" t="s">
        <v>86</v>
      </c>
    </row>
    <row r="6" spans="1:17" x14ac:dyDescent="0.25">
      <c r="A6" s="63" t="s">
        <v>100</v>
      </c>
      <c r="B6" s="57" t="s">
        <v>90</v>
      </c>
      <c r="C6" s="53" t="s">
        <v>90</v>
      </c>
      <c r="D6" s="53" t="s">
        <v>91</v>
      </c>
      <c r="E6" s="53" t="s">
        <v>92</v>
      </c>
      <c r="F6" s="53" t="s">
        <v>93</v>
      </c>
      <c r="G6" s="53" t="s">
        <v>94</v>
      </c>
      <c r="H6" s="53" t="s">
        <v>95</v>
      </c>
      <c r="I6" s="53" t="s">
        <v>96</v>
      </c>
      <c r="J6" s="53" t="s">
        <v>97</v>
      </c>
      <c r="K6" s="53" t="s">
        <v>98</v>
      </c>
      <c r="L6" s="53" t="s">
        <v>99</v>
      </c>
      <c r="M6" s="53" t="s">
        <v>115</v>
      </c>
      <c r="N6" s="53" t="s">
        <v>111</v>
      </c>
      <c r="O6" s="53" t="s">
        <v>112</v>
      </c>
      <c r="P6" s="53" t="s">
        <v>113</v>
      </c>
      <c r="Q6" s="54" t="s">
        <v>114</v>
      </c>
    </row>
    <row r="7" spans="1:17" x14ac:dyDescent="0.25">
      <c r="A7" s="63" t="s">
        <v>101</v>
      </c>
      <c r="B7" s="57">
        <v>1</v>
      </c>
      <c r="C7" s="53">
        <v>2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</row>
    <row r="8" spans="1:17" x14ac:dyDescent="0.25">
      <c r="A8" s="133" t="s">
        <v>0</v>
      </c>
      <c r="B8" s="60"/>
      <c r="C8" s="61"/>
      <c r="D8" s="61"/>
      <c r="E8" s="61"/>
      <c r="F8" s="61"/>
      <c r="G8" s="61"/>
      <c r="H8" s="61"/>
      <c r="I8" s="61"/>
      <c r="J8" s="61"/>
      <c r="K8" s="61">
        <v>1</v>
      </c>
      <c r="L8" s="61"/>
      <c r="M8" s="61"/>
      <c r="N8" s="61"/>
      <c r="O8" s="61"/>
      <c r="P8" s="61"/>
      <c r="Q8" s="62"/>
    </row>
    <row r="9" spans="1:17" x14ac:dyDescent="0.25">
      <c r="A9" s="134" t="s">
        <v>1</v>
      </c>
      <c r="B9" s="57"/>
      <c r="C9" s="53"/>
      <c r="D9" s="53"/>
      <c r="E9" s="53"/>
      <c r="F9" s="53"/>
      <c r="G9" s="53"/>
      <c r="H9" s="53"/>
      <c r="I9" s="53"/>
      <c r="J9" s="53">
        <v>1</v>
      </c>
      <c r="K9" s="53"/>
      <c r="L9" s="53"/>
      <c r="M9" s="53"/>
      <c r="N9" s="53"/>
      <c r="O9" s="53"/>
      <c r="P9" s="53"/>
      <c r="Q9" s="54"/>
    </row>
    <row r="10" spans="1:17" x14ac:dyDescent="0.25">
      <c r="A10" s="134" t="s">
        <v>28</v>
      </c>
      <c r="B10" s="57"/>
      <c r="C10" s="53"/>
      <c r="D10" s="53">
        <v>1</v>
      </c>
      <c r="E10" s="53"/>
      <c r="F10" s="53"/>
      <c r="G10" s="53"/>
      <c r="H10" s="53"/>
      <c r="I10" s="53"/>
      <c r="J10" s="53">
        <v>1</v>
      </c>
      <c r="K10" s="53"/>
      <c r="L10" s="53"/>
      <c r="M10" s="53"/>
      <c r="N10" s="53"/>
      <c r="O10" s="53"/>
      <c r="P10" s="53"/>
      <c r="Q10" s="54"/>
    </row>
    <row r="11" spans="1:17" x14ac:dyDescent="0.25">
      <c r="A11" s="134" t="s">
        <v>34</v>
      </c>
      <c r="B11" s="57"/>
      <c r="C11" s="53"/>
      <c r="D11" s="53"/>
      <c r="E11" s="53">
        <v>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</row>
    <row r="12" spans="1:17" x14ac:dyDescent="0.25">
      <c r="A12" s="134" t="s">
        <v>2</v>
      </c>
      <c r="B12" s="57"/>
      <c r="C12" s="53"/>
      <c r="D12" s="53"/>
      <c r="E12" s="53">
        <v>1</v>
      </c>
      <c r="F12" s="53"/>
      <c r="G12" s="53"/>
      <c r="H12" s="53"/>
      <c r="I12" s="53"/>
      <c r="J12" s="53"/>
      <c r="K12" s="53"/>
      <c r="L12" s="53">
        <v>1</v>
      </c>
      <c r="M12" s="53"/>
      <c r="N12" s="53"/>
      <c r="O12" s="53"/>
      <c r="P12" s="53"/>
      <c r="Q12" s="54">
        <v>1</v>
      </c>
    </row>
    <row r="13" spans="1:17" x14ac:dyDescent="0.25">
      <c r="A13" s="134" t="s">
        <v>55</v>
      </c>
      <c r="B13" s="57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</row>
    <row r="14" spans="1:17" x14ac:dyDescent="0.25">
      <c r="A14" s="134" t="s">
        <v>3</v>
      </c>
      <c r="B14" s="57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</row>
    <row r="15" spans="1:17" x14ac:dyDescent="0.25">
      <c r="A15" s="134" t="s">
        <v>60</v>
      </c>
      <c r="B15" s="5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</row>
    <row r="16" spans="1:17" x14ac:dyDescent="0.25">
      <c r="A16" s="134" t="s">
        <v>4</v>
      </c>
      <c r="B16" s="57"/>
      <c r="C16" s="53">
        <v>1</v>
      </c>
      <c r="D16" s="53"/>
      <c r="E16" s="53"/>
      <c r="F16" s="53">
        <v>1</v>
      </c>
      <c r="G16" s="53"/>
      <c r="H16" s="53">
        <v>1</v>
      </c>
      <c r="I16" s="53"/>
      <c r="J16" s="53">
        <v>1</v>
      </c>
      <c r="K16" s="53"/>
      <c r="L16" s="53"/>
      <c r="M16" s="53">
        <v>1</v>
      </c>
      <c r="N16" s="53"/>
      <c r="O16" s="53"/>
      <c r="P16" s="53">
        <v>1</v>
      </c>
      <c r="Q16" s="54"/>
    </row>
    <row r="17" spans="1:17" x14ac:dyDescent="0.25">
      <c r="A17" s="134" t="s">
        <v>5</v>
      </c>
      <c r="B17" s="57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</row>
    <row r="18" spans="1:17" x14ac:dyDescent="0.25">
      <c r="A18" s="134" t="s">
        <v>6</v>
      </c>
      <c r="B18" s="57"/>
      <c r="C18" s="53"/>
      <c r="D18" s="53"/>
      <c r="E18" s="53"/>
      <c r="F18" s="53"/>
      <c r="G18" s="53">
        <v>1</v>
      </c>
      <c r="H18" s="53"/>
      <c r="I18" s="53"/>
      <c r="J18" s="53"/>
      <c r="K18" s="53">
        <v>1</v>
      </c>
      <c r="L18" s="53"/>
      <c r="M18" s="53"/>
      <c r="N18" s="53"/>
      <c r="O18" s="53"/>
      <c r="P18" s="53"/>
      <c r="Q18" s="54"/>
    </row>
    <row r="19" spans="1:17" x14ac:dyDescent="0.25">
      <c r="A19" s="134" t="s">
        <v>7</v>
      </c>
      <c r="B19" s="57"/>
      <c r="C19" s="53"/>
      <c r="D19" s="53"/>
      <c r="E19" s="53"/>
      <c r="F19" s="53"/>
      <c r="G19" s="53"/>
      <c r="H19" s="53"/>
      <c r="I19" s="53"/>
      <c r="J19" s="53">
        <v>1</v>
      </c>
      <c r="K19" s="53"/>
      <c r="L19" s="53"/>
      <c r="M19" s="53"/>
      <c r="N19" s="53"/>
      <c r="O19" s="53"/>
      <c r="P19" s="53">
        <v>1</v>
      </c>
      <c r="Q19" s="54"/>
    </row>
    <row r="20" spans="1:17" x14ac:dyDescent="0.25">
      <c r="A20" s="134" t="s">
        <v>59</v>
      </c>
      <c r="B20" s="57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</row>
    <row r="21" spans="1:17" x14ac:dyDescent="0.25">
      <c r="A21" s="134" t="s">
        <v>8</v>
      </c>
      <c r="B21" s="57"/>
      <c r="C21" s="53"/>
      <c r="D21" s="53"/>
      <c r="E21" s="53">
        <v>1</v>
      </c>
      <c r="F21" s="53"/>
      <c r="G21" s="53">
        <v>1</v>
      </c>
      <c r="H21" s="53"/>
      <c r="I21" s="53">
        <v>1</v>
      </c>
      <c r="J21" s="53"/>
      <c r="K21" s="53"/>
      <c r="L21" s="53"/>
      <c r="M21" s="53">
        <v>1</v>
      </c>
      <c r="N21" s="53"/>
      <c r="O21" s="53"/>
      <c r="P21" s="53">
        <v>1</v>
      </c>
      <c r="Q21" s="54"/>
    </row>
    <row r="22" spans="1:17" x14ac:dyDescent="0.25">
      <c r="A22" s="134" t="s">
        <v>61</v>
      </c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</row>
    <row r="23" spans="1:17" x14ac:dyDescent="0.25">
      <c r="A23" s="134" t="s">
        <v>9</v>
      </c>
      <c r="B23" s="57"/>
      <c r="C23" s="53"/>
      <c r="D23" s="53"/>
      <c r="E23" s="53"/>
      <c r="F23" s="53"/>
      <c r="G23" s="53">
        <v>1</v>
      </c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x14ac:dyDescent="0.25">
      <c r="A24" s="134" t="s">
        <v>10</v>
      </c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</row>
    <row r="25" spans="1:17" ht="12.75" customHeight="1" x14ac:dyDescent="0.25">
      <c r="A25" s="134" t="s">
        <v>37</v>
      </c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7" x14ac:dyDescent="0.25">
      <c r="A26" s="134" t="s">
        <v>11</v>
      </c>
      <c r="B26" s="57"/>
      <c r="C26" s="53">
        <v>1</v>
      </c>
      <c r="D26" s="53"/>
      <c r="E26" s="53"/>
      <c r="F26" s="53"/>
      <c r="G26" s="53"/>
      <c r="H26" s="53">
        <v>1</v>
      </c>
      <c r="I26" s="53"/>
      <c r="J26" s="53">
        <v>1</v>
      </c>
      <c r="K26" s="53"/>
      <c r="L26" s="53">
        <v>1</v>
      </c>
      <c r="M26" s="53"/>
      <c r="N26" s="53"/>
      <c r="O26" s="53"/>
      <c r="P26" s="53">
        <v>1</v>
      </c>
      <c r="Q26" s="54"/>
    </row>
    <row r="27" spans="1:17" x14ac:dyDescent="0.25">
      <c r="A27" s="134" t="s">
        <v>12</v>
      </c>
      <c r="B27" s="57"/>
      <c r="C27" s="53"/>
      <c r="D27" s="53"/>
      <c r="E27" s="53"/>
      <c r="F27" s="53"/>
      <c r="G27" s="53"/>
      <c r="H27" s="53"/>
      <c r="I27" s="53">
        <v>1</v>
      </c>
      <c r="J27" s="53"/>
      <c r="K27" s="53"/>
      <c r="L27" s="53"/>
      <c r="M27" s="53">
        <v>1</v>
      </c>
      <c r="N27" s="53"/>
      <c r="O27" s="53"/>
      <c r="P27" s="53">
        <v>1</v>
      </c>
      <c r="Q27" s="54"/>
    </row>
    <row r="28" spans="1:17" x14ac:dyDescent="0.25">
      <c r="A28" s="135" t="s">
        <v>170</v>
      </c>
      <c r="B28" s="58"/>
      <c r="C28" s="55"/>
      <c r="D28" s="55">
        <v>1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</row>
    <row r="29" spans="1:17" x14ac:dyDescent="0.25">
      <c r="A29" s="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/>
    </row>
    <row r="30" spans="1:17" x14ac:dyDescent="0.25">
      <c r="A30" s="9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21"/>
    </row>
    <row r="31" spans="1:17" x14ac:dyDescent="0.25">
      <c r="A31" s="4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7" x14ac:dyDescent="0.25">
      <c r="A32" s="4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</sheetData>
  <sheetProtection algorithmName="SHA-512" hashValue="U/rCneq+hk/mAv8i/1NtdKMCzTC+HIcXoCUZtGa7VtPGg82znuF0ay+9z+yA0ScWwjBzx6PnN+d1vruaoxQ4KA==" saltValue="xeJlOeoF5XUxdNjhKpHUpw==" spinCount="100000" sheet="1" selectLockedCells="1"/>
  <pageMargins left="0.78740157480314965" right="0.78740157480314965" top="0.98425196850393704" bottom="0.98425196850393704" header="0.51181102362204722" footer="0.51181102362204722"/>
  <pageSetup paperSize="9" orientation="landscape" useFirstPageNumber="1" horizontalDpi="300" verticalDpi="300" r:id="rId1"/>
  <headerFooter alignWithMargins="0">
    <oddHeader xml:space="preserve">&amp;R          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zoomScaleNormal="100" workbookViewId="0">
      <selection activeCell="I3" sqref="I3"/>
    </sheetView>
  </sheetViews>
  <sheetFormatPr defaultRowHeight="13.2" x14ac:dyDescent="0.25"/>
  <cols>
    <col min="1" max="1" width="18.33203125" customWidth="1"/>
    <col min="6" max="6" width="12.33203125" bestFit="1" customWidth="1"/>
  </cols>
  <sheetData>
    <row r="2" spans="1:15" x14ac:dyDescent="0.25">
      <c r="A2" s="6"/>
    </row>
    <row r="3" spans="1:15" x14ac:dyDescent="0.25">
      <c r="A3" s="5" t="s">
        <v>159</v>
      </c>
    </row>
    <row r="4" spans="1:15" x14ac:dyDescent="0.25">
      <c r="A4" s="6"/>
    </row>
    <row r="5" spans="1:15" x14ac:dyDescent="0.25">
      <c r="A5" s="4" t="s">
        <v>83</v>
      </c>
      <c r="B5" s="77" t="s">
        <v>64</v>
      </c>
      <c r="C5" s="62"/>
      <c r="D5" s="61" t="s">
        <v>66</v>
      </c>
      <c r="E5" s="61" t="s">
        <v>66</v>
      </c>
      <c r="F5" s="61" t="s">
        <v>66</v>
      </c>
      <c r="G5" s="61" t="s">
        <v>67</v>
      </c>
      <c r="H5" s="61" t="s">
        <v>65</v>
      </c>
      <c r="I5" s="61" t="s">
        <v>65</v>
      </c>
      <c r="J5" s="62" t="s">
        <v>65</v>
      </c>
      <c r="K5" s="52"/>
      <c r="L5" s="52"/>
      <c r="M5" s="52"/>
      <c r="N5" s="52"/>
      <c r="O5" s="52"/>
    </row>
    <row r="6" spans="1:15" x14ac:dyDescent="0.25">
      <c r="A6" s="64" t="s">
        <v>84</v>
      </c>
      <c r="B6" s="78" t="s">
        <v>62</v>
      </c>
      <c r="C6" s="79" t="s">
        <v>102</v>
      </c>
      <c r="D6" s="53" t="s">
        <v>75</v>
      </c>
      <c r="E6" s="53" t="s">
        <v>78</v>
      </c>
      <c r="F6" s="137" t="s">
        <v>172</v>
      </c>
      <c r="G6" s="53" t="s">
        <v>75</v>
      </c>
      <c r="H6" s="53" t="s">
        <v>71</v>
      </c>
      <c r="I6" s="53" t="s">
        <v>74</v>
      </c>
      <c r="J6" s="54" t="s">
        <v>92</v>
      </c>
      <c r="K6" s="52"/>
      <c r="L6" s="52"/>
      <c r="M6" s="52"/>
      <c r="N6" s="52"/>
      <c r="O6" s="52"/>
    </row>
    <row r="7" spans="1:15" x14ac:dyDescent="0.25">
      <c r="A7" s="65" t="s">
        <v>85</v>
      </c>
      <c r="B7" s="80" t="s">
        <v>46</v>
      </c>
      <c r="C7" s="56"/>
      <c r="D7" s="72" t="s">
        <v>80</v>
      </c>
      <c r="E7" s="55"/>
      <c r="F7" s="55"/>
      <c r="G7" s="72" t="s">
        <v>106</v>
      </c>
      <c r="H7" s="55"/>
      <c r="I7" s="55"/>
      <c r="J7" s="56"/>
      <c r="K7" s="52"/>
      <c r="L7" s="52"/>
      <c r="M7" s="52"/>
      <c r="N7" s="52"/>
      <c r="O7" s="52"/>
    </row>
    <row r="8" spans="1:15" x14ac:dyDescent="0.25">
      <c r="A8" s="3" t="s">
        <v>0</v>
      </c>
      <c r="B8" s="76">
        <f>Indata!H9</f>
        <v>0</v>
      </c>
      <c r="C8" s="62" t="str">
        <f>IF(B8&gt;1,"ja","nej")</f>
        <v>nej</v>
      </c>
      <c r="D8" s="66">
        <f>$B8*samband_HP_H_1!J8</f>
        <v>0</v>
      </c>
      <c r="E8" s="66">
        <f>$B8*samband_HP_H_1!O8</f>
        <v>0</v>
      </c>
      <c r="F8" s="66">
        <f>$B8*IF(samband_HP_H_1!Q8=1,1,0)</f>
        <v>0</v>
      </c>
      <c r="G8" s="66">
        <f>$B8*(samband_HP_H_1!J8+samband_HP_H_1!K8+samband_HP_H_1!L8)</f>
        <v>0</v>
      </c>
      <c r="H8" s="66">
        <f>$B8*samband_HP_H_1!E8</f>
        <v>0</v>
      </c>
      <c r="I8" s="66">
        <f>$B8*samband_HP_H_1!I8</f>
        <v>0</v>
      </c>
      <c r="J8" s="67">
        <f>$B8*samband_HP_H_2!E8</f>
        <v>0</v>
      </c>
    </row>
    <row r="9" spans="1:15" x14ac:dyDescent="0.25">
      <c r="A9" s="1" t="s">
        <v>1</v>
      </c>
      <c r="B9" s="10">
        <f>Indata!H10</f>
        <v>0</v>
      </c>
      <c r="C9" s="54" t="str">
        <f t="shared" ref="C9:C26" si="0">IF(B9&gt;1,"ja","nej")</f>
        <v>nej</v>
      </c>
      <c r="D9" s="68">
        <f>B9*samband_HP_H_1!J9</f>
        <v>0</v>
      </c>
      <c r="E9" s="68">
        <f>$B9*samband_HP_H_1!O9</f>
        <v>0</v>
      </c>
      <c r="F9" s="68">
        <f>$B9*IF(samband_HP_H_1!Q9=1,1,0)</f>
        <v>0</v>
      </c>
      <c r="G9" s="68">
        <f>$B9*(samband_HP_H_1!J9+samband_HP_H_1!K9+samband_HP_H_1!L9)</f>
        <v>0</v>
      </c>
      <c r="H9" s="68">
        <f>$B9*samband_HP_H_1!E9</f>
        <v>0</v>
      </c>
      <c r="I9" s="68">
        <f>$B9*samband_HP_H_1!I9</f>
        <v>0</v>
      </c>
      <c r="J9" s="69">
        <f>$B9*samband_HP_H_2!E9</f>
        <v>0</v>
      </c>
    </row>
    <row r="10" spans="1:15" x14ac:dyDescent="0.25">
      <c r="A10" s="1" t="s">
        <v>28</v>
      </c>
      <c r="B10" s="10">
        <f>Indata!H11</f>
        <v>0</v>
      </c>
      <c r="C10" s="54" t="str">
        <f t="shared" si="0"/>
        <v>nej</v>
      </c>
      <c r="D10" s="68">
        <f>$B10*samband_HP_H_1!J10</f>
        <v>0</v>
      </c>
      <c r="E10" s="68">
        <f>$B10*samband_HP_H_1!O10</f>
        <v>0</v>
      </c>
      <c r="F10" s="68">
        <f>$B10*IF(samband_HP_H_1!Q10=1,1,0)</f>
        <v>0</v>
      </c>
      <c r="G10" s="68">
        <f>$B10*(samband_HP_H_1!J10+samband_HP_H_1!K10+samband_HP_H_1!L10)</f>
        <v>0</v>
      </c>
      <c r="H10" s="68">
        <f>$B10*samband_HP_H_1!E10</f>
        <v>0</v>
      </c>
      <c r="I10" s="68">
        <f>$B10*samband_HP_H_1!I10</f>
        <v>0</v>
      </c>
      <c r="J10" s="69">
        <f>$B10*samband_HP_H_2!E10</f>
        <v>0</v>
      </c>
    </row>
    <row r="11" spans="1:15" x14ac:dyDescent="0.25">
      <c r="A11" s="1" t="s">
        <v>34</v>
      </c>
      <c r="B11" s="10">
        <f>Indata!H12</f>
        <v>0</v>
      </c>
      <c r="C11" s="54" t="str">
        <f t="shared" si="0"/>
        <v>nej</v>
      </c>
      <c r="D11" s="68">
        <f>$B11*samband_HP_H_1!J11</f>
        <v>0</v>
      </c>
      <c r="E11" s="68">
        <f>$B11*samband_HP_H_1!O11</f>
        <v>0</v>
      </c>
      <c r="F11" s="68">
        <f>$B11*IF(samband_HP_H_1!Q11=1,1,0)</f>
        <v>0</v>
      </c>
      <c r="G11" s="68">
        <f>$B11*(samband_HP_H_1!J11+samband_HP_H_1!K11+samband_HP_H_1!L11)</f>
        <v>0</v>
      </c>
      <c r="H11" s="68">
        <f>$B11*samband_HP_H_1!E11</f>
        <v>0</v>
      </c>
      <c r="I11" s="68">
        <f>$B11*samband_HP_H_1!I11</f>
        <v>0</v>
      </c>
      <c r="J11" s="69">
        <f>$B11*samband_HP_H_2!E11</f>
        <v>0</v>
      </c>
    </row>
    <row r="12" spans="1:15" x14ac:dyDescent="0.25">
      <c r="A12" s="1" t="s">
        <v>2</v>
      </c>
      <c r="B12" s="10">
        <f>Indata!H13</f>
        <v>0</v>
      </c>
      <c r="C12" s="54" t="str">
        <f t="shared" si="0"/>
        <v>nej</v>
      </c>
      <c r="D12" s="68">
        <f>$B12*samband_HP_H_1!J12</f>
        <v>0</v>
      </c>
      <c r="E12" s="68">
        <f>$B12*samband_HP_H_1!O12</f>
        <v>0</v>
      </c>
      <c r="F12" s="68">
        <f>$B12*IF(samband_HP_H_1!Q12=1,1,0)</f>
        <v>0</v>
      </c>
      <c r="G12" s="68">
        <f>$B12*(samband_HP_H_1!J12+samband_HP_H_1!K12+samband_HP_H_1!L12)</f>
        <v>0</v>
      </c>
      <c r="H12" s="68">
        <f>$B12*samband_HP_H_1!E12</f>
        <v>0</v>
      </c>
      <c r="I12" s="68">
        <f>$B12*samband_HP_H_1!I12</f>
        <v>0</v>
      </c>
      <c r="J12" s="69">
        <f>$B12*samband_HP_H_2!E12</f>
        <v>0</v>
      </c>
    </row>
    <row r="13" spans="1:15" x14ac:dyDescent="0.25">
      <c r="A13" s="1" t="s">
        <v>55</v>
      </c>
      <c r="B13" s="10">
        <f>Indata!H14</f>
        <v>0</v>
      </c>
      <c r="C13" s="54" t="str">
        <f t="shared" si="0"/>
        <v>nej</v>
      </c>
      <c r="D13" s="68">
        <f>$B13*samband_HP_H_1!J13</f>
        <v>0</v>
      </c>
      <c r="E13" s="68">
        <f>$B13*samband_HP_H_1!O13</f>
        <v>0</v>
      </c>
      <c r="F13" s="68">
        <f>$B13*IF(samband_HP_H_1!Q13=1,1,0)</f>
        <v>0</v>
      </c>
      <c r="G13" s="68">
        <f>$B13*(samband_HP_H_1!J13+samband_HP_H_1!K13+samband_HP_H_1!L13)</f>
        <v>0</v>
      </c>
      <c r="H13" s="68">
        <f>$B13*samband_HP_H_1!E13</f>
        <v>0</v>
      </c>
      <c r="I13" s="68">
        <f>$B13*samband_HP_H_1!I13</f>
        <v>0</v>
      </c>
      <c r="J13" s="69">
        <f>$B13*samband_HP_H_2!E13</f>
        <v>0</v>
      </c>
    </row>
    <row r="14" spans="1:15" x14ac:dyDescent="0.25">
      <c r="A14" s="1" t="s">
        <v>3</v>
      </c>
      <c r="B14" s="10">
        <f>Indata!H15</f>
        <v>0</v>
      </c>
      <c r="C14" s="54" t="str">
        <f t="shared" si="0"/>
        <v>nej</v>
      </c>
      <c r="D14" s="68">
        <f>$B14*samband_HP_H_1!J14</f>
        <v>0</v>
      </c>
      <c r="E14" s="68">
        <f>$B14*samband_HP_H_1!O14</f>
        <v>0</v>
      </c>
      <c r="F14" s="68">
        <f>$B14*IF(samband_HP_H_1!Q14=1,1,0)</f>
        <v>0</v>
      </c>
      <c r="G14" s="68">
        <f>$B14*(samband_HP_H_1!J14+samband_HP_H_1!K14+samband_HP_H_1!L14)</f>
        <v>0</v>
      </c>
      <c r="H14" s="68">
        <f>$B14*samband_HP_H_1!E14</f>
        <v>0</v>
      </c>
      <c r="I14" s="68">
        <f>$B14*samband_HP_H_1!I14</f>
        <v>0</v>
      </c>
      <c r="J14" s="69">
        <f>$B14*samband_HP_H_2!E14</f>
        <v>0</v>
      </c>
    </row>
    <row r="15" spans="1:15" x14ac:dyDescent="0.25">
      <c r="A15" s="1" t="s">
        <v>60</v>
      </c>
      <c r="B15" s="10">
        <f>Indata!H16</f>
        <v>0</v>
      </c>
      <c r="C15" s="54" t="str">
        <f t="shared" si="0"/>
        <v>nej</v>
      </c>
      <c r="D15" s="68">
        <f>$B15*samband_HP_H_1!J15</f>
        <v>0</v>
      </c>
      <c r="E15" s="68">
        <f>$B15*samband_HP_H_1!O15</f>
        <v>0</v>
      </c>
      <c r="F15" s="68">
        <f>$B15*IF(samband_HP_H_1!Q15=1,1,0)</f>
        <v>0</v>
      </c>
      <c r="G15" s="68">
        <f>$B15*(samband_HP_H_1!J15+samband_HP_H_1!K15+samband_HP_H_1!L15)</f>
        <v>0</v>
      </c>
      <c r="H15" s="68">
        <f>$B15*samband_HP_H_1!E15</f>
        <v>0</v>
      </c>
      <c r="I15" s="68">
        <f>$B15*samband_HP_H_1!I15</f>
        <v>0</v>
      </c>
      <c r="J15" s="69">
        <f>$B15*samband_HP_H_2!E15</f>
        <v>0</v>
      </c>
    </row>
    <row r="16" spans="1:15" x14ac:dyDescent="0.25">
      <c r="A16" s="1" t="s">
        <v>4</v>
      </c>
      <c r="B16" s="10">
        <f>Indata!H17</f>
        <v>0</v>
      </c>
      <c r="C16" s="54" t="str">
        <f t="shared" si="0"/>
        <v>nej</v>
      </c>
      <c r="D16" s="68">
        <f>$B16*samband_HP_H_1!J16</f>
        <v>0</v>
      </c>
      <c r="E16" s="68">
        <f>$B16*samband_HP_H_1!O16</f>
        <v>0</v>
      </c>
      <c r="F16" s="68">
        <f>$B16*IF(samband_HP_H_1!Q16=1,1,0)</f>
        <v>0</v>
      </c>
      <c r="G16" s="68">
        <f>$B16*(samband_HP_H_1!J16+samband_HP_H_1!K16+samband_HP_H_1!L16)</f>
        <v>0</v>
      </c>
      <c r="H16" s="68">
        <f>$B16*samband_HP_H_1!E16</f>
        <v>0</v>
      </c>
      <c r="I16" s="68">
        <f>$B16*samband_HP_H_1!I16</f>
        <v>0</v>
      </c>
      <c r="J16" s="69">
        <f>$B16*samband_HP_H_2!E16</f>
        <v>0</v>
      </c>
    </row>
    <row r="17" spans="1:10" x14ac:dyDescent="0.25">
      <c r="A17" s="1" t="s">
        <v>5</v>
      </c>
      <c r="B17" s="10">
        <f>Indata!H18</f>
        <v>0</v>
      </c>
      <c r="C17" s="54" t="str">
        <f t="shared" si="0"/>
        <v>nej</v>
      </c>
      <c r="D17" s="68">
        <f>$B17*samband_HP_H_1!J17</f>
        <v>0</v>
      </c>
      <c r="E17" s="68">
        <f>$B17*samband_HP_H_1!O17</f>
        <v>0</v>
      </c>
      <c r="F17" s="68">
        <f>$B17*IF(samband_HP_H_1!Q17=1,1,0)</f>
        <v>0</v>
      </c>
      <c r="G17" s="68">
        <f>$B17*(samband_HP_H_1!J17+samband_HP_H_1!K17+samband_HP_H_1!L17)</f>
        <v>0</v>
      </c>
      <c r="H17" s="68">
        <f>$B17*samband_HP_H_1!E17</f>
        <v>0</v>
      </c>
      <c r="I17" s="68">
        <f>$B17*samband_HP_H_1!I17</f>
        <v>0</v>
      </c>
      <c r="J17" s="69">
        <f>$B17*samband_HP_H_2!E17</f>
        <v>0</v>
      </c>
    </row>
    <row r="18" spans="1:10" x14ac:dyDescent="0.25">
      <c r="A18" s="1" t="s">
        <v>6</v>
      </c>
      <c r="B18" s="10">
        <f>Indata!H19</f>
        <v>0</v>
      </c>
      <c r="C18" s="54" t="str">
        <f t="shared" si="0"/>
        <v>nej</v>
      </c>
      <c r="D18" s="68">
        <f>$B18*samband_HP_H_1!J18</f>
        <v>0</v>
      </c>
      <c r="E18" s="68">
        <f>$B18*samband_HP_H_1!O18</f>
        <v>0</v>
      </c>
      <c r="F18" s="68">
        <f>$B18*IF(samband_HP_H_1!Q18=1,1,0)</f>
        <v>0</v>
      </c>
      <c r="G18" s="68">
        <f>$B18*(samband_HP_H_1!J18+samband_HP_H_1!K18+samband_HP_H_1!L18)</f>
        <v>0</v>
      </c>
      <c r="H18" s="68">
        <f>$B18*samband_HP_H_1!E18</f>
        <v>0</v>
      </c>
      <c r="I18" s="68">
        <f>$B18*samband_HP_H_1!I18</f>
        <v>0</v>
      </c>
      <c r="J18" s="69">
        <f>$B18*samband_HP_H_2!E18</f>
        <v>0</v>
      </c>
    </row>
    <row r="19" spans="1:10" x14ac:dyDescent="0.25">
      <c r="A19" s="1" t="s">
        <v>7</v>
      </c>
      <c r="B19" s="10">
        <f>Indata!H20</f>
        <v>0</v>
      </c>
      <c r="C19" s="54" t="str">
        <f t="shared" si="0"/>
        <v>nej</v>
      </c>
      <c r="D19" s="68">
        <f>$B19*samband_HP_H_1!J19</f>
        <v>0</v>
      </c>
      <c r="E19" s="68">
        <f>$B19*samband_HP_H_1!O19</f>
        <v>0</v>
      </c>
      <c r="F19" s="68">
        <f>$B19*IF(samband_HP_H_1!Q19=1,1,0)</f>
        <v>0</v>
      </c>
      <c r="G19" s="68">
        <f>$B19*(samband_HP_H_1!J19+samband_HP_H_1!K19+samband_HP_H_1!L19)</f>
        <v>0</v>
      </c>
      <c r="H19" s="68">
        <f>$B19*samband_HP_H_1!E19</f>
        <v>0</v>
      </c>
      <c r="I19" s="68">
        <f>$B19*samband_HP_H_1!I19</f>
        <v>0</v>
      </c>
      <c r="J19" s="69">
        <f>$B19*samband_HP_H_2!E19</f>
        <v>0</v>
      </c>
    </row>
    <row r="20" spans="1:10" x14ac:dyDescent="0.25">
      <c r="A20" s="1" t="s">
        <v>59</v>
      </c>
      <c r="B20" s="10">
        <f>Indata!H21</f>
        <v>0</v>
      </c>
      <c r="C20" s="54" t="str">
        <f t="shared" si="0"/>
        <v>nej</v>
      </c>
      <c r="D20" s="68">
        <f>$B20*samband_HP_H_1!J20</f>
        <v>0</v>
      </c>
      <c r="E20" s="68">
        <f>$B20*samband_HP_H_1!O20</f>
        <v>0</v>
      </c>
      <c r="F20" s="68">
        <f>$B20*IF(samband_HP_H_1!Q20=1,1,0)</f>
        <v>0</v>
      </c>
      <c r="G20" s="68">
        <f>$B20*(samband_HP_H_1!J20+samband_HP_H_1!K20+samband_HP_H_1!L20)</f>
        <v>0</v>
      </c>
      <c r="H20" s="68">
        <f>$B20*samband_HP_H_1!E20</f>
        <v>0</v>
      </c>
      <c r="I20" s="68">
        <f>$B20*samband_HP_H_1!I20</f>
        <v>0</v>
      </c>
      <c r="J20" s="69">
        <f>$B20*samband_HP_H_2!E20</f>
        <v>0</v>
      </c>
    </row>
    <row r="21" spans="1:10" x14ac:dyDescent="0.25">
      <c r="A21" s="1" t="s">
        <v>8</v>
      </c>
      <c r="B21" s="10">
        <f>Indata!H22</f>
        <v>0</v>
      </c>
      <c r="C21" s="54" t="str">
        <f t="shared" si="0"/>
        <v>nej</v>
      </c>
      <c r="D21" s="68">
        <f>$B21*samband_HP_H_1!J21</f>
        <v>0</v>
      </c>
      <c r="E21" s="68">
        <f>$B21*samband_HP_H_1!O21</f>
        <v>0</v>
      </c>
      <c r="F21" s="68">
        <f>$B21*IF(samband_HP_H_1!Q21=1,1,0)</f>
        <v>0</v>
      </c>
      <c r="G21" s="68">
        <f>$B21*(samband_HP_H_1!J21+samband_HP_H_1!K21+samband_HP_H_1!L21)</f>
        <v>0</v>
      </c>
      <c r="H21" s="68">
        <f>$B21*samband_HP_H_1!E21</f>
        <v>0</v>
      </c>
      <c r="I21" s="68">
        <f>$B21*samband_HP_H_1!I21</f>
        <v>0</v>
      </c>
      <c r="J21" s="69">
        <f>$B21*samband_HP_H_2!E21</f>
        <v>0</v>
      </c>
    </row>
    <row r="22" spans="1:10" x14ac:dyDescent="0.25">
      <c r="A22" s="1" t="s">
        <v>61</v>
      </c>
      <c r="B22" s="10">
        <f>Indata!H23</f>
        <v>0</v>
      </c>
      <c r="C22" s="54" t="str">
        <f t="shared" si="0"/>
        <v>nej</v>
      </c>
      <c r="D22" s="68">
        <f>$B22*samband_HP_H_1!J22</f>
        <v>0</v>
      </c>
      <c r="E22" s="68">
        <f>$B22*samband_HP_H_1!O22</f>
        <v>0</v>
      </c>
      <c r="F22" s="68">
        <f>$B22*IF(samband_HP_H_1!Q22=1,1,0)</f>
        <v>0</v>
      </c>
      <c r="G22" s="68">
        <f>$B22*(samband_HP_H_1!J22+samband_HP_H_1!K22+samband_HP_H_1!L22)</f>
        <v>0</v>
      </c>
      <c r="H22" s="68">
        <f>$B22*samband_HP_H_1!E22</f>
        <v>0</v>
      </c>
      <c r="I22" s="68">
        <f>$B22*samband_HP_H_1!I22</f>
        <v>0</v>
      </c>
      <c r="J22" s="69">
        <f>$B22*samband_HP_H_2!E22</f>
        <v>0</v>
      </c>
    </row>
    <row r="23" spans="1:10" x14ac:dyDescent="0.25">
      <c r="A23" s="1" t="s">
        <v>9</v>
      </c>
      <c r="B23" s="10">
        <f>Indata!H24</f>
        <v>0</v>
      </c>
      <c r="C23" s="54" t="str">
        <f t="shared" si="0"/>
        <v>nej</v>
      </c>
      <c r="D23" s="68">
        <f>$B23*samband_HP_H_1!J23</f>
        <v>0</v>
      </c>
      <c r="E23" s="68">
        <f>$B23*samband_HP_H_1!O23</f>
        <v>0</v>
      </c>
      <c r="F23" s="68">
        <f>$B23*IF(samband_HP_H_1!Q23=1,1,0)</f>
        <v>0</v>
      </c>
      <c r="G23" s="68">
        <f>$B23*(samband_HP_H_1!J23+samband_HP_H_1!K23+samband_HP_H_1!L23)</f>
        <v>0</v>
      </c>
      <c r="H23" s="68">
        <f>$B23*samband_HP_H_1!E23</f>
        <v>0</v>
      </c>
      <c r="I23" s="68">
        <f>$B23*samband_HP_H_1!I23</f>
        <v>0</v>
      </c>
      <c r="J23" s="69">
        <f>$B23*samband_HP_H_2!E23</f>
        <v>0</v>
      </c>
    </row>
    <row r="24" spans="1:10" x14ac:dyDescent="0.25">
      <c r="A24" s="1" t="s">
        <v>10</v>
      </c>
      <c r="B24" s="10">
        <f>Indata!H25</f>
        <v>0</v>
      </c>
      <c r="C24" s="54" t="str">
        <f t="shared" si="0"/>
        <v>nej</v>
      </c>
      <c r="D24" s="68">
        <f>$B24*samband_HP_H_1!J24</f>
        <v>0</v>
      </c>
      <c r="E24" s="68">
        <f>$B24*samband_HP_H_1!O24</f>
        <v>0</v>
      </c>
      <c r="F24" s="68">
        <f>$B24*IF(samband_HP_H_1!Q24=1,1,0)</f>
        <v>0</v>
      </c>
      <c r="G24" s="68">
        <f>$B24*(samband_HP_H_1!J24+samband_HP_H_1!K24+samband_HP_H_1!L24)</f>
        <v>0</v>
      </c>
      <c r="H24" s="68">
        <f>$B24*samband_HP_H_1!E24</f>
        <v>0</v>
      </c>
      <c r="I24" s="68">
        <f>$B24*samband_HP_H_1!I24</f>
        <v>0</v>
      </c>
      <c r="J24" s="69">
        <f>$B24*samband_HP_H_2!E24</f>
        <v>0</v>
      </c>
    </row>
    <row r="25" spans="1:10" ht="12.75" customHeight="1" x14ac:dyDescent="0.25">
      <c r="A25" s="1" t="s">
        <v>37</v>
      </c>
      <c r="B25" s="10">
        <f>Indata!H26</f>
        <v>0</v>
      </c>
      <c r="C25" s="54" t="str">
        <f t="shared" si="0"/>
        <v>nej</v>
      </c>
      <c r="D25" s="68">
        <f>$B25*samband_HP_H_1!J25</f>
        <v>0</v>
      </c>
      <c r="E25" s="68">
        <f>$B25*samband_HP_H_1!O25</f>
        <v>0</v>
      </c>
      <c r="F25" s="68">
        <f>$B25*IF(samband_HP_H_1!Q25=1,1,0)</f>
        <v>0</v>
      </c>
      <c r="G25" s="68">
        <f>$B25*(samband_HP_H_1!J25+samband_HP_H_1!K25+samband_HP_H_1!L25)</f>
        <v>0</v>
      </c>
      <c r="H25" s="68">
        <f>$B25*samband_HP_H_1!E25</f>
        <v>0</v>
      </c>
      <c r="I25" s="68">
        <f>$B25*samband_HP_H_1!I25</f>
        <v>0</v>
      </c>
      <c r="J25" s="69">
        <f>$B25*samband_HP_H_2!E25</f>
        <v>0</v>
      </c>
    </row>
    <row r="26" spans="1:10" x14ac:dyDescent="0.25">
      <c r="A26" s="1" t="s">
        <v>11</v>
      </c>
      <c r="B26" s="10">
        <f>Indata!H27</f>
        <v>0</v>
      </c>
      <c r="C26" s="54" t="str">
        <f t="shared" si="0"/>
        <v>nej</v>
      </c>
      <c r="D26" s="68">
        <f>$B26*samband_HP_H_1!J26</f>
        <v>0</v>
      </c>
      <c r="E26" s="68">
        <f>$B26*samband_HP_H_1!O26</f>
        <v>0</v>
      </c>
      <c r="F26" s="68">
        <f>$B26*IF(samband_HP_H_1!Q26=1,1,0)</f>
        <v>0</v>
      </c>
      <c r="G26" s="68">
        <f>$B26*(samband_HP_H_1!J26+samband_HP_H_1!K26+samband_HP_H_1!L26)</f>
        <v>0</v>
      </c>
      <c r="H26" s="68">
        <f>$B26*samband_HP_H_1!E26</f>
        <v>0</v>
      </c>
      <c r="I26" s="68">
        <f>$B26*samband_HP_H_1!I26</f>
        <v>0</v>
      </c>
      <c r="J26" s="69">
        <f>$B26*samband_HP_H_2!E26</f>
        <v>0</v>
      </c>
    </row>
    <row r="27" spans="1:10" x14ac:dyDescent="0.25">
      <c r="A27" s="1" t="s">
        <v>12</v>
      </c>
      <c r="B27" s="10">
        <f>Indata!H28</f>
        <v>0</v>
      </c>
      <c r="C27" s="54" t="str">
        <f>IF(B27&gt;1,"ja","nej")</f>
        <v>nej</v>
      </c>
      <c r="D27" s="68">
        <f>$B27*samband_HP_H_1!J27</f>
        <v>0</v>
      </c>
      <c r="E27" s="68">
        <f>$B27*samband_HP_H_1!O27</f>
        <v>0</v>
      </c>
      <c r="F27" s="68">
        <f>$B27*IF(samband_HP_H_1!Q27=1,1,0)</f>
        <v>0</v>
      </c>
      <c r="G27" s="68">
        <f>$B27*(samband_HP_H_1!J27+samband_HP_H_1!K27+samband_HP_H_1!L27)</f>
        <v>0</v>
      </c>
      <c r="H27" s="68">
        <f>$B27*samband_HP_H_1!E27</f>
        <v>0</v>
      </c>
      <c r="I27" s="68">
        <f>$B27*samband_HP_H_1!I27</f>
        <v>0</v>
      </c>
      <c r="J27" s="69">
        <f>$B27*samband_HP_H_2!E27</f>
        <v>0</v>
      </c>
    </row>
    <row r="28" spans="1:10" x14ac:dyDescent="0.25">
      <c r="A28" s="2" t="s">
        <v>170</v>
      </c>
      <c r="B28" s="11">
        <f>Indata!H29</f>
        <v>0</v>
      </c>
      <c r="C28" s="56" t="str">
        <f>IF(B28&gt;1,"ja","nej")</f>
        <v>nej</v>
      </c>
      <c r="D28" s="70">
        <f>$B28*samband_HP_H_1!J28</f>
        <v>0</v>
      </c>
      <c r="E28" s="70">
        <f>$B28*samband_HP_H_1!O28</f>
        <v>0</v>
      </c>
      <c r="F28" s="70">
        <f>$B28*IF(samband_HP_H_1!Q28=1,1,0)</f>
        <v>0</v>
      </c>
      <c r="G28" s="70">
        <f>$B28*(samband_HP_H_1!J28+samband_HP_H_1!K28+samband_HP_H_1!L28)</f>
        <v>0</v>
      </c>
      <c r="H28" s="70">
        <f>$B28*samband_HP_H_1!E28</f>
        <v>0</v>
      </c>
      <c r="I28" s="70">
        <f>$B28*samband_HP_H_1!I28</f>
        <v>0</v>
      </c>
      <c r="J28" s="71">
        <f>$B28*samband_HP_H_2!E28</f>
        <v>0</v>
      </c>
    </row>
    <row r="29" spans="1:10" x14ac:dyDescent="0.25">
      <c r="A29" s="15" t="s">
        <v>103</v>
      </c>
      <c r="B29" s="39"/>
      <c r="C29" s="39"/>
      <c r="D29" s="66">
        <f t="shared" ref="D29:J29" si="1">SUM(D8:D28)</f>
        <v>0</v>
      </c>
      <c r="E29" s="66">
        <f t="shared" si="1"/>
        <v>0</v>
      </c>
      <c r="F29" s="66">
        <f t="shared" si="1"/>
        <v>0</v>
      </c>
      <c r="G29" s="66">
        <f t="shared" si="1"/>
        <v>0</v>
      </c>
      <c r="H29" s="66">
        <f t="shared" si="1"/>
        <v>0</v>
      </c>
      <c r="I29" s="66">
        <f t="shared" si="1"/>
        <v>0</v>
      </c>
      <c r="J29" s="67">
        <f t="shared" si="1"/>
        <v>0</v>
      </c>
    </row>
    <row r="30" spans="1:10" x14ac:dyDescent="0.25">
      <c r="A30" s="73" t="s">
        <v>105</v>
      </c>
      <c r="B30" s="21"/>
      <c r="C30" s="21"/>
      <c r="D30" s="68">
        <f>SUMIF($C8:$C28,"ja",D8:D28)</f>
        <v>0</v>
      </c>
      <c r="E30" s="68">
        <f t="shared" ref="E30:J30" si="2">SUMIF($C8:$C28,"ja",E8:E28)</f>
        <v>0</v>
      </c>
      <c r="F30" s="68">
        <f t="shared" si="2"/>
        <v>0</v>
      </c>
      <c r="G30" s="68">
        <f t="shared" si="2"/>
        <v>0</v>
      </c>
      <c r="H30" s="68">
        <f t="shared" si="2"/>
        <v>0</v>
      </c>
      <c r="I30" s="68">
        <f t="shared" si="2"/>
        <v>0</v>
      </c>
      <c r="J30" s="69">
        <f t="shared" si="2"/>
        <v>0</v>
      </c>
    </row>
    <row r="31" spans="1:10" x14ac:dyDescent="0.25">
      <c r="A31" s="74" t="s">
        <v>104</v>
      </c>
      <c r="B31" s="21"/>
      <c r="C31" s="21"/>
      <c r="D31" s="53">
        <v>1</v>
      </c>
      <c r="E31" s="53">
        <v>10</v>
      </c>
      <c r="F31" s="53">
        <v>20</v>
      </c>
      <c r="G31" s="53">
        <v>5</v>
      </c>
      <c r="H31" s="53">
        <v>25</v>
      </c>
      <c r="I31" s="53">
        <v>55</v>
      </c>
      <c r="J31" s="54">
        <v>22.5</v>
      </c>
    </row>
    <row r="32" spans="1:10" x14ac:dyDescent="0.25">
      <c r="A32" s="75" t="s">
        <v>32</v>
      </c>
      <c r="B32" s="40"/>
      <c r="C32" s="40"/>
      <c r="D32" s="55">
        <f t="shared" ref="D32:J32" si="3">IF(D30&lt;D31,0,1)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6">
        <f t="shared" si="3"/>
        <v>0</v>
      </c>
    </row>
    <row r="33" spans="1:1" x14ac:dyDescent="0.25">
      <c r="A33" s="49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</sheetData>
  <sheetProtection algorithmName="SHA-512" hashValue="9im6B1A7X0dKxQSkXF3ftX/WVDABY7cKftZo4jUB9g3WBrO7NeJByH3HaJyFcZmFbo1ax/qRclyb397aR+VhEg==" saltValue="Xfi/4MCVG8hQWJEo89Gw1Q==" spinCount="100000" sheet="1" selectLockedCells="1"/>
  <conditionalFormatting sqref="D8:J28">
    <cfRule type="cellIs" dxfId="3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useFirstPageNumber="1" horizontalDpi="300" verticalDpi="300" r:id="rId1"/>
  <headerFooter alignWithMargins="0">
    <oddHeader xml:space="preserve">&amp;R         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zoomScaleNormal="100" workbookViewId="0">
      <selection activeCell="K3" sqref="K3"/>
    </sheetView>
  </sheetViews>
  <sheetFormatPr defaultRowHeight="13.2" x14ac:dyDescent="0.25"/>
  <cols>
    <col min="1" max="1" width="18.33203125" customWidth="1"/>
  </cols>
  <sheetData>
    <row r="2" spans="1:15" x14ac:dyDescent="0.25">
      <c r="A2" s="6"/>
    </row>
    <row r="3" spans="1:15" x14ac:dyDescent="0.25">
      <c r="A3" s="5" t="s">
        <v>160</v>
      </c>
    </row>
    <row r="4" spans="1:15" x14ac:dyDescent="0.25">
      <c r="A4" s="6"/>
    </row>
    <row r="5" spans="1:15" x14ac:dyDescent="0.25">
      <c r="A5" s="4" t="s">
        <v>83</v>
      </c>
      <c r="B5" s="77" t="s">
        <v>64</v>
      </c>
      <c r="C5" s="62"/>
      <c r="D5" s="60" t="s">
        <v>65</v>
      </c>
      <c r="E5" s="61" t="s">
        <v>65</v>
      </c>
      <c r="F5" s="61" t="s">
        <v>65</v>
      </c>
      <c r="G5" s="61" t="s">
        <v>65</v>
      </c>
      <c r="H5" s="61" t="s">
        <v>65</v>
      </c>
      <c r="I5" s="61" t="s">
        <v>65</v>
      </c>
      <c r="J5" s="61" t="s">
        <v>65</v>
      </c>
      <c r="K5" s="61" t="s">
        <v>65</v>
      </c>
      <c r="L5" s="62" t="s">
        <v>65</v>
      </c>
      <c r="M5" s="52"/>
      <c r="N5" s="52"/>
      <c r="O5" s="52"/>
    </row>
    <row r="6" spans="1:15" x14ac:dyDescent="0.25">
      <c r="A6" s="64" t="s">
        <v>84</v>
      </c>
      <c r="B6" s="78" t="s">
        <v>62</v>
      </c>
      <c r="C6" s="79" t="s">
        <v>107</v>
      </c>
      <c r="D6" s="57" t="s">
        <v>69</v>
      </c>
      <c r="E6" s="53" t="s">
        <v>69</v>
      </c>
      <c r="F6" s="53" t="s">
        <v>72</v>
      </c>
      <c r="G6" s="53" t="s">
        <v>72</v>
      </c>
      <c r="H6" s="53" t="s">
        <v>90</v>
      </c>
      <c r="I6" s="53" t="s">
        <v>90</v>
      </c>
      <c r="J6" s="53" t="s">
        <v>70</v>
      </c>
      <c r="K6" s="53" t="s">
        <v>73</v>
      </c>
      <c r="L6" s="54" t="s">
        <v>91</v>
      </c>
      <c r="M6" s="52"/>
      <c r="N6" s="52"/>
      <c r="O6" s="52"/>
    </row>
    <row r="7" spans="1:15" x14ac:dyDescent="0.25">
      <c r="A7" s="65" t="s">
        <v>85</v>
      </c>
      <c r="B7" s="80" t="s">
        <v>46</v>
      </c>
      <c r="C7" s="56"/>
      <c r="D7" s="81">
        <v>1</v>
      </c>
      <c r="E7" s="55">
        <v>2</v>
      </c>
      <c r="F7" s="55">
        <v>1</v>
      </c>
      <c r="G7" s="72">
        <v>2</v>
      </c>
      <c r="H7" s="55">
        <v>1</v>
      </c>
      <c r="I7" s="55">
        <v>2</v>
      </c>
      <c r="J7" s="55"/>
      <c r="K7" s="55"/>
      <c r="L7" s="56"/>
      <c r="M7" s="52"/>
      <c r="N7" s="52"/>
      <c r="O7" s="52"/>
    </row>
    <row r="8" spans="1:15" x14ac:dyDescent="0.25">
      <c r="A8" s="3" t="s">
        <v>0</v>
      </c>
      <c r="B8" s="76">
        <f>Indata!H9</f>
        <v>0</v>
      </c>
      <c r="C8" s="62" t="str">
        <f>IF(B8&gt;0.1,"ja","nej")</f>
        <v>nej</v>
      </c>
      <c r="D8" s="82">
        <f>$B8*samband_HP_H_1!B8</f>
        <v>0</v>
      </c>
      <c r="E8" s="66">
        <f>$B8*samband_HP_H_1!C8</f>
        <v>0</v>
      </c>
      <c r="F8" s="66">
        <f>$B8*samband_HP_H_1!F8</f>
        <v>0</v>
      </c>
      <c r="G8" s="66">
        <f>$B8*samband_HP_H_1!G8</f>
        <v>0</v>
      </c>
      <c r="H8" s="66">
        <f>$B8*samband_HP_H_2!B8</f>
        <v>0</v>
      </c>
      <c r="I8" s="66">
        <f>$B8*samband_HP_H_2!C8</f>
        <v>0</v>
      </c>
      <c r="J8" s="66">
        <f>$B8*samband_HP_H_1!D8</f>
        <v>0</v>
      </c>
      <c r="K8" s="66">
        <f>$B8*samband_HP_H_1!H8</f>
        <v>0</v>
      </c>
      <c r="L8" s="67">
        <f>$B8*samband_HP_H_2!D8</f>
        <v>0</v>
      </c>
    </row>
    <row r="9" spans="1:15" x14ac:dyDescent="0.25">
      <c r="A9" s="1" t="s">
        <v>1</v>
      </c>
      <c r="B9" s="10">
        <f>Indata!H10</f>
        <v>0</v>
      </c>
      <c r="C9" s="54" t="str">
        <f t="shared" ref="C9:C26" si="0">IF(B9&gt;0.1,"ja","nej")</f>
        <v>nej</v>
      </c>
      <c r="D9" s="83">
        <f>$B9*samband_HP_H_1!B9</f>
        <v>0</v>
      </c>
      <c r="E9" s="68">
        <f>$B9*samband_HP_H_1!C9</f>
        <v>0</v>
      </c>
      <c r="F9" s="68">
        <f>$B9*samband_HP_H_1!F9</f>
        <v>0</v>
      </c>
      <c r="G9" s="68">
        <f>$B9*samband_HP_H_1!G9</f>
        <v>0</v>
      </c>
      <c r="H9" s="68">
        <f>$B9*samband_HP_H_2!B9</f>
        <v>0</v>
      </c>
      <c r="I9" s="68">
        <f>$B9*samband_HP_H_2!C9</f>
        <v>0</v>
      </c>
      <c r="J9" s="68">
        <f>$B9*samband_HP_H_1!D9</f>
        <v>0</v>
      </c>
      <c r="K9" s="68">
        <f>$B9*samband_HP_H_1!H9</f>
        <v>0</v>
      </c>
      <c r="L9" s="69">
        <f>$B9*samband_HP_H_2!D9</f>
        <v>0</v>
      </c>
    </row>
    <row r="10" spans="1:15" x14ac:dyDescent="0.25">
      <c r="A10" s="1" t="s">
        <v>28</v>
      </c>
      <c r="B10" s="10">
        <f>Indata!H11</f>
        <v>0</v>
      </c>
      <c r="C10" s="54" t="str">
        <f t="shared" si="0"/>
        <v>nej</v>
      </c>
      <c r="D10" s="83">
        <f>$B10*samband_HP_H_1!B10</f>
        <v>0</v>
      </c>
      <c r="E10" s="68">
        <f>$B10*samband_HP_H_1!C10</f>
        <v>0</v>
      </c>
      <c r="F10" s="68">
        <f>$B10*samband_HP_H_1!F10</f>
        <v>0</v>
      </c>
      <c r="G10" s="68">
        <f>$B10*samband_HP_H_1!G10</f>
        <v>0</v>
      </c>
      <c r="H10" s="68">
        <f>$B10*samband_HP_H_2!B10</f>
        <v>0</v>
      </c>
      <c r="I10" s="68">
        <f>$B10*samband_HP_H_2!C10</f>
        <v>0</v>
      </c>
      <c r="J10" s="68">
        <f>$B10*samband_HP_H_1!D10</f>
        <v>0</v>
      </c>
      <c r="K10" s="68">
        <f>$B10*samband_HP_H_1!H10</f>
        <v>0</v>
      </c>
      <c r="L10" s="69">
        <f>$B10*samband_HP_H_2!D10</f>
        <v>0</v>
      </c>
    </row>
    <row r="11" spans="1:15" x14ac:dyDescent="0.25">
      <c r="A11" s="1" t="s">
        <v>34</v>
      </c>
      <c r="B11" s="10">
        <f>Indata!H12</f>
        <v>0</v>
      </c>
      <c r="C11" s="54" t="str">
        <f t="shared" si="0"/>
        <v>nej</v>
      </c>
      <c r="D11" s="83">
        <f>$B11*samband_HP_H_1!B11</f>
        <v>0</v>
      </c>
      <c r="E11" s="68">
        <f>$B11*samband_HP_H_1!C11</f>
        <v>0</v>
      </c>
      <c r="F11" s="68">
        <f>$B11*samband_HP_H_1!F11</f>
        <v>0</v>
      </c>
      <c r="G11" s="68">
        <f>$B11*samband_HP_H_1!G11</f>
        <v>0</v>
      </c>
      <c r="H11" s="68">
        <f>$B11*samband_HP_H_2!B11</f>
        <v>0</v>
      </c>
      <c r="I11" s="68">
        <f>$B11*samband_HP_H_2!C11</f>
        <v>0</v>
      </c>
      <c r="J11" s="68">
        <f>$B11*samband_HP_H_1!D11</f>
        <v>0</v>
      </c>
      <c r="K11" s="68">
        <f>$B11*samband_HP_H_1!H11</f>
        <v>0</v>
      </c>
      <c r="L11" s="69">
        <f>$B11*samband_HP_H_2!D11</f>
        <v>0</v>
      </c>
    </row>
    <row r="12" spans="1:15" x14ac:dyDescent="0.25">
      <c r="A12" s="1" t="s">
        <v>2</v>
      </c>
      <c r="B12" s="10">
        <f>Indata!H13</f>
        <v>0</v>
      </c>
      <c r="C12" s="54" t="str">
        <f t="shared" si="0"/>
        <v>nej</v>
      </c>
      <c r="D12" s="83">
        <f>$B12*samband_HP_H_1!B12</f>
        <v>0</v>
      </c>
      <c r="E12" s="68">
        <f>$B12*samband_HP_H_1!C12</f>
        <v>0</v>
      </c>
      <c r="F12" s="68">
        <f>$B12*samband_HP_H_1!F12</f>
        <v>0</v>
      </c>
      <c r="G12" s="68">
        <f>$B12*samband_HP_H_1!G12</f>
        <v>0</v>
      </c>
      <c r="H12" s="68">
        <f>$B12*samband_HP_H_2!B12</f>
        <v>0</v>
      </c>
      <c r="I12" s="68">
        <f>$B12*samband_HP_H_2!C12</f>
        <v>0</v>
      </c>
      <c r="J12" s="68">
        <f>$B12*samband_HP_H_1!D12</f>
        <v>0</v>
      </c>
      <c r="K12" s="68">
        <f>$B12*samband_HP_H_1!H12</f>
        <v>0</v>
      </c>
      <c r="L12" s="69">
        <f>$B12*samband_HP_H_2!D12</f>
        <v>0</v>
      </c>
    </row>
    <row r="13" spans="1:15" x14ac:dyDescent="0.25">
      <c r="A13" s="1" t="s">
        <v>55</v>
      </c>
      <c r="B13" s="10">
        <f>Indata!H14</f>
        <v>0</v>
      </c>
      <c r="C13" s="54" t="str">
        <f t="shared" si="0"/>
        <v>nej</v>
      </c>
      <c r="D13" s="83">
        <f>$B13*samband_HP_H_1!B13</f>
        <v>0</v>
      </c>
      <c r="E13" s="68">
        <f>$B13*samband_HP_H_1!C13</f>
        <v>0</v>
      </c>
      <c r="F13" s="68">
        <f>$B13*samband_HP_H_1!F13</f>
        <v>0</v>
      </c>
      <c r="G13" s="68">
        <f>$B13*samband_HP_H_1!G13</f>
        <v>0</v>
      </c>
      <c r="H13" s="68">
        <f>$B13*samband_HP_H_2!B13</f>
        <v>0</v>
      </c>
      <c r="I13" s="68">
        <f>$B13*samband_HP_H_2!C13</f>
        <v>0</v>
      </c>
      <c r="J13" s="68">
        <f>$B13*samband_HP_H_1!D13</f>
        <v>0</v>
      </c>
      <c r="K13" s="68">
        <f>$B13*samband_HP_H_1!H13</f>
        <v>0</v>
      </c>
      <c r="L13" s="69">
        <f>$B13*samband_HP_H_2!D13</f>
        <v>0</v>
      </c>
    </row>
    <row r="14" spans="1:15" x14ac:dyDescent="0.25">
      <c r="A14" s="1" t="s">
        <v>3</v>
      </c>
      <c r="B14" s="10">
        <f>Indata!H15</f>
        <v>0</v>
      </c>
      <c r="C14" s="54" t="str">
        <f t="shared" si="0"/>
        <v>nej</v>
      </c>
      <c r="D14" s="83">
        <f>$B14*samband_HP_H_1!B14</f>
        <v>0</v>
      </c>
      <c r="E14" s="68">
        <f>$B14*samband_HP_H_1!C14</f>
        <v>0</v>
      </c>
      <c r="F14" s="68">
        <f>$B14*samband_HP_H_1!F14</f>
        <v>0</v>
      </c>
      <c r="G14" s="68">
        <f>$B14*samband_HP_H_1!G14</f>
        <v>0</v>
      </c>
      <c r="H14" s="68">
        <f>$B14*samband_HP_H_2!B14</f>
        <v>0</v>
      </c>
      <c r="I14" s="68">
        <f>$B14*samband_HP_H_2!C14</f>
        <v>0</v>
      </c>
      <c r="J14" s="68">
        <f>$B14*samband_HP_H_1!D14</f>
        <v>0</v>
      </c>
      <c r="K14" s="68">
        <f>$B14*samband_HP_H_1!H14</f>
        <v>0</v>
      </c>
      <c r="L14" s="69">
        <f>$B14*samband_HP_H_2!D14</f>
        <v>0</v>
      </c>
    </row>
    <row r="15" spans="1:15" x14ac:dyDescent="0.25">
      <c r="A15" s="1" t="s">
        <v>60</v>
      </c>
      <c r="B15" s="10">
        <f>Indata!H16</f>
        <v>0</v>
      </c>
      <c r="C15" s="54" t="str">
        <f t="shared" si="0"/>
        <v>nej</v>
      </c>
      <c r="D15" s="83">
        <f>$B15*samband_HP_H_1!B15</f>
        <v>0</v>
      </c>
      <c r="E15" s="68">
        <f>$B15*samband_HP_H_1!C15</f>
        <v>0</v>
      </c>
      <c r="F15" s="68">
        <f>$B15*samband_HP_H_1!F15</f>
        <v>0</v>
      </c>
      <c r="G15" s="68">
        <f>$B15*samband_HP_H_1!G15</f>
        <v>0</v>
      </c>
      <c r="H15" s="68">
        <f>$B15*samband_HP_H_2!B15</f>
        <v>0</v>
      </c>
      <c r="I15" s="68">
        <f>$B15*samband_HP_H_2!C15</f>
        <v>0</v>
      </c>
      <c r="J15" s="68">
        <f>$B15*samband_HP_H_1!D15</f>
        <v>0</v>
      </c>
      <c r="K15" s="68">
        <f>$B15*samband_HP_H_1!H15</f>
        <v>0</v>
      </c>
      <c r="L15" s="69">
        <f>$B15*samband_HP_H_2!D15</f>
        <v>0</v>
      </c>
    </row>
    <row r="16" spans="1:15" x14ac:dyDescent="0.25">
      <c r="A16" s="1" t="s">
        <v>4</v>
      </c>
      <c r="B16" s="10">
        <f>Indata!H17</f>
        <v>0</v>
      </c>
      <c r="C16" s="54" t="str">
        <f t="shared" si="0"/>
        <v>nej</v>
      </c>
      <c r="D16" s="83">
        <f>$B16*samband_HP_H_1!B16</f>
        <v>0</v>
      </c>
      <c r="E16" s="68">
        <f>$B16*samband_HP_H_1!C16</f>
        <v>0</v>
      </c>
      <c r="F16" s="68">
        <f>$B16*samband_HP_H_1!F16</f>
        <v>0</v>
      </c>
      <c r="G16" s="68">
        <f>$B16*samband_HP_H_1!G16</f>
        <v>0</v>
      </c>
      <c r="H16" s="68">
        <f>$B16*samband_HP_H_2!B16</f>
        <v>0</v>
      </c>
      <c r="I16" s="68">
        <f>$B16*samband_HP_H_2!C16</f>
        <v>0</v>
      </c>
      <c r="J16" s="68">
        <f>$B16*samband_HP_H_1!D16</f>
        <v>0</v>
      </c>
      <c r="K16" s="68">
        <f>$B16*samband_HP_H_1!H16</f>
        <v>0</v>
      </c>
      <c r="L16" s="69">
        <f>$B16*samband_HP_H_2!D16</f>
        <v>0</v>
      </c>
    </row>
    <row r="17" spans="1:12" x14ac:dyDescent="0.25">
      <c r="A17" s="1" t="s">
        <v>5</v>
      </c>
      <c r="B17" s="10">
        <f>Indata!H18</f>
        <v>0</v>
      </c>
      <c r="C17" s="54" t="str">
        <f t="shared" si="0"/>
        <v>nej</v>
      </c>
      <c r="D17" s="83">
        <f>$B17*samband_HP_H_1!B17</f>
        <v>0</v>
      </c>
      <c r="E17" s="68">
        <f>$B17*samband_HP_H_1!C17</f>
        <v>0</v>
      </c>
      <c r="F17" s="68">
        <f>$B17*samband_HP_H_1!F17</f>
        <v>0</v>
      </c>
      <c r="G17" s="68">
        <f>$B17*samband_HP_H_1!G17</f>
        <v>0</v>
      </c>
      <c r="H17" s="68">
        <f>$B17*samband_HP_H_2!B17</f>
        <v>0</v>
      </c>
      <c r="I17" s="68">
        <f>$B17*samband_HP_H_2!C17</f>
        <v>0</v>
      </c>
      <c r="J17" s="68">
        <f>$B17*samband_HP_H_1!D17</f>
        <v>0</v>
      </c>
      <c r="K17" s="68">
        <f>$B17*samband_HP_H_1!H17</f>
        <v>0</v>
      </c>
      <c r="L17" s="69">
        <f>$B17*samband_HP_H_2!D17</f>
        <v>0</v>
      </c>
    </row>
    <row r="18" spans="1:12" x14ac:dyDescent="0.25">
      <c r="A18" s="1" t="s">
        <v>6</v>
      </c>
      <c r="B18" s="10">
        <f>Indata!H19</f>
        <v>0</v>
      </c>
      <c r="C18" s="54" t="str">
        <f t="shared" si="0"/>
        <v>nej</v>
      </c>
      <c r="D18" s="83">
        <f>$B18*samband_HP_H_1!B18</f>
        <v>0</v>
      </c>
      <c r="E18" s="68">
        <f>$B18*samband_HP_H_1!C18</f>
        <v>0</v>
      </c>
      <c r="F18" s="68">
        <f>$B18*samband_HP_H_1!F18</f>
        <v>0</v>
      </c>
      <c r="G18" s="68">
        <f>$B18*samband_HP_H_1!G18</f>
        <v>0</v>
      </c>
      <c r="H18" s="68">
        <f>$B18*samband_HP_H_2!B18</f>
        <v>0</v>
      </c>
      <c r="I18" s="68">
        <f>$B18*samband_HP_H_2!C18</f>
        <v>0</v>
      </c>
      <c r="J18" s="68">
        <f>$B18*samband_HP_H_1!D18</f>
        <v>0</v>
      </c>
      <c r="K18" s="68">
        <f>$B18*samband_HP_H_1!H18</f>
        <v>0</v>
      </c>
      <c r="L18" s="69">
        <f>$B18*samband_HP_H_2!D18</f>
        <v>0</v>
      </c>
    </row>
    <row r="19" spans="1:12" x14ac:dyDescent="0.25">
      <c r="A19" s="1" t="s">
        <v>7</v>
      </c>
      <c r="B19" s="10">
        <f>Indata!H20</f>
        <v>0</v>
      </c>
      <c r="C19" s="54" t="str">
        <f t="shared" si="0"/>
        <v>nej</v>
      </c>
      <c r="D19" s="83">
        <f>$B19*samband_HP_H_1!B19</f>
        <v>0</v>
      </c>
      <c r="E19" s="68">
        <f>$B19*samband_HP_H_1!C19</f>
        <v>0</v>
      </c>
      <c r="F19" s="68">
        <f>$B19*samband_HP_H_1!F19</f>
        <v>0</v>
      </c>
      <c r="G19" s="68">
        <f>$B19*samband_HP_H_1!G19</f>
        <v>0</v>
      </c>
      <c r="H19" s="68">
        <f>$B19*samband_HP_H_2!B19</f>
        <v>0</v>
      </c>
      <c r="I19" s="68">
        <f>$B19*samband_HP_H_2!C19</f>
        <v>0</v>
      </c>
      <c r="J19" s="68">
        <f>$B19*samband_HP_H_1!D19</f>
        <v>0</v>
      </c>
      <c r="K19" s="68">
        <f>$B19*samband_HP_H_1!H19</f>
        <v>0</v>
      </c>
      <c r="L19" s="69">
        <f>$B19*samband_HP_H_2!D19</f>
        <v>0</v>
      </c>
    </row>
    <row r="20" spans="1:12" x14ac:dyDescent="0.25">
      <c r="A20" s="1" t="s">
        <v>59</v>
      </c>
      <c r="B20" s="10">
        <f>Indata!H21</f>
        <v>0</v>
      </c>
      <c r="C20" s="54" t="str">
        <f t="shared" si="0"/>
        <v>nej</v>
      </c>
      <c r="D20" s="83">
        <f>$B20*samband_HP_H_1!B20</f>
        <v>0</v>
      </c>
      <c r="E20" s="68">
        <f>$B20*samband_HP_H_1!C20</f>
        <v>0</v>
      </c>
      <c r="F20" s="68">
        <f>$B20*samband_HP_H_1!F20</f>
        <v>0</v>
      </c>
      <c r="G20" s="68">
        <f>$B20*samband_HP_H_1!G20</f>
        <v>0</v>
      </c>
      <c r="H20" s="68">
        <f>$B20*samband_HP_H_2!B20</f>
        <v>0</v>
      </c>
      <c r="I20" s="68">
        <f>$B20*samband_HP_H_2!C20</f>
        <v>0</v>
      </c>
      <c r="J20" s="68">
        <f>$B20*samband_HP_H_1!D20</f>
        <v>0</v>
      </c>
      <c r="K20" s="68">
        <f>$B20*samband_HP_H_1!H20</f>
        <v>0</v>
      </c>
      <c r="L20" s="69">
        <f>$B20*samband_HP_H_2!D20</f>
        <v>0</v>
      </c>
    </row>
    <row r="21" spans="1:12" x14ac:dyDescent="0.25">
      <c r="A21" s="1" t="s">
        <v>8</v>
      </c>
      <c r="B21" s="10">
        <f>Indata!H22</f>
        <v>0</v>
      </c>
      <c r="C21" s="54" t="str">
        <f t="shared" si="0"/>
        <v>nej</v>
      </c>
      <c r="D21" s="83">
        <f>$B21*samband_HP_H_1!B21</f>
        <v>0</v>
      </c>
      <c r="E21" s="68">
        <f>$B21*samband_HP_H_1!C21</f>
        <v>0</v>
      </c>
      <c r="F21" s="68">
        <f>$B21*samband_HP_H_1!F21</f>
        <v>0</v>
      </c>
      <c r="G21" s="68">
        <f>$B21*samband_HP_H_1!G21</f>
        <v>0</v>
      </c>
      <c r="H21" s="68">
        <f>$B21*samband_HP_H_2!B21</f>
        <v>0</v>
      </c>
      <c r="I21" s="68">
        <f>$B21*samband_HP_H_2!C21</f>
        <v>0</v>
      </c>
      <c r="J21" s="68">
        <f>$B21*samband_HP_H_1!D21</f>
        <v>0</v>
      </c>
      <c r="K21" s="68">
        <f>$B21*samband_HP_H_1!H21</f>
        <v>0</v>
      </c>
      <c r="L21" s="69">
        <f>$B21*samband_HP_H_2!D21</f>
        <v>0</v>
      </c>
    </row>
    <row r="22" spans="1:12" x14ac:dyDescent="0.25">
      <c r="A22" s="1" t="s">
        <v>61</v>
      </c>
      <c r="B22" s="10">
        <f>Indata!H23</f>
        <v>0</v>
      </c>
      <c r="C22" s="54" t="str">
        <f t="shared" si="0"/>
        <v>nej</v>
      </c>
      <c r="D22" s="83">
        <f>$B22*samband_HP_H_1!B22</f>
        <v>0</v>
      </c>
      <c r="E22" s="68">
        <f>$B22*samband_HP_H_1!C22</f>
        <v>0</v>
      </c>
      <c r="F22" s="68">
        <f>$B22*samband_HP_H_1!F22</f>
        <v>0</v>
      </c>
      <c r="G22" s="68">
        <f>$B22*samband_HP_H_1!G22</f>
        <v>0</v>
      </c>
      <c r="H22" s="68">
        <f>$B22*samband_HP_H_2!B22</f>
        <v>0</v>
      </c>
      <c r="I22" s="68">
        <f>$B22*samband_HP_H_2!C22</f>
        <v>0</v>
      </c>
      <c r="J22" s="68">
        <f>$B22*samband_HP_H_1!D22</f>
        <v>0</v>
      </c>
      <c r="K22" s="68">
        <f>$B22*samband_HP_H_1!H22</f>
        <v>0</v>
      </c>
      <c r="L22" s="69">
        <f>$B22*samband_HP_H_2!D22</f>
        <v>0</v>
      </c>
    </row>
    <row r="23" spans="1:12" x14ac:dyDescent="0.25">
      <c r="A23" s="1" t="s">
        <v>9</v>
      </c>
      <c r="B23" s="10">
        <f>Indata!H24</f>
        <v>0</v>
      </c>
      <c r="C23" s="54" t="str">
        <f t="shared" si="0"/>
        <v>nej</v>
      </c>
      <c r="D23" s="83">
        <f>$B23*samband_HP_H_1!B23</f>
        <v>0</v>
      </c>
      <c r="E23" s="68">
        <f>$B23*samband_HP_H_1!C23</f>
        <v>0</v>
      </c>
      <c r="F23" s="68">
        <f>$B23*samband_HP_H_1!F23</f>
        <v>0</v>
      </c>
      <c r="G23" s="68">
        <f>$B23*samband_HP_H_1!G23</f>
        <v>0</v>
      </c>
      <c r="H23" s="68">
        <f>$B23*samband_HP_H_2!B23</f>
        <v>0</v>
      </c>
      <c r="I23" s="68">
        <f>$B23*samband_HP_H_2!C23</f>
        <v>0</v>
      </c>
      <c r="J23" s="68">
        <f>$B23*samband_HP_H_1!D23</f>
        <v>0</v>
      </c>
      <c r="K23" s="68">
        <f>$B23*samband_HP_H_1!H23</f>
        <v>0</v>
      </c>
      <c r="L23" s="69">
        <f>$B23*samband_HP_H_2!D23</f>
        <v>0</v>
      </c>
    </row>
    <row r="24" spans="1:12" x14ac:dyDescent="0.25">
      <c r="A24" s="1" t="s">
        <v>10</v>
      </c>
      <c r="B24" s="10">
        <f>Indata!H25</f>
        <v>0</v>
      </c>
      <c r="C24" s="54" t="str">
        <f t="shared" si="0"/>
        <v>nej</v>
      </c>
      <c r="D24" s="83">
        <f>$B24*samband_HP_H_1!B24</f>
        <v>0</v>
      </c>
      <c r="E24" s="68">
        <f>$B24*samband_HP_H_1!C24</f>
        <v>0</v>
      </c>
      <c r="F24" s="68">
        <f>$B24*samband_HP_H_1!F24</f>
        <v>0</v>
      </c>
      <c r="G24" s="68">
        <f>$B24*samband_HP_H_1!G24</f>
        <v>0</v>
      </c>
      <c r="H24" s="68">
        <f>$B24*samband_HP_H_2!B24</f>
        <v>0</v>
      </c>
      <c r="I24" s="68">
        <f>$B24*samband_HP_H_2!C24</f>
        <v>0</v>
      </c>
      <c r="J24" s="68">
        <f>$B24*samband_HP_H_1!D24</f>
        <v>0</v>
      </c>
      <c r="K24" s="68">
        <f>$B24*samband_HP_H_1!H24</f>
        <v>0</v>
      </c>
      <c r="L24" s="69">
        <f>$B24*samband_HP_H_2!D24</f>
        <v>0</v>
      </c>
    </row>
    <row r="25" spans="1:12" ht="12.75" customHeight="1" x14ac:dyDescent="0.25">
      <c r="A25" s="1" t="s">
        <v>37</v>
      </c>
      <c r="B25" s="10">
        <f>Indata!H26</f>
        <v>0</v>
      </c>
      <c r="C25" s="54" t="str">
        <f t="shared" si="0"/>
        <v>nej</v>
      </c>
      <c r="D25" s="83">
        <f>$B25*samband_HP_H_1!B25</f>
        <v>0</v>
      </c>
      <c r="E25" s="68">
        <f>$B25*samband_HP_H_1!C25</f>
        <v>0</v>
      </c>
      <c r="F25" s="68">
        <f>$B25*samband_HP_H_1!F25</f>
        <v>0</v>
      </c>
      <c r="G25" s="68">
        <f>$B25*samband_HP_H_1!G25</f>
        <v>0</v>
      </c>
      <c r="H25" s="68">
        <f>$B25*samband_HP_H_2!B25</f>
        <v>0</v>
      </c>
      <c r="I25" s="68">
        <f>$B25*samband_HP_H_2!C25</f>
        <v>0</v>
      </c>
      <c r="J25" s="68">
        <f>$B25*samband_HP_H_1!D25</f>
        <v>0</v>
      </c>
      <c r="K25" s="68">
        <f>$B25*samband_HP_H_1!H25</f>
        <v>0</v>
      </c>
      <c r="L25" s="69">
        <f>$B25*samband_HP_H_2!D25</f>
        <v>0</v>
      </c>
    </row>
    <row r="26" spans="1:12" x14ac:dyDescent="0.25">
      <c r="A26" s="1" t="s">
        <v>11</v>
      </c>
      <c r="B26" s="10">
        <f>Indata!H27</f>
        <v>0</v>
      </c>
      <c r="C26" s="54" t="str">
        <f t="shared" si="0"/>
        <v>nej</v>
      </c>
      <c r="D26" s="83">
        <f>$B26*samband_HP_H_1!B26</f>
        <v>0</v>
      </c>
      <c r="E26" s="68">
        <f>$B26*samband_HP_H_1!C26</f>
        <v>0</v>
      </c>
      <c r="F26" s="68">
        <f>$B26*samband_HP_H_1!F26</f>
        <v>0</v>
      </c>
      <c r="G26" s="68">
        <f>$B26*samband_HP_H_1!G26</f>
        <v>0</v>
      </c>
      <c r="H26" s="68">
        <f>$B26*samband_HP_H_2!B26</f>
        <v>0</v>
      </c>
      <c r="I26" s="68">
        <f>$B26*samband_HP_H_2!C26</f>
        <v>0</v>
      </c>
      <c r="J26" s="68">
        <f>$B26*samband_HP_H_1!D26</f>
        <v>0</v>
      </c>
      <c r="K26" s="68">
        <f>$B26*samband_HP_H_1!H26</f>
        <v>0</v>
      </c>
      <c r="L26" s="69">
        <f>$B26*samband_HP_H_2!D26</f>
        <v>0</v>
      </c>
    </row>
    <row r="27" spans="1:12" x14ac:dyDescent="0.25">
      <c r="A27" s="1" t="s">
        <v>12</v>
      </c>
      <c r="B27" s="10">
        <f>Indata!H28</f>
        <v>0</v>
      </c>
      <c r="C27" s="54" t="str">
        <f>IF(B27&gt;0.1,"ja","nej")</f>
        <v>nej</v>
      </c>
      <c r="D27" s="83">
        <f>$B27*samband_HP_H_1!B27</f>
        <v>0</v>
      </c>
      <c r="E27" s="68">
        <f>$B27*samband_HP_H_1!C27</f>
        <v>0</v>
      </c>
      <c r="F27" s="68">
        <f>$B27*samband_HP_H_1!F27</f>
        <v>0</v>
      </c>
      <c r="G27" s="68">
        <f>$B27*samband_HP_H_1!G27</f>
        <v>0</v>
      </c>
      <c r="H27" s="68">
        <f>$B27*samband_HP_H_2!B27</f>
        <v>0</v>
      </c>
      <c r="I27" s="68">
        <f>$B27*samband_HP_H_2!C27</f>
        <v>0</v>
      </c>
      <c r="J27" s="68">
        <f>$B27*samband_HP_H_1!D27</f>
        <v>0</v>
      </c>
      <c r="K27" s="68">
        <f>$B27*samband_HP_H_1!H27</f>
        <v>0</v>
      </c>
      <c r="L27" s="69">
        <f>$B27*samband_HP_H_2!D27</f>
        <v>0</v>
      </c>
    </row>
    <row r="28" spans="1:12" x14ac:dyDescent="0.25">
      <c r="A28" s="2" t="s">
        <v>170</v>
      </c>
      <c r="B28" s="10">
        <f>Indata!H29</f>
        <v>0</v>
      </c>
      <c r="C28" s="54" t="str">
        <f>IF(B28&gt;0.1,"ja","nej")</f>
        <v>nej</v>
      </c>
      <c r="D28" s="83">
        <f>$B28*samband_HP_H_1!B28</f>
        <v>0</v>
      </c>
      <c r="E28" s="68">
        <f>$B28*samband_HP_H_1!C28</f>
        <v>0</v>
      </c>
      <c r="F28" s="68">
        <f>$B28*samband_HP_H_1!F28</f>
        <v>0</v>
      </c>
      <c r="G28" s="68">
        <f>$B28*samband_HP_H_1!G28</f>
        <v>0</v>
      </c>
      <c r="H28" s="68">
        <f>$B28*samband_HP_H_2!B28</f>
        <v>0</v>
      </c>
      <c r="I28" s="68">
        <f>$B28*samband_HP_H_2!C28</f>
        <v>0</v>
      </c>
      <c r="J28" s="68">
        <f>$B28*samband_HP_H_1!D28</f>
        <v>0</v>
      </c>
      <c r="K28" s="68">
        <f>$B28*samband_HP_H_1!H28</f>
        <v>0</v>
      </c>
      <c r="L28" s="69">
        <f>$B28*samband_HP_H_2!D28</f>
        <v>0</v>
      </c>
    </row>
    <row r="29" spans="1:12" x14ac:dyDescent="0.25">
      <c r="A29" s="15" t="s">
        <v>103</v>
      </c>
      <c r="B29" s="39"/>
      <c r="C29" s="39"/>
      <c r="D29" s="66">
        <f t="shared" ref="D29:L29" si="1">SUM(D8:D28)</f>
        <v>0</v>
      </c>
      <c r="E29" s="66">
        <f t="shared" si="1"/>
        <v>0</v>
      </c>
      <c r="F29" s="66">
        <f t="shared" si="1"/>
        <v>0</v>
      </c>
      <c r="G29" s="66">
        <f t="shared" si="1"/>
        <v>0</v>
      </c>
      <c r="H29" s="66">
        <f t="shared" si="1"/>
        <v>0</v>
      </c>
      <c r="I29" s="66">
        <f t="shared" si="1"/>
        <v>0</v>
      </c>
      <c r="J29" s="66">
        <f t="shared" si="1"/>
        <v>0</v>
      </c>
      <c r="K29" s="66">
        <f t="shared" si="1"/>
        <v>0</v>
      </c>
      <c r="L29" s="67">
        <f t="shared" si="1"/>
        <v>0</v>
      </c>
    </row>
    <row r="30" spans="1:12" x14ac:dyDescent="0.25">
      <c r="A30" s="73" t="s">
        <v>109</v>
      </c>
      <c r="B30" s="21"/>
      <c r="C30" s="21"/>
      <c r="D30" s="68">
        <f>SUMIF($C8:$C28,"ja",D8:D28)</f>
        <v>0</v>
      </c>
      <c r="E30" s="68">
        <f t="shared" ref="E30:J30" si="2">SUMIF($C8:$C28,"ja",E8:E28)</f>
        <v>0</v>
      </c>
      <c r="F30" s="68">
        <f t="shared" si="2"/>
        <v>0</v>
      </c>
      <c r="G30" s="68">
        <f t="shared" si="2"/>
        <v>0</v>
      </c>
      <c r="H30" s="68">
        <f t="shared" si="2"/>
        <v>0</v>
      </c>
      <c r="I30" s="68">
        <f t="shared" si="2"/>
        <v>0</v>
      </c>
      <c r="J30" s="68">
        <f t="shared" si="2"/>
        <v>0</v>
      </c>
      <c r="K30" s="68">
        <f>SUMIF($C8:$C28,"ja",K8:K28)</f>
        <v>0</v>
      </c>
      <c r="L30" s="69">
        <f>SUMIF($C8:$C28,"ja",L8:L28)</f>
        <v>0</v>
      </c>
    </row>
    <row r="31" spans="1:12" x14ac:dyDescent="0.25">
      <c r="A31" s="74" t="s">
        <v>104</v>
      </c>
      <c r="B31" s="21"/>
      <c r="C31" s="21"/>
      <c r="D31" s="53">
        <v>0.1</v>
      </c>
      <c r="E31" s="53">
        <v>0.25</v>
      </c>
      <c r="F31" s="53">
        <v>0.25</v>
      </c>
      <c r="G31" s="53">
        <v>2.5</v>
      </c>
      <c r="H31" s="53">
        <v>0.1</v>
      </c>
      <c r="I31" s="53">
        <v>0.5</v>
      </c>
      <c r="J31" s="53">
        <v>5</v>
      </c>
      <c r="K31" s="53">
        <v>15</v>
      </c>
      <c r="L31" s="54">
        <v>3.5</v>
      </c>
    </row>
    <row r="32" spans="1:12" x14ac:dyDescent="0.25">
      <c r="A32" s="75" t="s">
        <v>32</v>
      </c>
      <c r="B32" s="40"/>
      <c r="C32" s="40"/>
      <c r="D32" s="55">
        <f t="shared" ref="D32:L32" si="3">IF(D30&lt;D31,0,1)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6">
        <f t="shared" si="3"/>
        <v>0</v>
      </c>
    </row>
    <row r="33" spans="1:1" x14ac:dyDescent="0.25">
      <c r="A33" s="49"/>
    </row>
    <row r="34" spans="1:1" x14ac:dyDescent="0.25">
      <c r="A34" s="21"/>
    </row>
  </sheetData>
  <sheetProtection algorithmName="SHA-512" hashValue="zrlQc9n8XdCh6pahgAVeMNTVZ8z3cbmuSUhjlcyqisPSFtKsK8mAhu4rPeexleh1uFvOMIAWo7MMvahSUfCOhQ==" saltValue="QAWox0BquxRLW8LezDcevw==" spinCount="100000" sheet="1" selectLockedCells="1"/>
  <conditionalFormatting sqref="D8:L28">
    <cfRule type="cellIs" dxfId="2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useFirstPageNumber="1" horizontalDpi="300" verticalDpi="300" r:id="rId1"/>
  <headerFooter alignWithMargins="0">
    <oddHeader xml:space="preserve">&amp;R         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zoomScaleNormal="100" workbookViewId="0">
      <selection activeCell="M3" sqref="M3"/>
    </sheetView>
  </sheetViews>
  <sheetFormatPr defaultRowHeight="13.2" x14ac:dyDescent="0.25"/>
  <cols>
    <col min="1" max="1" width="18.33203125" customWidth="1"/>
    <col min="2" max="15" width="7.6640625" customWidth="1"/>
  </cols>
  <sheetData>
    <row r="2" spans="1:15" x14ac:dyDescent="0.25">
      <c r="A2" s="6"/>
    </row>
    <row r="3" spans="1:15" x14ac:dyDescent="0.25">
      <c r="A3" s="5" t="s">
        <v>161</v>
      </c>
    </row>
    <row r="4" spans="1:15" x14ac:dyDescent="0.25">
      <c r="A4" s="6"/>
    </row>
    <row r="5" spans="1:15" x14ac:dyDescent="0.25">
      <c r="A5" s="4" t="s">
        <v>83</v>
      </c>
      <c r="B5" s="77" t="s">
        <v>64</v>
      </c>
      <c r="C5" s="60" t="s">
        <v>86</v>
      </c>
      <c r="D5" s="61" t="s">
        <v>86</v>
      </c>
      <c r="E5" s="61" t="s">
        <v>86</v>
      </c>
      <c r="F5" s="61" t="s">
        <v>86</v>
      </c>
      <c r="G5" s="61" t="s">
        <v>86</v>
      </c>
      <c r="H5" s="61" t="s">
        <v>88</v>
      </c>
      <c r="I5" s="61" t="s">
        <v>88</v>
      </c>
      <c r="J5" s="61" t="s">
        <v>89</v>
      </c>
      <c r="K5" s="61" t="s">
        <v>89</v>
      </c>
      <c r="L5" s="61" t="s">
        <v>87</v>
      </c>
      <c r="M5" s="61" t="s">
        <v>87</v>
      </c>
      <c r="N5" s="61" t="s">
        <v>68</v>
      </c>
      <c r="O5" s="86" t="s">
        <v>68</v>
      </c>
    </row>
    <row r="6" spans="1:15" x14ac:dyDescent="0.25">
      <c r="A6" s="64" t="s">
        <v>84</v>
      </c>
      <c r="B6" s="78" t="s">
        <v>62</v>
      </c>
      <c r="C6" s="57" t="s">
        <v>111</v>
      </c>
      <c r="D6" s="53" t="s">
        <v>112</v>
      </c>
      <c r="E6" s="53" t="s">
        <v>94</v>
      </c>
      <c r="F6" s="53" t="s">
        <v>113</v>
      </c>
      <c r="G6" s="53" t="s">
        <v>114</v>
      </c>
      <c r="H6" s="53" t="s">
        <v>97</v>
      </c>
      <c r="I6" s="53" t="s">
        <v>98</v>
      </c>
      <c r="J6" s="53" t="s">
        <v>99</v>
      </c>
      <c r="K6" s="53" t="s">
        <v>115</v>
      </c>
      <c r="L6" s="53" t="s">
        <v>95</v>
      </c>
      <c r="M6" s="53" t="s">
        <v>96</v>
      </c>
      <c r="N6" s="53" t="s">
        <v>93</v>
      </c>
      <c r="O6" s="87" t="s">
        <v>77</v>
      </c>
    </row>
    <row r="7" spans="1:15" x14ac:dyDescent="0.25">
      <c r="A7" s="65" t="s">
        <v>85</v>
      </c>
      <c r="B7" s="80" t="s">
        <v>46</v>
      </c>
      <c r="C7" s="81"/>
      <c r="D7" s="55"/>
      <c r="E7" s="55"/>
      <c r="F7" s="72"/>
      <c r="G7" s="55"/>
      <c r="H7" s="55"/>
      <c r="I7" s="55"/>
      <c r="J7" s="55"/>
      <c r="K7" s="55"/>
      <c r="L7" s="55"/>
      <c r="M7" s="55"/>
      <c r="N7" s="55"/>
      <c r="O7" s="84"/>
    </row>
    <row r="8" spans="1:15" x14ac:dyDescent="0.25">
      <c r="A8" s="3" t="s">
        <v>0</v>
      </c>
      <c r="B8" s="76">
        <f>Indata!H9</f>
        <v>0</v>
      </c>
      <c r="C8" s="82">
        <f>$B8*samband_HP_H_2!N8</f>
        <v>0</v>
      </c>
      <c r="D8" s="66">
        <f>$B8*samband_HP_H_2!O8</f>
        <v>0</v>
      </c>
      <c r="E8" s="66">
        <f>$B8*samband_HP_H_2!G8</f>
        <v>0</v>
      </c>
      <c r="F8" s="66">
        <f>$B8*samband_HP_H_2!P8</f>
        <v>0</v>
      </c>
      <c r="G8" s="66">
        <f>$B8*samband_HP_H_2!Q8</f>
        <v>0</v>
      </c>
      <c r="H8" s="66">
        <f>$B8*samband_HP_H_2!J8</f>
        <v>0</v>
      </c>
      <c r="I8" s="66">
        <f>$B8*samband_HP_H_2!K8</f>
        <v>0</v>
      </c>
      <c r="J8" s="66">
        <f>$B8*samband_HP_H_2!L8</f>
        <v>0</v>
      </c>
      <c r="K8" s="66">
        <f>$B8*samband_HP_H_2!M8</f>
        <v>0</v>
      </c>
      <c r="L8" s="66">
        <f>$B8*samband_HP_H_2!H8</f>
        <v>0</v>
      </c>
      <c r="M8" s="66">
        <f>$B8*samband_HP_H_2!I8</f>
        <v>0</v>
      </c>
      <c r="N8" s="66">
        <f>$B8*samband_HP_H_2!F8</f>
        <v>0</v>
      </c>
      <c r="O8" s="67">
        <f>$B8*samband_HP_H_1!N8</f>
        <v>0</v>
      </c>
    </row>
    <row r="9" spans="1:15" x14ac:dyDescent="0.25">
      <c r="A9" s="1" t="s">
        <v>1</v>
      </c>
      <c r="B9" s="10">
        <f>Indata!H10</f>
        <v>0</v>
      </c>
      <c r="C9" s="83">
        <f>$B9*samband_HP_H_2!N9</f>
        <v>0</v>
      </c>
      <c r="D9" s="68">
        <f>$B9*samband_HP_H_2!O9</f>
        <v>0</v>
      </c>
      <c r="E9" s="68">
        <f>$B9*samband_HP_H_2!G9</f>
        <v>0</v>
      </c>
      <c r="F9" s="68">
        <f>$B9*samband_HP_H_2!P9</f>
        <v>0</v>
      </c>
      <c r="G9" s="68">
        <f>$B9*samband_HP_H_2!Q9</f>
        <v>0</v>
      </c>
      <c r="H9" s="68">
        <f>$B9*samband_HP_H_2!J9</f>
        <v>0</v>
      </c>
      <c r="I9" s="68">
        <f>$B9*samband_HP_H_2!K9</f>
        <v>0</v>
      </c>
      <c r="J9" s="68">
        <f>$B9*samband_HP_H_2!L9</f>
        <v>0</v>
      </c>
      <c r="K9" s="68">
        <f>$B9*samband_HP_H_2!M9</f>
        <v>0</v>
      </c>
      <c r="L9" s="68">
        <f>$B9*samband_HP_H_2!H9</f>
        <v>0</v>
      </c>
      <c r="M9" s="68">
        <f>$B9*samband_HP_H_2!I9</f>
        <v>0</v>
      </c>
      <c r="N9" s="68">
        <f>$B9*samband_HP_H_2!F9</f>
        <v>0</v>
      </c>
      <c r="O9" s="69">
        <f>$B9*samband_HP_H_1!N9</f>
        <v>0</v>
      </c>
    </row>
    <row r="10" spans="1:15" x14ac:dyDescent="0.25">
      <c r="A10" s="1" t="s">
        <v>28</v>
      </c>
      <c r="B10" s="10">
        <f>Indata!H11</f>
        <v>0</v>
      </c>
      <c r="C10" s="83">
        <f>$B10*samband_HP_H_2!N10</f>
        <v>0</v>
      </c>
      <c r="D10" s="68">
        <f>$B10*samband_HP_H_2!O10</f>
        <v>0</v>
      </c>
      <c r="E10" s="68">
        <f>$B10*samband_HP_H_2!G10</f>
        <v>0</v>
      </c>
      <c r="F10" s="68">
        <f>$B10*samband_HP_H_2!P10</f>
        <v>0</v>
      </c>
      <c r="G10" s="68">
        <f>$B10*samband_HP_H_2!Q10</f>
        <v>0</v>
      </c>
      <c r="H10" s="68">
        <f>$B10*samband_HP_H_2!J10</f>
        <v>0</v>
      </c>
      <c r="I10" s="68">
        <f>$B10*samband_HP_H_2!K10</f>
        <v>0</v>
      </c>
      <c r="J10" s="68">
        <f>$B10*samband_HP_H_2!L10</f>
        <v>0</v>
      </c>
      <c r="K10" s="68">
        <f>$B10*samband_HP_H_2!M10</f>
        <v>0</v>
      </c>
      <c r="L10" s="68">
        <f>$B10*samband_HP_H_2!H10</f>
        <v>0</v>
      </c>
      <c r="M10" s="68">
        <f>$B10*samband_HP_H_2!I10</f>
        <v>0</v>
      </c>
      <c r="N10" s="68">
        <f>$B10*samband_HP_H_2!F10</f>
        <v>0</v>
      </c>
      <c r="O10" s="69">
        <f>$B10*samband_HP_H_1!N10</f>
        <v>0</v>
      </c>
    </row>
    <row r="11" spans="1:15" x14ac:dyDescent="0.25">
      <c r="A11" s="1" t="s">
        <v>34</v>
      </c>
      <c r="B11" s="10">
        <f>Indata!H12</f>
        <v>0</v>
      </c>
      <c r="C11" s="83">
        <f>$B11*samband_HP_H_2!N11</f>
        <v>0</v>
      </c>
      <c r="D11" s="68">
        <f>$B11*samband_HP_H_2!O11</f>
        <v>0</v>
      </c>
      <c r="E11" s="68">
        <f>$B11*samband_HP_H_2!G11</f>
        <v>0</v>
      </c>
      <c r="F11" s="68">
        <f>$B11*samband_HP_H_2!P11</f>
        <v>0</v>
      </c>
      <c r="G11" s="68">
        <f>$B11*samband_HP_H_2!Q11</f>
        <v>0</v>
      </c>
      <c r="H11" s="68">
        <f>$B11*samband_HP_H_2!J11</f>
        <v>0</v>
      </c>
      <c r="I11" s="68">
        <f>$B11*samband_HP_H_2!K11</f>
        <v>0</v>
      </c>
      <c r="J11" s="68">
        <f>$B11*samband_HP_H_2!L11</f>
        <v>0</v>
      </c>
      <c r="K11" s="68">
        <f>$B11*samband_HP_H_2!M11</f>
        <v>0</v>
      </c>
      <c r="L11" s="68">
        <f>$B11*samband_HP_H_2!H11</f>
        <v>0</v>
      </c>
      <c r="M11" s="68">
        <f>$B11*samband_HP_H_2!I11</f>
        <v>0</v>
      </c>
      <c r="N11" s="68">
        <f>$B11*samband_HP_H_2!F11</f>
        <v>0</v>
      </c>
      <c r="O11" s="69">
        <f>$B11*samband_HP_H_1!N11</f>
        <v>0</v>
      </c>
    </row>
    <row r="12" spans="1:15" x14ac:dyDescent="0.25">
      <c r="A12" s="1" t="s">
        <v>2</v>
      </c>
      <c r="B12" s="10">
        <f>Indata!H13</f>
        <v>0</v>
      </c>
      <c r="C12" s="83">
        <f>$B12*samband_HP_H_2!N12</f>
        <v>0</v>
      </c>
      <c r="D12" s="68">
        <f>$B12*samband_HP_H_2!O12</f>
        <v>0</v>
      </c>
      <c r="E12" s="68">
        <f>$B12*samband_HP_H_2!G12</f>
        <v>0</v>
      </c>
      <c r="F12" s="68">
        <f>$B12*samband_HP_H_2!P12</f>
        <v>0</v>
      </c>
      <c r="G12" s="68">
        <f>$B12*samband_HP_H_2!Q12</f>
        <v>0</v>
      </c>
      <c r="H12" s="68">
        <f>$B12*samband_HP_H_2!J12</f>
        <v>0</v>
      </c>
      <c r="I12" s="68">
        <f>$B12*samband_HP_H_2!K12</f>
        <v>0</v>
      </c>
      <c r="J12" s="68">
        <f>$B12*samband_HP_H_2!L12</f>
        <v>0</v>
      </c>
      <c r="K12" s="68">
        <f>$B12*samband_HP_H_2!M12</f>
        <v>0</v>
      </c>
      <c r="L12" s="68">
        <f>$B12*samband_HP_H_2!H12</f>
        <v>0</v>
      </c>
      <c r="M12" s="68">
        <f>$B12*samband_HP_H_2!I12</f>
        <v>0</v>
      </c>
      <c r="N12" s="68">
        <f>$B12*samband_HP_H_2!F12</f>
        <v>0</v>
      </c>
      <c r="O12" s="69">
        <f>$B12*samband_HP_H_1!N12</f>
        <v>0</v>
      </c>
    </row>
    <row r="13" spans="1:15" x14ac:dyDescent="0.25">
      <c r="A13" s="1" t="s">
        <v>55</v>
      </c>
      <c r="B13" s="10">
        <f>Indata!H14</f>
        <v>0</v>
      </c>
      <c r="C13" s="83">
        <f>$B13*samband_HP_H_2!N13</f>
        <v>0</v>
      </c>
      <c r="D13" s="68">
        <f>$B13*samband_HP_H_2!O13</f>
        <v>0</v>
      </c>
      <c r="E13" s="68">
        <f>$B13*samband_HP_H_2!G13</f>
        <v>0</v>
      </c>
      <c r="F13" s="68">
        <f>$B13*samband_HP_H_2!P13</f>
        <v>0</v>
      </c>
      <c r="G13" s="68">
        <f>$B13*samband_HP_H_2!Q13</f>
        <v>0</v>
      </c>
      <c r="H13" s="68">
        <f>$B13*samband_HP_H_2!J13</f>
        <v>0</v>
      </c>
      <c r="I13" s="68">
        <f>$B13*samband_HP_H_2!K13</f>
        <v>0</v>
      </c>
      <c r="J13" s="68">
        <f>$B13*samband_HP_H_2!L13</f>
        <v>0</v>
      </c>
      <c r="K13" s="68">
        <f>$B13*samband_HP_H_2!M13</f>
        <v>0</v>
      </c>
      <c r="L13" s="68">
        <f>$B13*samband_HP_H_2!H13</f>
        <v>0</v>
      </c>
      <c r="M13" s="68">
        <f>$B13*samband_HP_H_2!I13</f>
        <v>0</v>
      </c>
      <c r="N13" s="68">
        <f>$B13*samband_HP_H_2!F13</f>
        <v>0</v>
      </c>
      <c r="O13" s="69">
        <f>$B13*samband_HP_H_1!N13</f>
        <v>0</v>
      </c>
    </row>
    <row r="14" spans="1:15" x14ac:dyDescent="0.25">
      <c r="A14" s="1" t="s">
        <v>3</v>
      </c>
      <c r="B14" s="10">
        <f>Indata!H15</f>
        <v>0</v>
      </c>
      <c r="C14" s="83">
        <f>$B14*samband_HP_H_2!N14</f>
        <v>0</v>
      </c>
      <c r="D14" s="68">
        <f>$B14*samband_HP_H_2!O14</f>
        <v>0</v>
      </c>
      <c r="E14" s="68">
        <f>$B14*samband_HP_H_2!G14</f>
        <v>0</v>
      </c>
      <c r="F14" s="68">
        <f>$B14*samband_HP_H_2!P14</f>
        <v>0</v>
      </c>
      <c r="G14" s="68">
        <f>$B14*samband_HP_H_2!Q14</f>
        <v>0</v>
      </c>
      <c r="H14" s="68">
        <f>$B14*samband_HP_H_2!J14</f>
        <v>0</v>
      </c>
      <c r="I14" s="68">
        <f>$B14*samband_HP_H_2!K14</f>
        <v>0</v>
      </c>
      <c r="J14" s="68">
        <f>$B14*samband_HP_H_2!L14</f>
        <v>0</v>
      </c>
      <c r="K14" s="68">
        <f>$B14*samband_HP_H_2!M14</f>
        <v>0</v>
      </c>
      <c r="L14" s="68">
        <f>$B14*samband_HP_H_2!H14</f>
        <v>0</v>
      </c>
      <c r="M14" s="68">
        <f>$B14*samband_HP_H_2!I14</f>
        <v>0</v>
      </c>
      <c r="N14" s="68">
        <f>$B14*samband_HP_H_2!F14</f>
        <v>0</v>
      </c>
      <c r="O14" s="69">
        <f>$B14*samband_HP_H_1!N14</f>
        <v>0</v>
      </c>
    </row>
    <row r="15" spans="1:15" x14ac:dyDescent="0.25">
      <c r="A15" s="1" t="s">
        <v>60</v>
      </c>
      <c r="B15" s="10">
        <f>Indata!H16</f>
        <v>0</v>
      </c>
      <c r="C15" s="83">
        <f>$B15*samband_HP_H_2!N15</f>
        <v>0</v>
      </c>
      <c r="D15" s="68">
        <f>$B15*samband_HP_H_2!O15</f>
        <v>0</v>
      </c>
      <c r="E15" s="68">
        <f>$B15*samband_HP_H_2!G15</f>
        <v>0</v>
      </c>
      <c r="F15" s="68">
        <f>$B15*samband_HP_H_2!P15</f>
        <v>0</v>
      </c>
      <c r="G15" s="68">
        <f>$B15*samband_HP_H_2!Q15</f>
        <v>0</v>
      </c>
      <c r="H15" s="68">
        <f>$B15*samband_HP_H_2!J15</f>
        <v>0</v>
      </c>
      <c r="I15" s="68">
        <f>$B15*samband_HP_H_2!K15</f>
        <v>0</v>
      </c>
      <c r="J15" s="68">
        <f>$B15*samband_HP_H_2!L15</f>
        <v>0</v>
      </c>
      <c r="K15" s="68">
        <f>$B15*samband_HP_H_2!M15</f>
        <v>0</v>
      </c>
      <c r="L15" s="68">
        <f>$B15*samband_HP_H_2!H15</f>
        <v>0</v>
      </c>
      <c r="M15" s="68">
        <f>$B15*samband_HP_H_2!I15</f>
        <v>0</v>
      </c>
      <c r="N15" s="68">
        <f>$B15*samband_HP_H_2!F15</f>
        <v>0</v>
      </c>
      <c r="O15" s="69">
        <f>$B15*samband_HP_H_1!N15</f>
        <v>0</v>
      </c>
    </row>
    <row r="16" spans="1:15" x14ac:dyDescent="0.25">
      <c r="A16" s="1" t="s">
        <v>4</v>
      </c>
      <c r="B16" s="10">
        <f>Indata!H17</f>
        <v>0</v>
      </c>
      <c r="C16" s="83">
        <f>$B16*samband_HP_H_2!N16</f>
        <v>0</v>
      </c>
      <c r="D16" s="68">
        <f>$B16*samband_HP_H_2!O16</f>
        <v>0</v>
      </c>
      <c r="E16" s="68">
        <f>$B16*samband_HP_H_2!G16</f>
        <v>0</v>
      </c>
      <c r="F16" s="68">
        <f>$B16*samband_HP_H_2!P16</f>
        <v>0</v>
      </c>
      <c r="G16" s="68">
        <f>$B16*samband_HP_H_2!Q16</f>
        <v>0</v>
      </c>
      <c r="H16" s="68">
        <f>$B16*samband_HP_H_2!J16</f>
        <v>0</v>
      </c>
      <c r="I16" s="68">
        <f>$B16*samband_HP_H_2!K16</f>
        <v>0</v>
      </c>
      <c r="J16" s="68">
        <f>$B16*samband_HP_H_2!L16</f>
        <v>0</v>
      </c>
      <c r="K16" s="68">
        <f>$B16*samband_HP_H_2!M16</f>
        <v>0</v>
      </c>
      <c r="L16" s="68">
        <f>$B16*samband_HP_H_2!H16</f>
        <v>0</v>
      </c>
      <c r="M16" s="68">
        <f>$B16*samband_HP_H_2!I16</f>
        <v>0</v>
      </c>
      <c r="N16" s="68">
        <f>$B16*samband_HP_H_2!F16</f>
        <v>0</v>
      </c>
      <c r="O16" s="69">
        <f>$B16*samband_HP_H_1!N16</f>
        <v>0</v>
      </c>
    </row>
    <row r="17" spans="1:15" x14ac:dyDescent="0.25">
      <c r="A17" s="1" t="s">
        <v>5</v>
      </c>
      <c r="B17" s="10">
        <f>Indata!H18</f>
        <v>0</v>
      </c>
      <c r="C17" s="83">
        <f>$B17*samband_HP_H_2!N17</f>
        <v>0</v>
      </c>
      <c r="D17" s="68">
        <f>$B17*samband_HP_H_2!O17</f>
        <v>0</v>
      </c>
      <c r="E17" s="68">
        <f>$B17*samband_HP_H_2!G17</f>
        <v>0</v>
      </c>
      <c r="F17" s="68">
        <f>$B17*samband_HP_H_2!P17</f>
        <v>0</v>
      </c>
      <c r="G17" s="68">
        <f>$B17*samband_HP_H_2!Q17</f>
        <v>0</v>
      </c>
      <c r="H17" s="68">
        <f>$B17*samband_HP_H_2!J17</f>
        <v>0</v>
      </c>
      <c r="I17" s="68">
        <f>$B17*samband_HP_H_2!K17</f>
        <v>0</v>
      </c>
      <c r="J17" s="68">
        <f>$B17*samband_HP_H_2!L17</f>
        <v>0</v>
      </c>
      <c r="K17" s="68">
        <f>$B17*samband_HP_H_2!M17</f>
        <v>0</v>
      </c>
      <c r="L17" s="68">
        <f>$B17*samband_HP_H_2!H17</f>
        <v>0</v>
      </c>
      <c r="M17" s="68">
        <f>$B17*samband_HP_H_2!I17</f>
        <v>0</v>
      </c>
      <c r="N17" s="68">
        <f>$B17*samband_HP_H_2!F17</f>
        <v>0</v>
      </c>
      <c r="O17" s="69">
        <f>$B17*samband_HP_H_1!N17</f>
        <v>0</v>
      </c>
    </row>
    <row r="18" spans="1:15" x14ac:dyDescent="0.25">
      <c r="A18" s="1" t="s">
        <v>6</v>
      </c>
      <c r="B18" s="10">
        <f>Indata!H19</f>
        <v>0</v>
      </c>
      <c r="C18" s="83">
        <f>$B18*samband_HP_H_2!N18</f>
        <v>0</v>
      </c>
      <c r="D18" s="68">
        <f>$B18*samband_HP_H_2!O18</f>
        <v>0</v>
      </c>
      <c r="E18" s="68">
        <f>$B18*samband_HP_H_2!G18</f>
        <v>0</v>
      </c>
      <c r="F18" s="68">
        <f>$B18*samband_HP_H_2!P18</f>
        <v>0</v>
      </c>
      <c r="G18" s="68">
        <f>$B18*samband_HP_H_2!Q18</f>
        <v>0</v>
      </c>
      <c r="H18" s="68">
        <f>$B18*samband_HP_H_2!J18</f>
        <v>0</v>
      </c>
      <c r="I18" s="68">
        <f>$B18*samband_HP_H_2!K18</f>
        <v>0</v>
      </c>
      <c r="J18" s="68">
        <f>$B18*samband_HP_H_2!L18</f>
        <v>0</v>
      </c>
      <c r="K18" s="68">
        <f>$B18*samband_HP_H_2!M18</f>
        <v>0</v>
      </c>
      <c r="L18" s="68">
        <f>$B18*samband_HP_H_2!H18</f>
        <v>0</v>
      </c>
      <c r="M18" s="68">
        <f>$B18*samband_HP_H_2!I18</f>
        <v>0</v>
      </c>
      <c r="N18" s="68">
        <f>$B18*samband_HP_H_2!F18</f>
        <v>0</v>
      </c>
      <c r="O18" s="69">
        <f>$B18*samband_HP_H_1!N18</f>
        <v>0</v>
      </c>
    </row>
    <row r="19" spans="1:15" x14ac:dyDescent="0.25">
      <c r="A19" s="1" t="s">
        <v>7</v>
      </c>
      <c r="B19" s="10">
        <f>Indata!H20</f>
        <v>0</v>
      </c>
      <c r="C19" s="83">
        <f>$B19*samband_HP_H_2!N19</f>
        <v>0</v>
      </c>
      <c r="D19" s="68">
        <f>$B19*samband_HP_H_2!O19</f>
        <v>0</v>
      </c>
      <c r="E19" s="68">
        <f>$B19*samband_HP_H_2!G19</f>
        <v>0</v>
      </c>
      <c r="F19" s="68">
        <f>$B19*samband_HP_H_2!P19</f>
        <v>0</v>
      </c>
      <c r="G19" s="68">
        <f>$B19*samband_HP_H_2!Q19</f>
        <v>0</v>
      </c>
      <c r="H19" s="68">
        <f>$B19*samband_HP_H_2!J19</f>
        <v>0</v>
      </c>
      <c r="I19" s="68">
        <f>$B19*samband_HP_H_2!K19</f>
        <v>0</v>
      </c>
      <c r="J19" s="68">
        <f>$B19*samband_HP_H_2!L19</f>
        <v>0</v>
      </c>
      <c r="K19" s="68">
        <f>$B19*samband_HP_H_2!M19</f>
        <v>0</v>
      </c>
      <c r="L19" s="68">
        <f>$B19*samband_HP_H_2!H19</f>
        <v>0</v>
      </c>
      <c r="M19" s="68">
        <f>$B19*samband_HP_H_2!I19</f>
        <v>0</v>
      </c>
      <c r="N19" s="68">
        <f>$B19*samband_HP_H_2!F19</f>
        <v>0</v>
      </c>
      <c r="O19" s="69">
        <f>$B19*samband_HP_H_1!N19</f>
        <v>0</v>
      </c>
    </row>
    <row r="20" spans="1:15" x14ac:dyDescent="0.25">
      <c r="A20" s="1" t="s">
        <v>59</v>
      </c>
      <c r="B20" s="10">
        <f>Indata!H21</f>
        <v>0</v>
      </c>
      <c r="C20" s="83">
        <f>$B20*samband_HP_H_2!N20</f>
        <v>0</v>
      </c>
      <c r="D20" s="68">
        <f>$B20*samband_HP_H_2!O20</f>
        <v>0</v>
      </c>
      <c r="E20" s="68">
        <f>$B20*samband_HP_H_2!G20</f>
        <v>0</v>
      </c>
      <c r="F20" s="68">
        <f>$B20*samband_HP_H_2!P20</f>
        <v>0</v>
      </c>
      <c r="G20" s="68">
        <f>$B20*samband_HP_H_2!Q20</f>
        <v>0</v>
      </c>
      <c r="H20" s="68">
        <f>$B20*samband_HP_H_2!J20</f>
        <v>0</v>
      </c>
      <c r="I20" s="68">
        <f>$B20*samband_HP_H_2!K20</f>
        <v>0</v>
      </c>
      <c r="J20" s="68">
        <f>$B20*samband_HP_H_2!L20</f>
        <v>0</v>
      </c>
      <c r="K20" s="68">
        <f>$B20*samband_HP_H_2!M20</f>
        <v>0</v>
      </c>
      <c r="L20" s="68">
        <f>$B20*samband_HP_H_2!H20</f>
        <v>0</v>
      </c>
      <c r="M20" s="68">
        <f>$B20*samband_HP_H_2!I20</f>
        <v>0</v>
      </c>
      <c r="N20" s="68">
        <f>$B20*samband_HP_H_2!F20</f>
        <v>0</v>
      </c>
      <c r="O20" s="69">
        <f>$B20*samband_HP_H_1!N20</f>
        <v>0</v>
      </c>
    </row>
    <row r="21" spans="1:15" x14ac:dyDescent="0.25">
      <c r="A21" s="1" t="s">
        <v>8</v>
      </c>
      <c r="B21" s="10">
        <f>Indata!H22</f>
        <v>0</v>
      </c>
      <c r="C21" s="83">
        <f>$B21*samband_HP_H_2!N21</f>
        <v>0</v>
      </c>
      <c r="D21" s="68">
        <f>$B21*samband_HP_H_2!O21</f>
        <v>0</v>
      </c>
      <c r="E21" s="68">
        <f>$B21*samband_HP_H_2!G21</f>
        <v>0</v>
      </c>
      <c r="F21" s="68">
        <f>$B21*samband_HP_H_2!P21</f>
        <v>0</v>
      </c>
      <c r="G21" s="68">
        <f>$B21*samband_HP_H_2!Q21</f>
        <v>0</v>
      </c>
      <c r="H21" s="68">
        <f>$B21*samband_HP_H_2!J21</f>
        <v>0</v>
      </c>
      <c r="I21" s="68">
        <f>$B21*samband_HP_H_2!K21</f>
        <v>0</v>
      </c>
      <c r="J21" s="68">
        <f>$B21*samband_HP_H_2!L21</f>
        <v>0</v>
      </c>
      <c r="K21" s="68">
        <f>$B21*samband_HP_H_2!M21</f>
        <v>0</v>
      </c>
      <c r="L21" s="68">
        <f>$B21*samband_HP_H_2!H21</f>
        <v>0</v>
      </c>
      <c r="M21" s="68">
        <f>$B21*samband_HP_H_2!I21</f>
        <v>0</v>
      </c>
      <c r="N21" s="68">
        <f>$B21*samband_HP_H_2!F21</f>
        <v>0</v>
      </c>
      <c r="O21" s="69">
        <f>$B21*samband_HP_H_1!N21</f>
        <v>0</v>
      </c>
    </row>
    <row r="22" spans="1:15" x14ac:dyDescent="0.25">
      <c r="A22" s="1" t="s">
        <v>61</v>
      </c>
      <c r="B22" s="10">
        <f>Indata!H23</f>
        <v>0</v>
      </c>
      <c r="C22" s="83">
        <f>$B22*samband_HP_H_2!N22</f>
        <v>0</v>
      </c>
      <c r="D22" s="68">
        <f>$B22*samband_HP_H_2!O22</f>
        <v>0</v>
      </c>
      <c r="E22" s="68">
        <f>$B22*samband_HP_H_2!G22</f>
        <v>0</v>
      </c>
      <c r="F22" s="68">
        <f>$B22*samband_HP_H_2!P22</f>
        <v>0</v>
      </c>
      <c r="G22" s="68">
        <f>$B22*samband_HP_H_2!Q22</f>
        <v>0</v>
      </c>
      <c r="H22" s="68">
        <f>$B22*samband_HP_H_2!J22</f>
        <v>0</v>
      </c>
      <c r="I22" s="68">
        <f>$B22*samband_HP_H_2!K22</f>
        <v>0</v>
      </c>
      <c r="J22" s="68">
        <f>$B22*samband_HP_H_2!L22</f>
        <v>0</v>
      </c>
      <c r="K22" s="68">
        <f>$B22*samband_HP_H_2!M22</f>
        <v>0</v>
      </c>
      <c r="L22" s="68">
        <f>$B22*samband_HP_H_2!H22</f>
        <v>0</v>
      </c>
      <c r="M22" s="68">
        <f>$B22*samband_HP_H_2!I22</f>
        <v>0</v>
      </c>
      <c r="N22" s="68">
        <f>$B22*samband_HP_H_2!F22</f>
        <v>0</v>
      </c>
      <c r="O22" s="69">
        <f>$B22*samband_HP_H_1!N22</f>
        <v>0</v>
      </c>
    </row>
    <row r="23" spans="1:15" x14ac:dyDescent="0.25">
      <c r="A23" s="1" t="s">
        <v>9</v>
      </c>
      <c r="B23" s="10">
        <f>Indata!H24</f>
        <v>0</v>
      </c>
      <c r="C23" s="83">
        <f>$B23*samband_HP_H_2!N23</f>
        <v>0</v>
      </c>
      <c r="D23" s="68">
        <f>$B23*samband_HP_H_2!O23</f>
        <v>0</v>
      </c>
      <c r="E23" s="68">
        <f>$B23*samband_HP_H_2!G23</f>
        <v>0</v>
      </c>
      <c r="F23" s="68">
        <f>$B23*samband_HP_H_2!P23</f>
        <v>0</v>
      </c>
      <c r="G23" s="68">
        <f>$B23*samband_HP_H_2!Q23</f>
        <v>0</v>
      </c>
      <c r="H23" s="68">
        <f>$B23*samband_HP_H_2!J23</f>
        <v>0</v>
      </c>
      <c r="I23" s="68">
        <f>$B23*samband_HP_H_2!K23</f>
        <v>0</v>
      </c>
      <c r="J23" s="68">
        <f>$B23*samband_HP_H_2!L23</f>
        <v>0</v>
      </c>
      <c r="K23" s="68">
        <f>$B23*samband_HP_H_2!M23</f>
        <v>0</v>
      </c>
      <c r="L23" s="68">
        <f>$B23*samband_HP_H_2!H23</f>
        <v>0</v>
      </c>
      <c r="M23" s="68">
        <f>$B23*samband_HP_H_2!I23</f>
        <v>0</v>
      </c>
      <c r="N23" s="68">
        <f>$B23*samband_HP_H_2!F23</f>
        <v>0</v>
      </c>
      <c r="O23" s="69">
        <f>$B23*samband_HP_H_1!N23</f>
        <v>0</v>
      </c>
    </row>
    <row r="24" spans="1:15" x14ac:dyDescent="0.25">
      <c r="A24" s="1" t="s">
        <v>10</v>
      </c>
      <c r="B24" s="10">
        <f>Indata!H25</f>
        <v>0</v>
      </c>
      <c r="C24" s="83">
        <f>$B24*samband_HP_H_2!N24</f>
        <v>0</v>
      </c>
      <c r="D24" s="68">
        <f>$B24*samband_HP_H_2!O24</f>
        <v>0</v>
      </c>
      <c r="E24" s="68">
        <f>$B24*samband_HP_H_2!G24</f>
        <v>0</v>
      </c>
      <c r="F24" s="68">
        <f>$B24*samband_HP_H_2!P24</f>
        <v>0</v>
      </c>
      <c r="G24" s="68">
        <f>$B24*samband_HP_H_2!Q24</f>
        <v>0</v>
      </c>
      <c r="H24" s="68">
        <f>$B24*samband_HP_H_2!J24</f>
        <v>0</v>
      </c>
      <c r="I24" s="68">
        <f>$B24*samband_HP_H_2!K24</f>
        <v>0</v>
      </c>
      <c r="J24" s="68">
        <f>$B24*samband_HP_H_2!L24</f>
        <v>0</v>
      </c>
      <c r="K24" s="68">
        <f>$B24*samband_HP_H_2!M24</f>
        <v>0</v>
      </c>
      <c r="L24" s="68">
        <f>$B24*samband_HP_H_2!H24</f>
        <v>0</v>
      </c>
      <c r="M24" s="68">
        <f>$B24*samband_HP_H_2!I24</f>
        <v>0</v>
      </c>
      <c r="N24" s="68">
        <f>$B24*samband_HP_H_2!F24</f>
        <v>0</v>
      </c>
      <c r="O24" s="69">
        <f>$B24*samband_HP_H_1!N24</f>
        <v>0</v>
      </c>
    </row>
    <row r="25" spans="1:15" ht="12.75" customHeight="1" x14ac:dyDescent="0.25">
      <c r="A25" s="1" t="s">
        <v>37</v>
      </c>
      <c r="B25" s="10">
        <f>Indata!H26</f>
        <v>0</v>
      </c>
      <c r="C25" s="83">
        <f>$B25*samband_HP_H_2!N25</f>
        <v>0</v>
      </c>
      <c r="D25" s="68">
        <f>$B25*samband_HP_H_2!O25</f>
        <v>0</v>
      </c>
      <c r="E25" s="68">
        <f>$B25*samband_HP_H_2!G25</f>
        <v>0</v>
      </c>
      <c r="F25" s="68">
        <f>$B25*samband_HP_H_2!P25</f>
        <v>0</v>
      </c>
      <c r="G25" s="68">
        <f>$B25*samband_HP_H_2!Q25</f>
        <v>0</v>
      </c>
      <c r="H25" s="68">
        <f>$B25*samband_HP_H_2!J25</f>
        <v>0</v>
      </c>
      <c r="I25" s="68">
        <f>$B25*samband_HP_H_2!K25</f>
        <v>0</v>
      </c>
      <c r="J25" s="68">
        <f>$B25*samband_HP_H_2!L25</f>
        <v>0</v>
      </c>
      <c r="K25" s="68">
        <f>$B25*samband_HP_H_2!M25</f>
        <v>0</v>
      </c>
      <c r="L25" s="68">
        <f>$B25*samband_HP_H_2!H25</f>
        <v>0</v>
      </c>
      <c r="M25" s="68">
        <f>$B25*samband_HP_H_2!I25</f>
        <v>0</v>
      </c>
      <c r="N25" s="68">
        <f>$B25*samband_HP_H_2!F25</f>
        <v>0</v>
      </c>
      <c r="O25" s="69">
        <f>$B25*samband_HP_H_1!N25</f>
        <v>0</v>
      </c>
    </row>
    <row r="26" spans="1:15" x14ac:dyDescent="0.25">
      <c r="A26" s="1" t="s">
        <v>11</v>
      </c>
      <c r="B26" s="10">
        <f>Indata!H27</f>
        <v>0</v>
      </c>
      <c r="C26" s="83">
        <f>$B26*samband_HP_H_2!N26</f>
        <v>0</v>
      </c>
      <c r="D26" s="68">
        <f>$B26*samband_HP_H_2!O26</f>
        <v>0</v>
      </c>
      <c r="E26" s="68">
        <f>$B26*samband_HP_H_2!G26</f>
        <v>0</v>
      </c>
      <c r="F26" s="68">
        <f>$B26*samband_HP_H_2!P26</f>
        <v>0</v>
      </c>
      <c r="G26" s="68">
        <f>$B26*samband_HP_H_2!Q26</f>
        <v>0</v>
      </c>
      <c r="H26" s="68">
        <f>$B26*samband_HP_H_2!J26</f>
        <v>0</v>
      </c>
      <c r="I26" s="68">
        <f>$B26*samband_HP_H_2!K26</f>
        <v>0</v>
      </c>
      <c r="J26" s="68">
        <f>$B26*samband_HP_H_2!L26</f>
        <v>0</v>
      </c>
      <c r="K26" s="68">
        <f>$B26*samband_HP_H_2!M26</f>
        <v>0</v>
      </c>
      <c r="L26" s="68">
        <f>$B26*samband_HP_H_2!H26</f>
        <v>0</v>
      </c>
      <c r="M26" s="68">
        <f>$B26*samband_HP_H_2!I26</f>
        <v>0</v>
      </c>
      <c r="N26" s="68">
        <f>$B26*samband_HP_H_2!F26</f>
        <v>0</v>
      </c>
      <c r="O26" s="69">
        <f>$B26*samband_HP_H_1!N26</f>
        <v>0</v>
      </c>
    </row>
    <row r="27" spans="1:15" x14ac:dyDescent="0.25">
      <c r="A27" s="1" t="s">
        <v>12</v>
      </c>
      <c r="B27" s="10">
        <f>Indata!H28</f>
        <v>0</v>
      </c>
      <c r="C27" s="83">
        <f>$B27*samband_HP_H_2!N27</f>
        <v>0</v>
      </c>
      <c r="D27" s="68">
        <f>$B27*samband_HP_H_2!O27</f>
        <v>0</v>
      </c>
      <c r="E27" s="68">
        <f>$B27*samband_HP_H_2!G27</f>
        <v>0</v>
      </c>
      <c r="F27" s="68">
        <f>$B27*samband_HP_H_2!P27</f>
        <v>0</v>
      </c>
      <c r="G27" s="68">
        <f>$B27*samband_HP_H_2!Q27</f>
        <v>0</v>
      </c>
      <c r="H27" s="68">
        <f>$B27*samband_HP_H_2!J27</f>
        <v>0</v>
      </c>
      <c r="I27" s="68">
        <f>$B27*samband_HP_H_2!K27</f>
        <v>0</v>
      </c>
      <c r="J27" s="68">
        <f>$B27*samband_HP_H_2!L27</f>
        <v>0</v>
      </c>
      <c r="K27" s="68">
        <f>$B27*samband_HP_H_2!M27</f>
        <v>0</v>
      </c>
      <c r="L27" s="68">
        <f>$B27*samband_HP_H_2!H27</f>
        <v>0</v>
      </c>
      <c r="M27" s="68">
        <f>$B27*samband_HP_H_2!I27</f>
        <v>0</v>
      </c>
      <c r="N27" s="68">
        <f>$B27*samband_HP_H_2!F27</f>
        <v>0</v>
      </c>
      <c r="O27" s="69">
        <f>$B27*samband_HP_H_1!N27</f>
        <v>0</v>
      </c>
    </row>
    <row r="28" spans="1:15" x14ac:dyDescent="0.25">
      <c r="A28" s="2" t="s">
        <v>170</v>
      </c>
      <c r="B28" s="10">
        <f>Indata!H29</f>
        <v>0</v>
      </c>
      <c r="C28" s="83">
        <f>$B28*samband_HP_H_2!N28</f>
        <v>0</v>
      </c>
      <c r="D28" s="68">
        <f>$B28*samband_HP_H_2!O28</f>
        <v>0</v>
      </c>
      <c r="E28" s="68">
        <f>$B28*samband_HP_H_2!G28</f>
        <v>0</v>
      </c>
      <c r="F28" s="68">
        <f>$B28*samband_HP_H_2!P28</f>
        <v>0</v>
      </c>
      <c r="G28" s="68">
        <f>$B28*samband_HP_H_2!Q28</f>
        <v>0</v>
      </c>
      <c r="H28" s="68">
        <f>$B28*samband_HP_H_2!J28</f>
        <v>0</v>
      </c>
      <c r="I28" s="68">
        <f>$B28*samband_HP_H_2!K28</f>
        <v>0</v>
      </c>
      <c r="J28" s="68">
        <f>$B28*samband_HP_H_2!L28</f>
        <v>0</v>
      </c>
      <c r="K28" s="68">
        <f>$B28*samband_HP_H_2!M28</f>
        <v>0</v>
      </c>
      <c r="L28" s="68">
        <f>$B28*samband_HP_H_2!H28</f>
        <v>0</v>
      </c>
      <c r="M28" s="68">
        <f>$B28*samband_HP_H_2!I28</f>
        <v>0</v>
      </c>
      <c r="N28" s="68">
        <f>$B28*samband_HP_H_2!F28</f>
        <v>0</v>
      </c>
      <c r="O28" s="69">
        <f>$B28*samband_HP_H_1!N28</f>
        <v>0</v>
      </c>
    </row>
    <row r="29" spans="1:15" x14ac:dyDescent="0.25">
      <c r="A29" s="15" t="s">
        <v>108</v>
      </c>
      <c r="B29" s="39"/>
      <c r="C29" s="66">
        <f>LARGE(C8:C28,1)</f>
        <v>0</v>
      </c>
      <c r="D29" s="66">
        <f t="shared" ref="D29:K29" si="0">LARGE(D8:D28,1)</f>
        <v>0</v>
      </c>
      <c r="E29" s="66">
        <f t="shared" si="0"/>
        <v>0</v>
      </c>
      <c r="F29" s="66">
        <f t="shared" si="0"/>
        <v>0</v>
      </c>
      <c r="G29" s="66">
        <f t="shared" si="0"/>
        <v>0</v>
      </c>
      <c r="H29" s="66">
        <f t="shared" si="0"/>
        <v>0</v>
      </c>
      <c r="I29" s="66">
        <f t="shared" si="0"/>
        <v>0</v>
      </c>
      <c r="J29" s="66">
        <f t="shared" si="0"/>
        <v>0</v>
      </c>
      <c r="K29" s="66">
        <f t="shared" si="0"/>
        <v>0</v>
      </c>
      <c r="L29" s="66">
        <f>LARGE(L8:L28,1)</f>
        <v>0</v>
      </c>
      <c r="M29" s="66">
        <f>LARGE(M8:M28,1)</f>
        <v>0</v>
      </c>
      <c r="N29" s="66">
        <f>LARGE(N8:N28,1)</f>
        <v>0</v>
      </c>
      <c r="O29" s="67">
        <f>LARGE(O8:O28,1)</f>
        <v>0</v>
      </c>
    </row>
    <row r="30" spans="1:15" x14ac:dyDescent="0.25">
      <c r="A30" s="74" t="s">
        <v>104</v>
      </c>
      <c r="B30" s="21"/>
      <c r="C30" s="53">
        <v>1</v>
      </c>
      <c r="D30" s="53">
        <v>10</v>
      </c>
      <c r="E30" s="53">
        <v>20</v>
      </c>
      <c r="F30" s="53">
        <v>1</v>
      </c>
      <c r="G30" s="53">
        <v>10</v>
      </c>
      <c r="H30" s="53">
        <v>0.1</v>
      </c>
      <c r="I30" s="53">
        <v>1</v>
      </c>
      <c r="J30" s="53">
        <v>0.3</v>
      </c>
      <c r="K30" s="53">
        <v>3</v>
      </c>
      <c r="L30" s="85">
        <v>0.1</v>
      </c>
      <c r="M30" s="85">
        <v>1</v>
      </c>
      <c r="N30" s="85">
        <v>10</v>
      </c>
      <c r="O30" s="87">
        <v>10</v>
      </c>
    </row>
    <row r="31" spans="1:15" x14ac:dyDescent="0.25">
      <c r="A31" s="75" t="s">
        <v>32</v>
      </c>
      <c r="B31" s="40"/>
      <c r="C31" s="55">
        <f>IF(C29&lt;C30,0,1)</f>
        <v>0</v>
      </c>
      <c r="D31" s="55">
        <f t="shared" ref="D31:K31" si="1">IF(D29&lt;D30,0,1)</f>
        <v>0</v>
      </c>
      <c r="E31" s="55">
        <f t="shared" si="1"/>
        <v>0</v>
      </c>
      <c r="F31" s="55">
        <f t="shared" si="1"/>
        <v>0</v>
      </c>
      <c r="G31" s="55">
        <f t="shared" si="1"/>
        <v>0</v>
      </c>
      <c r="H31" s="55">
        <f t="shared" si="1"/>
        <v>0</v>
      </c>
      <c r="I31" s="55">
        <f t="shared" si="1"/>
        <v>0</v>
      </c>
      <c r="J31" s="55">
        <f t="shared" si="1"/>
        <v>0</v>
      </c>
      <c r="K31" s="55">
        <f t="shared" si="1"/>
        <v>0</v>
      </c>
      <c r="L31" s="55">
        <f>IF(L29&lt;L30,0,1)</f>
        <v>0</v>
      </c>
      <c r="M31" s="55">
        <f>IF(M29&lt;M30,0,1)</f>
        <v>0</v>
      </c>
      <c r="N31" s="55">
        <f>IF(N29&lt;N30,0,1)</f>
        <v>0</v>
      </c>
      <c r="O31" s="56">
        <f>IF(O29&lt;O30,0,1)</f>
        <v>0</v>
      </c>
    </row>
    <row r="32" spans="1:15" x14ac:dyDescent="0.25">
      <c r="A32" s="49"/>
    </row>
    <row r="33" spans="1:7" x14ac:dyDescent="0.25">
      <c r="A33" s="21"/>
      <c r="F33" s="44"/>
      <c r="G33" s="44"/>
    </row>
  </sheetData>
  <sheetProtection algorithmName="SHA-512" hashValue="gLWoKKR6ryjfAaJgfPNqz7X63VWkXvSY8eKQzgyD/Wym5y2P12ntmrkOnB2qYISzO2RmuES+fknB8ran4lkaCQ==" saltValue="aZyMahwD/6tweIi2bIGdxQ==" spinCount="100000" sheet="1" selectLockedCells="1"/>
  <conditionalFormatting sqref="C8:O28">
    <cfRule type="cellIs" dxfId="1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useFirstPageNumber="1" horizontalDpi="300" verticalDpi="300" r:id="rId1"/>
  <headerFooter alignWithMargins="0">
    <oddHeader xml:space="preserve">&amp;R         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zoomScaleNormal="100" workbookViewId="0">
      <selection activeCell="J3" sqref="J3"/>
    </sheetView>
  </sheetViews>
  <sheetFormatPr defaultRowHeight="13.2" x14ac:dyDescent="0.25"/>
  <cols>
    <col min="1" max="1" width="19.109375" customWidth="1"/>
    <col min="7" max="7" width="3.6640625" customWidth="1"/>
    <col min="8" max="8" width="4.109375" customWidth="1"/>
    <col min="9" max="9" width="11.6640625" customWidth="1"/>
    <col min="10" max="10" width="10.88671875" customWidth="1"/>
    <col min="11" max="11" width="25.33203125" customWidth="1"/>
  </cols>
  <sheetData>
    <row r="2" spans="1:15" x14ac:dyDescent="0.25">
      <c r="A2" s="6"/>
    </row>
    <row r="3" spans="1:15" x14ac:dyDescent="0.25">
      <c r="A3" s="5" t="s">
        <v>134</v>
      </c>
    </row>
    <row r="4" spans="1:15" x14ac:dyDescent="0.25">
      <c r="A4" s="6"/>
    </row>
    <row r="5" spans="1:15" x14ac:dyDescent="0.25">
      <c r="A5" s="4"/>
      <c r="B5" s="77" t="s">
        <v>64</v>
      </c>
      <c r="C5" s="60" t="s">
        <v>116</v>
      </c>
      <c r="D5" s="61" t="s">
        <v>35</v>
      </c>
      <c r="E5" s="121" t="s">
        <v>119</v>
      </c>
      <c r="F5" s="90" t="s">
        <v>119</v>
      </c>
      <c r="G5" s="53"/>
      <c r="H5" s="53"/>
      <c r="I5" s="53"/>
      <c r="J5" s="53"/>
      <c r="K5" s="53"/>
      <c r="L5" s="53"/>
      <c r="M5" s="53"/>
      <c r="N5" s="53"/>
      <c r="O5" s="85"/>
    </row>
    <row r="6" spans="1:15" x14ac:dyDescent="0.25">
      <c r="A6" s="64" t="s">
        <v>132</v>
      </c>
      <c r="B6" s="78" t="s">
        <v>62</v>
      </c>
      <c r="C6" s="57" t="s">
        <v>117</v>
      </c>
      <c r="D6" s="53" t="s">
        <v>29</v>
      </c>
      <c r="E6" s="122" t="s">
        <v>121</v>
      </c>
      <c r="F6" s="79" t="s">
        <v>120</v>
      </c>
      <c r="G6" s="53"/>
      <c r="H6" s="53"/>
      <c r="I6" s="53"/>
      <c r="J6" s="53"/>
      <c r="K6" s="53"/>
      <c r="L6" s="53"/>
      <c r="M6" s="53"/>
      <c r="N6" s="53"/>
      <c r="O6" s="85"/>
    </row>
    <row r="7" spans="1:15" x14ac:dyDescent="0.25">
      <c r="A7" s="65"/>
      <c r="B7" s="80" t="s">
        <v>46</v>
      </c>
      <c r="C7" s="81" t="s">
        <v>118</v>
      </c>
      <c r="D7" s="55" t="s">
        <v>36</v>
      </c>
      <c r="E7" s="58" t="s">
        <v>122</v>
      </c>
      <c r="F7" s="91" t="s">
        <v>123</v>
      </c>
      <c r="G7" s="53"/>
      <c r="H7" s="53"/>
      <c r="I7" s="53"/>
      <c r="J7" s="53"/>
      <c r="K7" s="53"/>
      <c r="L7" s="53"/>
      <c r="M7" s="53"/>
      <c r="N7" s="53"/>
      <c r="O7" s="21"/>
    </row>
    <row r="8" spans="1:15" x14ac:dyDescent="0.25">
      <c r="A8" s="3" t="s">
        <v>0</v>
      </c>
      <c r="B8" s="76">
        <f>Indata!H9</f>
        <v>0</v>
      </c>
      <c r="C8" s="82"/>
      <c r="D8" s="88">
        <v>0</v>
      </c>
      <c r="E8" s="82">
        <f>$B8*$D8</f>
        <v>0</v>
      </c>
      <c r="F8" s="67">
        <f t="shared" ref="F8:F28" si="0">$B8*$D8</f>
        <v>0</v>
      </c>
      <c r="G8" s="68"/>
      <c r="H8" s="68" t="s">
        <v>124</v>
      </c>
      <c r="I8" s="93" t="s">
        <v>127</v>
      </c>
      <c r="J8" s="95">
        <v>37973</v>
      </c>
      <c r="K8" s="92" t="s">
        <v>128</v>
      </c>
      <c r="L8" s="68"/>
      <c r="M8" s="68"/>
      <c r="N8" s="68"/>
      <c r="O8" s="68"/>
    </row>
    <row r="9" spans="1:15" x14ac:dyDescent="0.25">
      <c r="A9" s="1" t="s">
        <v>1</v>
      </c>
      <c r="B9" s="10">
        <f>Indata!H10</f>
        <v>0</v>
      </c>
      <c r="C9" s="98" t="s">
        <v>133</v>
      </c>
      <c r="D9" s="89">
        <v>1</v>
      </c>
      <c r="E9" s="83">
        <f t="shared" ref="E9:E28" si="1">$B9*$D9</f>
        <v>0</v>
      </c>
      <c r="F9" s="69">
        <f t="shared" si="0"/>
        <v>0</v>
      </c>
      <c r="G9" s="68"/>
      <c r="H9" s="68" t="s">
        <v>125</v>
      </c>
      <c r="I9" s="93" t="s">
        <v>129</v>
      </c>
      <c r="J9" s="95">
        <v>39843</v>
      </c>
      <c r="K9" s="92" t="s">
        <v>130</v>
      </c>
      <c r="L9" s="68"/>
      <c r="M9" s="68"/>
      <c r="N9" s="68"/>
      <c r="O9" s="68"/>
    </row>
    <row r="10" spans="1:15" x14ac:dyDescent="0.25">
      <c r="A10" s="1" t="s">
        <v>28</v>
      </c>
      <c r="B10" s="10">
        <f>Indata!H11</f>
        <v>0</v>
      </c>
      <c r="C10" s="98" t="s">
        <v>133</v>
      </c>
      <c r="D10" s="89">
        <v>1</v>
      </c>
      <c r="E10" s="83">
        <f t="shared" si="1"/>
        <v>0</v>
      </c>
      <c r="F10" s="69">
        <f t="shared" si="0"/>
        <v>0</v>
      </c>
      <c r="G10" s="68"/>
      <c r="H10" s="139" t="s">
        <v>126</v>
      </c>
      <c r="I10" s="93" t="s">
        <v>131</v>
      </c>
      <c r="J10" s="94">
        <v>40205</v>
      </c>
      <c r="K10" s="92" t="s">
        <v>128</v>
      </c>
      <c r="L10" s="68"/>
      <c r="M10" s="68"/>
      <c r="N10" s="68"/>
      <c r="O10" s="68"/>
    </row>
    <row r="11" spans="1:15" x14ac:dyDescent="0.25">
      <c r="A11" s="1" t="s">
        <v>34</v>
      </c>
      <c r="B11" s="10">
        <f>Indata!H12</f>
        <v>0</v>
      </c>
      <c r="C11" s="98"/>
      <c r="D11" s="89">
        <v>0</v>
      </c>
      <c r="E11" s="83">
        <f t="shared" si="1"/>
        <v>0</v>
      </c>
      <c r="F11" s="69">
        <f t="shared" si="0"/>
        <v>0</v>
      </c>
      <c r="G11" s="68"/>
      <c r="H11" s="68" t="s">
        <v>123</v>
      </c>
      <c r="I11" s="96" t="s">
        <v>166</v>
      </c>
      <c r="J11" s="94">
        <v>42011</v>
      </c>
      <c r="K11" s="97" t="s">
        <v>167</v>
      </c>
      <c r="L11" s="68"/>
      <c r="M11" s="68"/>
      <c r="N11" s="68"/>
      <c r="O11" s="68"/>
    </row>
    <row r="12" spans="1:15" x14ac:dyDescent="0.25">
      <c r="A12" s="1" t="s">
        <v>2</v>
      </c>
      <c r="B12" s="10">
        <f>Indata!H13</f>
        <v>0</v>
      </c>
      <c r="C12" s="98" t="s">
        <v>133</v>
      </c>
      <c r="D12" s="89">
        <v>1</v>
      </c>
      <c r="E12" s="83">
        <f t="shared" si="1"/>
        <v>0</v>
      </c>
      <c r="F12" s="69">
        <f t="shared" si="0"/>
        <v>0</v>
      </c>
      <c r="G12" s="68"/>
      <c r="H12" s="68"/>
      <c r="I12" s="68"/>
      <c r="J12" s="68"/>
      <c r="K12" s="92" t="s">
        <v>168</v>
      </c>
      <c r="L12" s="68"/>
      <c r="M12" s="68"/>
      <c r="N12" s="68"/>
      <c r="O12" s="68"/>
    </row>
    <row r="13" spans="1:15" x14ac:dyDescent="0.25">
      <c r="A13" s="1" t="s">
        <v>55</v>
      </c>
      <c r="B13" s="10">
        <f>Indata!H14</f>
        <v>0</v>
      </c>
      <c r="C13" s="98" t="s">
        <v>133</v>
      </c>
      <c r="D13" s="89">
        <v>1</v>
      </c>
      <c r="E13" s="83">
        <f t="shared" si="1"/>
        <v>0</v>
      </c>
      <c r="F13" s="69">
        <f t="shared" si="0"/>
        <v>0</v>
      </c>
      <c r="G13" s="68"/>
      <c r="H13" s="68"/>
      <c r="I13" s="68"/>
      <c r="J13" s="68"/>
      <c r="K13" s="68"/>
      <c r="L13" s="68"/>
      <c r="M13" s="68"/>
      <c r="N13" s="68"/>
      <c r="O13" s="68"/>
    </row>
    <row r="14" spans="1:15" x14ac:dyDescent="0.25">
      <c r="A14" s="1" t="s">
        <v>3</v>
      </c>
      <c r="B14" s="10">
        <f>Indata!H15</f>
        <v>0</v>
      </c>
      <c r="C14" s="98" t="s">
        <v>176</v>
      </c>
      <c r="D14" s="89">
        <v>1</v>
      </c>
      <c r="E14" s="83">
        <f t="shared" si="1"/>
        <v>0</v>
      </c>
      <c r="F14" s="69">
        <f t="shared" si="0"/>
        <v>0</v>
      </c>
      <c r="G14" s="68"/>
      <c r="H14" s="139" t="s">
        <v>177</v>
      </c>
      <c r="I14" s="97" t="s">
        <v>179</v>
      </c>
      <c r="J14" s="68"/>
      <c r="K14" s="68"/>
      <c r="L14" s="68"/>
      <c r="M14" s="68"/>
      <c r="N14" s="68"/>
      <c r="O14" s="68"/>
    </row>
    <row r="15" spans="1:15" x14ac:dyDescent="0.25">
      <c r="A15" s="1" t="s">
        <v>60</v>
      </c>
      <c r="B15" s="10">
        <f>Indata!H16</f>
        <v>0</v>
      </c>
      <c r="C15" s="83"/>
      <c r="D15" s="89">
        <v>0</v>
      </c>
      <c r="E15" s="83">
        <f t="shared" si="1"/>
        <v>0</v>
      </c>
      <c r="F15" s="69">
        <f t="shared" si="0"/>
        <v>0</v>
      </c>
      <c r="G15" s="68"/>
      <c r="H15" s="68"/>
      <c r="I15" s="97" t="s">
        <v>180</v>
      </c>
      <c r="J15" s="68"/>
      <c r="K15" s="68"/>
      <c r="L15" s="68"/>
      <c r="M15" s="68"/>
      <c r="N15" s="68"/>
      <c r="O15" s="68"/>
    </row>
    <row r="16" spans="1:15" x14ac:dyDescent="0.25">
      <c r="A16" s="1" t="s">
        <v>4</v>
      </c>
      <c r="B16" s="10">
        <f>Indata!H17</f>
        <v>0</v>
      </c>
      <c r="C16" s="98" t="s">
        <v>133</v>
      </c>
      <c r="D16" s="89">
        <v>1</v>
      </c>
      <c r="E16" s="83">
        <f t="shared" si="1"/>
        <v>0</v>
      </c>
      <c r="F16" s="69">
        <f t="shared" si="0"/>
        <v>0</v>
      </c>
      <c r="G16" s="68"/>
      <c r="H16" s="68"/>
      <c r="I16" s="97" t="s">
        <v>178</v>
      </c>
      <c r="J16" s="68"/>
      <c r="K16" s="68"/>
      <c r="L16" s="68"/>
      <c r="M16" s="68"/>
      <c r="N16" s="68"/>
      <c r="O16" s="68"/>
    </row>
    <row r="17" spans="1:15" x14ac:dyDescent="0.25">
      <c r="A17" s="1" t="s">
        <v>5</v>
      </c>
      <c r="B17" s="10">
        <f>Indata!H18</f>
        <v>0</v>
      </c>
      <c r="C17" s="83"/>
      <c r="D17" s="89">
        <v>0</v>
      </c>
      <c r="E17" s="83">
        <f t="shared" si="1"/>
        <v>0</v>
      </c>
      <c r="F17" s="69">
        <f t="shared" si="0"/>
        <v>0</v>
      </c>
      <c r="G17" s="68"/>
      <c r="H17" s="68"/>
      <c r="I17" s="68"/>
      <c r="J17" s="68"/>
      <c r="K17" s="68"/>
      <c r="L17" s="68"/>
      <c r="M17" s="68"/>
      <c r="N17" s="68"/>
      <c r="O17" s="68"/>
    </row>
    <row r="18" spans="1:15" x14ac:dyDescent="0.25">
      <c r="A18" s="1" t="s">
        <v>6</v>
      </c>
      <c r="B18" s="10">
        <f>Indata!H19</f>
        <v>0</v>
      </c>
      <c r="C18" s="83"/>
      <c r="D18" s="89">
        <v>0</v>
      </c>
      <c r="E18" s="83">
        <f t="shared" si="1"/>
        <v>0</v>
      </c>
      <c r="F18" s="69">
        <f t="shared" si="0"/>
        <v>0</v>
      </c>
      <c r="G18" s="68"/>
      <c r="H18" s="68"/>
      <c r="I18" s="68"/>
      <c r="J18" s="68"/>
      <c r="K18" s="68"/>
      <c r="L18" s="68"/>
      <c r="M18" s="68"/>
      <c r="N18" s="68"/>
      <c r="O18" s="68"/>
    </row>
    <row r="19" spans="1:15" x14ac:dyDescent="0.25">
      <c r="A19" s="1" t="s">
        <v>7</v>
      </c>
      <c r="B19" s="10">
        <f>Indata!H20</f>
        <v>0</v>
      </c>
      <c r="C19" s="138">
        <v>53</v>
      </c>
      <c r="D19" s="89">
        <v>0.01</v>
      </c>
      <c r="E19" s="83">
        <f t="shared" si="1"/>
        <v>0</v>
      </c>
      <c r="F19" s="69">
        <f t="shared" si="0"/>
        <v>0</v>
      </c>
      <c r="G19" s="68"/>
      <c r="H19" s="68"/>
      <c r="I19" s="68"/>
      <c r="J19" s="68"/>
      <c r="K19" s="68"/>
      <c r="L19" s="68"/>
      <c r="M19" s="68"/>
      <c r="N19" s="68"/>
      <c r="O19" s="68"/>
    </row>
    <row r="20" spans="1:15" x14ac:dyDescent="0.25">
      <c r="A20" s="1" t="s">
        <v>59</v>
      </c>
      <c r="B20" s="10">
        <f>Indata!H21</f>
        <v>0</v>
      </c>
      <c r="C20" s="83"/>
      <c r="D20" s="89">
        <v>0</v>
      </c>
      <c r="E20" s="83">
        <f t="shared" si="1"/>
        <v>0</v>
      </c>
      <c r="F20" s="69">
        <f t="shared" si="0"/>
        <v>0</v>
      </c>
      <c r="G20" s="68"/>
      <c r="H20" s="68"/>
      <c r="I20" s="68"/>
      <c r="J20" s="68"/>
      <c r="K20" s="68"/>
      <c r="L20" s="68"/>
      <c r="M20" s="68"/>
      <c r="N20" s="68"/>
      <c r="O20" s="68"/>
    </row>
    <row r="21" spans="1:15" x14ac:dyDescent="0.25">
      <c r="A21" s="1" t="s">
        <v>8</v>
      </c>
      <c r="B21" s="10">
        <f>Indata!H22</f>
        <v>0</v>
      </c>
      <c r="C21" s="98" t="s">
        <v>175</v>
      </c>
      <c r="D21" s="89">
        <v>0.1</v>
      </c>
      <c r="E21" s="83">
        <f t="shared" si="1"/>
        <v>0</v>
      </c>
      <c r="F21" s="69">
        <f t="shared" si="0"/>
        <v>0</v>
      </c>
      <c r="G21" s="68"/>
      <c r="H21" s="68"/>
      <c r="I21" s="68"/>
      <c r="J21" s="68"/>
      <c r="K21" s="68"/>
      <c r="L21" s="68"/>
      <c r="M21" s="68"/>
      <c r="N21" s="68"/>
      <c r="O21" s="68"/>
    </row>
    <row r="22" spans="1:15" x14ac:dyDescent="0.25">
      <c r="A22" s="1" t="s">
        <v>61</v>
      </c>
      <c r="B22" s="10">
        <f>Indata!H23</f>
        <v>0</v>
      </c>
      <c r="C22" s="83"/>
      <c r="D22" s="89">
        <v>0</v>
      </c>
      <c r="E22" s="83">
        <f t="shared" si="1"/>
        <v>0</v>
      </c>
      <c r="F22" s="69">
        <f t="shared" si="0"/>
        <v>0</v>
      </c>
      <c r="G22" s="68"/>
      <c r="H22" s="68"/>
      <c r="I22" s="68"/>
      <c r="J22" s="68"/>
      <c r="K22" s="68"/>
      <c r="L22" s="68"/>
      <c r="M22" s="68"/>
      <c r="N22" s="68"/>
      <c r="O22" s="68"/>
    </row>
    <row r="23" spans="1:15" x14ac:dyDescent="0.25">
      <c r="A23" s="1" t="s">
        <v>9</v>
      </c>
      <c r="B23" s="10">
        <f>Indata!H24</f>
        <v>0</v>
      </c>
      <c r="C23" s="83"/>
      <c r="D23" s="89">
        <v>0</v>
      </c>
      <c r="E23" s="83">
        <f t="shared" si="1"/>
        <v>0</v>
      </c>
      <c r="F23" s="69">
        <f t="shared" si="0"/>
        <v>0</v>
      </c>
      <c r="G23" s="68"/>
      <c r="H23" s="68"/>
      <c r="I23" s="68"/>
      <c r="J23" s="68"/>
      <c r="K23" s="68"/>
      <c r="L23" s="68"/>
      <c r="M23" s="68"/>
      <c r="N23" s="68"/>
      <c r="O23" s="68"/>
    </row>
    <row r="24" spans="1:15" x14ac:dyDescent="0.25">
      <c r="A24" s="1" t="s">
        <v>10</v>
      </c>
      <c r="B24" s="10">
        <f>Indata!H25</f>
        <v>0</v>
      </c>
      <c r="C24" s="98" t="s">
        <v>133</v>
      </c>
      <c r="D24" s="89">
        <v>1</v>
      </c>
      <c r="E24" s="83">
        <f t="shared" si="1"/>
        <v>0</v>
      </c>
      <c r="F24" s="69">
        <f t="shared" si="0"/>
        <v>0</v>
      </c>
      <c r="G24" s="68"/>
      <c r="H24" s="68"/>
      <c r="I24" s="68"/>
      <c r="J24" s="68"/>
      <c r="K24" s="68"/>
      <c r="L24" s="68"/>
      <c r="M24" s="68"/>
      <c r="N24" s="68"/>
      <c r="O24" s="68"/>
    </row>
    <row r="25" spans="1:15" ht="12.75" customHeight="1" x14ac:dyDescent="0.25">
      <c r="A25" s="1" t="s">
        <v>37</v>
      </c>
      <c r="B25" s="10">
        <f>Indata!H26</f>
        <v>0</v>
      </c>
      <c r="C25" s="83"/>
      <c r="D25" s="89">
        <v>0</v>
      </c>
      <c r="E25" s="83">
        <f t="shared" si="1"/>
        <v>0</v>
      </c>
      <c r="F25" s="69">
        <f t="shared" si="0"/>
        <v>0</v>
      </c>
      <c r="G25" s="68"/>
      <c r="H25" s="68"/>
      <c r="I25" s="68"/>
      <c r="J25" s="68"/>
      <c r="K25" s="68"/>
      <c r="L25" s="68"/>
      <c r="M25" s="68"/>
      <c r="N25" s="68"/>
      <c r="O25" s="68"/>
    </row>
    <row r="26" spans="1:15" x14ac:dyDescent="0.25">
      <c r="A26" s="1" t="s">
        <v>11</v>
      </c>
      <c r="B26" s="10">
        <f>Indata!H27</f>
        <v>0</v>
      </c>
      <c r="C26" s="98" t="s">
        <v>133</v>
      </c>
      <c r="D26" s="89">
        <v>1</v>
      </c>
      <c r="E26" s="83">
        <f t="shared" si="1"/>
        <v>0</v>
      </c>
      <c r="F26" s="69">
        <f t="shared" si="0"/>
        <v>0</v>
      </c>
      <c r="G26" s="68"/>
      <c r="H26" s="68"/>
      <c r="I26" s="68"/>
      <c r="J26" s="68"/>
      <c r="K26" s="68"/>
      <c r="L26" s="68"/>
      <c r="M26" s="68"/>
      <c r="N26" s="68"/>
      <c r="O26" s="68"/>
    </row>
    <row r="27" spans="1:15" x14ac:dyDescent="0.25">
      <c r="A27" s="1" t="s">
        <v>12</v>
      </c>
      <c r="B27" s="10">
        <f>Indata!H28</f>
        <v>0</v>
      </c>
      <c r="C27" s="98" t="s">
        <v>133</v>
      </c>
      <c r="D27" s="89">
        <v>1</v>
      </c>
      <c r="E27" s="83">
        <f t="shared" si="1"/>
        <v>0</v>
      </c>
      <c r="F27" s="69">
        <f t="shared" si="0"/>
        <v>0</v>
      </c>
      <c r="G27" s="68"/>
      <c r="H27" s="68"/>
      <c r="I27" s="68"/>
      <c r="J27" s="68"/>
      <c r="K27" s="68"/>
      <c r="L27" s="68"/>
      <c r="M27" s="68"/>
      <c r="N27" s="68"/>
      <c r="O27" s="68"/>
    </row>
    <row r="28" spans="1:15" x14ac:dyDescent="0.25">
      <c r="A28" s="1" t="s">
        <v>170</v>
      </c>
      <c r="B28" s="10">
        <f>Indata!H29</f>
        <v>0</v>
      </c>
      <c r="C28" s="136">
        <v>50</v>
      </c>
      <c r="D28" s="89">
        <v>1</v>
      </c>
      <c r="E28" s="83">
        <f t="shared" si="1"/>
        <v>0</v>
      </c>
      <c r="F28" s="69">
        <f t="shared" si="0"/>
        <v>0</v>
      </c>
      <c r="G28" s="68"/>
      <c r="H28" s="68"/>
      <c r="I28" s="68"/>
      <c r="J28" s="68"/>
      <c r="K28" s="68"/>
      <c r="L28" s="68"/>
      <c r="M28" s="68"/>
      <c r="N28" s="68"/>
      <c r="O28" s="68"/>
    </row>
    <row r="29" spans="1:15" x14ac:dyDescent="0.25">
      <c r="A29" s="15" t="s">
        <v>31</v>
      </c>
      <c r="B29" s="39"/>
      <c r="C29" s="66"/>
      <c r="D29" s="66"/>
      <c r="E29" s="82">
        <f>SUM(E8:E28)</f>
        <v>0</v>
      </c>
      <c r="F29" s="67">
        <f>SUM(F8:F28)</f>
        <v>0</v>
      </c>
      <c r="G29" s="68"/>
      <c r="H29" s="68"/>
      <c r="I29" s="68"/>
      <c r="J29" s="68"/>
      <c r="K29" s="68"/>
      <c r="L29" s="68"/>
      <c r="M29" s="68"/>
      <c r="N29" s="68"/>
      <c r="O29" s="68"/>
    </row>
    <row r="30" spans="1:15" x14ac:dyDescent="0.25">
      <c r="A30" s="74" t="s">
        <v>104</v>
      </c>
      <c r="B30" s="21"/>
      <c r="C30" s="53"/>
      <c r="D30" s="53"/>
      <c r="E30" s="57">
        <v>2.5</v>
      </c>
      <c r="F30" s="54">
        <v>0.25</v>
      </c>
      <c r="G30" s="53"/>
      <c r="H30" s="53"/>
      <c r="I30" s="53"/>
      <c r="J30" s="53"/>
      <c r="K30" s="53"/>
      <c r="L30" s="85"/>
      <c r="M30" s="85"/>
      <c r="N30" s="85"/>
      <c r="O30" s="85"/>
    </row>
    <row r="31" spans="1:15" x14ac:dyDescent="0.25">
      <c r="A31" s="75" t="s">
        <v>32</v>
      </c>
      <c r="B31" s="40"/>
      <c r="C31" s="55"/>
      <c r="D31" s="55"/>
      <c r="E31" s="58">
        <f>IF(E29&lt;E30,0,1)</f>
        <v>0</v>
      </c>
      <c r="F31" s="56">
        <f>IF(F29&lt;F30,0,1)</f>
        <v>0</v>
      </c>
      <c r="G31" s="53"/>
      <c r="H31" s="53"/>
      <c r="I31" s="53"/>
      <c r="J31" s="53"/>
      <c r="K31" s="53"/>
      <c r="L31" s="53"/>
      <c r="M31" s="53"/>
      <c r="N31" s="53"/>
      <c r="O31" s="53"/>
    </row>
    <row r="32" spans="1:15" x14ac:dyDescent="0.25">
      <c r="A32" s="49"/>
    </row>
    <row r="33" spans="1:7" x14ac:dyDescent="0.25">
      <c r="A33" s="21"/>
      <c r="F33" s="44"/>
      <c r="G33" s="44"/>
    </row>
    <row r="34" spans="1:7" x14ac:dyDescent="0.25">
      <c r="A34" s="21"/>
    </row>
    <row r="35" spans="1:7" x14ac:dyDescent="0.25">
      <c r="A35" s="21"/>
    </row>
  </sheetData>
  <sheetProtection algorithmName="SHA-512" hashValue="/YO1dhEiwoC/f4ZBJWOAq0JiIFKMHdg0BxBHuJN5movnShvGiyoBA+DFfIyeE0Vr0/+Ha1rXB0lQL9bHIeYb9A==" saltValue="FIbbJuFOy3NCUAPetYPqbA==" spinCount="100000" sheet="1" selectLockedCells="1"/>
  <conditionalFormatting sqref="E8:F28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useFirstPageNumber="1" horizontalDpi="300" verticalDpi="300" r:id="rId1"/>
  <headerFooter alignWithMargins="0">
    <oddHeader xml:space="preserve">&amp;R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5EC5F424DF0438C02C794499518FB" ma:contentTypeVersion="0" ma:contentTypeDescription="Create a new document." ma:contentTypeScope="" ma:versionID="5ab65c60870f55e49362d4efb7fd41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ea347ee6c5493b9e14b1c149bab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EE4373-D4E3-4A1A-BAEF-FAEDBFB4FFAE}"/>
</file>

<file path=customXml/itemProps2.xml><?xml version="1.0" encoding="utf-8"?>
<ds:datastoreItem xmlns:ds="http://schemas.openxmlformats.org/officeDocument/2006/customXml" ds:itemID="{6D806FB3-0D1E-4F58-A78D-263D526E76E7}"/>
</file>

<file path=customXml/itemProps3.xml><?xml version="1.0" encoding="utf-8"?>
<ds:datastoreItem xmlns:ds="http://schemas.openxmlformats.org/officeDocument/2006/customXml" ds:itemID="{F4AD58CF-0CC6-4855-A207-5177018E3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9</vt:i4>
      </vt:variant>
    </vt:vector>
  </HeadingPairs>
  <TitlesOfParts>
    <vt:vector size="19" baseType="lpstr">
      <vt:lpstr>Instruktion</vt:lpstr>
      <vt:lpstr>Förekomstformer</vt:lpstr>
      <vt:lpstr>Indata</vt:lpstr>
      <vt:lpstr>samband_HP_H_1</vt:lpstr>
      <vt:lpstr>samband_HP_H_2</vt:lpstr>
      <vt:lpstr>HP_4_8_6A</vt:lpstr>
      <vt:lpstr>HP_6B</vt:lpstr>
      <vt:lpstr>HP_5_7_10_11_13</vt:lpstr>
      <vt:lpstr>Ekotox</vt:lpstr>
      <vt:lpstr>Sammanfattning</vt:lpstr>
      <vt:lpstr>Ekotox!Utskriftsområde</vt:lpstr>
      <vt:lpstr>HP_4_8_6A!Utskriftsområde</vt:lpstr>
      <vt:lpstr>HP_5_7_10_11_13!Utskriftsområde</vt:lpstr>
      <vt:lpstr>HP_6B!Utskriftsområde</vt:lpstr>
      <vt:lpstr>Indata!Utskriftsområde</vt:lpstr>
      <vt:lpstr>Instruktion!Utskriftsområde</vt:lpstr>
      <vt:lpstr>samband_HP_H_1!Utskriftsområde</vt:lpstr>
      <vt:lpstr>samband_HP_H_2!Utskriftsområde</vt:lpstr>
      <vt:lpstr>Sammanfattning!Utskriftsområde</vt:lpstr>
    </vt:vector>
  </TitlesOfParts>
  <Company>Tekedo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Rolf Sjöblom</dc:creator>
  <dc:description/>
  <cp:lastModifiedBy>Rolf</cp:lastModifiedBy>
  <cp:lastPrinted>2017-08-11T11:12:27Z</cp:lastPrinted>
  <dcterms:created xsi:type="dcterms:W3CDTF">2002-11-13T06:54:01Z</dcterms:created>
  <dcterms:modified xsi:type="dcterms:W3CDTF">2017-11-19T10:32:23Z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0x010100C4B5EC5F424DF0438C02C794499518FB</vt:lpwstr>
  </property>
</Properties>
</file>