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rik Lystad\Downloads\"/>
    </mc:Choice>
  </mc:AlternateContent>
  <xr:revisionPtr revIDLastSave="0" documentId="8_{D0C117EA-B66F-4073-A9B3-144A74B94C43}" xr6:coauthVersionLast="36" xr6:coauthVersionMax="36" xr10:uidLastSave="{00000000-0000-0000-0000-000000000000}"/>
  <bookViews>
    <workbookView xWindow="0" yWindow="0" windowWidth="20430" windowHeight="7485" xr2:uid="{37D357BE-C843-4D13-B661-91270497D7AF}"/>
  </bookViews>
  <sheets>
    <sheet name="Mal for Askerester" sheetId="36" r:id="rId1"/>
    <sheet name="Mal for annet avfall" sheetId="3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5" i="36" l="1"/>
  <c r="C42" i="36"/>
  <c r="C39" i="36"/>
  <c r="C36" i="36"/>
  <c r="C33" i="36"/>
  <c r="C30" i="36"/>
  <c r="C27" i="36"/>
  <c r="C24" i="36"/>
  <c r="C21" i="36"/>
  <c r="C18" i="36"/>
  <c r="C17" i="36"/>
  <c r="C14" i="36"/>
  <c r="C11" i="36"/>
  <c r="C8" i="36"/>
  <c r="C5" i="36"/>
  <c r="C4" i="36"/>
</calcChain>
</file>

<file path=xl/sharedStrings.xml><?xml version="1.0" encoding="utf-8"?>
<sst xmlns="http://schemas.openxmlformats.org/spreadsheetml/2006/main" count="396" uniqueCount="87">
  <si>
    <t>Acute Tox 1 (Inhal.)</t>
  </si>
  <si>
    <t>Acute Tox 2 (Inhal.)</t>
  </si>
  <si>
    <t>Skin corr 1A</t>
  </si>
  <si>
    <t>Nei</t>
  </si>
  <si>
    <t>Ja</t>
  </si>
  <si>
    <t>Faresetningskoder</t>
  </si>
  <si>
    <t>PbO</t>
  </si>
  <si>
    <t>Summeres?</t>
  </si>
  <si>
    <t>Farlig avfall?</t>
  </si>
  <si>
    <t>Bunnaske</t>
  </si>
  <si>
    <t>Unit</t>
  </si>
  <si>
    <t>vekt%</t>
  </si>
  <si>
    <t>Zn </t>
  </si>
  <si>
    <t>Cu </t>
  </si>
  <si>
    <t>Ba </t>
  </si>
  <si>
    <t>Pb </t>
  </si>
  <si>
    <t>Cr </t>
  </si>
  <si>
    <t>Ni </t>
  </si>
  <si>
    <t>V </t>
  </si>
  <si>
    <t>Sb </t>
  </si>
  <si>
    <t>W </t>
  </si>
  <si>
    <t>As </t>
  </si>
  <si>
    <t>Co </t>
  </si>
  <si>
    <t>Mo </t>
  </si>
  <si>
    <t>Cd </t>
  </si>
  <si>
    <t>Hg </t>
  </si>
  <si>
    <t>Grenseverdi</t>
  </si>
  <si>
    <t>Avskjæringsverdi</t>
  </si>
  <si>
    <t>Stoff</t>
  </si>
  <si>
    <t>Skincorr 1A, 1B, 1C</t>
  </si>
  <si>
    <t>5 (HP8)</t>
  </si>
  <si>
    <t>BaO</t>
  </si>
  <si>
    <t>Sb2O3</t>
  </si>
  <si>
    <t>As2O3</t>
  </si>
  <si>
    <t>As2O5</t>
  </si>
  <si>
    <t>ZnO</t>
  </si>
  <si>
    <t>CdCl2</t>
  </si>
  <si>
    <t>CuO</t>
  </si>
  <si>
    <t>CrO3</t>
  </si>
  <si>
    <t>Cr2O3</t>
  </si>
  <si>
    <t>HgCl2</t>
  </si>
  <si>
    <t>MoO3</t>
  </si>
  <si>
    <t>NiO</t>
  </si>
  <si>
    <t>WO3</t>
  </si>
  <si>
    <t>CoO</t>
  </si>
  <si>
    <t>V2O5</t>
  </si>
  <si>
    <t>Amoniakk</t>
  </si>
  <si>
    <t>Ca(OH)2</t>
  </si>
  <si>
    <t>300</t>
  </si>
  <si>
    <t>Acute Tox. 2 (oral)</t>
  </si>
  <si>
    <t>X</t>
  </si>
  <si>
    <t>Acute tox. 1 (Dermal)</t>
  </si>
  <si>
    <t>Acute tox. 2 (Dermal)</t>
  </si>
  <si>
    <t>Acute tox. 3 (Dermal)</t>
  </si>
  <si>
    <t>Carc. 1A, Carc 1B</t>
  </si>
  <si>
    <t>Repr. 1A, Repr. 1B</t>
  </si>
  <si>
    <t>POP</t>
  </si>
  <si>
    <t>POP (50 mg/kg)</t>
  </si>
  <si>
    <t>DBDE/HBDE (2500 mg/kg)</t>
  </si>
  <si>
    <t>301, 331, 400, 410</t>
  </si>
  <si>
    <t>250, 330 (2)</t>
  </si>
  <si>
    <t>315, 317, 319, 334, 335, 341, 350,  351, 371, 373 400, 410, 413</t>
  </si>
  <si>
    <t>302, 315, 319, 331, 332, 410</t>
  </si>
  <si>
    <t>330, 360, 372, 400, 410</t>
  </si>
  <si>
    <t>317, 351, 372, 412</t>
  </si>
  <si>
    <t>302, 332, 410</t>
  </si>
  <si>
    <t>400, 410</t>
  </si>
  <si>
    <t>362, 373, 400, 410</t>
  </si>
  <si>
    <t>360Df</t>
  </si>
  <si>
    <t>302, 312, 315, 318, 319, 332, 335, 341, 351, 360D, 373, 413</t>
  </si>
  <si>
    <t>POP &amp; 361, 362</t>
  </si>
  <si>
    <t>POP &amp; 373, 400, 410</t>
  </si>
  <si>
    <t>POP &amp; 373, 400, 411</t>
  </si>
  <si>
    <t>POP &amp; 373, 400, 412</t>
  </si>
  <si>
    <t>POP &amp; 373, 400, 413</t>
  </si>
  <si>
    <t>362, 373, 400, 411</t>
  </si>
  <si>
    <t>301, 304, 310, 315, 331, 336, 410</t>
  </si>
  <si>
    <t>cas nr 40088-47-9 ikke funnet i c&amp;l-inventory</t>
  </si>
  <si>
    <t>cas nr 68298-80-3 ikke funnet i c&amp;l-inventory</t>
  </si>
  <si>
    <t>ikke funnet i c&amp;l-inventory</t>
  </si>
  <si>
    <t xml:space="preserve">Kons. i avfall </t>
  </si>
  <si>
    <t>ulik</t>
  </si>
  <si>
    <t>Sum H315 og H319</t>
  </si>
  <si>
    <t>Sum 310+311+312</t>
  </si>
  <si>
    <t>Sum 310+311+312+313</t>
  </si>
  <si>
    <t>Conc</t>
  </si>
  <si>
    <t>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</si>
</sst>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/>
    </xf>
    <xf numFmtId="49" fontId="2" fillId="0" borderId="1" xfId="0" applyNumberFormat="1" applyFont="1" applyBorder="1"/>
    <xf numFmtId="49" fontId="1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0" fillId="0" borderId="1" xfId="0" applyNumberFormat="1" applyFont="1" applyBorder="1"/>
    <xf numFmtId="0" fontId="0" fillId="0" borderId="1" xfId="0" applyFont="1" applyBorder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4" fillId="0" borderId="1" xfId="0" applyNumberFormat="1" applyFont="1" applyBorder="1"/>
    <xf numFmtId="2" fontId="5" fillId="0" borderId="1" xfId="0" applyNumberFormat="1" applyFont="1" applyBorder="1"/>
    <xf numFmtId="0" fontId="4" fillId="0" borderId="1" xfId="0" applyFont="1" applyBorder="1"/>
    <xf numFmtId="2" fontId="4" fillId="0" borderId="1" xfId="0" applyNumberFormat="1" applyFont="1" applyBorder="1"/>
    <xf numFmtId="0" fontId="4" fillId="0" borderId="0" xfId="0" applyFont="1"/>
    <xf numFmtId="0" fontId="3" fillId="2" borderId="1" xfId="0" applyFont="1" applyFill="1" applyBorder="1" applyAlignment="1">
      <alignment textRotation="180"/>
    </xf>
    <xf numFmtId="0" fontId="3" fillId="2" borderId="1" xfId="0" applyFont="1" applyFill="1" applyBorder="1" applyAlignment="1">
      <alignment horizontal="center" textRotation="180"/>
    </xf>
    <xf numFmtId="0" fontId="4" fillId="0" borderId="0" xfId="0" applyFont="1" applyBorder="1"/>
    <xf numFmtId="0" fontId="3" fillId="2" borderId="0" xfId="0" applyFont="1" applyFill="1" applyBorder="1" applyAlignment="1">
      <alignment horizontal="center"/>
    </xf>
    <xf numFmtId="49" fontId="6" fillId="0" borderId="1" xfId="0" applyNumberFormat="1" applyFont="1" applyBorder="1"/>
    <xf numFmtId="165" fontId="4" fillId="0" borderId="1" xfId="0" applyNumberFormat="1" applyFont="1" applyBorder="1"/>
    <xf numFmtId="165" fontId="7" fillId="0" borderId="1" xfId="0" applyNumberFormat="1" applyFont="1" applyBorder="1" applyAlignment="1">
      <alignment horizontal="center"/>
    </xf>
    <xf numFmtId="164" fontId="6" fillId="0" borderId="1" xfId="0" applyNumberFormat="1" applyFont="1" applyBorder="1"/>
    <xf numFmtId="166" fontId="7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64" fontId="4" fillId="0" borderId="1" xfId="0" applyNumberFormat="1" applyFont="1" applyBorder="1"/>
    <xf numFmtId="165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0" xfId="0" applyNumberFormat="1" applyFont="1" applyBorder="1"/>
    <xf numFmtId="0" fontId="4" fillId="0" borderId="0" xfId="0" applyFont="1" applyAlignment="1">
      <alignment horizontal="center"/>
    </xf>
    <xf numFmtId="0" fontId="4" fillId="0" borderId="2" xfId="0" applyFont="1" applyBorder="1"/>
    <xf numFmtId="2" fontId="4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FF9C8-3FD3-449A-9964-55B482C4AF81}">
  <dimension ref="A1:AX92"/>
  <sheetViews>
    <sheetView tabSelected="1" zoomScale="70" zoomScaleNormal="70" workbookViewId="0">
      <pane xSplit="3" ySplit="2" topLeftCell="D3" activePane="bottomRight" state="frozenSplit"/>
      <selection pane="topRight" activeCell="L1" sqref="L1"/>
      <selection pane="bottomLeft" activeCell="A4" sqref="A4"/>
      <selection pane="bottomRight" activeCell="C3" sqref="C3"/>
    </sheetView>
  </sheetViews>
  <sheetFormatPr baseColWidth="10" defaultColWidth="9.140625" defaultRowHeight="15" x14ac:dyDescent="0.25"/>
  <cols>
    <col min="1" max="1" width="20" style="11" bestFit="1" customWidth="1"/>
    <col min="2" max="2" width="7.140625" style="11" bestFit="1" customWidth="1"/>
    <col min="3" max="3" width="7.85546875" style="11" bestFit="1" customWidth="1"/>
    <col min="4" max="8" width="6" style="11" customWidth="1"/>
    <col min="9" max="9" width="7.85546875" style="11" customWidth="1"/>
    <col min="10" max="29" width="6" style="11" customWidth="1"/>
    <col min="30" max="30" width="6" style="11" bestFit="1" customWidth="1"/>
    <col min="31" max="31" width="8.140625" style="11" bestFit="1" customWidth="1"/>
    <col min="32" max="32" width="6" style="11" bestFit="1" customWidth="1"/>
    <col min="33" max="50" width="9.140625" style="16"/>
    <col min="51" max="16384" width="9.140625" style="11"/>
  </cols>
  <sheetData>
    <row r="1" spans="1:50" ht="117.75" customHeight="1" x14ac:dyDescent="0.25">
      <c r="A1" s="32" t="s">
        <v>9</v>
      </c>
      <c r="B1" s="33"/>
      <c r="C1" s="33"/>
      <c r="D1" s="14" t="s">
        <v>49</v>
      </c>
      <c r="E1" s="15"/>
      <c r="F1" s="15"/>
      <c r="G1" s="15"/>
      <c r="H1" s="15" t="s">
        <v>2</v>
      </c>
      <c r="I1" s="15" t="s">
        <v>29</v>
      </c>
      <c r="J1" s="15"/>
      <c r="K1" s="15"/>
      <c r="L1" s="15"/>
      <c r="M1" s="15" t="s">
        <v>82</v>
      </c>
      <c r="N1" s="15" t="s">
        <v>1</v>
      </c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 t="s">
        <v>83</v>
      </c>
      <c r="AF1" s="15" t="s">
        <v>84</v>
      </c>
    </row>
    <row r="2" spans="1:50" s="8" customFormat="1" x14ac:dyDescent="0.25">
      <c r="A2" s="7" t="s">
        <v>28</v>
      </c>
      <c r="B2" s="7" t="s">
        <v>10</v>
      </c>
      <c r="C2" s="7" t="s">
        <v>86</v>
      </c>
      <c r="D2" s="7" t="s">
        <v>48</v>
      </c>
      <c r="E2" s="8">
        <v>301</v>
      </c>
      <c r="F2" s="8">
        <v>302</v>
      </c>
      <c r="G2" s="8">
        <v>311</v>
      </c>
      <c r="H2" s="8">
        <v>314</v>
      </c>
      <c r="I2" s="8">
        <v>314</v>
      </c>
      <c r="J2" s="8">
        <v>315</v>
      </c>
      <c r="K2" s="8">
        <v>317</v>
      </c>
      <c r="L2" s="8">
        <v>319</v>
      </c>
      <c r="N2" s="8">
        <v>330</v>
      </c>
      <c r="O2" s="8">
        <v>331</v>
      </c>
      <c r="P2" s="8">
        <v>332</v>
      </c>
      <c r="Q2" s="8">
        <v>334</v>
      </c>
      <c r="R2" s="8">
        <v>335</v>
      </c>
      <c r="S2" s="8">
        <v>340</v>
      </c>
      <c r="T2" s="8">
        <v>341</v>
      </c>
      <c r="U2" s="8">
        <v>350</v>
      </c>
      <c r="V2" s="8">
        <v>351</v>
      </c>
      <c r="W2" s="8">
        <v>360</v>
      </c>
      <c r="X2" s="8">
        <v>361</v>
      </c>
      <c r="Y2" s="8">
        <v>372</v>
      </c>
      <c r="Z2" s="8">
        <v>373</v>
      </c>
      <c r="AA2" s="8">
        <v>400</v>
      </c>
      <c r="AB2" s="8">
        <v>410</v>
      </c>
      <c r="AC2" s="8">
        <v>411</v>
      </c>
      <c r="AD2" s="8">
        <v>413</v>
      </c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</row>
    <row r="3" spans="1:50" x14ac:dyDescent="0.25">
      <c r="A3" s="18" t="s">
        <v>21</v>
      </c>
      <c r="B3" s="18" t="s">
        <v>11</v>
      </c>
      <c r="C3" s="19"/>
      <c r="D3" s="20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50" x14ac:dyDescent="0.25">
      <c r="A4" s="18" t="s">
        <v>33</v>
      </c>
      <c r="B4" s="18" t="s">
        <v>11</v>
      </c>
      <c r="C4" s="21">
        <f t="shared" ref="C4" si="0">(C3*197.8)/74.9</f>
        <v>0</v>
      </c>
      <c r="D4" s="22" t="s">
        <v>50</v>
      </c>
      <c r="E4" s="4"/>
      <c r="F4" s="4"/>
      <c r="G4" s="4"/>
      <c r="H4" s="4"/>
      <c r="I4" s="4" t="s">
        <v>50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 t="s">
        <v>50</v>
      </c>
      <c r="V4" s="4"/>
      <c r="W4" s="4"/>
      <c r="X4" s="4"/>
      <c r="Y4" s="4"/>
      <c r="Z4" s="4"/>
      <c r="AA4" s="4" t="s">
        <v>50</v>
      </c>
      <c r="AB4" s="4" t="s">
        <v>50</v>
      </c>
      <c r="AC4" s="4"/>
      <c r="AD4" s="4"/>
      <c r="AE4" s="4" t="s">
        <v>50</v>
      </c>
      <c r="AF4" s="4" t="s">
        <v>50</v>
      </c>
    </row>
    <row r="5" spans="1:50" x14ac:dyDescent="0.25">
      <c r="A5" s="18" t="s">
        <v>34</v>
      </c>
      <c r="B5" s="18" t="s">
        <v>11</v>
      </c>
      <c r="C5" s="21">
        <f t="shared" ref="C5" si="1">(C3*229.8)/74.9</f>
        <v>0</v>
      </c>
      <c r="D5" s="20"/>
      <c r="E5" s="4" t="s">
        <v>50</v>
      </c>
      <c r="F5" s="4"/>
      <c r="G5" s="4"/>
      <c r="H5" s="4"/>
      <c r="I5" s="4"/>
      <c r="J5" s="4"/>
      <c r="K5" s="4"/>
      <c r="L5" s="4"/>
      <c r="M5" s="4"/>
      <c r="N5" s="4"/>
      <c r="O5" s="4" t="s">
        <v>50</v>
      </c>
      <c r="P5" s="4"/>
      <c r="Q5" s="4"/>
      <c r="R5" s="4"/>
      <c r="S5" s="4"/>
      <c r="T5" s="4"/>
      <c r="U5" s="4" t="s">
        <v>50</v>
      </c>
      <c r="V5" s="4"/>
      <c r="W5" s="4"/>
      <c r="X5" s="4"/>
      <c r="Y5" s="4"/>
      <c r="Z5" s="4"/>
      <c r="AA5" s="4" t="s">
        <v>50</v>
      </c>
      <c r="AB5" s="4" t="s">
        <v>50</v>
      </c>
      <c r="AC5" s="4"/>
      <c r="AD5" s="4"/>
      <c r="AE5" s="4" t="s">
        <v>50</v>
      </c>
      <c r="AF5" s="4" t="s">
        <v>50</v>
      </c>
    </row>
    <row r="6" spans="1:50" ht="8.25" customHeight="1" x14ac:dyDescent="0.25">
      <c r="A6" s="18"/>
      <c r="B6" s="18"/>
      <c r="C6" s="21"/>
      <c r="D6" s="20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50" x14ac:dyDescent="0.25">
      <c r="A7" s="9" t="s">
        <v>14</v>
      </c>
      <c r="B7" s="9" t="s">
        <v>11</v>
      </c>
      <c r="C7" s="12"/>
      <c r="D7" s="23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50" x14ac:dyDescent="0.25">
      <c r="A8" s="9" t="s">
        <v>31</v>
      </c>
      <c r="B8" s="18" t="s">
        <v>11</v>
      </c>
      <c r="C8" s="24">
        <f t="shared" ref="C8" si="2">(C7*153.3)/137.3</f>
        <v>0</v>
      </c>
      <c r="D8" s="23"/>
      <c r="E8" s="4"/>
      <c r="F8" s="4" t="s">
        <v>50</v>
      </c>
      <c r="G8" s="4"/>
      <c r="H8" s="4"/>
      <c r="I8" s="4"/>
      <c r="J8" s="4"/>
      <c r="K8" s="4"/>
      <c r="L8" s="4"/>
      <c r="M8" s="4"/>
      <c r="N8" s="4"/>
      <c r="O8" s="4"/>
      <c r="P8" s="4" t="s">
        <v>50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50" ht="8.25" customHeight="1" x14ac:dyDescent="0.25">
      <c r="A9" s="9"/>
      <c r="B9" s="9"/>
      <c r="C9" s="24"/>
      <c r="D9" s="23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50" x14ac:dyDescent="0.25">
      <c r="A10" s="9" t="s">
        <v>24</v>
      </c>
      <c r="B10" s="9" t="s">
        <v>11</v>
      </c>
      <c r="C10" s="19"/>
      <c r="D10" s="2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50" x14ac:dyDescent="0.25">
      <c r="A11" s="9" t="s">
        <v>36</v>
      </c>
      <c r="B11" s="18" t="s">
        <v>11</v>
      </c>
      <c r="C11" s="24">
        <f t="shared" ref="C11" si="3">(C10*183.4)/112.4</f>
        <v>0</v>
      </c>
      <c r="D11" s="25"/>
      <c r="E11" s="4" t="s">
        <v>50</v>
      </c>
      <c r="F11" s="4"/>
      <c r="G11" s="4"/>
      <c r="H11" s="4"/>
      <c r="I11" s="4"/>
      <c r="J11" s="4"/>
      <c r="K11" s="4"/>
      <c r="L11" s="4"/>
      <c r="M11" s="4"/>
      <c r="N11" s="4" t="s">
        <v>50</v>
      </c>
      <c r="O11" s="4"/>
      <c r="P11" s="4"/>
      <c r="Q11" s="4"/>
      <c r="R11" s="4"/>
      <c r="S11" s="4" t="s">
        <v>50</v>
      </c>
      <c r="T11" s="4"/>
      <c r="U11" s="4" t="s">
        <v>50</v>
      </c>
      <c r="V11" s="4"/>
      <c r="W11" s="4" t="s">
        <v>50</v>
      </c>
      <c r="X11" s="4"/>
      <c r="Y11" s="4" t="s">
        <v>50</v>
      </c>
      <c r="Z11" s="4"/>
      <c r="AA11" s="4" t="s">
        <v>50</v>
      </c>
      <c r="AB11" s="4" t="s">
        <v>50</v>
      </c>
      <c r="AC11" s="4"/>
      <c r="AD11" s="4"/>
      <c r="AE11" s="4" t="s">
        <v>50</v>
      </c>
      <c r="AF11" s="4" t="s">
        <v>50</v>
      </c>
    </row>
    <row r="12" spans="1:50" x14ac:dyDescent="0.25">
      <c r="A12" s="9"/>
      <c r="B12" s="9"/>
      <c r="C12" s="24"/>
      <c r="D12" s="23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50" x14ac:dyDescent="0.25">
      <c r="A13" s="9" t="s">
        <v>22</v>
      </c>
      <c r="B13" s="9" t="s">
        <v>11</v>
      </c>
      <c r="C13" s="19"/>
      <c r="D13" s="25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50" x14ac:dyDescent="0.25">
      <c r="A14" s="9" t="s">
        <v>44</v>
      </c>
      <c r="B14" s="18" t="s">
        <v>11</v>
      </c>
      <c r="C14" s="24">
        <f t="shared" ref="C14" si="4">(C13*74.9)/58.9</f>
        <v>0</v>
      </c>
      <c r="D14" s="25"/>
      <c r="E14" s="4"/>
      <c r="F14" s="4" t="s">
        <v>50</v>
      </c>
      <c r="G14" s="4"/>
      <c r="H14" s="4"/>
      <c r="I14" s="4"/>
      <c r="J14" s="4"/>
      <c r="K14" s="4" t="s">
        <v>50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 t="s">
        <v>50</v>
      </c>
      <c r="AB14" s="4" t="s">
        <v>50</v>
      </c>
      <c r="AC14" s="4"/>
      <c r="AD14" s="4"/>
      <c r="AE14" s="4" t="s">
        <v>50</v>
      </c>
      <c r="AF14" s="4" t="s">
        <v>50</v>
      </c>
    </row>
    <row r="15" spans="1:50" ht="8.25" customHeight="1" x14ac:dyDescent="0.25">
      <c r="C15" s="2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50" x14ac:dyDescent="0.25">
      <c r="A16" s="9" t="s">
        <v>16</v>
      </c>
      <c r="B16" s="9" t="s">
        <v>11</v>
      </c>
      <c r="C16" s="19"/>
      <c r="D16" s="2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ht="30" customHeight="1" x14ac:dyDescent="0.25">
      <c r="A17" s="9" t="s">
        <v>38</v>
      </c>
      <c r="B17" s="18" t="s">
        <v>11</v>
      </c>
      <c r="C17" s="24">
        <f t="shared" ref="C17" si="5">(C16*100)/52</f>
        <v>0</v>
      </c>
      <c r="D17" s="25"/>
      <c r="E17" s="25" t="s">
        <v>50</v>
      </c>
      <c r="F17" s="25"/>
      <c r="G17" s="25" t="s">
        <v>50</v>
      </c>
      <c r="H17" s="25" t="s">
        <v>50</v>
      </c>
      <c r="I17" s="25"/>
      <c r="J17" s="25"/>
      <c r="K17" s="25" t="s">
        <v>50</v>
      </c>
      <c r="L17" s="25"/>
      <c r="M17" s="25"/>
      <c r="N17" s="25" t="s">
        <v>50</v>
      </c>
      <c r="O17" s="25"/>
      <c r="P17" s="25"/>
      <c r="Q17" s="25" t="s">
        <v>50</v>
      </c>
      <c r="R17" s="25"/>
      <c r="S17" s="25" t="s">
        <v>50</v>
      </c>
      <c r="T17" s="25"/>
      <c r="U17" s="25" t="s">
        <v>50</v>
      </c>
      <c r="V17" s="25"/>
      <c r="W17" s="25"/>
      <c r="X17" s="25" t="s">
        <v>50</v>
      </c>
      <c r="Y17" s="4" t="s">
        <v>50</v>
      </c>
      <c r="Z17" s="4"/>
      <c r="AA17" s="4" t="s">
        <v>50</v>
      </c>
      <c r="AB17" s="4" t="s">
        <v>50</v>
      </c>
      <c r="AC17" s="4"/>
      <c r="AD17" s="4"/>
      <c r="AE17" s="4" t="s">
        <v>50</v>
      </c>
      <c r="AF17" s="4" t="s">
        <v>50</v>
      </c>
    </row>
    <row r="18" spans="1:32" x14ac:dyDescent="0.25">
      <c r="A18" s="9" t="s">
        <v>39</v>
      </c>
      <c r="B18" s="18" t="s">
        <v>11</v>
      </c>
      <c r="C18" s="24">
        <f t="shared" ref="C18" si="6">(C16*152)/52</f>
        <v>0</v>
      </c>
      <c r="D18" s="25"/>
      <c r="E18" s="4"/>
      <c r="F18" s="4"/>
      <c r="G18" s="4"/>
      <c r="H18" s="4"/>
      <c r="I18" s="4"/>
      <c r="J18" s="4"/>
      <c r="K18" s="4"/>
      <c r="L18" s="4" t="s">
        <v>50</v>
      </c>
      <c r="M18" s="4" t="s">
        <v>50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23"/>
      <c r="AE18" s="23"/>
      <c r="AF18" s="23"/>
    </row>
    <row r="19" spans="1:32" ht="9" customHeight="1" x14ac:dyDescent="0.25">
      <c r="C19" s="2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x14ac:dyDescent="0.25">
      <c r="A20" s="9" t="s">
        <v>13</v>
      </c>
      <c r="B20" s="9" t="s">
        <v>11</v>
      </c>
      <c r="C20" s="12"/>
      <c r="D20" s="23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x14ac:dyDescent="0.25">
      <c r="A21" s="9" t="s">
        <v>37</v>
      </c>
      <c r="B21" s="18" t="s">
        <v>11</v>
      </c>
      <c r="C21" s="24">
        <f t="shared" ref="C21" si="7">(C20*79.6)/63.6</f>
        <v>0</v>
      </c>
      <c r="D21" s="23"/>
      <c r="E21" s="4"/>
      <c r="F21" s="4" t="s">
        <v>50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 t="s">
        <v>50</v>
      </c>
      <c r="AB21" s="4" t="s">
        <v>50</v>
      </c>
      <c r="AC21" s="4"/>
      <c r="AD21" s="4"/>
      <c r="AE21" s="4" t="s">
        <v>50</v>
      </c>
      <c r="AF21" s="4" t="s">
        <v>50</v>
      </c>
    </row>
    <row r="22" spans="1:32" ht="9.75" customHeight="1" x14ac:dyDescent="0.25">
      <c r="A22" s="9"/>
      <c r="B22" s="9"/>
      <c r="C22" s="24"/>
      <c r="D22" s="2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x14ac:dyDescent="0.25">
      <c r="A23" s="9" t="s">
        <v>25</v>
      </c>
      <c r="B23" s="9" t="s">
        <v>11</v>
      </c>
      <c r="C23" s="19"/>
      <c r="D23" s="25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x14ac:dyDescent="0.25">
      <c r="A24" s="11" t="s">
        <v>40</v>
      </c>
      <c r="B24" s="18" t="s">
        <v>11</v>
      </c>
      <c r="C24" s="24">
        <f t="shared" ref="C24" si="8">(C23*271.6)/200.6</f>
        <v>0</v>
      </c>
      <c r="D24" s="4" t="s">
        <v>50</v>
      </c>
      <c r="E24" s="4"/>
      <c r="F24" s="4"/>
      <c r="G24" s="4"/>
      <c r="H24" s="4"/>
      <c r="I24" s="4" t="s">
        <v>50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 t="s">
        <v>50</v>
      </c>
      <c r="U24" s="4"/>
      <c r="V24" s="4"/>
      <c r="W24" s="4"/>
      <c r="X24" s="4" t="s">
        <v>50</v>
      </c>
      <c r="Y24" s="4" t="s">
        <v>50</v>
      </c>
      <c r="Z24" s="4"/>
      <c r="AA24" s="4" t="s">
        <v>50</v>
      </c>
      <c r="AB24" s="4" t="s">
        <v>50</v>
      </c>
      <c r="AC24" s="4"/>
      <c r="AD24" s="4"/>
      <c r="AE24" s="4" t="s">
        <v>50</v>
      </c>
      <c r="AF24" s="4" t="s">
        <v>50</v>
      </c>
    </row>
    <row r="25" spans="1:32" ht="7.5" customHeight="1" x14ac:dyDescent="0.25">
      <c r="C25" s="2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x14ac:dyDescent="0.25">
      <c r="A26" s="9" t="s">
        <v>23</v>
      </c>
      <c r="B26" s="9" t="s">
        <v>11</v>
      </c>
      <c r="C26" s="19"/>
      <c r="D26" s="25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2" x14ac:dyDescent="0.25">
      <c r="A27" s="9" t="s">
        <v>41</v>
      </c>
      <c r="B27" s="18" t="s">
        <v>11</v>
      </c>
      <c r="C27" s="24">
        <f t="shared" ref="C27" si="9">(C26*144)/96</f>
        <v>0</v>
      </c>
      <c r="D27" s="25"/>
      <c r="E27" s="4"/>
      <c r="F27" s="4"/>
      <c r="G27" s="4"/>
      <c r="H27" s="4"/>
      <c r="I27" s="4"/>
      <c r="J27" s="4"/>
      <c r="K27" s="4"/>
      <c r="L27" s="4" t="s">
        <v>50</v>
      </c>
      <c r="M27" s="4" t="s">
        <v>50</v>
      </c>
      <c r="N27" s="4"/>
      <c r="O27" s="4"/>
      <c r="P27" s="4"/>
      <c r="Q27" s="4"/>
      <c r="R27" s="4" t="s">
        <v>50</v>
      </c>
      <c r="S27" s="4"/>
      <c r="T27" s="4"/>
      <c r="U27" s="4"/>
      <c r="V27" s="4" t="s">
        <v>50</v>
      </c>
      <c r="W27" s="4"/>
      <c r="X27" s="4"/>
      <c r="Y27" s="4"/>
      <c r="Z27" s="4"/>
      <c r="AA27" s="4"/>
      <c r="AB27" s="4"/>
      <c r="AC27" s="4"/>
      <c r="AD27" s="4"/>
      <c r="AE27" s="4"/>
      <c r="AF27" s="4"/>
    </row>
    <row r="28" spans="1:32" ht="7.5" customHeight="1" x14ac:dyDescent="0.25">
      <c r="A28" s="9"/>
      <c r="B28" s="9"/>
      <c r="C28" s="24"/>
      <c r="D28" s="2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spans="1:32" x14ac:dyDescent="0.25">
      <c r="A29" s="9" t="s">
        <v>17</v>
      </c>
      <c r="B29" s="9" t="s">
        <v>11</v>
      </c>
      <c r="C29" s="19"/>
      <c r="D29" s="2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1:32" x14ac:dyDescent="0.25">
      <c r="A30" s="9" t="s">
        <v>42</v>
      </c>
      <c r="B30" s="18" t="s">
        <v>11</v>
      </c>
      <c r="C30" s="24">
        <f t="shared" ref="C30" si="10">(C29*74.7)/58.7</f>
        <v>0</v>
      </c>
      <c r="D30" s="25"/>
      <c r="E30" s="4"/>
      <c r="F30" s="4"/>
      <c r="G30" s="4"/>
      <c r="H30" s="4"/>
      <c r="I30" s="4"/>
      <c r="J30" s="4"/>
      <c r="K30" s="4" t="s">
        <v>50</v>
      </c>
      <c r="L30" s="4"/>
      <c r="M30" s="4"/>
      <c r="N30" s="4"/>
      <c r="O30" s="4"/>
      <c r="P30" s="4"/>
      <c r="Q30" s="4"/>
      <c r="R30" s="4"/>
      <c r="S30" s="4"/>
      <c r="T30" s="4"/>
      <c r="U30" s="4" t="s">
        <v>50</v>
      </c>
      <c r="V30" s="4"/>
      <c r="W30" s="4"/>
      <c r="X30" s="4"/>
      <c r="Y30" s="4" t="s">
        <v>50</v>
      </c>
      <c r="Z30" s="4"/>
      <c r="AA30" s="4"/>
      <c r="AB30" s="4"/>
      <c r="AC30" s="4"/>
      <c r="AD30" s="4" t="s">
        <v>50</v>
      </c>
      <c r="AE30" s="4"/>
      <c r="AF30" s="4" t="s">
        <v>50</v>
      </c>
    </row>
    <row r="31" spans="1:32" ht="6.75" customHeight="1" x14ac:dyDescent="0.25">
      <c r="A31" s="9"/>
      <c r="B31" s="9"/>
      <c r="C31" s="24"/>
      <c r="D31" s="2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1:32" x14ac:dyDescent="0.25">
      <c r="A32" s="9" t="s">
        <v>15</v>
      </c>
      <c r="B32" s="9" t="s">
        <v>11</v>
      </c>
      <c r="C32" s="12"/>
      <c r="D32" s="26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33" spans="1:32" x14ac:dyDescent="0.25">
      <c r="A33" s="9" t="s">
        <v>6</v>
      </c>
      <c r="B33" s="18" t="s">
        <v>11</v>
      </c>
      <c r="C33" s="24">
        <f t="shared" ref="C33" si="11">(C32*223.2)/207.2</f>
        <v>0</v>
      </c>
      <c r="D33" s="26"/>
      <c r="E33" s="4"/>
      <c r="F33" s="4" t="s">
        <v>50</v>
      </c>
      <c r="G33" s="4"/>
      <c r="H33" s="4"/>
      <c r="I33" s="4"/>
      <c r="J33" s="4"/>
      <c r="K33" s="4"/>
      <c r="L33" s="4"/>
      <c r="M33" s="4"/>
      <c r="N33" s="4"/>
      <c r="O33" s="4"/>
      <c r="P33" s="4" t="s">
        <v>50</v>
      </c>
      <c r="Q33" s="4"/>
      <c r="R33" s="4"/>
      <c r="S33" s="4"/>
      <c r="T33" s="4"/>
      <c r="U33" s="4"/>
      <c r="V33" s="4"/>
      <c r="W33" s="4" t="s">
        <v>50</v>
      </c>
      <c r="X33" s="4"/>
      <c r="Y33" s="4"/>
      <c r="Z33" s="4" t="s">
        <v>50</v>
      </c>
      <c r="AA33" s="4" t="s">
        <v>50</v>
      </c>
      <c r="AB33" s="4" t="s">
        <v>50</v>
      </c>
      <c r="AC33" s="4"/>
      <c r="AD33" s="4"/>
      <c r="AE33" s="4" t="s">
        <v>50</v>
      </c>
      <c r="AF33" s="4" t="s">
        <v>50</v>
      </c>
    </row>
    <row r="34" spans="1:32" ht="7.5" customHeight="1" x14ac:dyDescent="0.25">
      <c r="A34" s="9"/>
      <c r="B34" s="9"/>
      <c r="C34" s="24"/>
      <c r="D34" s="2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</row>
    <row r="35" spans="1:32" x14ac:dyDescent="0.25">
      <c r="A35" s="9" t="s">
        <v>19</v>
      </c>
      <c r="B35" s="9" t="s">
        <v>11</v>
      </c>
      <c r="C35" s="19"/>
      <c r="D35" s="2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</row>
    <row r="36" spans="1:32" x14ac:dyDescent="0.25">
      <c r="A36" s="9" t="s">
        <v>32</v>
      </c>
      <c r="B36" s="18" t="s">
        <v>11</v>
      </c>
      <c r="C36" s="24">
        <f t="shared" ref="C36" si="12">(C35*291.6)/121.8</f>
        <v>0</v>
      </c>
      <c r="D36" s="2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 t="s">
        <v>50</v>
      </c>
      <c r="W36" s="4"/>
      <c r="X36" s="4"/>
      <c r="Y36" s="4"/>
      <c r="Z36" s="4"/>
      <c r="AA36" s="4"/>
      <c r="AB36" s="4"/>
      <c r="AC36" s="4"/>
      <c r="AD36" s="4"/>
      <c r="AE36" s="4"/>
      <c r="AF36" s="4"/>
    </row>
    <row r="37" spans="1:32" ht="7.5" customHeight="1" x14ac:dyDescent="0.25">
      <c r="A37" s="9"/>
      <c r="B37" s="9"/>
      <c r="C37" s="24"/>
      <c r="D37" s="25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</row>
    <row r="38" spans="1:32" x14ac:dyDescent="0.25">
      <c r="A38" s="9" t="s">
        <v>18</v>
      </c>
      <c r="B38" s="9" t="s">
        <v>11</v>
      </c>
      <c r="C38" s="19"/>
      <c r="D38" s="25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spans="1:32" x14ac:dyDescent="0.25">
      <c r="A39" s="9" t="s">
        <v>45</v>
      </c>
      <c r="B39" s="18" t="s">
        <v>11</v>
      </c>
      <c r="C39" s="24">
        <f t="shared" ref="C39" si="13">(C38*181.8)/50.9</f>
        <v>0</v>
      </c>
      <c r="D39" s="25"/>
      <c r="E39" s="4"/>
      <c r="F39" s="4" t="s">
        <v>50</v>
      </c>
      <c r="G39" s="4"/>
      <c r="H39" s="4"/>
      <c r="I39" s="4"/>
      <c r="J39" s="4"/>
      <c r="K39" s="4"/>
      <c r="L39" s="4"/>
      <c r="M39" s="4"/>
      <c r="N39" s="4"/>
      <c r="O39" s="4"/>
      <c r="P39" s="4" t="s">
        <v>50</v>
      </c>
      <c r="Q39" s="4"/>
      <c r="R39" s="4" t="s">
        <v>50</v>
      </c>
      <c r="S39" s="4"/>
      <c r="T39" s="4" t="s">
        <v>50</v>
      </c>
      <c r="U39" s="4"/>
      <c r="V39" s="4"/>
      <c r="W39" s="4"/>
      <c r="X39" s="4" t="s">
        <v>50</v>
      </c>
      <c r="Y39" s="4" t="s">
        <v>50</v>
      </c>
      <c r="Z39" s="4"/>
      <c r="AA39" s="4"/>
      <c r="AB39" s="4"/>
      <c r="AC39" s="4" t="s">
        <v>50</v>
      </c>
      <c r="AD39" s="4"/>
      <c r="AE39" s="4" t="s">
        <v>50</v>
      </c>
      <c r="AF39" s="4" t="s">
        <v>50</v>
      </c>
    </row>
    <row r="40" spans="1:32" ht="6.75" customHeight="1" x14ac:dyDescent="0.25">
      <c r="C40" s="2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</row>
    <row r="41" spans="1:32" x14ac:dyDescent="0.25">
      <c r="A41" s="9" t="s">
        <v>20</v>
      </c>
      <c r="B41" s="9" t="s">
        <v>11</v>
      </c>
      <c r="C41" s="19"/>
      <c r="D41" s="25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</row>
    <row r="42" spans="1:32" x14ac:dyDescent="0.25">
      <c r="A42" s="9" t="s">
        <v>43</v>
      </c>
      <c r="B42" s="18" t="s">
        <v>11</v>
      </c>
      <c r="C42" s="24">
        <f t="shared" ref="C42" si="14">(C41*231.8)/183.8</f>
        <v>0</v>
      </c>
      <c r="D42" s="25"/>
      <c r="E42" s="4"/>
      <c r="F42" s="4" t="s">
        <v>50</v>
      </c>
      <c r="G42" s="4"/>
      <c r="H42" s="4"/>
      <c r="I42" s="4"/>
      <c r="J42" s="4" t="s">
        <v>50</v>
      </c>
      <c r="K42" s="4"/>
      <c r="L42" s="4" t="s">
        <v>50</v>
      </c>
      <c r="M42" s="4" t="s">
        <v>50</v>
      </c>
      <c r="N42" s="4"/>
      <c r="O42" s="4"/>
      <c r="P42" s="4"/>
      <c r="Q42" s="4"/>
      <c r="R42" s="4" t="s">
        <v>50</v>
      </c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</row>
    <row r="43" spans="1:32" ht="6.75" customHeight="1" x14ac:dyDescent="0.25">
      <c r="C43" s="2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1:32" x14ac:dyDescent="0.25">
      <c r="A44" s="9" t="s">
        <v>12</v>
      </c>
      <c r="B44" s="9" t="s">
        <v>11</v>
      </c>
      <c r="C44" s="12"/>
      <c r="D44" s="23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1:32" x14ac:dyDescent="0.25">
      <c r="A45" s="9" t="s">
        <v>35</v>
      </c>
      <c r="B45" s="9" t="s">
        <v>11</v>
      </c>
      <c r="C45" s="24">
        <f t="shared" ref="C45" si="15">(C44*81.4)/65.4</f>
        <v>0</v>
      </c>
      <c r="D45" s="23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 t="s">
        <v>50</v>
      </c>
      <c r="AB45" s="4" t="s">
        <v>50</v>
      </c>
      <c r="AC45" s="4"/>
      <c r="AD45" s="4"/>
      <c r="AE45" s="4" t="s">
        <v>50</v>
      </c>
      <c r="AF45" s="4" t="s">
        <v>50</v>
      </c>
    </row>
    <row r="46" spans="1:32" ht="7.5" customHeight="1" x14ac:dyDescent="0.25"/>
    <row r="47" spans="1:32" x14ac:dyDescent="0.25">
      <c r="A47" s="11" t="s">
        <v>7</v>
      </c>
      <c r="D47" s="27" t="s">
        <v>4</v>
      </c>
      <c r="E47" s="27" t="s">
        <v>4</v>
      </c>
      <c r="F47" s="27" t="s">
        <v>4</v>
      </c>
      <c r="G47" s="27" t="s">
        <v>4</v>
      </c>
      <c r="H47" s="27" t="s">
        <v>4</v>
      </c>
      <c r="I47" s="27" t="s">
        <v>4</v>
      </c>
      <c r="J47" s="27" t="s">
        <v>4</v>
      </c>
      <c r="K47" s="27" t="s">
        <v>3</v>
      </c>
      <c r="L47" s="27" t="s">
        <v>4</v>
      </c>
      <c r="M47" s="27" t="s">
        <v>4</v>
      </c>
      <c r="N47" s="27" t="s">
        <v>4</v>
      </c>
      <c r="O47" s="27" t="s">
        <v>4</v>
      </c>
      <c r="P47" s="27" t="s">
        <v>4</v>
      </c>
      <c r="Q47" s="27" t="s">
        <v>3</v>
      </c>
      <c r="R47" s="27" t="s">
        <v>3</v>
      </c>
      <c r="S47" s="27" t="s">
        <v>3</v>
      </c>
      <c r="T47" s="27" t="s">
        <v>3</v>
      </c>
      <c r="U47" s="27" t="s">
        <v>3</v>
      </c>
      <c r="V47" s="27" t="s">
        <v>3</v>
      </c>
      <c r="W47" s="27" t="s">
        <v>3</v>
      </c>
      <c r="X47" s="27" t="s">
        <v>3</v>
      </c>
      <c r="Y47" s="27" t="s">
        <v>3</v>
      </c>
      <c r="Z47" s="27" t="s">
        <v>3</v>
      </c>
      <c r="AA47" s="27" t="s">
        <v>4</v>
      </c>
      <c r="AB47" s="27" t="s">
        <v>4</v>
      </c>
      <c r="AC47" s="27" t="s">
        <v>4</v>
      </c>
      <c r="AD47" s="27" t="s">
        <v>4</v>
      </c>
      <c r="AE47" s="27" t="s">
        <v>4</v>
      </c>
      <c r="AF47" s="27" t="s">
        <v>4</v>
      </c>
    </row>
    <row r="48" spans="1:32" x14ac:dyDescent="0.25">
      <c r="A48" s="11" t="s">
        <v>27</v>
      </c>
      <c r="B48" s="9" t="s">
        <v>11</v>
      </c>
      <c r="D48" s="11">
        <v>0.1</v>
      </c>
      <c r="E48" s="11">
        <v>0.1</v>
      </c>
      <c r="F48" s="11">
        <v>1</v>
      </c>
      <c r="G48" s="11">
        <v>0.1</v>
      </c>
      <c r="H48" s="11">
        <v>1</v>
      </c>
      <c r="I48" s="11" t="s">
        <v>30</v>
      </c>
      <c r="J48" s="11">
        <v>1</v>
      </c>
      <c r="L48" s="11">
        <v>1</v>
      </c>
      <c r="M48" s="11">
        <v>1</v>
      </c>
      <c r="N48" s="11">
        <v>0.1</v>
      </c>
      <c r="O48" s="11">
        <v>0.1</v>
      </c>
      <c r="P48" s="11">
        <v>1</v>
      </c>
      <c r="AA48" s="11">
        <v>0.1</v>
      </c>
      <c r="AB48" s="11">
        <v>0.1</v>
      </c>
      <c r="AC48" s="11">
        <v>1</v>
      </c>
      <c r="AD48" s="11">
        <v>1</v>
      </c>
      <c r="AE48" s="27" t="s">
        <v>81</v>
      </c>
      <c r="AF48" s="27" t="s">
        <v>81</v>
      </c>
    </row>
    <row r="49" spans="1:38" x14ac:dyDescent="0.25">
      <c r="A49" s="11" t="s">
        <v>26</v>
      </c>
      <c r="B49" s="9" t="s">
        <v>11</v>
      </c>
      <c r="D49" s="11">
        <v>0.25</v>
      </c>
      <c r="E49" s="11">
        <v>5</v>
      </c>
      <c r="F49" s="11">
        <v>25</v>
      </c>
      <c r="G49" s="11">
        <v>15</v>
      </c>
      <c r="H49" s="11">
        <v>1</v>
      </c>
      <c r="I49" s="11">
        <v>1</v>
      </c>
      <c r="J49" s="11">
        <v>20</v>
      </c>
      <c r="K49" s="11">
        <v>10</v>
      </c>
      <c r="L49" s="11">
        <v>20</v>
      </c>
      <c r="M49" s="11">
        <v>20</v>
      </c>
      <c r="N49" s="11">
        <v>0.5</v>
      </c>
      <c r="O49" s="11">
        <v>3.5</v>
      </c>
      <c r="P49" s="11">
        <v>22.5</v>
      </c>
      <c r="Q49" s="11">
        <v>10</v>
      </c>
      <c r="R49" s="11">
        <v>20</v>
      </c>
      <c r="S49" s="11">
        <v>0.1</v>
      </c>
      <c r="T49" s="11">
        <v>1</v>
      </c>
      <c r="U49" s="11">
        <v>0.1</v>
      </c>
      <c r="V49" s="11">
        <v>1</v>
      </c>
      <c r="W49" s="11">
        <v>0.3</v>
      </c>
      <c r="X49" s="11">
        <v>3</v>
      </c>
      <c r="Y49" s="11">
        <v>1</v>
      </c>
      <c r="Z49" s="11">
        <v>10</v>
      </c>
      <c r="AA49" s="11">
        <v>25</v>
      </c>
      <c r="AB49" s="11">
        <v>0.25</v>
      </c>
      <c r="AC49" s="11">
        <v>2.5</v>
      </c>
      <c r="AD49" s="11">
        <v>25</v>
      </c>
      <c r="AE49" s="27">
        <v>25</v>
      </c>
      <c r="AF49" s="27">
        <v>25</v>
      </c>
    </row>
    <row r="50" spans="1:38" x14ac:dyDescent="0.25">
      <c r="A50" s="11" t="s">
        <v>80</v>
      </c>
      <c r="B50" s="9" t="s">
        <v>11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12"/>
      <c r="AF50" s="24"/>
    </row>
    <row r="51" spans="1:38" x14ac:dyDescent="0.25">
      <c r="A51" s="11" t="s">
        <v>8</v>
      </c>
      <c r="D51" s="27" t="s">
        <v>3</v>
      </c>
      <c r="E51" s="27" t="s">
        <v>3</v>
      </c>
      <c r="F51" s="27" t="s">
        <v>3</v>
      </c>
      <c r="G51" s="27" t="s">
        <v>3</v>
      </c>
      <c r="H51" s="27" t="s">
        <v>3</v>
      </c>
      <c r="I51" s="27" t="s">
        <v>3</v>
      </c>
      <c r="J51" s="27" t="s">
        <v>3</v>
      </c>
      <c r="K51" s="27" t="s">
        <v>3</v>
      </c>
      <c r="L51" s="27" t="s">
        <v>3</v>
      </c>
      <c r="M51" s="27" t="s">
        <v>3</v>
      </c>
      <c r="N51" s="27" t="s">
        <v>3</v>
      </c>
      <c r="O51" s="27" t="s">
        <v>3</v>
      </c>
      <c r="P51" s="27" t="s">
        <v>3</v>
      </c>
      <c r="Q51" s="27" t="s">
        <v>3</v>
      </c>
      <c r="R51" s="27" t="s">
        <v>3</v>
      </c>
      <c r="S51" s="27" t="s">
        <v>3</v>
      </c>
      <c r="T51" s="27" t="s">
        <v>3</v>
      </c>
      <c r="U51" s="27" t="s">
        <v>3</v>
      </c>
      <c r="V51" s="27" t="s">
        <v>3</v>
      </c>
      <c r="W51" s="27" t="s">
        <v>3</v>
      </c>
      <c r="X51" s="27" t="s">
        <v>3</v>
      </c>
      <c r="Y51" s="27" t="s">
        <v>3</v>
      </c>
      <c r="Z51" s="27" t="s">
        <v>3</v>
      </c>
      <c r="AA51" s="27" t="s">
        <v>3</v>
      </c>
      <c r="AB51" s="27" t="s">
        <v>4</v>
      </c>
      <c r="AC51" s="27" t="s">
        <v>3</v>
      </c>
      <c r="AD51" s="27" t="s">
        <v>3</v>
      </c>
      <c r="AE51" s="27" t="s">
        <v>4</v>
      </c>
      <c r="AF51" s="27" t="s">
        <v>3</v>
      </c>
    </row>
    <row r="52" spans="1:38" s="16" customFormat="1" x14ac:dyDescent="0.25"/>
    <row r="53" spans="1:38" s="16" customFormat="1" x14ac:dyDescent="0.25">
      <c r="F53" s="28"/>
      <c r="M53" s="28"/>
      <c r="AE53" s="13"/>
      <c r="AF53" s="29"/>
      <c r="AG53" s="13"/>
      <c r="AH53" s="13"/>
      <c r="AI53" s="13"/>
      <c r="AJ53" s="13"/>
      <c r="AK53" s="13"/>
      <c r="AL53" s="13"/>
    </row>
    <row r="54" spans="1:38" s="16" customFormat="1" x14ac:dyDescent="0.25">
      <c r="AE54" s="13"/>
      <c r="AF54" s="29"/>
      <c r="AG54" s="13"/>
      <c r="AH54" s="13"/>
      <c r="AI54" s="13"/>
      <c r="AJ54" s="13"/>
      <c r="AK54" s="13"/>
      <c r="AL54" s="13"/>
    </row>
    <row r="55" spans="1:38" s="16" customFormat="1" x14ac:dyDescent="0.25">
      <c r="AE55" s="13"/>
      <c r="AF55" s="29"/>
      <c r="AG55" s="13"/>
      <c r="AH55" s="13"/>
      <c r="AI55" s="13"/>
      <c r="AJ55" s="13"/>
      <c r="AK55" s="13"/>
      <c r="AL55" s="13"/>
    </row>
    <row r="56" spans="1:38" s="16" customFormat="1" x14ac:dyDescent="0.25"/>
    <row r="57" spans="1:38" s="16" customFormat="1" x14ac:dyDescent="0.25"/>
    <row r="58" spans="1:38" s="16" customFormat="1" x14ac:dyDescent="0.25"/>
    <row r="59" spans="1:38" s="16" customFormat="1" x14ac:dyDescent="0.25"/>
    <row r="60" spans="1:38" s="16" customFormat="1" x14ac:dyDescent="0.25"/>
    <row r="61" spans="1:38" s="16" customFormat="1" x14ac:dyDescent="0.25">
      <c r="A61" s="16" t="s">
        <v>46</v>
      </c>
    </row>
    <row r="62" spans="1:38" s="16" customFormat="1" x14ac:dyDescent="0.25">
      <c r="A62" s="16" t="s">
        <v>47</v>
      </c>
    </row>
    <row r="63" spans="1:38" s="16" customFormat="1" x14ac:dyDescent="0.25"/>
    <row r="64" spans="1:38" s="16" customFormat="1" x14ac:dyDescent="0.25"/>
    <row r="65" s="16" customFormat="1" x14ac:dyDescent="0.25"/>
    <row r="66" s="16" customFormat="1" x14ac:dyDescent="0.25"/>
    <row r="67" s="16" customFormat="1" x14ac:dyDescent="0.25"/>
    <row r="68" s="16" customFormat="1" x14ac:dyDescent="0.25"/>
    <row r="69" s="16" customFormat="1" x14ac:dyDescent="0.25"/>
    <row r="70" s="16" customFormat="1" x14ac:dyDescent="0.25"/>
    <row r="71" s="16" customFormat="1" x14ac:dyDescent="0.25"/>
    <row r="72" s="16" customFormat="1" x14ac:dyDescent="0.25"/>
    <row r="73" s="16" customFormat="1" x14ac:dyDescent="0.25"/>
    <row r="74" s="16" customFormat="1" x14ac:dyDescent="0.25"/>
    <row r="75" s="16" customFormat="1" x14ac:dyDescent="0.25"/>
    <row r="76" s="16" customFormat="1" x14ac:dyDescent="0.25"/>
    <row r="77" s="16" customFormat="1" x14ac:dyDescent="0.25"/>
    <row r="78" s="16" customFormat="1" x14ac:dyDescent="0.25"/>
    <row r="79" s="16" customFormat="1" x14ac:dyDescent="0.25"/>
    <row r="80" s="16" customFormat="1" x14ac:dyDescent="0.25"/>
    <row r="81" s="16" customFormat="1" x14ac:dyDescent="0.25"/>
    <row r="82" s="16" customFormat="1" x14ac:dyDescent="0.25"/>
    <row r="83" s="16" customFormat="1" x14ac:dyDescent="0.25"/>
    <row r="84" s="16" customFormat="1" x14ac:dyDescent="0.25"/>
    <row r="85" s="16" customFormat="1" x14ac:dyDescent="0.25"/>
    <row r="86" s="16" customFormat="1" x14ac:dyDescent="0.25"/>
    <row r="87" s="16" customFormat="1" x14ac:dyDescent="0.25"/>
    <row r="88" s="16" customFormat="1" x14ac:dyDescent="0.25"/>
    <row r="89" s="16" customFormat="1" x14ac:dyDescent="0.25"/>
    <row r="90" s="16" customFormat="1" x14ac:dyDescent="0.25"/>
    <row r="91" s="16" customFormat="1" x14ac:dyDescent="0.25"/>
    <row r="92" s="16" customFormat="1" x14ac:dyDescent="0.25"/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22A60-82AB-4FAE-99E5-4973A81523B1}">
  <dimension ref="A1:AU41"/>
  <sheetViews>
    <sheetView topLeftCell="B1" zoomScale="60" zoomScaleNormal="60" workbookViewId="0">
      <pane xSplit="4" ySplit="2" topLeftCell="F3" activePane="bottomRight" state="frozenSplit"/>
      <selection activeCell="B1" sqref="B1"/>
      <selection pane="topRight" activeCell="C1" sqref="C1"/>
      <selection pane="bottomLeft" activeCell="B7" sqref="B7"/>
      <selection pane="bottomRight" activeCell="F18" sqref="F18"/>
    </sheetView>
  </sheetViews>
  <sheetFormatPr baseColWidth="10" defaultColWidth="9.140625" defaultRowHeight="15" x14ac:dyDescent="0.25"/>
  <cols>
    <col min="1" max="1" width="53.28515625" style="13" hidden="1" customWidth="1"/>
    <col min="2" max="2" width="42.42578125" style="13" bestFit="1" customWidth="1"/>
    <col min="3" max="3" width="31.85546875" style="13" customWidth="1"/>
    <col min="4" max="4" width="19" style="13" bestFit="1" customWidth="1"/>
    <col min="5" max="41" width="9.28515625" style="13" bestFit="1" customWidth="1"/>
    <col min="42" max="42" width="10" style="13" bestFit="1" customWidth="1"/>
    <col min="43" max="46" width="9.140625" style="13"/>
    <col min="47" max="47" width="10" style="13" bestFit="1" customWidth="1"/>
    <col min="48" max="16384" width="9.140625" style="13"/>
  </cols>
  <sheetData>
    <row r="1" spans="1:42" ht="130.5" customHeight="1" x14ac:dyDescent="0.25">
      <c r="A1" s="30"/>
      <c r="B1" s="32"/>
      <c r="C1" s="33"/>
      <c r="D1" s="33"/>
      <c r="E1" s="33"/>
      <c r="F1" s="15"/>
      <c r="G1" s="15"/>
      <c r="H1" s="15"/>
      <c r="I1" s="15" t="s">
        <v>51</v>
      </c>
      <c r="J1" s="15" t="s">
        <v>52</v>
      </c>
      <c r="K1" s="15" t="s">
        <v>53</v>
      </c>
      <c r="L1" s="15"/>
      <c r="M1" s="15"/>
      <c r="N1" s="15"/>
      <c r="O1" s="15"/>
      <c r="P1" s="15"/>
      <c r="Q1" s="15" t="s">
        <v>82</v>
      </c>
      <c r="R1" s="15" t="s">
        <v>0</v>
      </c>
      <c r="S1" s="15" t="s">
        <v>1</v>
      </c>
      <c r="T1" s="15"/>
      <c r="U1" s="15"/>
      <c r="V1" s="15"/>
      <c r="W1" s="15"/>
      <c r="X1" s="15"/>
      <c r="Y1" s="15"/>
      <c r="Z1" s="15" t="s">
        <v>54</v>
      </c>
      <c r="AA1" s="15"/>
      <c r="AB1" s="15" t="s">
        <v>55</v>
      </c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 t="s">
        <v>83</v>
      </c>
      <c r="AN1" s="15" t="s">
        <v>84</v>
      </c>
      <c r="AO1" s="15" t="s">
        <v>58</v>
      </c>
      <c r="AP1" s="15" t="s">
        <v>57</v>
      </c>
    </row>
    <row r="2" spans="1:42" x14ac:dyDescent="0.25">
      <c r="A2" s="8" t="s">
        <v>5</v>
      </c>
      <c r="B2" s="1" t="s">
        <v>5</v>
      </c>
      <c r="C2" s="3" t="s">
        <v>28</v>
      </c>
      <c r="D2" s="3" t="s">
        <v>10</v>
      </c>
      <c r="E2" s="7" t="s">
        <v>85</v>
      </c>
      <c r="F2" s="8">
        <v>301</v>
      </c>
      <c r="G2" s="8">
        <v>302</v>
      </c>
      <c r="H2" s="8">
        <v>304</v>
      </c>
      <c r="I2" s="8">
        <v>310</v>
      </c>
      <c r="J2" s="8">
        <v>310</v>
      </c>
      <c r="K2" s="8">
        <v>311</v>
      </c>
      <c r="L2" s="8">
        <v>312</v>
      </c>
      <c r="M2" s="8">
        <v>315</v>
      </c>
      <c r="N2" s="8">
        <v>317</v>
      </c>
      <c r="O2" s="8">
        <v>318</v>
      </c>
      <c r="P2" s="8">
        <v>319</v>
      </c>
      <c r="Q2" s="8"/>
      <c r="R2" s="8">
        <v>330</v>
      </c>
      <c r="S2" s="8">
        <v>330</v>
      </c>
      <c r="T2" s="8">
        <v>331</v>
      </c>
      <c r="U2" s="8">
        <v>332</v>
      </c>
      <c r="V2" s="8">
        <v>334</v>
      </c>
      <c r="W2" s="8">
        <v>335</v>
      </c>
      <c r="X2" s="8">
        <v>340</v>
      </c>
      <c r="Y2" s="8">
        <v>341</v>
      </c>
      <c r="Z2" s="8">
        <v>350</v>
      </c>
      <c r="AA2" s="8">
        <v>351</v>
      </c>
      <c r="AB2" s="8">
        <v>360</v>
      </c>
      <c r="AC2" s="8">
        <v>361</v>
      </c>
      <c r="AD2" s="8">
        <v>370</v>
      </c>
      <c r="AE2" s="8">
        <v>371</v>
      </c>
      <c r="AF2" s="8">
        <v>372</v>
      </c>
      <c r="AG2" s="8">
        <v>373</v>
      </c>
      <c r="AH2" s="8">
        <v>400</v>
      </c>
      <c r="AI2" s="8">
        <v>410</v>
      </c>
      <c r="AJ2" s="8">
        <v>411</v>
      </c>
      <c r="AK2" s="8">
        <v>412</v>
      </c>
      <c r="AL2" s="8">
        <v>413</v>
      </c>
      <c r="AM2" s="8"/>
      <c r="AN2" s="8"/>
      <c r="AO2" s="8" t="s">
        <v>56</v>
      </c>
      <c r="AP2" s="8" t="s">
        <v>56</v>
      </c>
    </row>
    <row r="3" spans="1:42" x14ac:dyDescent="0.25">
      <c r="A3" s="11"/>
      <c r="B3" s="6"/>
      <c r="C3" s="2"/>
      <c r="D3" s="5" t="s">
        <v>11</v>
      </c>
      <c r="E3" s="18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2" x14ac:dyDescent="0.25">
      <c r="A4" s="11" t="s">
        <v>59</v>
      </c>
      <c r="B4" s="6"/>
      <c r="C4" s="2"/>
      <c r="D4" s="5" t="s">
        <v>11</v>
      </c>
      <c r="E4" s="10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</row>
    <row r="5" spans="1:42" x14ac:dyDescent="0.25">
      <c r="A5" s="11" t="s">
        <v>60</v>
      </c>
      <c r="B5" s="6"/>
      <c r="C5" s="2"/>
      <c r="D5" s="5" t="s">
        <v>11</v>
      </c>
      <c r="E5" s="10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</row>
    <row r="6" spans="1:42" x14ac:dyDescent="0.25">
      <c r="A6" s="11" t="s">
        <v>61</v>
      </c>
      <c r="B6" s="6"/>
      <c r="C6" s="5"/>
      <c r="D6" s="5" t="s">
        <v>11</v>
      </c>
      <c r="E6" s="10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x14ac:dyDescent="0.25">
      <c r="A7" s="11" t="s">
        <v>62</v>
      </c>
      <c r="B7" s="6"/>
      <c r="C7" s="5"/>
      <c r="D7" s="5" t="s">
        <v>11</v>
      </c>
      <c r="E7" s="10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x14ac:dyDescent="0.25">
      <c r="A8" s="11" t="s">
        <v>63</v>
      </c>
      <c r="B8" s="6"/>
      <c r="C8" s="5"/>
      <c r="D8" s="5" t="s">
        <v>11</v>
      </c>
      <c r="E8" s="10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</row>
    <row r="9" spans="1:42" x14ac:dyDescent="0.25">
      <c r="A9" s="11" t="s">
        <v>64</v>
      </c>
      <c r="B9" s="6"/>
      <c r="C9" s="5"/>
      <c r="D9" s="5" t="s">
        <v>11</v>
      </c>
      <c r="E9" s="10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</row>
    <row r="10" spans="1:42" x14ac:dyDescent="0.25">
      <c r="A10" s="11" t="s">
        <v>65</v>
      </c>
      <c r="B10" s="6"/>
      <c r="C10" s="5"/>
      <c r="D10" s="5" t="s">
        <v>11</v>
      </c>
      <c r="E10" s="10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</row>
    <row r="11" spans="1:42" x14ac:dyDescent="0.25">
      <c r="A11" s="11" t="s">
        <v>66</v>
      </c>
      <c r="B11" s="6"/>
      <c r="C11" s="5"/>
      <c r="D11" s="5" t="s">
        <v>11</v>
      </c>
      <c r="E11" s="10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</row>
    <row r="12" spans="1:42" x14ac:dyDescent="0.25">
      <c r="A12" s="11"/>
      <c r="B12" s="6"/>
      <c r="C12" s="5"/>
      <c r="D12" s="5" t="s">
        <v>11</v>
      </c>
      <c r="E12" s="18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</row>
    <row r="13" spans="1:42" x14ac:dyDescent="0.25">
      <c r="A13" s="11"/>
      <c r="B13" s="6"/>
      <c r="C13" s="5"/>
      <c r="D13" s="5" t="s">
        <v>11</v>
      </c>
      <c r="E13" s="9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</row>
    <row r="14" spans="1:42" x14ac:dyDescent="0.25">
      <c r="A14" s="11" t="s">
        <v>77</v>
      </c>
      <c r="B14" s="6"/>
      <c r="C14" s="5"/>
      <c r="D14" s="5" t="s">
        <v>11</v>
      </c>
      <c r="E14" s="10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23"/>
    </row>
    <row r="15" spans="1:42" x14ac:dyDescent="0.25">
      <c r="A15" s="11" t="s">
        <v>79</v>
      </c>
      <c r="B15" s="6"/>
      <c r="C15" s="5"/>
      <c r="D15" s="5" t="s">
        <v>11</v>
      </c>
      <c r="E15" s="10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23"/>
      <c r="AP15" s="4"/>
    </row>
    <row r="16" spans="1:42" x14ac:dyDescent="0.25">
      <c r="A16" s="11" t="s">
        <v>67</v>
      </c>
      <c r="B16" s="6"/>
      <c r="C16" s="5"/>
      <c r="D16" s="5" t="s">
        <v>11</v>
      </c>
      <c r="E16" s="10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</row>
    <row r="17" spans="1:47" x14ac:dyDescent="0.25">
      <c r="A17" s="11" t="s">
        <v>67</v>
      </c>
      <c r="B17" s="6"/>
      <c r="C17" s="5"/>
      <c r="D17" s="5" t="s">
        <v>11</v>
      </c>
      <c r="E17" s="10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</row>
    <row r="18" spans="1:47" x14ac:dyDescent="0.25">
      <c r="A18" s="11" t="s">
        <v>75</v>
      </c>
      <c r="B18" s="6"/>
      <c r="C18" s="6"/>
      <c r="D18" s="5" t="s">
        <v>11</v>
      </c>
      <c r="E18" s="10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</row>
    <row r="19" spans="1:47" x14ac:dyDescent="0.25">
      <c r="A19" s="11" t="s">
        <v>76</v>
      </c>
      <c r="B19" s="6"/>
      <c r="C19" s="5"/>
      <c r="D19" s="5" t="s">
        <v>11</v>
      </c>
      <c r="E19" s="10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</row>
    <row r="20" spans="1:47" x14ac:dyDescent="0.25">
      <c r="A20" s="11" t="s">
        <v>78</v>
      </c>
      <c r="B20" s="6"/>
      <c r="C20" s="5"/>
      <c r="D20" s="5" t="s">
        <v>11</v>
      </c>
      <c r="E20" s="10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</row>
    <row r="21" spans="1:47" x14ac:dyDescent="0.25">
      <c r="A21" s="11" t="s">
        <v>68</v>
      </c>
      <c r="B21" s="6"/>
      <c r="C21" s="5"/>
      <c r="D21" s="5" t="s">
        <v>11</v>
      </c>
      <c r="E21" s="10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</row>
    <row r="22" spans="1:47" x14ac:dyDescent="0.25">
      <c r="A22" s="11" t="s">
        <v>79</v>
      </c>
      <c r="B22" s="6"/>
      <c r="C22" s="5"/>
      <c r="D22" s="5" t="s">
        <v>11</v>
      </c>
      <c r="E22" s="10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</row>
    <row r="23" spans="1:47" x14ac:dyDescent="0.25">
      <c r="A23" s="11" t="s">
        <v>69</v>
      </c>
      <c r="B23" s="6"/>
      <c r="C23" s="5"/>
      <c r="D23" s="5" t="s">
        <v>11</v>
      </c>
      <c r="E23" s="10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</row>
    <row r="24" spans="1:47" x14ac:dyDescent="0.25">
      <c r="A24" s="11" t="s">
        <v>66</v>
      </c>
      <c r="B24" s="6"/>
      <c r="C24" s="5"/>
      <c r="D24" s="5" t="s">
        <v>11</v>
      </c>
      <c r="E24" s="10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</row>
    <row r="25" spans="1:47" x14ac:dyDescent="0.25">
      <c r="A25" s="11" t="s">
        <v>56</v>
      </c>
      <c r="B25" s="6"/>
      <c r="C25" s="5"/>
      <c r="D25" s="5" t="s">
        <v>11</v>
      </c>
      <c r="E25" s="10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</row>
    <row r="26" spans="1:47" x14ac:dyDescent="0.25">
      <c r="A26" s="11" t="s">
        <v>70</v>
      </c>
      <c r="B26" s="6"/>
      <c r="C26" s="5"/>
      <c r="D26" s="5" t="s">
        <v>11</v>
      </c>
      <c r="E26" s="10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3">
        <v>2.5000000000000001E-3</v>
      </c>
    </row>
    <row r="27" spans="1:47" x14ac:dyDescent="0.25">
      <c r="A27" s="11"/>
      <c r="B27" s="6"/>
      <c r="C27" s="5"/>
      <c r="D27" s="5" t="s">
        <v>11</v>
      </c>
      <c r="E27" s="9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</row>
    <row r="28" spans="1:47" x14ac:dyDescent="0.25">
      <c r="A28" s="11"/>
      <c r="B28" s="6"/>
      <c r="C28" s="5"/>
      <c r="D28" s="5" t="s">
        <v>11</v>
      </c>
      <c r="E28" s="18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</row>
    <row r="29" spans="1:47" x14ac:dyDescent="0.25">
      <c r="A29" s="11" t="s">
        <v>71</v>
      </c>
      <c r="B29" s="6"/>
      <c r="C29" s="5"/>
      <c r="D29" s="5" t="s">
        <v>11</v>
      </c>
      <c r="E29" s="10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</row>
    <row r="30" spans="1:47" x14ac:dyDescent="0.25">
      <c r="A30" s="11" t="s">
        <v>72</v>
      </c>
      <c r="B30" s="6"/>
      <c r="C30" s="5"/>
      <c r="D30" s="5" t="s">
        <v>11</v>
      </c>
      <c r="E30" s="10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U30" s="13">
        <v>5.0000000000000002E-5</v>
      </c>
    </row>
    <row r="31" spans="1:47" x14ac:dyDescent="0.25">
      <c r="A31" s="11" t="s">
        <v>73</v>
      </c>
      <c r="B31" s="6"/>
      <c r="C31" s="5"/>
      <c r="D31" s="5" t="s">
        <v>11</v>
      </c>
      <c r="E31" s="10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</row>
    <row r="32" spans="1:47" x14ac:dyDescent="0.25">
      <c r="A32" s="11" t="s">
        <v>74</v>
      </c>
      <c r="B32" s="6"/>
      <c r="C32" s="5"/>
      <c r="D32" s="5" t="s">
        <v>11</v>
      </c>
      <c r="E32" s="10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</row>
    <row r="33" spans="1:42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</row>
    <row r="34" spans="1:42" x14ac:dyDescent="0.25">
      <c r="A34" s="11"/>
      <c r="B34" s="11"/>
      <c r="C34" s="11"/>
      <c r="D34" s="11" t="s">
        <v>7</v>
      </c>
      <c r="E34" s="11"/>
      <c r="F34" s="27" t="s">
        <v>4</v>
      </c>
      <c r="G34" s="27" t="s">
        <v>4</v>
      </c>
      <c r="H34" s="27" t="s">
        <v>4</v>
      </c>
      <c r="I34" s="27" t="s">
        <v>4</v>
      </c>
      <c r="J34" s="27" t="s">
        <v>4</v>
      </c>
      <c r="K34" s="27" t="s">
        <v>4</v>
      </c>
      <c r="L34" s="27" t="s">
        <v>4</v>
      </c>
      <c r="M34" s="27" t="s">
        <v>4</v>
      </c>
      <c r="N34" s="27" t="s">
        <v>3</v>
      </c>
      <c r="O34" s="27" t="s">
        <v>4</v>
      </c>
      <c r="P34" s="27" t="s">
        <v>4</v>
      </c>
      <c r="Q34" s="27" t="s">
        <v>4</v>
      </c>
      <c r="R34" s="27" t="s">
        <v>4</v>
      </c>
      <c r="S34" s="27" t="s">
        <v>4</v>
      </c>
      <c r="T34" s="27" t="s">
        <v>4</v>
      </c>
      <c r="U34" s="27" t="s">
        <v>4</v>
      </c>
      <c r="V34" s="27" t="s">
        <v>3</v>
      </c>
      <c r="W34" s="27" t="s">
        <v>3</v>
      </c>
      <c r="X34" s="27" t="s">
        <v>3</v>
      </c>
      <c r="Y34" s="27" t="s">
        <v>3</v>
      </c>
      <c r="Z34" s="27" t="s">
        <v>3</v>
      </c>
      <c r="AA34" s="27" t="s">
        <v>3</v>
      </c>
      <c r="AB34" s="27" t="s">
        <v>3</v>
      </c>
      <c r="AC34" s="27" t="s">
        <v>3</v>
      </c>
      <c r="AD34" s="27" t="s">
        <v>3</v>
      </c>
      <c r="AE34" s="27" t="s">
        <v>3</v>
      </c>
      <c r="AF34" s="27" t="s">
        <v>3</v>
      </c>
      <c r="AG34" s="27" t="s">
        <v>3</v>
      </c>
      <c r="AH34" s="27" t="s">
        <v>4</v>
      </c>
      <c r="AI34" s="27" t="s">
        <v>4</v>
      </c>
      <c r="AJ34" s="27" t="s">
        <v>4</v>
      </c>
      <c r="AK34" s="27" t="s">
        <v>4</v>
      </c>
      <c r="AL34" s="27" t="s">
        <v>4</v>
      </c>
      <c r="AM34" s="27" t="s">
        <v>4</v>
      </c>
      <c r="AN34" s="27" t="s">
        <v>4</v>
      </c>
      <c r="AO34" s="27" t="s">
        <v>3</v>
      </c>
      <c r="AP34" s="27" t="s">
        <v>3</v>
      </c>
    </row>
    <row r="35" spans="1:42" x14ac:dyDescent="0.25">
      <c r="A35" s="11"/>
      <c r="B35" s="11"/>
      <c r="C35" s="9"/>
      <c r="D35" s="11" t="s">
        <v>27</v>
      </c>
      <c r="E35" s="9"/>
      <c r="F35" s="11">
        <v>0.1</v>
      </c>
      <c r="G35" s="11">
        <v>1</v>
      </c>
      <c r="H35" s="11"/>
      <c r="I35" s="11">
        <v>0.1</v>
      </c>
      <c r="J35" s="11">
        <v>0.1</v>
      </c>
      <c r="K35" s="11">
        <v>0.1</v>
      </c>
      <c r="L35" s="11">
        <v>1</v>
      </c>
      <c r="M35" s="11">
        <v>1</v>
      </c>
      <c r="N35" s="11"/>
      <c r="O35" s="11">
        <v>1</v>
      </c>
      <c r="P35" s="11">
        <v>1</v>
      </c>
      <c r="Q35" s="11">
        <v>1</v>
      </c>
      <c r="R35" s="11">
        <v>0.1</v>
      </c>
      <c r="S35" s="11">
        <v>0.1</v>
      </c>
      <c r="T35" s="11">
        <v>0.1</v>
      </c>
      <c r="U35" s="11">
        <v>1</v>
      </c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>
        <v>0.1</v>
      </c>
      <c r="AI35" s="11">
        <v>0.1</v>
      </c>
      <c r="AJ35" s="11">
        <v>1</v>
      </c>
      <c r="AK35" s="11">
        <v>1</v>
      </c>
      <c r="AL35" s="11">
        <v>1</v>
      </c>
      <c r="AM35" s="11" t="s">
        <v>81</v>
      </c>
      <c r="AN35" s="11" t="s">
        <v>81</v>
      </c>
      <c r="AO35" s="11"/>
      <c r="AP35" s="11"/>
    </row>
    <row r="36" spans="1:42" x14ac:dyDescent="0.25">
      <c r="A36" s="11"/>
      <c r="B36" s="11"/>
      <c r="C36" s="9"/>
      <c r="D36" s="11" t="s">
        <v>26</v>
      </c>
      <c r="E36" s="9"/>
      <c r="F36" s="11">
        <v>5</v>
      </c>
      <c r="G36" s="11">
        <v>25</v>
      </c>
      <c r="H36" s="11">
        <v>10</v>
      </c>
      <c r="I36" s="11">
        <v>0.25</v>
      </c>
      <c r="J36" s="11">
        <v>2.5</v>
      </c>
      <c r="K36" s="11">
        <v>15</v>
      </c>
      <c r="L36" s="11">
        <v>55</v>
      </c>
      <c r="M36" s="11">
        <v>20</v>
      </c>
      <c r="N36" s="11">
        <v>10</v>
      </c>
      <c r="O36" s="11">
        <v>10</v>
      </c>
      <c r="P36" s="11">
        <v>20</v>
      </c>
      <c r="Q36" s="11">
        <v>20</v>
      </c>
      <c r="R36" s="11">
        <v>0.1</v>
      </c>
      <c r="S36" s="11">
        <v>0.5</v>
      </c>
      <c r="T36" s="11">
        <v>3.5</v>
      </c>
      <c r="U36" s="11">
        <v>22.5</v>
      </c>
      <c r="V36" s="11">
        <v>10</v>
      </c>
      <c r="W36" s="11">
        <v>20</v>
      </c>
      <c r="X36" s="11">
        <v>0.1</v>
      </c>
      <c r="Y36" s="11">
        <v>1</v>
      </c>
      <c r="Z36" s="11">
        <v>0.1</v>
      </c>
      <c r="AA36" s="11">
        <v>1</v>
      </c>
      <c r="AB36" s="11">
        <v>0.3</v>
      </c>
      <c r="AC36" s="11">
        <v>3</v>
      </c>
      <c r="AD36" s="11">
        <v>1</v>
      </c>
      <c r="AE36" s="11">
        <v>10</v>
      </c>
      <c r="AF36" s="11">
        <v>1</v>
      </c>
      <c r="AG36" s="11">
        <v>10</v>
      </c>
      <c r="AH36" s="11">
        <v>25</v>
      </c>
      <c r="AI36" s="11">
        <v>0.25</v>
      </c>
      <c r="AJ36" s="11">
        <v>2.5</v>
      </c>
      <c r="AK36" s="11">
        <v>25</v>
      </c>
      <c r="AL36" s="11">
        <v>25</v>
      </c>
      <c r="AM36" s="11">
        <v>25</v>
      </c>
      <c r="AN36" s="11">
        <v>25</v>
      </c>
      <c r="AO36" s="11">
        <v>2.5000000000000001E-3</v>
      </c>
      <c r="AP36" s="11">
        <v>5.0000000000000002E-5</v>
      </c>
    </row>
    <row r="37" spans="1:42" x14ac:dyDescent="0.25">
      <c r="A37" s="11"/>
      <c r="B37" s="11"/>
      <c r="C37" s="9"/>
      <c r="D37" s="11" t="s">
        <v>80</v>
      </c>
      <c r="E37" s="9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12"/>
      <c r="AN37" s="24"/>
      <c r="AO37" s="24"/>
      <c r="AP37" s="24"/>
    </row>
    <row r="38" spans="1:42" x14ac:dyDescent="0.25">
      <c r="A38" s="11"/>
      <c r="B38" s="11"/>
      <c r="C38" s="11"/>
      <c r="D38" s="11" t="s">
        <v>8</v>
      </c>
      <c r="E38" s="11"/>
      <c r="F38" s="27" t="s">
        <v>3</v>
      </c>
      <c r="G38" s="27" t="s">
        <v>3</v>
      </c>
      <c r="H38" s="27" t="s">
        <v>3</v>
      </c>
      <c r="I38" s="27" t="s">
        <v>3</v>
      </c>
      <c r="J38" s="27" t="s">
        <v>3</v>
      </c>
      <c r="K38" s="27" t="s">
        <v>3</v>
      </c>
      <c r="L38" s="27" t="s">
        <v>3</v>
      </c>
      <c r="M38" s="27" t="s">
        <v>3</v>
      </c>
      <c r="N38" s="27" t="s">
        <v>3</v>
      </c>
      <c r="O38" s="27" t="s">
        <v>3</v>
      </c>
      <c r="P38" s="27" t="s">
        <v>3</v>
      </c>
      <c r="Q38" s="27" t="s">
        <v>3</v>
      </c>
      <c r="R38" s="27" t="s">
        <v>3</v>
      </c>
      <c r="S38" s="27" t="s">
        <v>3</v>
      </c>
      <c r="T38" s="27" t="s">
        <v>3</v>
      </c>
      <c r="U38" s="27" t="s">
        <v>3</v>
      </c>
      <c r="V38" s="27" t="s">
        <v>3</v>
      </c>
      <c r="W38" s="27" t="s">
        <v>3</v>
      </c>
      <c r="X38" s="27" t="s">
        <v>3</v>
      </c>
      <c r="Y38" s="27" t="s">
        <v>3</v>
      </c>
      <c r="Z38" s="27" t="s">
        <v>3</v>
      </c>
      <c r="AA38" s="27" t="s">
        <v>3</v>
      </c>
      <c r="AB38" s="27" t="s">
        <v>3</v>
      </c>
      <c r="AC38" s="27" t="s">
        <v>3</v>
      </c>
      <c r="AD38" s="27" t="s">
        <v>3</v>
      </c>
      <c r="AE38" s="27" t="s">
        <v>3</v>
      </c>
      <c r="AF38" s="27" t="s">
        <v>3</v>
      </c>
      <c r="AG38" s="27" t="s">
        <v>3</v>
      </c>
      <c r="AH38" s="27" t="s">
        <v>3</v>
      </c>
      <c r="AI38" s="27" t="s">
        <v>3</v>
      </c>
      <c r="AJ38" s="27" t="s">
        <v>3</v>
      </c>
      <c r="AK38" s="27" t="s">
        <v>3</v>
      </c>
      <c r="AL38" s="27" t="s">
        <v>3</v>
      </c>
      <c r="AM38" s="27" t="s">
        <v>3</v>
      </c>
      <c r="AN38" s="27" t="s">
        <v>3</v>
      </c>
      <c r="AO38" s="27" t="s">
        <v>3</v>
      </c>
      <c r="AP38" s="27" t="s">
        <v>3</v>
      </c>
    </row>
    <row r="41" spans="1:42" x14ac:dyDescent="0.25">
      <c r="G41" s="31"/>
      <c r="M41" s="31"/>
    </row>
  </sheetData>
  <mergeCells count="1">
    <mergeCell ref="B1:E1"/>
  </mergeCells>
  <conditionalFormatting sqref="D4:E11">
    <cfRule type="cellIs" dxfId="2" priority="16" operator="equal">
      <formula>"NA"</formula>
    </cfRule>
  </conditionalFormatting>
  <conditionalFormatting sqref="E14:E26">
    <cfRule type="cellIs" dxfId="1" priority="15" operator="equal">
      <formula>"NA"</formula>
    </cfRule>
  </conditionalFormatting>
  <conditionalFormatting sqref="D29:E32">
    <cfRule type="cellIs" dxfId="0" priority="14" operator="equal">
      <formula>"NA"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Mal for Askerester</vt:lpstr>
      <vt:lpstr>Mal for annet avfall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Kristensen</dc:creator>
  <cp:lastModifiedBy>Henrik Lystad</cp:lastModifiedBy>
  <cp:lastPrinted>2019-03-13T17:03:48Z</cp:lastPrinted>
  <dcterms:created xsi:type="dcterms:W3CDTF">2018-12-17T15:25:04Z</dcterms:created>
  <dcterms:modified xsi:type="dcterms:W3CDTF">2019-04-25T12:55:11Z</dcterms:modified>
</cp:coreProperties>
</file>