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My count" sheetId="2" state="visible" r:id="rId2"/>
    <sheet name="My sales to bottles" sheetId="3" state="visible" r:id="rId3"/>
    <sheet name="My usage" sheetId="4" state="visible" r:id="rId4"/>
    <sheet name="Marlowe count" sheetId="5" state="visible" r:id="rId5"/>
    <sheet name="Marlowe sales to bottles" sheetId="6" state="visible" r:id="rId6"/>
    <sheet name="Marlowe usage" sheetId="7" state="visible" r:id="rId7"/>
  </sheets>
  <definedNames>
    <definedName name="_xlnm._FilterDatabase" localSheetId="1" hidden="1">'My count'!$A$3:$K$153</definedName>
    <definedName name="_xlnm.Print_Titles" localSheetId="1">'My count'!$3:$3</definedName>
    <definedName name="_xlnm.Print_Titles" localSheetId="2">'My sales to bottles'!$3:$7</definedName>
    <definedName name="_xlnm._FilterDatabase" localSheetId="3" hidden="1">'My usage'!$A$3:$R$153</definedName>
    <definedName name="_xlnm.Print_Titles" localSheetId="3">'My usage'!$3:$3</definedName>
    <definedName name="_xlnm._FilterDatabase" localSheetId="4" hidden="1">'Marlowe count'!$A$3:$K$42</definedName>
    <definedName name="_xlnm.Print_Titles" localSheetId="4">'Marlowe count'!$3:$3</definedName>
    <definedName name="_xlnm.Print_Titles" localSheetId="5">'Marlowe sales to bottles'!$3:$7</definedName>
    <definedName name="_xlnm._FilterDatabase" localSheetId="6" hidden="1">'Marlowe usage'!$A$3:$R$35</definedName>
    <definedName name="_xlnm.Print_Titles" localSheetId="6">'Marlowe usage'!$3:$3</definedName>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0%"/>
  </numFmts>
  <fonts count="6">
    <font>
      <name val="Calibri"/>
      <family val="2"/>
      <color theme="1"/>
      <sz val="11"/>
      <scheme val="minor"/>
    </font>
    <font>
      <b val="1"/>
      <sz val="14"/>
    </font>
    <font>
      <color rgb="006B645B"/>
    </font>
    <font>
      <b val="1"/>
    </font>
    <font>
      <i val="1"/>
      <color rgb="006B645B"/>
    </font>
    <font>
      <b val="1"/>
      <color rgb="00FFFFFF"/>
    </font>
  </fonts>
  <fills count="4">
    <fill>
      <patternFill/>
    </fill>
    <fill>
      <patternFill patternType="gray125"/>
    </fill>
    <fill>
      <patternFill patternType="solid">
        <fgColor rgb="001F1B16"/>
      </patternFill>
    </fill>
    <fill>
      <patternFill patternType="solid">
        <fgColor rgb="00FFF2CC"/>
      </patternFill>
    </fill>
  </fills>
  <borders count="2">
    <border>
      <left/>
      <right/>
      <top/>
      <bottom/>
      <diagonal/>
    </border>
    <border>
      <bottom style="thin">
        <color rgb="00D9D2C7"/>
      </bottom>
    </border>
  </borders>
  <cellStyleXfs count="1">
    <xf numFmtId="0" fontId="0" fillId="0" borderId="0"/>
  </cellStyleXfs>
  <cellXfs count="4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4" fillId="0" borderId="0" applyAlignment="1" pivotButton="0" quotePrefix="0" xfId="0">
      <alignment vertical="top" wrapText="1"/>
    </xf>
    <xf numFmtId="0" fontId="5" fillId="2" borderId="0" applyAlignment="1" pivotButton="0" quotePrefix="0" xfId="0">
      <alignment horizontal="left" vertical="center" wrapText="1"/>
    </xf>
    <xf numFmtId="0" fontId="5" fillId="2" borderId="0" applyAlignment="1" pivotButton="0" quotePrefix="0" xfId="0">
      <alignment horizontal="right" vertical="center" wrapText="1"/>
    </xf>
    <xf numFmtId="0" fontId="0" fillId="0" borderId="1" pivotButton="0" quotePrefix="0" xfId="0"/>
    <xf numFmtId="0" fontId="0" fillId="3" borderId="1" pivotButton="0" quotePrefix="0" xfId="0"/>
    <xf numFmtId="4" fontId="0" fillId="3" borderId="1" pivotButton="0" quotePrefix="0" xfId="0"/>
    <xf numFmtId="164" fontId="0" fillId="3" borderId="1" pivotButton="0" quotePrefix="0" xfId="0"/>
    <xf numFmtId="165" fontId="0" fillId="0" borderId="1" pivotButton="0" quotePrefix="0" xfId="0"/>
    <xf numFmtId="4" fontId="0" fillId="0" borderId="1" pivotButton="0" quotePrefix="0" xfId="0"/>
    <xf numFmtId="0" fontId="3" fillId="0" borderId="0" pivotButton="0" quotePrefix="0" xfId="0"/>
    <xf numFmtId="4" fontId="3" fillId="0" borderId="0" pivotButton="0" quotePrefix="0" xfId="0"/>
    <xf numFmtId="0" fontId="0" fillId="3" borderId="0" applyAlignment="1" pivotButton="0" quotePrefix="0" xfId="0">
      <alignment horizontal="right" vertical="top" wrapText="1"/>
    </xf>
    <xf numFmtId="0" fontId="4" fillId="0" borderId="0" pivotButton="0" quotePrefix="0" xfId="0"/>
    <xf numFmtId="0" fontId="5" fillId="2" borderId="0" pivotButton="0" quotePrefix="0" xfId="0"/>
    <xf numFmtId="0" fontId="5" fillId="2" borderId="0" applyAlignment="1" pivotButton="0" quotePrefix="0" xfId="0">
      <alignment horizontal="right"/>
    </xf>
    <xf numFmtId="0" fontId="0" fillId="3" borderId="0" pivotButton="0" quotePrefix="0" xfId="0"/>
    <xf numFmtId="165" fontId="0" fillId="3" borderId="0" pivotButton="0" quotePrefix="0" xfId="0"/>
    <xf numFmtId="2" fontId="3" fillId="0" borderId="0" pivotButton="0" quotePrefix="0" xfId="0"/>
    <xf numFmtId="165" fontId="0" fillId="3" borderId="1" pivotButton="0" quotePrefix="0" xfId="0"/>
    <xf numFmtId="2" fontId="0" fillId="0" borderId="1" pivotButton="0" quotePrefix="0" xfId="0"/>
    <xf numFmtId="166" fontId="0" fillId="0" borderId="1" pivotButton="0" quotePrefix="0" xfId="0"/>
    <xf numFmtId="166" fontId="3" fillId="0" borderId="0" pivotButton="0" quotePrefix="0" xfId="0"/>
    <xf numFmtId="0" fontId="0" fillId="3" borderId="1" applyProtection="1" pivotButton="0" quotePrefix="0" xfId="0">
      <protection locked="0" hidden="0"/>
    </xf>
    <xf numFmtId="4" fontId="0" fillId="3" borderId="1" applyProtection="1" pivotButton="0" quotePrefix="0" xfId="0">
      <protection locked="0" hidden="0"/>
    </xf>
    <xf numFmtId="164" fontId="0" fillId="3" borderId="1" applyProtection="1" pivotButton="0" quotePrefix="0" xfId="0">
      <protection locked="0" hidden="0"/>
    </xf>
    <xf numFmtId="0" fontId="0" fillId="3" borderId="0" applyAlignment="1" applyProtection="1" pivotButton="0" quotePrefix="0" xfId="0">
      <alignment horizontal="right" vertical="top" wrapText="1"/>
      <protection locked="0" hidden="0"/>
    </xf>
    <xf numFmtId="0" fontId="0" fillId="3" borderId="0" applyProtection="1" pivotButton="0" quotePrefix="0" xfId="0">
      <protection locked="0" hidden="0"/>
    </xf>
    <xf numFmtId="165" fontId="0" fillId="3" borderId="0" applyProtection="1" pivotButton="0" quotePrefix="0" xfId="0">
      <protection locked="0" hidden="0"/>
    </xf>
    <xf numFmtId="0" fontId="3" fillId="0" borderId="0" applyAlignment="1" pivotButton="0" quotePrefix="0" xfId="0">
      <alignment horizontal="right" vertical="center"/>
    </xf>
    <xf numFmtId="9" fontId="3" fillId="3" borderId="1" applyAlignment="1" applyProtection="1" pivotButton="0" quotePrefix="0" xfId="0">
      <alignment horizontal="center" vertical="center"/>
      <protection locked="0" hidden="0"/>
    </xf>
    <xf numFmtId="0" fontId="3" fillId="0" borderId="0" applyAlignment="1" pivotButton="0" quotePrefix="0" xfId="0">
      <alignment horizontal="center" vertical="center"/>
    </xf>
    <xf numFmtId="165" fontId="3" fillId="3" borderId="1" applyAlignment="1" applyProtection="1" pivotButton="0" quotePrefix="0" xfId="0">
      <alignment horizontal="center" vertical="center"/>
      <protection locked="0" hidden="0"/>
    </xf>
    <xf numFmtId="0" fontId="3" fillId="0" borderId="0" applyAlignment="1" pivotButton="0" quotePrefix="0" xfId="0">
      <alignment horizontal="left" vertical="center"/>
    </xf>
    <xf numFmtId="165" fontId="0" fillId="3" borderId="1" applyProtection="1" pivotButton="0" quotePrefix="0" xfId="0">
      <protection locked="0" hidden="0"/>
    </xf>
  </cellXfs>
  <cellStyles count="1">
    <cellStyle name="Normal" xfId="0" builtinId="0" hidden="0"/>
  </cellStyles>
  <dxfs count="3">
    <dxf>
      <font>
        <b val="1"/>
      </font>
      <fill>
        <patternFill patternType="solid">
          <fgColor rgb="00F4CFC7"/>
          <bgColor rgb="00F4CFC7"/>
        </patternFill>
      </fill>
    </dxf>
    <dxf>
      <font>
        <b val="1"/>
      </font>
      <fill>
        <patternFill patternType="solid">
          <fgColor rgb="00F6E0B5"/>
          <bgColor rgb="00F6E0B5"/>
        </patternFill>
      </fill>
    </dxf>
    <dxf>
      <font>
        <color rgb="006B645B"/>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6"/>
  <sheetViews>
    <sheetView workbookViewId="0">
      <selection activeCell="A1" sqref="A1"/>
    </sheetView>
  </sheetViews>
  <sheetFormatPr baseColWidth="8" defaultRowHeight="15"/>
  <cols>
    <col width="110" customWidth="1" min="1" max="1"/>
  </cols>
  <sheetData>
    <row r="1">
      <c r="A1" s="1" t="inlineStr">
        <is>
          <t>Bar inventory spreadsheet (liquor inventory sheet)</t>
        </is>
      </c>
    </row>
    <row r="2">
      <c r="A2" s="2" t="inlineStr">
        <is>
          <t>From Jery: jery.ai/tools/bar-inventory-spreadsheet. Free to use and change.</t>
        </is>
      </c>
    </row>
    <row r="3">
      <c r="A3" s="3" t="n"/>
    </row>
    <row r="4">
      <c r="A4" s="4" t="inlineStr">
        <is>
          <t>This Read me and six working tabs</t>
        </is>
      </c>
    </row>
    <row r="5">
      <c r="A5" s="3" t="inlineStr">
        <is>
          <t>My count: your inventory count sheet. One row per product per place, in the order you walk the bar. Type full bottles and the open bottle in tenths; Count and Value fill in.</t>
        </is>
      </c>
    </row>
    <row r="6">
      <c r="A6" s="3" t="inlineStr">
        <is>
          <t>My sales to bottles: drinks down the side with how many you sold, products across the top with how much each spec pours of them in ml. The bottom row turns that into bottles sold of each product.</t>
        </is>
      </c>
    </row>
    <row r="7">
      <c r="A7" s="3" t="inlineStr">
        <is>
          <t>My usage: one row per product and size. This count comes from My count and Sold from My sales to bottles. Type the last count, what was delivered, anything made in house (batches), what went into batches, what you sent to another bar or the kitchen (Transfers out) and any waste or comps you logged. Check flags the rows to look at.</t>
        </is>
      </c>
    </row>
    <row r="8">
      <c r="A8" s="3" t="inlineStr">
        <is>
          <t>Marlowe count, Marlowe sales to bottles and Marlowe usage: the same three tabs filled in with the Marlowe, the sample bar in Jery's guides, for its counts of Sep 13 and Sep 27. Check the sums, then use your own tabs.</t>
        </is>
      </c>
    </row>
    <row r="9">
      <c r="A9" s="3" t="n"/>
    </row>
    <row r="10">
      <c r="A10" s="4" t="inlineStr">
        <is>
          <t>Counting</t>
        </is>
      </c>
    </row>
    <row r="11">
      <c r="A11" s="3" t="inlineStr">
        <is>
          <t>Count when the bar is closed, at the same time each count, in the same order. Type in the yellow cells; the rest of the sheet works itself out.</t>
        </is>
      </c>
    </row>
    <row r="12">
      <c r="A12" s="3" t="inlineStr">
        <is>
          <t>Open bottles: estimate the liquid in tenths of the bottle (0.1 to 0.9). Mind the shoulder and neck: a tenth near the top of the bottle takes up more height than a tenth in the body, so a bottle filled to half its height holds more than half.</t>
        </is>
      </c>
    </row>
    <row r="13">
      <c r="A13" s="3" t="inlineStr">
        <is>
          <t>Kegs: weigh them. (what it weighs − an empty keg) ÷ (a full keg − an empty keg) gives the fraction. Weigh one empty and one full once and write both down.</t>
        </is>
      </c>
    </row>
    <row r="14">
      <c r="A14" s="3" t="inlineStr">
        <is>
          <t>Cost per unit: what you paid for the bottle or keg on the last invoice, before tax, in your own currency.</t>
        </is>
      </c>
    </row>
    <row r="15">
      <c r="A15" s="3" t="n"/>
    </row>
    <row r="16">
      <c r="A16" s="4" t="inlineStr">
        <is>
          <t>Usage and variance</t>
        </is>
      </c>
    </row>
    <row r="17">
      <c r="A17" s="3" t="inlineStr">
        <is>
          <t>Used = last count + received + made in house − this count.</t>
        </is>
      </c>
    </row>
    <row r="18">
      <c r="A18" s="3" t="inlineStr">
        <is>
          <t>Sold (from sales): drinks sold × the ml each spec pours of the product, turned into bottles. A drink built on an unbottled house batch (the Marlowe's Old Fashioned pours a batch of bourbon and syrup) counts the bourbon inside it. A bottled batch (the Freezer Martini) is its own product, and the gin that goes into it goes in Into house batches.</t>
        </is>
      </c>
    </row>
    <row r="19">
      <c r="A19" s="3" t="inlineStr">
        <is>
          <t>Unaccounted = used − sold − into house batches − transfers out − waste and comps logged. Bottles in from another bar go in Received.</t>
        </is>
      </c>
    </row>
    <row r="20">
      <c r="A20" s="3" t="inlineStr">
        <is>
          <t>Check: Large means unaccounted is at least 2% of used and at least half a bottle. Look into those first. Small is counting in tenths. Change both limits at the top right of My usage.</t>
        </is>
      </c>
    </row>
    <row r="21">
      <c r="A21" s="3" t="inlineStr">
        <is>
          <t>Negative means more was sold than used: a count, a delivery or a sales figure is wrong. No match: the product or size is written differently on My count ('750 ml' and '750ml' don't match). Listed twice: the same product and size are on two rows of My usage. Count missing: Last count is blank, or a row for the product on My count has no count yet. A blank is never read as 0: type 0 when there is none.</t>
        </is>
      </c>
    </row>
    <row r="22">
      <c r="A22" s="3" t="inlineStr">
        <is>
          <t>Cost of stock used counts each batch once and leaves out transfers. Its total is the cost of everything on the sheet: divided by sales, it is the pour cost of those products. If your citrus, syrups and coffee aren't counted, that runs below your full recipe cost.</t>
        </is>
      </c>
    </row>
    <row r="23">
      <c r="A23" s="3" t="inlineStr">
        <is>
          <t>Unbottled batch left over at the count: the spirit in it is still on hand. Give it a count row under that spirit, in bottles (at the Marlowe, every 67.5 ml of Old Fashioned batch holds 60 ml of bourbon), or it shows as unaccounted. Count each batch one way only: as its own product or as the spirit inside it, never both.</t>
        </is>
      </c>
    </row>
    <row r="24">
      <c r="A24" s="3" t="n"/>
    </row>
    <row r="25">
      <c r="A25" s="4" t="inlineStr">
        <is>
          <t>Yellow cells and locked cells</t>
        </is>
      </c>
    </row>
    <row r="26">
      <c r="A26" s="3" t="inlineStr">
        <is>
          <t>Type only in the yellow cells. Every other cell is a formula or a label, locked so it can't be typed over by mistake.</t>
        </is>
      </c>
    </row>
    <row r="27">
      <c r="A27" s="3" t="inlineStr">
        <is>
          <t>To change a locked cell: Review &gt; Unprotect Sheet. There's no password. Review &gt; Protect Sheet locks it again.</t>
        </is>
      </c>
    </row>
    <row r="28">
      <c r="A28" s="3" t="inlineStr">
        <is>
          <t>The arrows in the header rows filter. To sort or add rows, unprotect first, and copy a whole row when you add one so its formulas come along.</t>
        </is>
      </c>
    </row>
    <row r="29">
      <c r="A29" s="3" t="n"/>
    </row>
    <row r="30">
      <c r="A30" s="4" t="inlineStr">
        <is>
          <t>The next count</t>
        </is>
      </c>
    </row>
    <row r="31">
      <c r="A31" s="3" t="inlineStr">
        <is>
          <t>1. Save a copy of the file with the count date in its name. It keeps this count.</t>
        </is>
      </c>
    </row>
    <row r="32">
      <c r="A32" s="3" t="inlineStr">
        <is>
          <t>2. On My usage, copy This count and paste it onto Last count as values (Paste Special &gt; Values). #REF! means it went in as formulas: undo and paste values.</t>
        </is>
      </c>
    </row>
    <row r="33">
      <c r="A33" s="3" t="inlineStr">
        <is>
          <t>3. Clear the yellow cells of the period: Full and Open on My count, Received to Waste and comps logged on My usage, and Sold on My sales to bottles.</t>
        </is>
      </c>
    </row>
    <row r="34">
      <c r="A34" s="3" t="n"/>
    </row>
    <row r="35">
      <c r="A35" s="4" t="inlineStr">
        <is>
          <t>Ordering</t>
        </is>
      </c>
    </row>
    <row r="36">
      <c r="A36" s="3" t="inlineStr">
        <is>
          <t>Divide Used by the weeks between counts for the average week the par sheet asks for. Free par sheet: jery.ai/learn/par-levels.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K154"/>
  <sheetViews>
    <sheetView zoomScale="110" workbookViewId="0">
      <pane xSplit="4" ySplit="3" topLeftCell="E4"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4" customWidth="1" min="2" max="2"/>
    <col width="30" customWidth="1" min="3" max="3"/>
    <col width="30" customWidth="1" min="4" max="4"/>
    <col width="9" customWidth="1" min="5" max="5"/>
    <col width="8" customWidth="1" min="6" max="6"/>
    <col width="12" customWidth="1" min="7" max="7"/>
    <col width="8" customWidth="1" min="8" max="8"/>
    <col width="10" customWidth="1" min="9" max="9"/>
    <col width="9" customWidth="1" min="10" max="10"/>
    <col width="12" customWidth="1" min="11" max="11"/>
  </cols>
  <sheetData>
    <row r="1">
      <c r="A1" s="5" t="inlineStr">
        <is>
          <t>My count</t>
        </is>
      </c>
    </row>
    <row r="2" ht="30" customHeight="1">
      <c r="A2" s="6" t="inlineStr">
        <is>
          <t>Type in the yellow cells. Count full bottles, then the open one in tenths (a bottle a little over half full is 0.6). A product kept in two places gets a row in each.</t>
        </is>
      </c>
    </row>
    <row r="3" ht="46" customHeight="1">
      <c r="A3" s="7" t="inlineStr">
        <is>
          <t>#</t>
        </is>
      </c>
      <c r="B3" s="7" t="inlineStr">
        <is>
          <t>Area</t>
        </is>
      </c>
      <c r="C3" s="7" t="inlineStr">
        <is>
          <t>Shelf</t>
        </is>
      </c>
      <c r="D3" s="7" t="inlineStr">
        <is>
          <t>Product</t>
        </is>
      </c>
      <c r="E3" s="7" t="inlineStr">
        <is>
          <t>Size</t>
        </is>
      </c>
      <c r="F3" s="7" t="inlineStr">
        <is>
          <t>Unit</t>
        </is>
      </c>
      <c r="G3" s="8" t="inlineStr">
        <is>
          <t>Cost per unit</t>
        </is>
      </c>
      <c r="H3" s="8" t="inlineStr">
        <is>
          <t>Full</t>
        </is>
      </c>
      <c r="I3" s="8" t="inlineStr">
        <is>
          <t>Open (tenths)</t>
        </is>
      </c>
      <c r="J3" s="8" t="inlineStr">
        <is>
          <t>Count</t>
        </is>
      </c>
      <c r="K3" s="8" t="inlineStr">
        <is>
          <t>Value</t>
        </is>
      </c>
    </row>
    <row r="4">
      <c r="A4" s="9" t="n">
        <v>1</v>
      </c>
      <c r="B4" s="28" t="n"/>
      <c r="C4" s="28" t="n"/>
      <c r="D4" s="28" t="n"/>
      <c r="E4" s="28" t="n"/>
      <c r="F4" s="28" t="n"/>
      <c r="G4" s="29" t="n"/>
      <c r="H4" s="28" t="n"/>
      <c r="I4" s="30" t="n"/>
      <c r="J4" s="13">
        <f>IF(OR(D4="",AND(H4="",I4="")),"",N(H4)+N(I4))</f>
        <v/>
      </c>
      <c r="K4" s="14">
        <f>IF(OR(D4="",J4="",G4=""),"",J4*G4)</f>
        <v/>
      </c>
    </row>
    <row r="5">
      <c r="A5" s="9" t="n">
        <v>2</v>
      </c>
      <c r="B5" s="28" t="n"/>
      <c r="C5" s="28" t="n"/>
      <c r="D5" s="28" t="n"/>
      <c r="E5" s="28" t="n"/>
      <c r="F5" s="28" t="n"/>
      <c r="G5" s="29" t="n"/>
      <c r="H5" s="28" t="n"/>
      <c r="I5" s="30" t="n"/>
      <c r="J5" s="13">
        <f>IF(OR(D5="",AND(H5="",I5="")),"",N(H5)+N(I5))</f>
        <v/>
      </c>
      <c r="K5" s="14">
        <f>IF(OR(D5="",J5="",G5=""),"",J5*G5)</f>
        <v/>
      </c>
    </row>
    <row r="6">
      <c r="A6" s="9" t="n">
        <v>3</v>
      </c>
      <c r="B6" s="28" t="n"/>
      <c r="C6" s="28" t="n"/>
      <c r="D6" s="28" t="n"/>
      <c r="E6" s="28" t="n"/>
      <c r="F6" s="28" t="n"/>
      <c r="G6" s="29" t="n"/>
      <c r="H6" s="28" t="n"/>
      <c r="I6" s="30" t="n"/>
      <c r="J6" s="13">
        <f>IF(OR(D6="",AND(H6="",I6="")),"",N(H6)+N(I6))</f>
        <v/>
      </c>
      <c r="K6" s="14">
        <f>IF(OR(D6="",J6="",G6=""),"",J6*G6)</f>
        <v/>
      </c>
    </row>
    <row r="7">
      <c r="A7" s="9" t="n">
        <v>4</v>
      </c>
      <c r="B7" s="28" t="n"/>
      <c r="C7" s="28" t="n"/>
      <c r="D7" s="28" t="n"/>
      <c r="E7" s="28" t="n"/>
      <c r="F7" s="28" t="n"/>
      <c r="G7" s="29" t="n"/>
      <c r="H7" s="28" t="n"/>
      <c r="I7" s="30" t="n"/>
      <c r="J7" s="13">
        <f>IF(OR(D7="",AND(H7="",I7="")),"",N(H7)+N(I7))</f>
        <v/>
      </c>
      <c r="K7" s="14">
        <f>IF(OR(D7="",J7="",G7=""),"",J7*G7)</f>
        <v/>
      </c>
    </row>
    <row r="8">
      <c r="A8" s="9" t="n">
        <v>5</v>
      </c>
      <c r="B8" s="28" t="n"/>
      <c r="C8" s="28" t="n"/>
      <c r="D8" s="28" t="n"/>
      <c r="E8" s="28" t="n"/>
      <c r="F8" s="28" t="n"/>
      <c r="G8" s="29" t="n"/>
      <c r="H8" s="28" t="n"/>
      <c r="I8" s="30" t="n"/>
      <c r="J8" s="13">
        <f>IF(OR(D8="",AND(H8="",I8="")),"",N(H8)+N(I8))</f>
        <v/>
      </c>
      <c r="K8" s="14">
        <f>IF(OR(D8="",J8="",G8=""),"",J8*G8)</f>
        <v/>
      </c>
    </row>
    <row r="9">
      <c r="A9" s="9" t="n">
        <v>6</v>
      </c>
      <c r="B9" s="28" t="n"/>
      <c r="C9" s="28" t="n"/>
      <c r="D9" s="28" t="n"/>
      <c r="E9" s="28" t="n"/>
      <c r="F9" s="28" t="n"/>
      <c r="G9" s="29" t="n"/>
      <c r="H9" s="28" t="n"/>
      <c r="I9" s="30" t="n"/>
      <c r="J9" s="13">
        <f>IF(OR(D9="",AND(H9="",I9="")),"",N(H9)+N(I9))</f>
        <v/>
      </c>
      <c r="K9" s="14">
        <f>IF(OR(D9="",J9="",G9=""),"",J9*G9)</f>
        <v/>
      </c>
    </row>
    <row r="10">
      <c r="A10" s="9" t="n">
        <v>7</v>
      </c>
      <c r="B10" s="28" t="n"/>
      <c r="C10" s="28" t="n"/>
      <c r="D10" s="28" t="n"/>
      <c r="E10" s="28" t="n"/>
      <c r="F10" s="28" t="n"/>
      <c r="G10" s="29" t="n"/>
      <c r="H10" s="28" t="n"/>
      <c r="I10" s="30" t="n"/>
      <c r="J10" s="13">
        <f>IF(OR(D10="",AND(H10="",I10="")),"",N(H10)+N(I10))</f>
        <v/>
      </c>
      <c r="K10" s="14">
        <f>IF(OR(D10="",J10="",G10=""),"",J10*G10)</f>
        <v/>
      </c>
    </row>
    <row r="11">
      <c r="A11" s="9" t="n">
        <v>8</v>
      </c>
      <c r="B11" s="28" t="n"/>
      <c r="C11" s="28" t="n"/>
      <c r="D11" s="28" t="n"/>
      <c r="E11" s="28" t="n"/>
      <c r="F11" s="28" t="n"/>
      <c r="G11" s="29" t="n"/>
      <c r="H11" s="28" t="n"/>
      <c r="I11" s="30" t="n"/>
      <c r="J11" s="13">
        <f>IF(OR(D11="",AND(H11="",I11="")),"",N(H11)+N(I11))</f>
        <v/>
      </c>
      <c r="K11" s="14">
        <f>IF(OR(D11="",J11="",G11=""),"",J11*G11)</f>
        <v/>
      </c>
    </row>
    <row r="12">
      <c r="A12" s="9" t="n">
        <v>9</v>
      </c>
      <c r="B12" s="28" t="n"/>
      <c r="C12" s="28" t="n"/>
      <c r="D12" s="28" t="n"/>
      <c r="E12" s="28" t="n"/>
      <c r="F12" s="28" t="n"/>
      <c r="G12" s="29" t="n"/>
      <c r="H12" s="28" t="n"/>
      <c r="I12" s="30" t="n"/>
      <c r="J12" s="13">
        <f>IF(OR(D12="",AND(H12="",I12="")),"",N(H12)+N(I12))</f>
        <v/>
      </c>
      <c r="K12" s="14">
        <f>IF(OR(D12="",J12="",G12=""),"",J12*G12)</f>
        <v/>
      </c>
    </row>
    <row r="13">
      <c r="A13" s="9" t="n">
        <v>10</v>
      </c>
      <c r="B13" s="28" t="n"/>
      <c r="C13" s="28" t="n"/>
      <c r="D13" s="28" t="n"/>
      <c r="E13" s="28" t="n"/>
      <c r="F13" s="28" t="n"/>
      <c r="G13" s="29" t="n"/>
      <c r="H13" s="28" t="n"/>
      <c r="I13" s="30" t="n"/>
      <c r="J13" s="13">
        <f>IF(OR(D13="",AND(H13="",I13="")),"",N(H13)+N(I13))</f>
        <v/>
      </c>
      <c r="K13" s="14">
        <f>IF(OR(D13="",J13="",G13=""),"",J13*G13)</f>
        <v/>
      </c>
    </row>
    <row r="14">
      <c r="A14" s="9" t="n">
        <v>11</v>
      </c>
      <c r="B14" s="28" t="n"/>
      <c r="C14" s="28" t="n"/>
      <c r="D14" s="28" t="n"/>
      <c r="E14" s="28" t="n"/>
      <c r="F14" s="28" t="n"/>
      <c r="G14" s="29" t="n"/>
      <c r="H14" s="28" t="n"/>
      <c r="I14" s="30" t="n"/>
      <c r="J14" s="13">
        <f>IF(OR(D14="",AND(H14="",I14="")),"",N(H14)+N(I14))</f>
        <v/>
      </c>
      <c r="K14" s="14">
        <f>IF(OR(D14="",J14="",G14=""),"",J14*G14)</f>
        <v/>
      </c>
    </row>
    <row r="15">
      <c r="A15" s="9" t="n">
        <v>12</v>
      </c>
      <c r="B15" s="28" t="n"/>
      <c r="C15" s="28" t="n"/>
      <c r="D15" s="28" t="n"/>
      <c r="E15" s="28" t="n"/>
      <c r="F15" s="28" t="n"/>
      <c r="G15" s="29" t="n"/>
      <c r="H15" s="28" t="n"/>
      <c r="I15" s="30" t="n"/>
      <c r="J15" s="13">
        <f>IF(OR(D15="",AND(H15="",I15="")),"",N(H15)+N(I15))</f>
        <v/>
      </c>
      <c r="K15" s="14">
        <f>IF(OR(D15="",J15="",G15=""),"",J15*G15)</f>
        <v/>
      </c>
    </row>
    <row r="16">
      <c r="A16" s="9" t="n">
        <v>13</v>
      </c>
      <c r="B16" s="28" t="n"/>
      <c r="C16" s="28" t="n"/>
      <c r="D16" s="28" t="n"/>
      <c r="E16" s="28" t="n"/>
      <c r="F16" s="28" t="n"/>
      <c r="G16" s="29" t="n"/>
      <c r="H16" s="28" t="n"/>
      <c r="I16" s="30" t="n"/>
      <c r="J16" s="13">
        <f>IF(OR(D16="",AND(H16="",I16="")),"",N(H16)+N(I16))</f>
        <v/>
      </c>
      <c r="K16" s="14">
        <f>IF(OR(D16="",J16="",G16=""),"",J16*G16)</f>
        <v/>
      </c>
    </row>
    <row r="17">
      <c r="A17" s="9" t="n">
        <v>14</v>
      </c>
      <c r="B17" s="28" t="n"/>
      <c r="C17" s="28" t="n"/>
      <c r="D17" s="28" t="n"/>
      <c r="E17" s="28" t="n"/>
      <c r="F17" s="28" t="n"/>
      <c r="G17" s="29" t="n"/>
      <c r="H17" s="28" t="n"/>
      <c r="I17" s="30" t="n"/>
      <c r="J17" s="13">
        <f>IF(OR(D17="",AND(H17="",I17="")),"",N(H17)+N(I17))</f>
        <v/>
      </c>
      <c r="K17" s="14">
        <f>IF(OR(D17="",J17="",G17=""),"",J17*G17)</f>
        <v/>
      </c>
    </row>
    <row r="18">
      <c r="A18" s="9" t="n">
        <v>15</v>
      </c>
      <c r="B18" s="28" t="n"/>
      <c r="C18" s="28" t="n"/>
      <c r="D18" s="28" t="n"/>
      <c r="E18" s="28" t="n"/>
      <c r="F18" s="28" t="n"/>
      <c r="G18" s="29" t="n"/>
      <c r="H18" s="28" t="n"/>
      <c r="I18" s="30" t="n"/>
      <c r="J18" s="13">
        <f>IF(OR(D18="",AND(H18="",I18="")),"",N(H18)+N(I18))</f>
        <v/>
      </c>
      <c r="K18" s="14">
        <f>IF(OR(D18="",J18="",G18=""),"",J18*G18)</f>
        <v/>
      </c>
    </row>
    <row r="19">
      <c r="A19" s="9" t="n">
        <v>16</v>
      </c>
      <c r="B19" s="28" t="n"/>
      <c r="C19" s="28" t="n"/>
      <c r="D19" s="28" t="n"/>
      <c r="E19" s="28" t="n"/>
      <c r="F19" s="28" t="n"/>
      <c r="G19" s="29" t="n"/>
      <c r="H19" s="28" t="n"/>
      <c r="I19" s="30" t="n"/>
      <c r="J19" s="13">
        <f>IF(OR(D19="",AND(H19="",I19="")),"",N(H19)+N(I19))</f>
        <v/>
      </c>
      <c r="K19" s="14">
        <f>IF(OR(D19="",J19="",G19=""),"",J19*G19)</f>
        <v/>
      </c>
    </row>
    <row r="20">
      <c r="A20" s="9" t="n">
        <v>17</v>
      </c>
      <c r="B20" s="28" t="n"/>
      <c r="C20" s="28" t="n"/>
      <c r="D20" s="28" t="n"/>
      <c r="E20" s="28" t="n"/>
      <c r="F20" s="28" t="n"/>
      <c r="G20" s="29" t="n"/>
      <c r="H20" s="28" t="n"/>
      <c r="I20" s="30" t="n"/>
      <c r="J20" s="13">
        <f>IF(OR(D20="",AND(H20="",I20="")),"",N(H20)+N(I20))</f>
        <v/>
      </c>
      <c r="K20" s="14">
        <f>IF(OR(D20="",J20="",G20=""),"",J20*G20)</f>
        <v/>
      </c>
    </row>
    <row r="21">
      <c r="A21" s="9" t="n">
        <v>18</v>
      </c>
      <c r="B21" s="28" t="n"/>
      <c r="C21" s="28" t="n"/>
      <c r="D21" s="28" t="n"/>
      <c r="E21" s="28" t="n"/>
      <c r="F21" s="28" t="n"/>
      <c r="G21" s="29" t="n"/>
      <c r="H21" s="28" t="n"/>
      <c r="I21" s="30" t="n"/>
      <c r="J21" s="13">
        <f>IF(OR(D21="",AND(H21="",I21="")),"",N(H21)+N(I21))</f>
        <v/>
      </c>
      <c r="K21" s="14">
        <f>IF(OR(D21="",J21="",G21=""),"",J21*G21)</f>
        <v/>
      </c>
    </row>
    <row r="22">
      <c r="A22" s="9" t="n">
        <v>19</v>
      </c>
      <c r="B22" s="28" t="n"/>
      <c r="C22" s="28" t="n"/>
      <c r="D22" s="28" t="n"/>
      <c r="E22" s="28" t="n"/>
      <c r="F22" s="28" t="n"/>
      <c r="G22" s="29" t="n"/>
      <c r="H22" s="28" t="n"/>
      <c r="I22" s="30" t="n"/>
      <c r="J22" s="13">
        <f>IF(OR(D22="",AND(H22="",I22="")),"",N(H22)+N(I22))</f>
        <v/>
      </c>
      <c r="K22" s="14">
        <f>IF(OR(D22="",J22="",G22=""),"",J22*G22)</f>
        <v/>
      </c>
    </row>
    <row r="23">
      <c r="A23" s="9" t="n">
        <v>20</v>
      </c>
      <c r="B23" s="28" t="n"/>
      <c r="C23" s="28" t="n"/>
      <c r="D23" s="28" t="n"/>
      <c r="E23" s="28" t="n"/>
      <c r="F23" s="28" t="n"/>
      <c r="G23" s="29" t="n"/>
      <c r="H23" s="28" t="n"/>
      <c r="I23" s="30" t="n"/>
      <c r="J23" s="13">
        <f>IF(OR(D23="",AND(H23="",I23="")),"",N(H23)+N(I23))</f>
        <v/>
      </c>
      <c r="K23" s="14">
        <f>IF(OR(D23="",J23="",G23=""),"",J23*G23)</f>
        <v/>
      </c>
    </row>
    <row r="24">
      <c r="A24" s="9" t="n">
        <v>21</v>
      </c>
      <c r="B24" s="28" t="n"/>
      <c r="C24" s="28" t="n"/>
      <c r="D24" s="28" t="n"/>
      <c r="E24" s="28" t="n"/>
      <c r="F24" s="28" t="n"/>
      <c r="G24" s="29" t="n"/>
      <c r="H24" s="28" t="n"/>
      <c r="I24" s="30" t="n"/>
      <c r="J24" s="13">
        <f>IF(OR(D24="",AND(H24="",I24="")),"",N(H24)+N(I24))</f>
        <v/>
      </c>
      <c r="K24" s="14">
        <f>IF(OR(D24="",J24="",G24=""),"",J24*G24)</f>
        <v/>
      </c>
    </row>
    <row r="25">
      <c r="A25" s="9" t="n">
        <v>22</v>
      </c>
      <c r="B25" s="28" t="n"/>
      <c r="C25" s="28" t="n"/>
      <c r="D25" s="28" t="n"/>
      <c r="E25" s="28" t="n"/>
      <c r="F25" s="28" t="n"/>
      <c r="G25" s="29" t="n"/>
      <c r="H25" s="28" t="n"/>
      <c r="I25" s="30" t="n"/>
      <c r="J25" s="13">
        <f>IF(OR(D25="",AND(H25="",I25="")),"",N(H25)+N(I25))</f>
        <v/>
      </c>
      <c r="K25" s="14">
        <f>IF(OR(D25="",J25="",G25=""),"",J25*G25)</f>
        <v/>
      </c>
    </row>
    <row r="26">
      <c r="A26" s="9" t="n">
        <v>23</v>
      </c>
      <c r="B26" s="28" t="n"/>
      <c r="C26" s="28" t="n"/>
      <c r="D26" s="28" t="n"/>
      <c r="E26" s="28" t="n"/>
      <c r="F26" s="28" t="n"/>
      <c r="G26" s="29" t="n"/>
      <c r="H26" s="28" t="n"/>
      <c r="I26" s="30" t="n"/>
      <c r="J26" s="13">
        <f>IF(OR(D26="",AND(H26="",I26="")),"",N(H26)+N(I26))</f>
        <v/>
      </c>
      <c r="K26" s="14">
        <f>IF(OR(D26="",J26="",G26=""),"",J26*G26)</f>
        <v/>
      </c>
    </row>
    <row r="27">
      <c r="A27" s="9" t="n">
        <v>24</v>
      </c>
      <c r="B27" s="28" t="n"/>
      <c r="C27" s="28" t="n"/>
      <c r="D27" s="28" t="n"/>
      <c r="E27" s="28" t="n"/>
      <c r="F27" s="28" t="n"/>
      <c r="G27" s="29" t="n"/>
      <c r="H27" s="28" t="n"/>
      <c r="I27" s="30" t="n"/>
      <c r="J27" s="13">
        <f>IF(OR(D27="",AND(H27="",I27="")),"",N(H27)+N(I27))</f>
        <v/>
      </c>
      <c r="K27" s="14">
        <f>IF(OR(D27="",J27="",G27=""),"",J27*G27)</f>
        <v/>
      </c>
    </row>
    <row r="28">
      <c r="A28" s="9" t="n">
        <v>25</v>
      </c>
      <c r="B28" s="28" t="n"/>
      <c r="C28" s="28" t="n"/>
      <c r="D28" s="28" t="n"/>
      <c r="E28" s="28" t="n"/>
      <c r="F28" s="28" t="n"/>
      <c r="G28" s="29" t="n"/>
      <c r="H28" s="28" t="n"/>
      <c r="I28" s="30" t="n"/>
      <c r="J28" s="13">
        <f>IF(OR(D28="",AND(H28="",I28="")),"",N(H28)+N(I28))</f>
        <v/>
      </c>
      <c r="K28" s="14">
        <f>IF(OR(D28="",J28="",G28=""),"",J28*G28)</f>
        <v/>
      </c>
    </row>
    <row r="29">
      <c r="A29" s="9" t="n">
        <v>26</v>
      </c>
      <c r="B29" s="28" t="n"/>
      <c r="C29" s="28" t="n"/>
      <c r="D29" s="28" t="n"/>
      <c r="E29" s="28" t="n"/>
      <c r="F29" s="28" t="n"/>
      <c r="G29" s="29" t="n"/>
      <c r="H29" s="28" t="n"/>
      <c r="I29" s="30" t="n"/>
      <c r="J29" s="13">
        <f>IF(OR(D29="",AND(H29="",I29="")),"",N(H29)+N(I29))</f>
        <v/>
      </c>
      <c r="K29" s="14">
        <f>IF(OR(D29="",J29="",G29=""),"",J29*G29)</f>
        <v/>
      </c>
    </row>
    <row r="30">
      <c r="A30" s="9" t="n">
        <v>27</v>
      </c>
      <c r="B30" s="28" t="n"/>
      <c r="C30" s="28" t="n"/>
      <c r="D30" s="28" t="n"/>
      <c r="E30" s="28" t="n"/>
      <c r="F30" s="28" t="n"/>
      <c r="G30" s="29" t="n"/>
      <c r="H30" s="28" t="n"/>
      <c r="I30" s="30" t="n"/>
      <c r="J30" s="13">
        <f>IF(OR(D30="",AND(H30="",I30="")),"",N(H30)+N(I30))</f>
        <v/>
      </c>
      <c r="K30" s="14">
        <f>IF(OR(D30="",J30="",G30=""),"",J30*G30)</f>
        <v/>
      </c>
    </row>
    <row r="31">
      <c r="A31" s="9" t="n">
        <v>28</v>
      </c>
      <c r="B31" s="28" t="n"/>
      <c r="C31" s="28" t="n"/>
      <c r="D31" s="28" t="n"/>
      <c r="E31" s="28" t="n"/>
      <c r="F31" s="28" t="n"/>
      <c r="G31" s="29" t="n"/>
      <c r="H31" s="28" t="n"/>
      <c r="I31" s="30" t="n"/>
      <c r="J31" s="13">
        <f>IF(OR(D31="",AND(H31="",I31="")),"",N(H31)+N(I31))</f>
        <v/>
      </c>
      <c r="K31" s="14">
        <f>IF(OR(D31="",J31="",G31=""),"",J31*G31)</f>
        <v/>
      </c>
    </row>
    <row r="32">
      <c r="A32" s="9" t="n">
        <v>29</v>
      </c>
      <c r="B32" s="28" t="n"/>
      <c r="C32" s="28" t="n"/>
      <c r="D32" s="28" t="n"/>
      <c r="E32" s="28" t="n"/>
      <c r="F32" s="28" t="n"/>
      <c r="G32" s="29" t="n"/>
      <c r="H32" s="28" t="n"/>
      <c r="I32" s="30" t="n"/>
      <c r="J32" s="13">
        <f>IF(OR(D32="",AND(H32="",I32="")),"",N(H32)+N(I32))</f>
        <v/>
      </c>
      <c r="K32" s="14">
        <f>IF(OR(D32="",J32="",G32=""),"",J32*G32)</f>
        <v/>
      </c>
    </row>
    <row r="33">
      <c r="A33" s="9" t="n">
        <v>30</v>
      </c>
      <c r="B33" s="28" t="n"/>
      <c r="C33" s="28" t="n"/>
      <c r="D33" s="28" t="n"/>
      <c r="E33" s="28" t="n"/>
      <c r="F33" s="28" t="n"/>
      <c r="G33" s="29" t="n"/>
      <c r="H33" s="28" t="n"/>
      <c r="I33" s="30" t="n"/>
      <c r="J33" s="13">
        <f>IF(OR(D33="",AND(H33="",I33="")),"",N(H33)+N(I33))</f>
        <v/>
      </c>
      <c r="K33" s="14">
        <f>IF(OR(D33="",J33="",G33=""),"",J33*G33)</f>
        <v/>
      </c>
    </row>
    <row r="34">
      <c r="A34" s="9" t="n">
        <v>31</v>
      </c>
      <c r="B34" s="28" t="n"/>
      <c r="C34" s="28" t="n"/>
      <c r="D34" s="28" t="n"/>
      <c r="E34" s="28" t="n"/>
      <c r="F34" s="28" t="n"/>
      <c r="G34" s="29" t="n"/>
      <c r="H34" s="28" t="n"/>
      <c r="I34" s="30" t="n"/>
      <c r="J34" s="13">
        <f>IF(OR(D34="",AND(H34="",I34="")),"",N(H34)+N(I34))</f>
        <v/>
      </c>
      <c r="K34" s="14">
        <f>IF(OR(D34="",J34="",G34=""),"",J34*G34)</f>
        <v/>
      </c>
    </row>
    <row r="35">
      <c r="A35" s="9" t="n">
        <v>32</v>
      </c>
      <c r="B35" s="28" t="n"/>
      <c r="C35" s="28" t="n"/>
      <c r="D35" s="28" t="n"/>
      <c r="E35" s="28" t="n"/>
      <c r="F35" s="28" t="n"/>
      <c r="G35" s="29" t="n"/>
      <c r="H35" s="28" t="n"/>
      <c r="I35" s="30" t="n"/>
      <c r="J35" s="13">
        <f>IF(OR(D35="",AND(H35="",I35="")),"",N(H35)+N(I35))</f>
        <v/>
      </c>
      <c r="K35" s="14">
        <f>IF(OR(D35="",J35="",G35=""),"",J35*G35)</f>
        <v/>
      </c>
    </row>
    <row r="36">
      <c r="A36" s="9" t="n">
        <v>33</v>
      </c>
      <c r="B36" s="28" t="n"/>
      <c r="C36" s="28" t="n"/>
      <c r="D36" s="28" t="n"/>
      <c r="E36" s="28" t="n"/>
      <c r="F36" s="28" t="n"/>
      <c r="G36" s="29" t="n"/>
      <c r="H36" s="28" t="n"/>
      <c r="I36" s="30" t="n"/>
      <c r="J36" s="13">
        <f>IF(OR(D36="",AND(H36="",I36="")),"",N(H36)+N(I36))</f>
        <v/>
      </c>
      <c r="K36" s="14">
        <f>IF(OR(D36="",J36="",G36=""),"",J36*G36)</f>
        <v/>
      </c>
    </row>
    <row r="37">
      <c r="A37" s="9" t="n">
        <v>34</v>
      </c>
      <c r="B37" s="28" t="n"/>
      <c r="C37" s="28" t="n"/>
      <c r="D37" s="28" t="n"/>
      <c r="E37" s="28" t="n"/>
      <c r="F37" s="28" t="n"/>
      <c r="G37" s="29" t="n"/>
      <c r="H37" s="28" t="n"/>
      <c r="I37" s="30" t="n"/>
      <c r="J37" s="13">
        <f>IF(OR(D37="",AND(H37="",I37="")),"",N(H37)+N(I37))</f>
        <v/>
      </c>
      <c r="K37" s="14">
        <f>IF(OR(D37="",J37="",G37=""),"",J37*G37)</f>
        <v/>
      </c>
    </row>
    <row r="38">
      <c r="A38" s="9" t="n">
        <v>35</v>
      </c>
      <c r="B38" s="28" t="n"/>
      <c r="C38" s="28" t="n"/>
      <c r="D38" s="28" t="n"/>
      <c r="E38" s="28" t="n"/>
      <c r="F38" s="28" t="n"/>
      <c r="G38" s="29" t="n"/>
      <c r="H38" s="28" t="n"/>
      <c r="I38" s="30" t="n"/>
      <c r="J38" s="13">
        <f>IF(OR(D38="",AND(H38="",I38="")),"",N(H38)+N(I38))</f>
        <v/>
      </c>
      <c r="K38" s="14">
        <f>IF(OR(D38="",J38="",G38=""),"",J38*G38)</f>
        <v/>
      </c>
    </row>
    <row r="39">
      <c r="A39" s="9" t="n">
        <v>36</v>
      </c>
      <c r="B39" s="28" t="n"/>
      <c r="C39" s="28" t="n"/>
      <c r="D39" s="28" t="n"/>
      <c r="E39" s="28" t="n"/>
      <c r="F39" s="28" t="n"/>
      <c r="G39" s="29" t="n"/>
      <c r="H39" s="28" t="n"/>
      <c r="I39" s="30" t="n"/>
      <c r="J39" s="13">
        <f>IF(OR(D39="",AND(H39="",I39="")),"",N(H39)+N(I39))</f>
        <v/>
      </c>
      <c r="K39" s="14">
        <f>IF(OR(D39="",J39="",G39=""),"",J39*G39)</f>
        <v/>
      </c>
    </row>
    <row r="40">
      <c r="A40" s="9" t="n">
        <v>37</v>
      </c>
      <c r="B40" s="28" t="n"/>
      <c r="C40" s="28" t="n"/>
      <c r="D40" s="28" t="n"/>
      <c r="E40" s="28" t="n"/>
      <c r="F40" s="28" t="n"/>
      <c r="G40" s="29" t="n"/>
      <c r="H40" s="28" t="n"/>
      <c r="I40" s="30" t="n"/>
      <c r="J40" s="13">
        <f>IF(OR(D40="",AND(H40="",I40="")),"",N(H40)+N(I40))</f>
        <v/>
      </c>
      <c r="K40" s="14">
        <f>IF(OR(D40="",J40="",G40=""),"",J40*G40)</f>
        <v/>
      </c>
    </row>
    <row r="41">
      <c r="A41" s="9" t="n">
        <v>38</v>
      </c>
      <c r="B41" s="28" t="n"/>
      <c r="C41" s="28" t="n"/>
      <c r="D41" s="28" t="n"/>
      <c r="E41" s="28" t="n"/>
      <c r="F41" s="28" t="n"/>
      <c r="G41" s="29" t="n"/>
      <c r="H41" s="28" t="n"/>
      <c r="I41" s="30" t="n"/>
      <c r="J41" s="13">
        <f>IF(OR(D41="",AND(H41="",I41="")),"",N(H41)+N(I41))</f>
        <v/>
      </c>
      <c r="K41" s="14">
        <f>IF(OR(D41="",J41="",G41=""),"",J41*G41)</f>
        <v/>
      </c>
    </row>
    <row r="42">
      <c r="A42" s="9" t="n">
        <v>39</v>
      </c>
      <c r="B42" s="28" t="n"/>
      <c r="C42" s="28" t="n"/>
      <c r="D42" s="28" t="n"/>
      <c r="E42" s="28" t="n"/>
      <c r="F42" s="28" t="n"/>
      <c r="G42" s="29" t="n"/>
      <c r="H42" s="28" t="n"/>
      <c r="I42" s="30" t="n"/>
      <c r="J42" s="13">
        <f>IF(OR(D42="",AND(H42="",I42="")),"",N(H42)+N(I42))</f>
        <v/>
      </c>
      <c r="K42" s="14">
        <f>IF(OR(D42="",J42="",G42=""),"",J42*G42)</f>
        <v/>
      </c>
    </row>
    <row r="43">
      <c r="A43" s="9" t="n">
        <v>40</v>
      </c>
      <c r="B43" s="28" t="n"/>
      <c r="C43" s="28" t="n"/>
      <c r="D43" s="28" t="n"/>
      <c r="E43" s="28" t="n"/>
      <c r="F43" s="28" t="n"/>
      <c r="G43" s="29" t="n"/>
      <c r="H43" s="28" t="n"/>
      <c r="I43" s="30" t="n"/>
      <c r="J43" s="13">
        <f>IF(OR(D43="",AND(H43="",I43="")),"",N(H43)+N(I43))</f>
        <v/>
      </c>
      <c r="K43" s="14">
        <f>IF(OR(D43="",J43="",G43=""),"",J43*G43)</f>
        <v/>
      </c>
    </row>
    <row r="44">
      <c r="A44" s="9" t="n">
        <v>41</v>
      </c>
      <c r="B44" s="28" t="n"/>
      <c r="C44" s="28" t="n"/>
      <c r="D44" s="28" t="n"/>
      <c r="E44" s="28" t="n"/>
      <c r="F44" s="28" t="n"/>
      <c r="G44" s="29" t="n"/>
      <c r="H44" s="28" t="n"/>
      <c r="I44" s="30" t="n"/>
      <c r="J44" s="13">
        <f>IF(OR(D44="",AND(H44="",I44="")),"",N(H44)+N(I44))</f>
        <v/>
      </c>
      <c r="K44" s="14">
        <f>IF(OR(D44="",J44="",G44=""),"",J44*G44)</f>
        <v/>
      </c>
    </row>
    <row r="45">
      <c r="A45" s="9" t="n">
        <v>42</v>
      </c>
      <c r="B45" s="28" t="n"/>
      <c r="C45" s="28" t="n"/>
      <c r="D45" s="28" t="n"/>
      <c r="E45" s="28" t="n"/>
      <c r="F45" s="28" t="n"/>
      <c r="G45" s="29" t="n"/>
      <c r="H45" s="28" t="n"/>
      <c r="I45" s="30" t="n"/>
      <c r="J45" s="13">
        <f>IF(OR(D45="",AND(H45="",I45="")),"",N(H45)+N(I45))</f>
        <v/>
      </c>
      <c r="K45" s="14">
        <f>IF(OR(D45="",J45="",G45=""),"",J45*G45)</f>
        <v/>
      </c>
    </row>
    <row r="46">
      <c r="A46" s="9" t="n">
        <v>43</v>
      </c>
      <c r="B46" s="28" t="n"/>
      <c r="C46" s="28" t="n"/>
      <c r="D46" s="28" t="n"/>
      <c r="E46" s="28" t="n"/>
      <c r="F46" s="28" t="n"/>
      <c r="G46" s="29" t="n"/>
      <c r="H46" s="28" t="n"/>
      <c r="I46" s="30" t="n"/>
      <c r="J46" s="13">
        <f>IF(OR(D46="",AND(H46="",I46="")),"",N(H46)+N(I46))</f>
        <v/>
      </c>
      <c r="K46" s="14">
        <f>IF(OR(D46="",J46="",G46=""),"",J46*G46)</f>
        <v/>
      </c>
    </row>
    <row r="47">
      <c r="A47" s="9" t="n">
        <v>44</v>
      </c>
      <c r="B47" s="28" t="n"/>
      <c r="C47" s="28" t="n"/>
      <c r="D47" s="28" t="n"/>
      <c r="E47" s="28" t="n"/>
      <c r="F47" s="28" t="n"/>
      <c r="G47" s="29" t="n"/>
      <c r="H47" s="28" t="n"/>
      <c r="I47" s="30" t="n"/>
      <c r="J47" s="13">
        <f>IF(OR(D47="",AND(H47="",I47="")),"",N(H47)+N(I47))</f>
        <v/>
      </c>
      <c r="K47" s="14">
        <f>IF(OR(D47="",J47="",G47=""),"",J47*G47)</f>
        <v/>
      </c>
    </row>
    <row r="48">
      <c r="A48" s="9" t="n">
        <v>45</v>
      </c>
      <c r="B48" s="28" t="n"/>
      <c r="C48" s="28" t="n"/>
      <c r="D48" s="28" t="n"/>
      <c r="E48" s="28" t="n"/>
      <c r="F48" s="28" t="n"/>
      <c r="G48" s="29" t="n"/>
      <c r="H48" s="28" t="n"/>
      <c r="I48" s="30" t="n"/>
      <c r="J48" s="13">
        <f>IF(OR(D48="",AND(H48="",I48="")),"",N(H48)+N(I48))</f>
        <v/>
      </c>
      <c r="K48" s="14">
        <f>IF(OR(D48="",J48="",G48=""),"",J48*G48)</f>
        <v/>
      </c>
    </row>
    <row r="49">
      <c r="A49" s="9" t="n">
        <v>46</v>
      </c>
      <c r="B49" s="28" t="n"/>
      <c r="C49" s="28" t="n"/>
      <c r="D49" s="28" t="n"/>
      <c r="E49" s="28" t="n"/>
      <c r="F49" s="28" t="n"/>
      <c r="G49" s="29" t="n"/>
      <c r="H49" s="28" t="n"/>
      <c r="I49" s="30" t="n"/>
      <c r="J49" s="13">
        <f>IF(OR(D49="",AND(H49="",I49="")),"",N(H49)+N(I49))</f>
        <v/>
      </c>
      <c r="K49" s="14">
        <f>IF(OR(D49="",J49="",G49=""),"",J49*G49)</f>
        <v/>
      </c>
    </row>
    <row r="50">
      <c r="A50" s="9" t="n">
        <v>47</v>
      </c>
      <c r="B50" s="28" t="n"/>
      <c r="C50" s="28" t="n"/>
      <c r="D50" s="28" t="n"/>
      <c r="E50" s="28" t="n"/>
      <c r="F50" s="28" t="n"/>
      <c r="G50" s="29" t="n"/>
      <c r="H50" s="28" t="n"/>
      <c r="I50" s="30" t="n"/>
      <c r="J50" s="13">
        <f>IF(OR(D50="",AND(H50="",I50="")),"",N(H50)+N(I50))</f>
        <v/>
      </c>
      <c r="K50" s="14">
        <f>IF(OR(D50="",J50="",G50=""),"",J50*G50)</f>
        <v/>
      </c>
    </row>
    <row r="51">
      <c r="A51" s="9" t="n">
        <v>48</v>
      </c>
      <c r="B51" s="28" t="n"/>
      <c r="C51" s="28" t="n"/>
      <c r="D51" s="28" t="n"/>
      <c r="E51" s="28" t="n"/>
      <c r="F51" s="28" t="n"/>
      <c r="G51" s="29" t="n"/>
      <c r="H51" s="28" t="n"/>
      <c r="I51" s="30" t="n"/>
      <c r="J51" s="13">
        <f>IF(OR(D51="",AND(H51="",I51="")),"",N(H51)+N(I51))</f>
        <v/>
      </c>
      <c r="K51" s="14">
        <f>IF(OR(D51="",J51="",G51=""),"",J51*G51)</f>
        <v/>
      </c>
    </row>
    <row r="52">
      <c r="A52" s="9" t="n">
        <v>49</v>
      </c>
      <c r="B52" s="28" t="n"/>
      <c r="C52" s="28" t="n"/>
      <c r="D52" s="28" t="n"/>
      <c r="E52" s="28" t="n"/>
      <c r="F52" s="28" t="n"/>
      <c r="G52" s="29" t="n"/>
      <c r="H52" s="28" t="n"/>
      <c r="I52" s="30" t="n"/>
      <c r="J52" s="13">
        <f>IF(OR(D52="",AND(H52="",I52="")),"",N(H52)+N(I52))</f>
        <v/>
      </c>
      <c r="K52" s="14">
        <f>IF(OR(D52="",J52="",G52=""),"",J52*G52)</f>
        <v/>
      </c>
    </row>
    <row r="53">
      <c r="A53" s="9" t="n">
        <v>50</v>
      </c>
      <c r="B53" s="28" t="n"/>
      <c r="C53" s="28" t="n"/>
      <c r="D53" s="28" t="n"/>
      <c r="E53" s="28" t="n"/>
      <c r="F53" s="28" t="n"/>
      <c r="G53" s="29" t="n"/>
      <c r="H53" s="28" t="n"/>
      <c r="I53" s="30" t="n"/>
      <c r="J53" s="13">
        <f>IF(OR(D53="",AND(H53="",I53="")),"",N(H53)+N(I53))</f>
        <v/>
      </c>
      <c r="K53" s="14">
        <f>IF(OR(D53="",J53="",G53=""),"",J53*G53)</f>
        <v/>
      </c>
    </row>
    <row r="54">
      <c r="A54" s="9" t="n">
        <v>51</v>
      </c>
      <c r="B54" s="28" t="n"/>
      <c r="C54" s="28" t="n"/>
      <c r="D54" s="28" t="n"/>
      <c r="E54" s="28" t="n"/>
      <c r="F54" s="28" t="n"/>
      <c r="G54" s="29" t="n"/>
      <c r="H54" s="28" t="n"/>
      <c r="I54" s="30" t="n"/>
      <c r="J54" s="13">
        <f>IF(OR(D54="",AND(H54="",I54="")),"",N(H54)+N(I54))</f>
        <v/>
      </c>
      <c r="K54" s="14">
        <f>IF(OR(D54="",J54="",G54=""),"",J54*G54)</f>
        <v/>
      </c>
    </row>
    <row r="55">
      <c r="A55" s="9" t="n">
        <v>52</v>
      </c>
      <c r="B55" s="28" t="n"/>
      <c r="C55" s="28" t="n"/>
      <c r="D55" s="28" t="n"/>
      <c r="E55" s="28" t="n"/>
      <c r="F55" s="28" t="n"/>
      <c r="G55" s="29" t="n"/>
      <c r="H55" s="28" t="n"/>
      <c r="I55" s="30" t="n"/>
      <c r="J55" s="13">
        <f>IF(OR(D55="",AND(H55="",I55="")),"",N(H55)+N(I55))</f>
        <v/>
      </c>
      <c r="K55" s="14">
        <f>IF(OR(D55="",J55="",G55=""),"",J55*G55)</f>
        <v/>
      </c>
    </row>
    <row r="56">
      <c r="A56" s="9" t="n">
        <v>53</v>
      </c>
      <c r="B56" s="28" t="n"/>
      <c r="C56" s="28" t="n"/>
      <c r="D56" s="28" t="n"/>
      <c r="E56" s="28" t="n"/>
      <c r="F56" s="28" t="n"/>
      <c r="G56" s="29" t="n"/>
      <c r="H56" s="28" t="n"/>
      <c r="I56" s="30" t="n"/>
      <c r="J56" s="13">
        <f>IF(OR(D56="",AND(H56="",I56="")),"",N(H56)+N(I56))</f>
        <v/>
      </c>
      <c r="K56" s="14">
        <f>IF(OR(D56="",J56="",G56=""),"",J56*G56)</f>
        <v/>
      </c>
    </row>
    <row r="57">
      <c r="A57" s="9" t="n">
        <v>54</v>
      </c>
      <c r="B57" s="28" t="n"/>
      <c r="C57" s="28" t="n"/>
      <c r="D57" s="28" t="n"/>
      <c r="E57" s="28" t="n"/>
      <c r="F57" s="28" t="n"/>
      <c r="G57" s="29" t="n"/>
      <c r="H57" s="28" t="n"/>
      <c r="I57" s="30" t="n"/>
      <c r="J57" s="13">
        <f>IF(OR(D57="",AND(H57="",I57="")),"",N(H57)+N(I57))</f>
        <v/>
      </c>
      <c r="K57" s="14">
        <f>IF(OR(D57="",J57="",G57=""),"",J57*G57)</f>
        <v/>
      </c>
    </row>
    <row r="58">
      <c r="A58" s="9" t="n">
        <v>55</v>
      </c>
      <c r="B58" s="28" t="n"/>
      <c r="C58" s="28" t="n"/>
      <c r="D58" s="28" t="n"/>
      <c r="E58" s="28" t="n"/>
      <c r="F58" s="28" t="n"/>
      <c r="G58" s="29" t="n"/>
      <c r="H58" s="28" t="n"/>
      <c r="I58" s="30" t="n"/>
      <c r="J58" s="13">
        <f>IF(OR(D58="",AND(H58="",I58="")),"",N(H58)+N(I58))</f>
        <v/>
      </c>
      <c r="K58" s="14">
        <f>IF(OR(D58="",J58="",G58=""),"",J58*G58)</f>
        <v/>
      </c>
    </row>
    <row r="59">
      <c r="A59" s="9" t="n">
        <v>56</v>
      </c>
      <c r="B59" s="28" t="n"/>
      <c r="C59" s="28" t="n"/>
      <c r="D59" s="28" t="n"/>
      <c r="E59" s="28" t="n"/>
      <c r="F59" s="28" t="n"/>
      <c r="G59" s="29" t="n"/>
      <c r="H59" s="28" t="n"/>
      <c r="I59" s="30" t="n"/>
      <c r="J59" s="13">
        <f>IF(OR(D59="",AND(H59="",I59="")),"",N(H59)+N(I59))</f>
        <v/>
      </c>
      <c r="K59" s="14">
        <f>IF(OR(D59="",J59="",G59=""),"",J59*G59)</f>
        <v/>
      </c>
    </row>
    <row r="60">
      <c r="A60" s="9" t="n">
        <v>57</v>
      </c>
      <c r="B60" s="28" t="n"/>
      <c r="C60" s="28" t="n"/>
      <c r="D60" s="28" t="n"/>
      <c r="E60" s="28" t="n"/>
      <c r="F60" s="28" t="n"/>
      <c r="G60" s="29" t="n"/>
      <c r="H60" s="28" t="n"/>
      <c r="I60" s="30" t="n"/>
      <c r="J60" s="13">
        <f>IF(OR(D60="",AND(H60="",I60="")),"",N(H60)+N(I60))</f>
        <v/>
      </c>
      <c r="K60" s="14">
        <f>IF(OR(D60="",J60="",G60=""),"",J60*G60)</f>
        <v/>
      </c>
    </row>
    <row r="61">
      <c r="A61" s="9" t="n">
        <v>58</v>
      </c>
      <c r="B61" s="28" t="n"/>
      <c r="C61" s="28" t="n"/>
      <c r="D61" s="28" t="n"/>
      <c r="E61" s="28" t="n"/>
      <c r="F61" s="28" t="n"/>
      <c r="G61" s="29" t="n"/>
      <c r="H61" s="28" t="n"/>
      <c r="I61" s="30" t="n"/>
      <c r="J61" s="13">
        <f>IF(OR(D61="",AND(H61="",I61="")),"",N(H61)+N(I61))</f>
        <v/>
      </c>
      <c r="K61" s="14">
        <f>IF(OR(D61="",J61="",G61=""),"",J61*G61)</f>
        <v/>
      </c>
    </row>
    <row r="62">
      <c r="A62" s="9" t="n">
        <v>59</v>
      </c>
      <c r="B62" s="28" t="n"/>
      <c r="C62" s="28" t="n"/>
      <c r="D62" s="28" t="n"/>
      <c r="E62" s="28" t="n"/>
      <c r="F62" s="28" t="n"/>
      <c r="G62" s="29" t="n"/>
      <c r="H62" s="28" t="n"/>
      <c r="I62" s="30" t="n"/>
      <c r="J62" s="13">
        <f>IF(OR(D62="",AND(H62="",I62="")),"",N(H62)+N(I62))</f>
        <v/>
      </c>
      <c r="K62" s="14">
        <f>IF(OR(D62="",J62="",G62=""),"",J62*G62)</f>
        <v/>
      </c>
    </row>
    <row r="63">
      <c r="A63" s="9" t="n">
        <v>60</v>
      </c>
      <c r="B63" s="28" t="n"/>
      <c r="C63" s="28" t="n"/>
      <c r="D63" s="28" t="n"/>
      <c r="E63" s="28" t="n"/>
      <c r="F63" s="28" t="n"/>
      <c r="G63" s="29" t="n"/>
      <c r="H63" s="28" t="n"/>
      <c r="I63" s="30" t="n"/>
      <c r="J63" s="13">
        <f>IF(OR(D63="",AND(H63="",I63="")),"",N(H63)+N(I63))</f>
        <v/>
      </c>
      <c r="K63" s="14">
        <f>IF(OR(D63="",J63="",G63=""),"",J63*G63)</f>
        <v/>
      </c>
    </row>
    <row r="64">
      <c r="A64" s="9" t="n">
        <v>61</v>
      </c>
      <c r="B64" s="28" t="n"/>
      <c r="C64" s="28" t="n"/>
      <c r="D64" s="28" t="n"/>
      <c r="E64" s="28" t="n"/>
      <c r="F64" s="28" t="n"/>
      <c r="G64" s="29" t="n"/>
      <c r="H64" s="28" t="n"/>
      <c r="I64" s="30" t="n"/>
      <c r="J64" s="13">
        <f>IF(OR(D64="",AND(H64="",I64="")),"",N(H64)+N(I64))</f>
        <v/>
      </c>
      <c r="K64" s="14">
        <f>IF(OR(D64="",J64="",G64=""),"",J64*G64)</f>
        <v/>
      </c>
    </row>
    <row r="65">
      <c r="A65" s="9" t="n">
        <v>62</v>
      </c>
      <c r="B65" s="28" t="n"/>
      <c r="C65" s="28" t="n"/>
      <c r="D65" s="28" t="n"/>
      <c r="E65" s="28" t="n"/>
      <c r="F65" s="28" t="n"/>
      <c r="G65" s="29" t="n"/>
      <c r="H65" s="28" t="n"/>
      <c r="I65" s="30" t="n"/>
      <c r="J65" s="13">
        <f>IF(OR(D65="",AND(H65="",I65="")),"",N(H65)+N(I65))</f>
        <v/>
      </c>
      <c r="K65" s="14">
        <f>IF(OR(D65="",J65="",G65=""),"",J65*G65)</f>
        <v/>
      </c>
    </row>
    <row r="66">
      <c r="A66" s="9" t="n">
        <v>63</v>
      </c>
      <c r="B66" s="28" t="n"/>
      <c r="C66" s="28" t="n"/>
      <c r="D66" s="28" t="n"/>
      <c r="E66" s="28" t="n"/>
      <c r="F66" s="28" t="n"/>
      <c r="G66" s="29" t="n"/>
      <c r="H66" s="28" t="n"/>
      <c r="I66" s="30" t="n"/>
      <c r="J66" s="13">
        <f>IF(OR(D66="",AND(H66="",I66="")),"",N(H66)+N(I66))</f>
        <v/>
      </c>
      <c r="K66" s="14">
        <f>IF(OR(D66="",J66="",G66=""),"",J66*G66)</f>
        <v/>
      </c>
    </row>
    <row r="67">
      <c r="A67" s="9" t="n">
        <v>64</v>
      </c>
      <c r="B67" s="28" t="n"/>
      <c r="C67" s="28" t="n"/>
      <c r="D67" s="28" t="n"/>
      <c r="E67" s="28" t="n"/>
      <c r="F67" s="28" t="n"/>
      <c r="G67" s="29" t="n"/>
      <c r="H67" s="28" t="n"/>
      <c r="I67" s="30" t="n"/>
      <c r="J67" s="13">
        <f>IF(OR(D67="",AND(H67="",I67="")),"",N(H67)+N(I67))</f>
        <v/>
      </c>
      <c r="K67" s="14">
        <f>IF(OR(D67="",J67="",G67=""),"",J67*G67)</f>
        <v/>
      </c>
    </row>
    <row r="68">
      <c r="A68" s="9" t="n">
        <v>65</v>
      </c>
      <c r="B68" s="28" t="n"/>
      <c r="C68" s="28" t="n"/>
      <c r="D68" s="28" t="n"/>
      <c r="E68" s="28" t="n"/>
      <c r="F68" s="28" t="n"/>
      <c r="G68" s="29" t="n"/>
      <c r="H68" s="28" t="n"/>
      <c r="I68" s="30" t="n"/>
      <c r="J68" s="13">
        <f>IF(OR(D68="",AND(H68="",I68="")),"",N(H68)+N(I68))</f>
        <v/>
      </c>
      <c r="K68" s="14">
        <f>IF(OR(D68="",J68="",G68=""),"",J68*G68)</f>
        <v/>
      </c>
    </row>
    <row r="69">
      <c r="A69" s="9" t="n">
        <v>66</v>
      </c>
      <c r="B69" s="28" t="n"/>
      <c r="C69" s="28" t="n"/>
      <c r="D69" s="28" t="n"/>
      <c r="E69" s="28" t="n"/>
      <c r="F69" s="28" t="n"/>
      <c r="G69" s="29" t="n"/>
      <c r="H69" s="28" t="n"/>
      <c r="I69" s="30" t="n"/>
      <c r="J69" s="13">
        <f>IF(OR(D69="",AND(H69="",I69="")),"",N(H69)+N(I69))</f>
        <v/>
      </c>
      <c r="K69" s="14">
        <f>IF(OR(D69="",J69="",G69=""),"",J69*G69)</f>
        <v/>
      </c>
    </row>
    <row r="70">
      <c r="A70" s="9" t="n">
        <v>67</v>
      </c>
      <c r="B70" s="28" t="n"/>
      <c r="C70" s="28" t="n"/>
      <c r="D70" s="28" t="n"/>
      <c r="E70" s="28" t="n"/>
      <c r="F70" s="28" t="n"/>
      <c r="G70" s="29" t="n"/>
      <c r="H70" s="28" t="n"/>
      <c r="I70" s="30" t="n"/>
      <c r="J70" s="13">
        <f>IF(OR(D70="",AND(H70="",I70="")),"",N(H70)+N(I70))</f>
        <v/>
      </c>
      <c r="K70" s="14">
        <f>IF(OR(D70="",J70="",G70=""),"",J70*G70)</f>
        <v/>
      </c>
    </row>
    <row r="71">
      <c r="A71" s="9" t="n">
        <v>68</v>
      </c>
      <c r="B71" s="28" t="n"/>
      <c r="C71" s="28" t="n"/>
      <c r="D71" s="28" t="n"/>
      <c r="E71" s="28" t="n"/>
      <c r="F71" s="28" t="n"/>
      <c r="G71" s="29" t="n"/>
      <c r="H71" s="28" t="n"/>
      <c r="I71" s="30" t="n"/>
      <c r="J71" s="13">
        <f>IF(OR(D71="",AND(H71="",I71="")),"",N(H71)+N(I71))</f>
        <v/>
      </c>
      <c r="K71" s="14">
        <f>IF(OR(D71="",J71="",G71=""),"",J71*G71)</f>
        <v/>
      </c>
    </row>
    <row r="72">
      <c r="A72" s="9" t="n">
        <v>69</v>
      </c>
      <c r="B72" s="28" t="n"/>
      <c r="C72" s="28" t="n"/>
      <c r="D72" s="28" t="n"/>
      <c r="E72" s="28" t="n"/>
      <c r="F72" s="28" t="n"/>
      <c r="G72" s="29" t="n"/>
      <c r="H72" s="28" t="n"/>
      <c r="I72" s="30" t="n"/>
      <c r="J72" s="13">
        <f>IF(OR(D72="",AND(H72="",I72="")),"",N(H72)+N(I72))</f>
        <v/>
      </c>
      <c r="K72" s="14">
        <f>IF(OR(D72="",J72="",G72=""),"",J72*G72)</f>
        <v/>
      </c>
    </row>
    <row r="73">
      <c r="A73" s="9" t="n">
        <v>70</v>
      </c>
      <c r="B73" s="28" t="n"/>
      <c r="C73" s="28" t="n"/>
      <c r="D73" s="28" t="n"/>
      <c r="E73" s="28" t="n"/>
      <c r="F73" s="28" t="n"/>
      <c r="G73" s="29" t="n"/>
      <c r="H73" s="28" t="n"/>
      <c r="I73" s="30" t="n"/>
      <c r="J73" s="13">
        <f>IF(OR(D73="",AND(H73="",I73="")),"",N(H73)+N(I73))</f>
        <v/>
      </c>
      <c r="K73" s="14">
        <f>IF(OR(D73="",J73="",G73=""),"",J73*G73)</f>
        <v/>
      </c>
    </row>
    <row r="74">
      <c r="A74" s="9" t="n">
        <v>71</v>
      </c>
      <c r="B74" s="28" t="n"/>
      <c r="C74" s="28" t="n"/>
      <c r="D74" s="28" t="n"/>
      <c r="E74" s="28" t="n"/>
      <c r="F74" s="28" t="n"/>
      <c r="G74" s="29" t="n"/>
      <c r="H74" s="28" t="n"/>
      <c r="I74" s="30" t="n"/>
      <c r="J74" s="13">
        <f>IF(OR(D74="",AND(H74="",I74="")),"",N(H74)+N(I74))</f>
        <v/>
      </c>
      <c r="K74" s="14">
        <f>IF(OR(D74="",J74="",G74=""),"",J74*G74)</f>
        <v/>
      </c>
    </row>
    <row r="75">
      <c r="A75" s="9" t="n">
        <v>72</v>
      </c>
      <c r="B75" s="28" t="n"/>
      <c r="C75" s="28" t="n"/>
      <c r="D75" s="28" t="n"/>
      <c r="E75" s="28" t="n"/>
      <c r="F75" s="28" t="n"/>
      <c r="G75" s="29" t="n"/>
      <c r="H75" s="28" t="n"/>
      <c r="I75" s="30" t="n"/>
      <c r="J75" s="13">
        <f>IF(OR(D75="",AND(H75="",I75="")),"",N(H75)+N(I75))</f>
        <v/>
      </c>
      <c r="K75" s="14">
        <f>IF(OR(D75="",J75="",G75=""),"",J75*G75)</f>
        <v/>
      </c>
    </row>
    <row r="76">
      <c r="A76" s="9" t="n">
        <v>73</v>
      </c>
      <c r="B76" s="28" t="n"/>
      <c r="C76" s="28" t="n"/>
      <c r="D76" s="28" t="n"/>
      <c r="E76" s="28" t="n"/>
      <c r="F76" s="28" t="n"/>
      <c r="G76" s="29" t="n"/>
      <c r="H76" s="28" t="n"/>
      <c r="I76" s="30" t="n"/>
      <c r="J76" s="13">
        <f>IF(OR(D76="",AND(H76="",I76="")),"",N(H76)+N(I76))</f>
        <v/>
      </c>
      <c r="K76" s="14">
        <f>IF(OR(D76="",J76="",G76=""),"",J76*G76)</f>
        <v/>
      </c>
    </row>
    <row r="77">
      <c r="A77" s="9" t="n">
        <v>74</v>
      </c>
      <c r="B77" s="28" t="n"/>
      <c r="C77" s="28" t="n"/>
      <c r="D77" s="28" t="n"/>
      <c r="E77" s="28" t="n"/>
      <c r="F77" s="28" t="n"/>
      <c r="G77" s="29" t="n"/>
      <c r="H77" s="28" t="n"/>
      <c r="I77" s="30" t="n"/>
      <c r="J77" s="13">
        <f>IF(OR(D77="",AND(H77="",I77="")),"",N(H77)+N(I77))</f>
        <v/>
      </c>
      <c r="K77" s="14">
        <f>IF(OR(D77="",J77="",G77=""),"",J77*G77)</f>
        <v/>
      </c>
    </row>
    <row r="78">
      <c r="A78" s="9" t="n">
        <v>75</v>
      </c>
      <c r="B78" s="28" t="n"/>
      <c r="C78" s="28" t="n"/>
      <c r="D78" s="28" t="n"/>
      <c r="E78" s="28" t="n"/>
      <c r="F78" s="28" t="n"/>
      <c r="G78" s="29" t="n"/>
      <c r="H78" s="28" t="n"/>
      <c r="I78" s="30" t="n"/>
      <c r="J78" s="13">
        <f>IF(OR(D78="",AND(H78="",I78="")),"",N(H78)+N(I78))</f>
        <v/>
      </c>
      <c r="K78" s="14">
        <f>IF(OR(D78="",J78="",G78=""),"",J78*G78)</f>
        <v/>
      </c>
    </row>
    <row r="79">
      <c r="A79" s="9" t="n">
        <v>76</v>
      </c>
      <c r="B79" s="28" t="n"/>
      <c r="C79" s="28" t="n"/>
      <c r="D79" s="28" t="n"/>
      <c r="E79" s="28" t="n"/>
      <c r="F79" s="28" t="n"/>
      <c r="G79" s="29" t="n"/>
      <c r="H79" s="28" t="n"/>
      <c r="I79" s="30" t="n"/>
      <c r="J79" s="13">
        <f>IF(OR(D79="",AND(H79="",I79="")),"",N(H79)+N(I79))</f>
        <v/>
      </c>
      <c r="K79" s="14">
        <f>IF(OR(D79="",J79="",G79=""),"",J79*G79)</f>
        <v/>
      </c>
    </row>
    <row r="80">
      <c r="A80" s="9" t="n">
        <v>77</v>
      </c>
      <c r="B80" s="28" t="n"/>
      <c r="C80" s="28" t="n"/>
      <c r="D80" s="28" t="n"/>
      <c r="E80" s="28" t="n"/>
      <c r="F80" s="28" t="n"/>
      <c r="G80" s="29" t="n"/>
      <c r="H80" s="28" t="n"/>
      <c r="I80" s="30" t="n"/>
      <c r="J80" s="13">
        <f>IF(OR(D80="",AND(H80="",I80="")),"",N(H80)+N(I80))</f>
        <v/>
      </c>
      <c r="K80" s="14">
        <f>IF(OR(D80="",J80="",G80=""),"",J80*G80)</f>
        <v/>
      </c>
    </row>
    <row r="81">
      <c r="A81" s="9" t="n">
        <v>78</v>
      </c>
      <c r="B81" s="28" t="n"/>
      <c r="C81" s="28" t="n"/>
      <c r="D81" s="28" t="n"/>
      <c r="E81" s="28" t="n"/>
      <c r="F81" s="28" t="n"/>
      <c r="G81" s="29" t="n"/>
      <c r="H81" s="28" t="n"/>
      <c r="I81" s="30" t="n"/>
      <c r="J81" s="13">
        <f>IF(OR(D81="",AND(H81="",I81="")),"",N(H81)+N(I81))</f>
        <v/>
      </c>
      <c r="K81" s="14">
        <f>IF(OR(D81="",J81="",G81=""),"",J81*G81)</f>
        <v/>
      </c>
    </row>
    <row r="82">
      <c r="A82" s="9" t="n">
        <v>79</v>
      </c>
      <c r="B82" s="28" t="n"/>
      <c r="C82" s="28" t="n"/>
      <c r="D82" s="28" t="n"/>
      <c r="E82" s="28" t="n"/>
      <c r="F82" s="28" t="n"/>
      <c r="G82" s="29" t="n"/>
      <c r="H82" s="28" t="n"/>
      <c r="I82" s="30" t="n"/>
      <c r="J82" s="13">
        <f>IF(OR(D82="",AND(H82="",I82="")),"",N(H82)+N(I82))</f>
        <v/>
      </c>
      <c r="K82" s="14">
        <f>IF(OR(D82="",J82="",G82=""),"",J82*G82)</f>
        <v/>
      </c>
    </row>
    <row r="83">
      <c r="A83" s="9" t="n">
        <v>80</v>
      </c>
      <c r="B83" s="28" t="n"/>
      <c r="C83" s="28" t="n"/>
      <c r="D83" s="28" t="n"/>
      <c r="E83" s="28" t="n"/>
      <c r="F83" s="28" t="n"/>
      <c r="G83" s="29" t="n"/>
      <c r="H83" s="28" t="n"/>
      <c r="I83" s="30" t="n"/>
      <c r="J83" s="13">
        <f>IF(OR(D83="",AND(H83="",I83="")),"",N(H83)+N(I83))</f>
        <v/>
      </c>
      <c r="K83" s="14">
        <f>IF(OR(D83="",J83="",G83=""),"",J83*G83)</f>
        <v/>
      </c>
    </row>
    <row r="84">
      <c r="A84" s="9" t="n">
        <v>81</v>
      </c>
      <c r="B84" s="28" t="n"/>
      <c r="C84" s="28" t="n"/>
      <c r="D84" s="28" t="n"/>
      <c r="E84" s="28" t="n"/>
      <c r="F84" s="28" t="n"/>
      <c r="G84" s="29" t="n"/>
      <c r="H84" s="28" t="n"/>
      <c r="I84" s="30" t="n"/>
      <c r="J84" s="13">
        <f>IF(OR(D84="",AND(H84="",I84="")),"",N(H84)+N(I84))</f>
        <v/>
      </c>
      <c r="K84" s="14">
        <f>IF(OR(D84="",J84="",G84=""),"",J84*G84)</f>
        <v/>
      </c>
    </row>
    <row r="85">
      <c r="A85" s="9" t="n">
        <v>82</v>
      </c>
      <c r="B85" s="28" t="n"/>
      <c r="C85" s="28" t="n"/>
      <c r="D85" s="28" t="n"/>
      <c r="E85" s="28" t="n"/>
      <c r="F85" s="28" t="n"/>
      <c r="G85" s="29" t="n"/>
      <c r="H85" s="28" t="n"/>
      <c r="I85" s="30" t="n"/>
      <c r="J85" s="13">
        <f>IF(OR(D85="",AND(H85="",I85="")),"",N(H85)+N(I85))</f>
        <v/>
      </c>
      <c r="K85" s="14">
        <f>IF(OR(D85="",J85="",G85=""),"",J85*G85)</f>
        <v/>
      </c>
    </row>
    <row r="86">
      <c r="A86" s="9" t="n">
        <v>83</v>
      </c>
      <c r="B86" s="28" t="n"/>
      <c r="C86" s="28" t="n"/>
      <c r="D86" s="28" t="n"/>
      <c r="E86" s="28" t="n"/>
      <c r="F86" s="28" t="n"/>
      <c r="G86" s="29" t="n"/>
      <c r="H86" s="28" t="n"/>
      <c r="I86" s="30" t="n"/>
      <c r="J86" s="13">
        <f>IF(OR(D86="",AND(H86="",I86="")),"",N(H86)+N(I86))</f>
        <v/>
      </c>
      <c r="K86" s="14">
        <f>IF(OR(D86="",J86="",G86=""),"",J86*G86)</f>
        <v/>
      </c>
    </row>
    <row r="87">
      <c r="A87" s="9" t="n">
        <v>84</v>
      </c>
      <c r="B87" s="28" t="n"/>
      <c r="C87" s="28" t="n"/>
      <c r="D87" s="28" t="n"/>
      <c r="E87" s="28" t="n"/>
      <c r="F87" s="28" t="n"/>
      <c r="G87" s="29" t="n"/>
      <c r="H87" s="28" t="n"/>
      <c r="I87" s="30" t="n"/>
      <c r="J87" s="13">
        <f>IF(OR(D87="",AND(H87="",I87="")),"",N(H87)+N(I87))</f>
        <v/>
      </c>
      <c r="K87" s="14">
        <f>IF(OR(D87="",J87="",G87=""),"",J87*G87)</f>
        <v/>
      </c>
    </row>
    <row r="88">
      <c r="A88" s="9" t="n">
        <v>85</v>
      </c>
      <c r="B88" s="28" t="n"/>
      <c r="C88" s="28" t="n"/>
      <c r="D88" s="28" t="n"/>
      <c r="E88" s="28" t="n"/>
      <c r="F88" s="28" t="n"/>
      <c r="G88" s="29" t="n"/>
      <c r="H88" s="28" t="n"/>
      <c r="I88" s="30" t="n"/>
      <c r="J88" s="13">
        <f>IF(OR(D88="",AND(H88="",I88="")),"",N(H88)+N(I88))</f>
        <v/>
      </c>
      <c r="K88" s="14">
        <f>IF(OR(D88="",J88="",G88=""),"",J88*G88)</f>
        <v/>
      </c>
    </row>
    <row r="89">
      <c r="A89" s="9" t="n">
        <v>86</v>
      </c>
      <c r="B89" s="28" t="n"/>
      <c r="C89" s="28" t="n"/>
      <c r="D89" s="28" t="n"/>
      <c r="E89" s="28" t="n"/>
      <c r="F89" s="28" t="n"/>
      <c r="G89" s="29" t="n"/>
      <c r="H89" s="28" t="n"/>
      <c r="I89" s="30" t="n"/>
      <c r="J89" s="13">
        <f>IF(OR(D89="",AND(H89="",I89="")),"",N(H89)+N(I89))</f>
        <v/>
      </c>
      <c r="K89" s="14">
        <f>IF(OR(D89="",J89="",G89=""),"",J89*G89)</f>
        <v/>
      </c>
    </row>
    <row r="90">
      <c r="A90" s="9" t="n">
        <v>87</v>
      </c>
      <c r="B90" s="28" t="n"/>
      <c r="C90" s="28" t="n"/>
      <c r="D90" s="28" t="n"/>
      <c r="E90" s="28" t="n"/>
      <c r="F90" s="28" t="n"/>
      <c r="G90" s="29" t="n"/>
      <c r="H90" s="28" t="n"/>
      <c r="I90" s="30" t="n"/>
      <c r="J90" s="13">
        <f>IF(OR(D90="",AND(H90="",I90="")),"",N(H90)+N(I90))</f>
        <v/>
      </c>
      <c r="K90" s="14">
        <f>IF(OR(D90="",J90="",G90=""),"",J90*G90)</f>
        <v/>
      </c>
    </row>
    <row r="91">
      <c r="A91" s="9" t="n">
        <v>88</v>
      </c>
      <c r="B91" s="28" t="n"/>
      <c r="C91" s="28" t="n"/>
      <c r="D91" s="28" t="n"/>
      <c r="E91" s="28" t="n"/>
      <c r="F91" s="28" t="n"/>
      <c r="G91" s="29" t="n"/>
      <c r="H91" s="28" t="n"/>
      <c r="I91" s="30" t="n"/>
      <c r="J91" s="13">
        <f>IF(OR(D91="",AND(H91="",I91="")),"",N(H91)+N(I91))</f>
        <v/>
      </c>
      <c r="K91" s="14">
        <f>IF(OR(D91="",J91="",G91=""),"",J91*G91)</f>
        <v/>
      </c>
    </row>
    <row r="92">
      <c r="A92" s="9" t="n">
        <v>89</v>
      </c>
      <c r="B92" s="28" t="n"/>
      <c r="C92" s="28" t="n"/>
      <c r="D92" s="28" t="n"/>
      <c r="E92" s="28" t="n"/>
      <c r="F92" s="28" t="n"/>
      <c r="G92" s="29" t="n"/>
      <c r="H92" s="28" t="n"/>
      <c r="I92" s="30" t="n"/>
      <c r="J92" s="13">
        <f>IF(OR(D92="",AND(H92="",I92="")),"",N(H92)+N(I92))</f>
        <v/>
      </c>
      <c r="K92" s="14">
        <f>IF(OR(D92="",J92="",G92=""),"",J92*G92)</f>
        <v/>
      </c>
    </row>
    <row r="93">
      <c r="A93" s="9" t="n">
        <v>90</v>
      </c>
      <c r="B93" s="28" t="n"/>
      <c r="C93" s="28" t="n"/>
      <c r="D93" s="28" t="n"/>
      <c r="E93" s="28" t="n"/>
      <c r="F93" s="28" t="n"/>
      <c r="G93" s="29" t="n"/>
      <c r="H93" s="28" t="n"/>
      <c r="I93" s="30" t="n"/>
      <c r="J93" s="13">
        <f>IF(OR(D93="",AND(H93="",I93="")),"",N(H93)+N(I93))</f>
        <v/>
      </c>
      <c r="K93" s="14">
        <f>IF(OR(D93="",J93="",G93=""),"",J93*G93)</f>
        <v/>
      </c>
    </row>
    <row r="94">
      <c r="A94" s="9" t="n">
        <v>91</v>
      </c>
      <c r="B94" s="28" t="n"/>
      <c r="C94" s="28" t="n"/>
      <c r="D94" s="28" t="n"/>
      <c r="E94" s="28" t="n"/>
      <c r="F94" s="28" t="n"/>
      <c r="G94" s="29" t="n"/>
      <c r="H94" s="28" t="n"/>
      <c r="I94" s="30" t="n"/>
      <c r="J94" s="13">
        <f>IF(OR(D94="",AND(H94="",I94="")),"",N(H94)+N(I94))</f>
        <v/>
      </c>
      <c r="K94" s="14">
        <f>IF(OR(D94="",J94="",G94=""),"",J94*G94)</f>
        <v/>
      </c>
    </row>
    <row r="95">
      <c r="A95" s="9" t="n">
        <v>92</v>
      </c>
      <c r="B95" s="28" t="n"/>
      <c r="C95" s="28" t="n"/>
      <c r="D95" s="28" t="n"/>
      <c r="E95" s="28" t="n"/>
      <c r="F95" s="28" t="n"/>
      <c r="G95" s="29" t="n"/>
      <c r="H95" s="28" t="n"/>
      <c r="I95" s="30" t="n"/>
      <c r="J95" s="13">
        <f>IF(OR(D95="",AND(H95="",I95="")),"",N(H95)+N(I95))</f>
        <v/>
      </c>
      <c r="K95" s="14">
        <f>IF(OR(D95="",J95="",G95=""),"",J95*G95)</f>
        <v/>
      </c>
    </row>
    <row r="96">
      <c r="A96" s="9" t="n">
        <v>93</v>
      </c>
      <c r="B96" s="28" t="n"/>
      <c r="C96" s="28" t="n"/>
      <c r="D96" s="28" t="n"/>
      <c r="E96" s="28" t="n"/>
      <c r="F96" s="28" t="n"/>
      <c r="G96" s="29" t="n"/>
      <c r="H96" s="28" t="n"/>
      <c r="I96" s="30" t="n"/>
      <c r="J96" s="13">
        <f>IF(OR(D96="",AND(H96="",I96="")),"",N(H96)+N(I96))</f>
        <v/>
      </c>
      <c r="K96" s="14">
        <f>IF(OR(D96="",J96="",G96=""),"",J96*G96)</f>
        <v/>
      </c>
    </row>
    <row r="97">
      <c r="A97" s="9" t="n">
        <v>94</v>
      </c>
      <c r="B97" s="28" t="n"/>
      <c r="C97" s="28" t="n"/>
      <c r="D97" s="28" t="n"/>
      <c r="E97" s="28" t="n"/>
      <c r="F97" s="28" t="n"/>
      <c r="G97" s="29" t="n"/>
      <c r="H97" s="28" t="n"/>
      <c r="I97" s="30" t="n"/>
      <c r="J97" s="13">
        <f>IF(OR(D97="",AND(H97="",I97="")),"",N(H97)+N(I97))</f>
        <v/>
      </c>
      <c r="K97" s="14">
        <f>IF(OR(D97="",J97="",G97=""),"",J97*G97)</f>
        <v/>
      </c>
    </row>
    <row r="98">
      <c r="A98" s="9" t="n">
        <v>95</v>
      </c>
      <c r="B98" s="28" t="n"/>
      <c r="C98" s="28" t="n"/>
      <c r="D98" s="28" t="n"/>
      <c r="E98" s="28" t="n"/>
      <c r="F98" s="28" t="n"/>
      <c r="G98" s="29" t="n"/>
      <c r="H98" s="28" t="n"/>
      <c r="I98" s="30" t="n"/>
      <c r="J98" s="13">
        <f>IF(OR(D98="",AND(H98="",I98="")),"",N(H98)+N(I98))</f>
        <v/>
      </c>
      <c r="K98" s="14">
        <f>IF(OR(D98="",J98="",G98=""),"",J98*G98)</f>
        <v/>
      </c>
    </row>
    <row r="99">
      <c r="A99" s="9" t="n">
        <v>96</v>
      </c>
      <c r="B99" s="28" t="n"/>
      <c r="C99" s="28" t="n"/>
      <c r="D99" s="28" t="n"/>
      <c r="E99" s="28" t="n"/>
      <c r="F99" s="28" t="n"/>
      <c r="G99" s="29" t="n"/>
      <c r="H99" s="28" t="n"/>
      <c r="I99" s="30" t="n"/>
      <c r="J99" s="13">
        <f>IF(OR(D99="",AND(H99="",I99="")),"",N(H99)+N(I99))</f>
        <v/>
      </c>
      <c r="K99" s="14">
        <f>IF(OR(D99="",J99="",G99=""),"",J99*G99)</f>
        <v/>
      </c>
    </row>
    <row r="100">
      <c r="A100" s="9" t="n">
        <v>97</v>
      </c>
      <c r="B100" s="28" t="n"/>
      <c r="C100" s="28" t="n"/>
      <c r="D100" s="28" t="n"/>
      <c r="E100" s="28" t="n"/>
      <c r="F100" s="28" t="n"/>
      <c r="G100" s="29" t="n"/>
      <c r="H100" s="28" t="n"/>
      <c r="I100" s="30" t="n"/>
      <c r="J100" s="13">
        <f>IF(OR(D100="",AND(H100="",I100="")),"",N(H100)+N(I100))</f>
        <v/>
      </c>
      <c r="K100" s="14">
        <f>IF(OR(D100="",J100="",G100=""),"",J100*G100)</f>
        <v/>
      </c>
    </row>
    <row r="101">
      <c r="A101" s="9" t="n">
        <v>98</v>
      </c>
      <c r="B101" s="28" t="n"/>
      <c r="C101" s="28" t="n"/>
      <c r="D101" s="28" t="n"/>
      <c r="E101" s="28" t="n"/>
      <c r="F101" s="28" t="n"/>
      <c r="G101" s="29" t="n"/>
      <c r="H101" s="28" t="n"/>
      <c r="I101" s="30" t="n"/>
      <c r="J101" s="13">
        <f>IF(OR(D101="",AND(H101="",I101="")),"",N(H101)+N(I101))</f>
        <v/>
      </c>
      <c r="K101" s="14">
        <f>IF(OR(D101="",J101="",G101=""),"",J101*G101)</f>
        <v/>
      </c>
    </row>
    <row r="102">
      <c r="A102" s="9" t="n">
        <v>99</v>
      </c>
      <c r="B102" s="28" t="n"/>
      <c r="C102" s="28" t="n"/>
      <c r="D102" s="28" t="n"/>
      <c r="E102" s="28" t="n"/>
      <c r="F102" s="28" t="n"/>
      <c r="G102" s="29" t="n"/>
      <c r="H102" s="28" t="n"/>
      <c r="I102" s="30" t="n"/>
      <c r="J102" s="13">
        <f>IF(OR(D102="",AND(H102="",I102="")),"",N(H102)+N(I102))</f>
        <v/>
      </c>
      <c r="K102" s="14">
        <f>IF(OR(D102="",J102="",G102=""),"",J102*G102)</f>
        <v/>
      </c>
    </row>
    <row r="103">
      <c r="A103" s="9" t="n">
        <v>100</v>
      </c>
      <c r="B103" s="28" t="n"/>
      <c r="C103" s="28" t="n"/>
      <c r="D103" s="28" t="n"/>
      <c r="E103" s="28" t="n"/>
      <c r="F103" s="28" t="n"/>
      <c r="G103" s="29" t="n"/>
      <c r="H103" s="28" t="n"/>
      <c r="I103" s="30" t="n"/>
      <c r="J103" s="13">
        <f>IF(OR(D103="",AND(H103="",I103="")),"",N(H103)+N(I103))</f>
        <v/>
      </c>
      <c r="K103" s="14">
        <f>IF(OR(D103="",J103="",G103=""),"",J103*G103)</f>
        <v/>
      </c>
    </row>
    <row r="104">
      <c r="A104" s="9" t="n">
        <v>101</v>
      </c>
      <c r="B104" s="28" t="n"/>
      <c r="C104" s="28" t="n"/>
      <c r="D104" s="28" t="n"/>
      <c r="E104" s="28" t="n"/>
      <c r="F104" s="28" t="n"/>
      <c r="G104" s="29" t="n"/>
      <c r="H104" s="28" t="n"/>
      <c r="I104" s="30" t="n"/>
      <c r="J104" s="13">
        <f>IF(OR(D104="",AND(H104="",I104="")),"",N(H104)+N(I104))</f>
        <v/>
      </c>
      <c r="K104" s="14">
        <f>IF(OR(D104="",J104="",G104=""),"",J104*G104)</f>
        <v/>
      </c>
    </row>
    <row r="105">
      <c r="A105" s="9" t="n">
        <v>102</v>
      </c>
      <c r="B105" s="28" t="n"/>
      <c r="C105" s="28" t="n"/>
      <c r="D105" s="28" t="n"/>
      <c r="E105" s="28" t="n"/>
      <c r="F105" s="28" t="n"/>
      <c r="G105" s="29" t="n"/>
      <c r="H105" s="28" t="n"/>
      <c r="I105" s="30" t="n"/>
      <c r="J105" s="13">
        <f>IF(OR(D105="",AND(H105="",I105="")),"",N(H105)+N(I105))</f>
        <v/>
      </c>
      <c r="K105" s="14">
        <f>IF(OR(D105="",J105="",G105=""),"",J105*G105)</f>
        <v/>
      </c>
    </row>
    <row r="106">
      <c r="A106" s="9" t="n">
        <v>103</v>
      </c>
      <c r="B106" s="28" t="n"/>
      <c r="C106" s="28" t="n"/>
      <c r="D106" s="28" t="n"/>
      <c r="E106" s="28" t="n"/>
      <c r="F106" s="28" t="n"/>
      <c r="G106" s="29" t="n"/>
      <c r="H106" s="28" t="n"/>
      <c r="I106" s="30" t="n"/>
      <c r="J106" s="13">
        <f>IF(OR(D106="",AND(H106="",I106="")),"",N(H106)+N(I106))</f>
        <v/>
      </c>
      <c r="K106" s="14">
        <f>IF(OR(D106="",J106="",G106=""),"",J106*G106)</f>
        <v/>
      </c>
    </row>
    <row r="107">
      <c r="A107" s="9" t="n">
        <v>104</v>
      </c>
      <c r="B107" s="28" t="n"/>
      <c r="C107" s="28" t="n"/>
      <c r="D107" s="28" t="n"/>
      <c r="E107" s="28" t="n"/>
      <c r="F107" s="28" t="n"/>
      <c r="G107" s="29" t="n"/>
      <c r="H107" s="28" t="n"/>
      <c r="I107" s="30" t="n"/>
      <c r="J107" s="13">
        <f>IF(OR(D107="",AND(H107="",I107="")),"",N(H107)+N(I107))</f>
        <v/>
      </c>
      <c r="K107" s="14">
        <f>IF(OR(D107="",J107="",G107=""),"",J107*G107)</f>
        <v/>
      </c>
    </row>
    <row r="108">
      <c r="A108" s="9" t="n">
        <v>105</v>
      </c>
      <c r="B108" s="28" t="n"/>
      <c r="C108" s="28" t="n"/>
      <c r="D108" s="28" t="n"/>
      <c r="E108" s="28" t="n"/>
      <c r="F108" s="28" t="n"/>
      <c r="G108" s="29" t="n"/>
      <c r="H108" s="28" t="n"/>
      <c r="I108" s="30" t="n"/>
      <c r="J108" s="13">
        <f>IF(OR(D108="",AND(H108="",I108="")),"",N(H108)+N(I108))</f>
        <v/>
      </c>
      <c r="K108" s="14">
        <f>IF(OR(D108="",J108="",G108=""),"",J108*G108)</f>
        <v/>
      </c>
    </row>
    <row r="109">
      <c r="A109" s="9" t="n">
        <v>106</v>
      </c>
      <c r="B109" s="28" t="n"/>
      <c r="C109" s="28" t="n"/>
      <c r="D109" s="28" t="n"/>
      <c r="E109" s="28" t="n"/>
      <c r="F109" s="28" t="n"/>
      <c r="G109" s="29" t="n"/>
      <c r="H109" s="28" t="n"/>
      <c r="I109" s="30" t="n"/>
      <c r="J109" s="13">
        <f>IF(OR(D109="",AND(H109="",I109="")),"",N(H109)+N(I109))</f>
        <v/>
      </c>
      <c r="K109" s="14">
        <f>IF(OR(D109="",J109="",G109=""),"",J109*G109)</f>
        <v/>
      </c>
    </row>
    <row r="110">
      <c r="A110" s="9" t="n">
        <v>107</v>
      </c>
      <c r="B110" s="28" t="n"/>
      <c r="C110" s="28" t="n"/>
      <c r="D110" s="28" t="n"/>
      <c r="E110" s="28" t="n"/>
      <c r="F110" s="28" t="n"/>
      <c r="G110" s="29" t="n"/>
      <c r="H110" s="28" t="n"/>
      <c r="I110" s="30" t="n"/>
      <c r="J110" s="13">
        <f>IF(OR(D110="",AND(H110="",I110="")),"",N(H110)+N(I110))</f>
        <v/>
      </c>
      <c r="K110" s="14">
        <f>IF(OR(D110="",J110="",G110=""),"",J110*G110)</f>
        <v/>
      </c>
    </row>
    <row r="111">
      <c r="A111" s="9" t="n">
        <v>108</v>
      </c>
      <c r="B111" s="28" t="n"/>
      <c r="C111" s="28" t="n"/>
      <c r="D111" s="28" t="n"/>
      <c r="E111" s="28" t="n"/>
      <c r="F111" s="28" t="n"/>
      <c r="G111" s="29" t="n"/>
      <c r="H111" s="28" t="n"/>
      <c r="I111" s="30" t="n"/>
      <c r="J111" s="13">
        <f>IF(OR(D111="",AND(H111="",I111="")),"",N(H111)+N(I111))</f>
        <v/>
      </c>
      <c r="K111" s="14">
        <f>IF(OR(D111="",J111="",G111=""),"",J111*G111)</f>
        <v/>
      </c>
    </row>
    <row r="112">
      <c r="A112" s="9" t="n">
        <v>109</v>
      </c>
      <c r="B112" s="28" t="n"/>
      <c r="C112" s="28" t="n"/>
      <c r="D112" s="28" t="n"/>
      <c r="E112" s="28" t="n"/>
      <c r="F112" s="28" t="n"/>
      <c r="G112" s="29" t="n"/>
      <c r="H112" s="28" t="n"/>
      <c r="I112" s="30" t="n"/>
      <c r="J112" s="13">
        <f>IF(OR(D112="",AND(H112="",I112="")),"",N(H112)+N(I112))</f>
        <v/>
      </c>
      <c r="K112" s="14">
        <f>IF(OR(D112="",J112="",G112=""),"",J112*G112)</f>
        <v/>
      </c>
    </row>
    <row r="113">
      <c r="A113" s="9" t="n">
        <v>110</v>
      </c>
      <c r="B113" s="28" t="n"/>
      <c r="C113" s="28" t="n"/>
      <c r="D113" s="28" t="n"/>
      <c r="E113" s="28" t="n"/>
      <c r="F113" s="28" t="n"/>
      <c r="G113" s="29" t="n"/>
      <c r="H113" s="28" t="n"/>
      <c r="I113" s="30" t="n"/>
      <c r="J113" s="13">
        <f>IF(OR(D113="",AND(H113="",I113="")),"",N(H113)+N(I113))</f>
        <v/>
      </c>
      <c r="K113" s="14">
        <f>IF(OR(D113="",J113="",G113=""),"",J113*G113)</f>
        <v/>
      </c>
    </row>
    <row r="114">
      <c r="A114" s="9" t="n">
        <v>111</v>
      </c>
      <c r="B114" s="28" t="n"/>
      <c r="C114" s="28" t="n"/>
      <c r="D114" s="28" t="n"/>
      <c r="E114" s="28" t="n"/>
      <c r="F114" s="28" t="n"/>
      <c r="G114" s="29" t="n"/>
      <c r="H114" s="28" t="n"/>
      <c r="I114" s="30" t="n"/>
      <c r="J114" s="13">
        <f>IF(OR(D114="",AND(H114="",I114="")),"",N(H114)+N(I114))</f>
        <v/>
      </c>
      <c r="K114" s="14">
        <f>IF(OR(D114="",J114="",G114=""),"",J114*G114)</f>
        <v/>
      </c>
    </row>
    <row r="115">
      <c r="A115" s="9" t="n">
        <v>112</v>
      </c>
      <c r="B115" s="28" t="n"/>
      <c r="C115" s="28" t="n"/>
      <c r="D115" s="28" t="n"/>
      <c r="E115" s="28" t="n"/>
      <c r="F115" s="28" t="n"/>
      <c r="G115" s="29" t="n"/>
      <c r="H115" s="28" t="n"/>
      <c r="I115" s="30" t="n"/>
      <c r="J115" s="13">
        <f>IF(OR(D115="",AND(H115="",I115="")),"",N(H115)+N(I115))</f>
        <v/>
      </c>
      <c r="K115" s="14">
        <f>IF(OR(D115="",J115="",G115=""),"",J115*G115)</f>
        <v/>
      </c>
    </row>
    <row r="116">
      <c r="A116" s="9" t="n">
        <v>113</v>
      </c>
      <c r="B116" s="28" t="n"/>
      <c r="C116" s="28" t="n"/>
      <c r="D116" s="28" t="n"/>
      <c r="E116" s="28" t="n"/>
      <c r="F116" s="28" t="n"/>
      <c r="G116" s="29" t="n"/>
      <c r="H116" s="28" t="n"/>
      <c r="I116" s="30" t="n"/>
      <c r="J116" s="13">
        <f>IF(OR(D116="",AND(H116="",I116="")),"",N(H116)+N(I116))</f>
        <v/>
      </c>
      <c r="K116" s="14">
        <f>IF(OR(D116="",J116="",G116=""),"",J116*G116)</f>
        <v/>
      </c>
    </row>
    <row r="117">
      <c r="A117" s="9" t="n">
        <v>114</v>
      </c>
      <c r="B117" s="28" t="n"/>
      <c r="C117" s="28" t="n"/>
      <c r="D117" s="28" t="n"/>
      <c r="E117" s="28" t="n"/>
      <c r="F117" s="28" t="n"/>
      <c r="G117" s="29" t="n"/>
      <c r="H117" s="28" t="n"/>
      <c r="I117" s="30" t="n"/>
      <c r="J117" s="13">
        <f>IF(OR(D117="",AND(H117="",I117="")),"",N(H117)+N(I117))</f>
        <v/>
      </c>
      <c r="K117" s="14">
        <f>IF(OR(D117="",J117="",G117=""),"",J117*G117)</f>
        <v/>
      </c>
    </row>
    <row r="118">
      <c r="A118" s="9" t="n">
        <v>115</v>
      </c>
      <c r="B118" s="28" t="n"/>
      <c r="C118" s="28" t="n"/>
      <c r="D118" s="28" t="n"/>
      <c r="E118" s="28" t="n"/>
      <c r="F118" s="28" t="n"/>
      <c r="G118" s="29" t="n"/>
      <c r="H118" s="28" t="n"/>
      <c r="I118" s="30" t="n"/>
      <c r="J118" s="13">
        <f>IF(OR(D118="",AND(H118="",I118="")),"",N(H118)+N(I118))</f>
        <v/>
      </c>
      <c r="K118" s="14">
        <f>IF(OR(D118="",J118="",G118=""),"",J118*G118)</f>
        <v/>
      </c>
    </row>
    <row r="119">
      <c r="A119" s="9" t="n">
        <v>116</v>
      </c>
      <c r="B119" s="28" t="n"/>
      <c r="C119" s="28" t="n"/>
      <c r="D119" s="28" t="n"/>
      <c r="E119" s="28" t="n"/>
      <c r="F119" s="28" t="n"/>
      <c r="G119" s="29" t="n"/>
      <c r="H119" s="28" t="n"/>
      <c r="I119" s="30" t="n"/>
      <c r="J119" s="13">
        <f>IF(OR(D119="",AND(H119="",I119="")),"",N(H119)+N(I119))</f>
        <v/>
      </c>
      <c r="K119" s="14">
        <f>IF(OR(D119="",J119="",G119=""),"",J119*G119)</f>
        <v/>
      </c>
    </row>
    <row r="120">
      <c r="A120" s="9" t="n">
        <v>117</v>
      </c>
      <c r="B120" s="28" t="n"/>
      <c r="C120" s="28" t="n"/>
      <c r="D120" s="28" t="n"/>
      <c r="E120" s="28" t="n"/>
      <c r="F120" s="28" t="n"/>
      <c r="G120" s="29" t="n"/>
      <c r="H120" s="28" t="n"/>
      <c r="I120" s="30" t="n"/>
      <c r="J120" s="13">
        <f>IF(OR(D120="",AND(H120="",I120="")),"",N(H120)+N(I120))</f>
        <v/>
      </c>
      <c r="K120" s="14">
        <f>IF(OR(D120="",J120="",G120=""),"",J120*G120)</f>
        <v/>
      </c>
    </row>
    <row r="121">
      <c r="A121" s="9" t="n">
        <v>118</v>
      </c>
      <c r="B121" s="28" t="n"/>
      <c r="C121" s="28" t="n"/>
      <c r="D121" s="28" t="n"/>
      <c r="E121" s="28" t="n"/>
      <c r="F121" s="28" t="n"/>
      <c r="G121" s="29" t="n"/>
      <c r="H121" s="28" t="n"/>
      <c r="I121" s="30" t="n"/>
      <c r="J121" s="13">
        <f>IF(OR(D121="",AND(H121="",I121="")),"",N(H121)+N(I121))</f>
        <v/>
      </c>
      <c r="K121" s="14">
        <f>IF(OR(D121="",J121="",G121=""),"",J121*G121)</f>
        <v/>
      </c>
    </row>
    <row r="122">
      <c r="A122" s="9" t="n">
        <v>119</v>
      </c>
      <c r="B122" s="28" t="n"/>
      <c r="C122" s="28" t="n"/>
      <c r="D122" s="28" t="n"/>
      <c r="E122" s="28" t="n"/>
      <c r="F122" s="28" t="n"/>
      <c r="G122" s="29" t="n"/>
      <c r="H122" s="28" t="n"/>
      <c r="I122" s="30" t="n"/>
      <c r="J122" s="13">
        <f>IF(OR(D122="",AND(H122="",I122="")),"",N(H122)+N(I122))</f>
        <v/>
      </c>
      <c r="K122" s="14">
        <f>IF(OR(D122="",J122="",G122=""),"",J122*G122)</f>
        <v/>
      </c>
    </row>
    <row r="123">
      <c r="A123" s="9" t="n">
        <v>120</v>
      </c>
      <c r="B123" s="28" t="n"/>
      <c r="C123" s="28" t="n"/>
      <c r="D123" s="28" t="n"/>
      <c r="E123" s="28" t="n"/>
      <c r="F123" s="28" t="n"/>
      <c r="G123" s="29" t="n"/>
      <c r="H123" s="28" t="n"/>
      <c r="I123" s="30" t="n"/>
      <c r="J123" s="13">
        <f>IF(OR(D123="",AND(H123="",I123="")),"",N(H123)+N(I123))</f>
        <v/>
      </c>
      <c r="K123" s="14">
        <f>IF(OR(D123="",J123="",G123=""),"",J123*G123)</f>
        <v/>
      </c>
    </row>
    <row r="124">
      <c r="A124" s="9" t="n">
        <v>121</v>
      </c>
      <c r="B124" s="28" t="n"/>
      <c r="C124" s="28" t="n"/>
      <c r="D124" s="28" t="n"/>
      <c r="E124" s="28" t="n"/>
      <c r="F124" s="28" t="n"/>
      <c r="G124" s="29" t="n"/>
      <c r="H124" s="28" t="n"/>
      <c r="I124" s="30" t="n"/>
      <c r="J124" s="13">
        <f>IF(OR(D124="",AND(H124="",I124="")),"",N(H124)+N(I124))</f>
        <v/>
      </c>
      <c r="K124" s="14">
        <f>IF(OR(D124="",J124="",G124=""),"",J124*G124)</f>
        <v/>
      </c>
    </row>
    <row r="125">
      <c r="A125" s="9" t="n">
        <v>122</v>
      </c>
      <c r="B125" s="28" t="n"/>
      <c r="C125" s="28" t="n"/>
      <c r="D125" s="28" t="n"/>
      <c r="E125" s="28" t="n"/>
      <c r="F125" s="28" t="n"/>
      <c r="G125" s="29" t="n"/>
      <c r="H125" s="28" t="n"/>
      <c r="I125" s="30" t="n"/>
      <c r="J125" s="13">
        <f>IF(OR(D125="",AND(H125="",I125="")),"",N(H125)+N(I125))</f>
        <v/>
      </c>
      <c r="K125" s="14">
        <f>IF(OR(D125="",J125="",G125=""),"",J125*G125)</f>
        <v/>
      </c>
    </row>
    <row r="126">
      <c r="A126" s="9" t="n">
        <v>123</v>
      </c>
      <c r="B126" s="28" t="n"/>
      <c r="C126" s="28" t="n"/>
      <c r="D126" s="28" t="n"/>
      <c r="E126" s="28" t="n"/>
      <c r="F126" s="28" t="n"/>
      <c r="G126" s="29" t="n"/>
      <c r="H126" s="28" t="n"/>
      <c r="I126" s="30" t="n"/>
      <c r="J126" s="13">
        <f>IF(OR(D126="",AND(H126="",I126="")),"",N(H126)+N(I126))</f>
        <v/>
      </c>
      <c r="K126" s="14">
        <f>IF(OR(D126="",J126="",G126=""),"",J126*G126)</f>
        <v/>
      </c>
    </row>
    <row r="127">
      <c r="A127" s="9" t="n">
        <v>124</v>
      </c>
      <c r="B127" s="28" t="n"/>
      <c r="C127" s="28" t="n"/>
      <c r="D127" s="28" t="n"/>
      <c r="E127" s="28" t="n"/>
      <c r="F127" s="28" t="n"/>
      <c r="G127" s="29" t="n"/>
      <c r="H127" s="28" t="n"/>
      <c r="I127" s="30" t="n"/>
      <c r="J127" s="13">
        <f>IF(OR(D127="",AND(H127="",I127="")),"",N(H127)+N(I127))</f>
        <v/>
      </c>
      <c r="K127" s="14">
        <f>IF(OR(D127="",J127="",G127=""),"",J127*G127)</f>
        <v/>
      </c>
    </row>
    <row r="128">
      <c r="A128" s="9" t="n">
        <v>125</v>
      </c>
      <c r="B128" s="28" t="n"/>
      <c r="C128" s="28" t="n"/>
      <c r="D128" s="28" t="n"/>
      <c r="E128" s="28" t="n"/>
      <c r="F128" s="28" t="n"/>
      <c r="G128" s="29" t="n"/>
      <c r="H128" s="28" t="n"/>
      <c r="I128" s="30" t="n"/>
      <c r="J128" s="13">
        <f>IF(OR(D128="",AND(H128="",I128="")),"",N(H128)+N(I128))</f>
        <v/>
      </c>
      <c r="K128" s="14">
        <f>IF(OR(D128="",J128="",G128=""),"",J128*G128)</f>
        <v/>
      </c>
    </row>
    <row r="129">
      <c r="A129" s="9" t="n">
        <v>126</v>
      </c>
      <c r="B129" s="28" t="n"/>
      <c r="C129" s="28" t="n"/>
      <c r="D129" s="28" t="n"/>
      <c r="E129" s="28" t="n"/>
      <c r="F129" s="28" t="n"/>
      <c r="G129" s="29" t="n"/>
      <c r="H129" s="28" t="n"/>
      <c r="I129" s="30" t="n"/>
      <c r="J129" s="13">
        <f>IF(OR(D129="",AND(H129="",I129="")),"",N(H129)+N(I129))</f>
        <v/>
      </c>
      <c r="K129" s="14">
        <f>IF(OR(D129="",J129="",G129=""),"",J129*G129)</f>
        <v/>
      </c>
    </row>
    <row r="130">
      <c r="A130" s="9" t="n">
        <v>127</v>
      </c>
      <c r="B130" s="28" t="n"/>
      <c r="C130" s="28" t="n"/>
      <c r="D130" s="28" t="n"/>
      <c r="E130" s="28" t="n"/>
      <c r="F130" s="28" t="n"/>
      <c r="G130" s="29" t="n"/>
      <c r="H130" s="28" t="n"/>
      <c r="I130" s="30" t="n"/>
      <c r="J130" s="13">
        <f>IF(OR(D130="",AND(H130="",I130="")),"",N(H130)+N(I130))</f>
        <v/>
      </c>
      <c r="K130" s="14">
        <f>IF(OR(D130="",J130="",G130=""),"",J130*G130)</f>
        <v/>
      </c>
    </row>
    <row r="131">
      <c r="A131" s="9" t="n">
        <v>128</v>
      </c>
      <c r="B131" s="28" t="n"/>
      <c r="C131" s="28" t="n"/>
      <c r="D131" s="28" t="n"/>
      <c r="E131" s="28" t="n"/>
      <c r="F131" s="28" t="n"/>
      <c r="G131" s="29" t="n"/>
      <c r="H131" s="28" t="n"/>
      <c r="I131" s="30" t="n"/>
      <c r="J131" s="13">
        <f>IF(OR(D131="",AND(H131="",I131="")),"",N(H131)+N(I131))</f>
        <v/>
      </c>
      <c r="K131" s="14">
        <f>IF(OR(D131="",J131="",G131=""),"",J131*G131)</f>
        <v/>
      </c>
    </row>
    <row r="132">
      <c r="A132" s="9" t="n">
        <v>129</v>
      </c>
      <c r="B132" s="28" t="n"/>
      <c r="C132" s="28" t="n"/>
      <c r="D132" s="28" t="n"/>
      <c r="E132" s="28" t="n"/>
      <c r="F132" s="28" t="n"/>
      <c r="G132" s="29" t="n"/>
      <c r="H132" s="28" t="n"/>
      <c r="I132" s="30" t="n"/>
      <c r="J132" s="13">
        <f>IF(OR(D132="",AND(H132="",I132="")),"",N(H132)+N(I132))</f>
        <v/>
      </c>
      <c r="K132" s="14">
        <f>IF(OR(D132="",J132="",G132=""),"",J132*G132)</f>
        <v/>
      </c>
    </row>
    <row r="133">
      <c r="A133" s="9" t="n">
        <v>130</v>
      </c>
      <c r="B133" s="28" t="n"/>
      <c r="C133" s="28" t="n"/>
      <c r="D133" s="28" t="n"/>
      <c r="E133" s="28" t="n"/>
      <c r="F133" s="28" t="n"/>
      <c r="G133" s="29" t="n"/>
      <c r="H133" s="28" t="n"/>
      <c r="I133" s="30" t="n"/>
      <c r="J133" s="13">
        <f>IF(OR(D133="",AND(H133="",I133="")),"",N(H133)+N(I133))</f>
        <v/>
      </c>
      <c r="K133" s="14">
        <f>IF(OR(D133="",J133="",G133=""),"",J133*G133)</f>
        <v/>
      </c>
    </row>
    <row r="134">
      <c r="A134" s="9" t="n">
        <v>131</v>
      </c>
      <c r="B134" s="28" t="n"/>
      <c r="C134" s="28" t="n"/>
      <c r="D134" s="28" t="n"/>
      <c r="E134" s="28" t="n"/>
      <c r="F134" s="28" t="n"/>
      <c r="G134" s="29" t="n"/>
      <c r="H134" s="28" t="n"/>
      <c r="I134" s="30" t="n"/>
      <c r="J134" s="13">
        <f>IF(OR(D134="",AND(H134="",I134="")),"",N(H134)+N(I134))</f>
        <v/>
      </c>
      <c r="K134" s="14">
        <f>IF(OR(D134="",J134="",G134=""),"",J134*G134)</f>
        <v/>
      </c>
    </row>
    <row r="135">
      <c r="A135" s="9" t="n">
        <v>132</v>
      </c>
      <c r="B135" s="28" t="n"/>
      <c r="C135" s="28" t="n"/>
      <c r="D135" s="28" t="n"/>
      <c r="E135" s="28" t="n"/>
      <c r="F135" s="28" t="n"/>
      <c r="G135" s="29" t="n"/>
      <c r="H135" s="28" t="n"/>
      <c r="I135" s="30" t="n"/>
      <c r="J135" s="13">
        <f>IF(OR(D135="",AND(H135="",I135="")),"",N(H135)+N(I135))</f>
        <v/>
      </c>
      <c r="K135" s="14">
        <f>IF(OR(D135="",J135="",G135=""),"",J135*G135)</f>
        <v/>
      </c>
    </row>
    <row r="136">
      <c r="A136" s="9" t="n">
        <v>133</v>
      </c>
      <c r="B136" s="28" t="n"/>
      <c r="C136" s="28" t="n"/>
      <c r="D136" s="28" t="n"/>
      <c r="E136" s="28" t="n"/>
      <c r="F136" s="28" t="n"/>
      <c r="G136" s="29" t="n"/>
      <c r="H136" s="28" t="n"/>
      <c r="I136" s="30" t="n"/>
      <c r="J136" s="13">
        <f>IF(OR(D136="",AND(H136="",I136="")),"",N(H136)+N(I136))</f>
        <v/>
      </c>
      <c r="K136" s="14">
        <f>IF(OR(D136="",J136="",G136=""),"",J136*G136)</f>
        <v/>
      </c>
    </row>
    <row r="137">
      <c r="A137" s="9" t="n">
        <v>134</v>
      </c>
      <c r="B137" s="28" t="n"/>
      <c r="C137" s="28" t="n"/>
      <c r="D137" s="28" t="n"/>
      <c r="E137" s="28" t="n"/>
      <c r="F137" s="28" t="n"/>
      <c r="G137" s="29" t="n"/>
      <c r="H137" s="28" t="n"/>
      <c r="I137" s="30" t="n"/>
      <c r="J137" s="13">
        <f>IF(OR(D137="",AND(H137="",I137="")),"",N(H137)+N(I137))</f>
        <v/>
      </c>
      <c r="K137" s="14">
        <f>IF(OR(D137="",J137="",G137=""),"",J137*G137)</f>
        <v/>
      </c>
    </row>
    <row r="138">
      <c r="A138" s="9" t="n">
        <v>135</v>
      </c>
      <c r="B138" s="28" t="n"/>
      <c r="C138" s="28" t="n"/>
      <c r="D138" s="28" t="n"/>
      <c r="E138" s="28" t="n"/>
      <c r="F138" s="28" t="n"/>
      <c r="G138" s="29" t="n"/>
      <c r="H138" s="28" t="n"/>
      <c r="I138" s="30" t="n"/>
      <c r="J138" s="13">
        <f>IF(OR(D138="",AND(H138="",I138="")),"",N(H138)+N(I138))</f>
        <v/>
      </c>
      <c r="K138" s="14">
        <f>IF(OR(D138="",J138="",G138=""),"",J138*G138)</f>
        <v/>
      </c>
    </row>
    <row r="139">
      <c r="A139" s="9" t="n">
        <v>136</v>
      </c>
      <c r="B139" s="28" t="n"/>
      <c r="C139" s="28" t="n"/>
      <c r="D139" s="28" t="n"/>
      <c r="E139" s="28" t="n"/>
      <c r="F139" s="28" t="n"/>
      <c r="G139" s="29" t="n"/>
      <c r="H139" s="28" t="n"/>
      <c r="I139" s="30" t="n"/>
      <c r="J139" s="13">
        <f>IF(OR(D139="",AND(H139="",I139="")),"",N(H139)+N(I139))</f>
        <v/>
      </c>
      <c r="K139" s="14">
        <f>IF(OR(D139="",J139="",G139=""),"",J139*G139)</f>
        <v/>
      </c>
    </row>
    <row r="140">
      <c r="A140" s="9" t="n">
        <v>137</v>
      </c>
      <c r="B140" s="28" t="n"/>
      <c r="C140" s="28" t="n"/>
      <c r="D140" s="28" t="n"/>
      <c r="E140" s="28" t="n"/>
      <c r="F140" s="28" t="n"/>
      <c r="G140" s="29" t="n"/>
      <c r="H140" s="28" t="n"/>
      <c r="I140" s="30" t="n"/>
      <c r="J140" s="13">
        <f>IF(OR(D140="",AND(H140="",I140="")),"",N(H140)+N(I140))</f>
        <v/>
      </c>
      <c r="K140" s="14">
        <f>IF(OR(D140="",J140="",G140=""),"",J140*G140)</f>
        <v/>
      </c>
    </row>
    <row r="141">
      <c r="A141" s="9" t="n">
        <v>138</v>
      </c>
      <c r="B141" s="28" t="n"/>
      <c r="C141" s="28" t="n"/>
      <c r="D141" s="28" t="n"/>
      <c r="E141" s="28" t="n"/>
      <c r="F141" s="28" t="n"/>
      <c r="G141" s="29" t="n"/>
      <c r="H141" s="28" t="n"/>
      <c r="I141" s="30" t="n"/>
      <c r="J141" s="13">
        <f>IF(OR(D141="",AND(H141="",I141="")),"",N(H141)+N(I141))</f>
        <v/>
      </c>
      <c r="K141" s="14">
        <f>IF(OR(D141="",J141="",G141=""),"",J141*G141)</f>
        <v/>
      </c>
    </row>
    <row r="142">
      <c r="A142" s="9" t="n">
        <v>139</v>
      </c>
      <c r="B142" s="28" t="n"/>
      <c r="C142" s="28" t="n"/>
      <c r="D142" s="28" t="n"/>
      <c r="E142" s="28" t="n"/>
      <c r="F142" s="28" t="n"/>
      <c r="G142" s="29" t="n"/>
      <c r="H142" s="28" t="n"/>
      <c r="I142" s="30" t="n"/>
      <c r="J142" s="13">
        <f>IF(OR(D142="",AND(H142="",I142="")),"",N(H142)+N(I142))</f>
        <v/>
      </c>
      <c r="K142" s="14">
        <f>IF(OR(D142="",J142="",G142=""),"",J142*G142)</f>
        <v/>
      </c>
    </row>
    <row r="143">
      <c r="A143" s="9" t="n">
        <v>140</v>
      </c>
      <c r="B143" s="28" t="n"/>
      <c r="C143" s="28" t="n"/>
      <c r="D143" s="28" t="n"/>
      <c r="E143" s="28" t="n"/>
      <c r="F143" s="28" t="n"/>
      <c r="G143" s="29" t="n"/>
      <c r="H143" s="28" t="n"/>
      <c r="I143" s="30" t="n"/>
      <c r="J143" s="13">
        <f>IF(OR(D143="",AND(H143="",I143="")),"",N(H143)+N(I143))</f>
        <v/>
      </c>
      <c r="K143" s="14">
        <f>IF(OR(D143="",J143="",G143=""),"",J143*G143)</f>
        <v/>
      </c>
    </row>
    <row r="144">
      <c r="A144" s="9" t="n">
        <v>141</v>
      </c>
      <c r="B144" s="28" t="n"/>
      <c r="C144" s="28" t="n"/>
      <c r="D144" s="28" t="n"/>
      <c r="E144" s="28" t="n"/>
      <c r="F144" s="28" t="n"/>
      <c r="G144" s="29" t="n"/>
      <c r="H144" s="28" t="n"/>
      <c r="I144" s="30" t="n"/>
      <c r="J144" s="13">
        <f>IF(OR(D144="",AND(H144="",I144="")),"",N(H144)+N(I144))</f>
        <v/>
      </c>
      <c r="K144" s="14">
        <f>IF(OR(D144="",J144="",G144=""),"",J144*G144)</f>
        <v/>
      </c>
    </row>
    <row r="145">
      <c r="A145" s="9" t="n">
        <v>142</v>
      </c>
      <c r="B145" s="28" t="n"/>
      <c r="C145" s="28" t="n"/>
      <c r="D145" s="28" t="n"/>
      <c r="E145" s="28" t="n"/>
      <c r="F145" s="28" t="n"/>
      <c r="G145" s="29" t="n"/>
      <c r="H145" s="28" t="n"/>
      <c r="I145" s="30" t="n"/>
      <c r="J145" s="13">
        <f>IF(OR(D145="",AND(H145="",I145="")),"",N(H145)+N(I145))</f>
        <v/>
      </c>
      <c r="K145" s="14">
        <f>IF(OR(D145="",J145="",G145=""),"",J145*G145)</f>
        <v/>
      </c>
    </row>
    <row r="146">
      <c r="A146" s="9" t="n">
        <v>143</v>
      </c>
      <c r="B146" s="28" t="n"/>
      <c r="C146" s="28" t="n"/>
      <c r="D146" s="28" t="n"/>
      <c r="E146" s="28" t="n"/>
      <c r="F146" s="28" t="n"/>
      <c r="G146" s="29" t="n"/>
      <c r="H146" s="28" t="n"/>
      <c r="I146" s="30" t="n"/>
      <c r="J146" s="13">
        <f>IF(OR(D146="",AND(H146="",I146="")),"",N(H146)+N(I146))</f>
        <v/>
      </c>
      <c r="K146" s="14">
        <f>IF(OR(D146="",J146="",G146=""),"",J146*G146)</f>
        <v/>
      </c>
    </row>
    <row r="147">
      <c r="A147" s="9" t="n">
        <v>144</v>
      </c>
      <c r="B147" s="28" t="n"/>
      <c r="C147" s="28" t="n"/>
      <c r="D147" s="28" t="n"/>
      <c r="E147" s="28" t="n"/>
      <c r="F147" s="28" t="n"/>
      <c r="G147" s="29" t="n"/>
      <c r="H147" s="28" t="n"/>
      <c r="I147" s="30" t="n"/>
      <c r="J147" s="13">
        <f>IF(OR(D147="",AND(H147="",I147="")),"",N(H147)+N(I147))</f>
        <v/>
      </c>
      <c r="K147" s="14">
        <f>IF(OR(D147="",J147="",G147=""),"",J147*G147)</f>
        <v/>
      </c>
    </row>
    <row r="148">
      <c r="A148" s="9" t="n">
        <v>145</v>
      </c>
      <c r="B148" s="28" t="n"/>
      <c r="C148" s="28" t="n"/>
      <c r="D148" s="28" t="n"/>
      <c r="E148" s="28" t="n"/>
      <c r="F148" s="28" t="n"/>
      <c r="G148" s="29" t="n"/>
      <c r="H148" s="28" t="n"/>
      <c r="I148" s="30" t="n"/>
      <c r="J148" s="13">
        <f>IF(OR(D148="",AND(H148="",I148="")),"",N(H148)+N(I148))</f>
        <v/>
      </c>
      <c r="K148" s="14">
        <f>IF(OR(D148="",J148="",G148=""),"",J148*G148)</f>
        <v/>
      </c>
    </row>
    <row r="149">
      <c r="A149" s="9" t="n">
        <v>146</v>
      </c>
      <c r="B149" s="28" t="n"/>
      <c r="C149" s="28" t="n"/>
      <c r="D149" s="28" t="n"/>
      <c r="E149" s="28" t="n"/>
      <c r="F149" s="28" t="n"/>
      <c r="G149" s="29" t="n"/>
      <c r="H149" s="28" t="n"/>
      <c r="I149" s="30" t="n"/>
      <c r="J149" s="13">
        <f>IF(OR(D149="",AND(H149="",I149="")),"",N(H149)+N(I149))</f>
        <v/>
      </c>
      <c r="K149" s="14">
        <f>IF(OR(D149="",J149="",G149=""),"",J149*G149)</f>
        <v/>
      </c>
    </row>
    <row r="150">
      <c r="A150" s="9" t="n">
        <v>147</v>
      </c>
      <c r="B150" s="28" t="n"/>
      <c r="C150" s="28" t="n"/>
      <c r="D150" s="28" t="n"/>
      <c r="E150" s="28" t="n"/>
      <c r="F150" s="28" t="n"/>
      <c r="G150" s="29" t="n"/>
      <c r="H150" s="28" t="n"/>
      <c r="I150" s="30" t="n"/>
      <c r="J150" s="13">
        <f>IF(OR(D150="",AND(H150="",I150="")),"",N(H150)+N(I150))</f>
        <v/>
      </c>
      <c r="K150" s="14">
        <f>IF(OR(D150="",J150="",G150=""),"",J150*G150)</f>
        <v/>
      </c>
    </row>
    <row r="151">
      <c r="A151" s="9" t="n">
        <v>148</v>
      </c>
      <c r="B151" s="28" t="n"/>
      <c r="C151" s="28" t="n"/>
      <c r="D151" s="28" t="n"/>
      <c r="E151" s="28" t="n"/>
      <c r="F151" s="28" t="n"/>
      <c r="G151" s="29" t="n"/>
      <c r="H151" s="28" t="n"/>
      <c r="I151" s="30" t="n"/>
      <c r="J151" s="13">
        <f>IF(OR(D151="",AND(H151="",I151="")),"",N(H151)+N(I151))</f>
        <v/>
      </c>
      <c r="K151" s="14">
        <f>IF(OR(D151="",J151="",G151=""),"",J151*G151)</f>
        <v/>
      </c>
    </row>
    <row r="152">
      <c r="A152" s="9" t="n">
        <v>149</v>
      </c>
      <c r="B152" s="28" t="n"/>
      <c r="C152" s="28" t="n"/>
      <c r="D152" s="28" t="n"/>
      <c r="E152" s="28" t="n"/>
      <c r="F152" s="28" t="n"/>
      <c r="G152" s="29" t="n"/>
      <c r="H152" s="28" t="n"/>
      <c r="I152" s="30" t="n"/>
      <c r="J152" s="13">
        <f>IF(OR(D152="",AND(H152="",I152="")),"",N(H152)+N(I152))</f>
        <v/>
      </c>
      <c r="K152" s="14">
        <f>IF(OR(D152="",J152="",G152=""),"",J152*G152)</f>
        <v/>
      </c>
    </row>
    <row r="153">
      <c r="A153" s="9" t="n">
        <v>150</v>
      </c>
      <c r="B153" s="28" t="n"/>
      <c r="C153" s="28" t="n"/>
      <c r="D153" s="28" t="n"/>
      <c r="E153" s="28" t="n"/>
      <c r="F153" s="28" t="n"/>
      <c r="G153" s="29" t="n"/>
      <c r="H153" s="28" t="n"/>
      <c r="I153" s="30" t="n"/>
      <c r="J153" s="13">
        <f>IF(OR(D153="",AND(H153="",I153="")),"",N(H153)+N(I153))</f>
        <v/>
      </c>
      <c r="K153" s="14">
        <f>IF(OR(D153="",J153="",G153=""),"",J153*G153)</f>
        <v/>
      </c>
    </row>
    <row r="154">
      <c r="D154" s="15" t="inlineStr">
        <is>
          <t>Total stock on hand</t>
        </is>
      </c>
      <c r="K154" s="16">
        <f>SUM(K4:K153)</f>
        <v/>
      </c>
    </row>
  </sheetData>
  <sheetProtection selectLockedCells="0" selectUnlockedCells="0" sheet="1" objects="1" insertRows="1" insertHyperlinks="1" autoFilter="0" scenarios="1" formatColumns="0" deleteColumns="1" insertColumns="1" pivotTables="1" deleteRows="1" formatCells="0" formatRows="0" sort="0"/>
  <autoFilter ref="A3:K153"/>
  <mergeCells count="1">
    <mergeCell ref="A2:K2"/>
  </mergeCells>
  <dataValidations count="1">
    <dataValidation sqref="I4:I153" showDropDown="0" showInputMessage="1" showErrorMessage="1" allowBlank="1" errorTitle="Tenths only" error="Type the open bottle in tenths, 0 to 0.9. Full bottles go in the Full column." promptTitle="Open bottle" prompt="The open bottle in tenths, 0 to 0.9. Full bottles go in the Full column." type="decimal" errorStyle="stop" operator="between">
      <formula1>0</formula1>
      <formula2>0.9</formula2>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F48"/>
  <sheetViews>
    <sheetView zoomScale="110" workbookViewId="0">
      <pane xSplit="2" ySplit="7" topLeftCell="C8"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9"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5" t="inlineStr">
        <is>
          <t>My sales to bottles</t>
        </is>
      </c>
    </row>
    <row r="2" ht="44" customHeight="1">
      <c r="A2" s="6" t="inlineStr">
        <is>
          <t>Products across row 3 (with the size exactly as on the count tab) and their bottle size in ml in row 5. Drinks down column A with how many you sold between the two counts, from the POS item sales (product mix) report for the morning after the first count to the night of the second. In each cell, the ml of that product one drink pours. The bottom row is bottles sold.</t>
        </is>
      </c>
    </row>
    <row r="3" ht="46" customHeight="1">
      <c r="A3" s="15" t="inlineStr">
        <is>
          <t>Product →</t>
        </is>
      </c>
      <c r="C3" s="31" t="n"/>
      <c r="D3" s="31" t="n"/>
      <c r="E3" s="31" t="n"/>
      <c r="F3" s="31" t="n"/>
      <c r="G3" s="31" t="n"/>
      <c r="H3" s="31" t="n"/>
      <c r="I3" s="31" t="n"/>
      <c r="J3" s="31" t="n"/>
      <c r="K3" s="31" t="n"/>
      <c r="L3" s="31" t="n"/>
      <c r="M3" s="31" t="n"/>
      <c r="N3" s="31" t="n"/>
      <c r="O3" s="31" t="n"/>
      <c r="P3" s="31" t="n"/>
      <c r="Q3" s="31" t="n"/>
      <c r="R3" s="31" t="n"/>
      <c r="S3" s="31" t="n"/>
      <c r="T3" s="31" t="n"/>
      <c r="U3" s="31" t="n"/>
      <c r="V3" s="31" t="n"/>
      <c r="W3" s="31" t="n"/>
      <c r="X3" s="31" t="n"/>
      <c r="Y3" s="31" t="n"/>
      <c r="Z3" s="31" t="n"/>
      <c r="AA3" s="31" t="n"/>
      <c r="AB3" s="31" t="n"/>
      <c r="AC3" s="31" t="n"/>
      <c r="AD3" s="31" t="n"/>
      <c r="AE3" s="31" t="n"/>
      <c r="AF3" s="31" t="n"/>
    </row>
    <row r="4">
      <c r="A4" s="15" t="inlineStr">
        <is>
          <t>Size</t>
        </is>
      </c>
      <c r="C4" s="31" t="n"/>
      <c r="D4" s="31" t="n"/>
      <c r="E4" s="31" t="n"/>
      <c r="F4" s="31" t="n"/>
      <c r="G4" s="31" t="n"/>
      <c r="H4" s="31" t="n"/>
      <c r="I4" s="31" t="n"/>
      <c r="J4" s="31" t="n"/>
      <c r="K4" s="31" t="n"/>
      <c r="L4" s="31" t="n"/>
      <c r="M4" s="31" t="n"/>
      <c r="N4" s="31" t="n"/>
      <c r="O4" s="31" t="n"/>
      <c r="P4" s="31" t="n"/>
      <c r="Q4" s="31" t="n"/>
      <c r="R4" s="31" t="n"/>
      <c r="S4" s="31" t="n"/>
      <c r="T4" s="31" t="n"/>
      <c r="U4" s="31" t="n"/>
      <c r="V4" s="31" t="n"/>
      <c r="W4" s="31" t="n"/>
      <c r="X4" s="31" t="n"/>
      <c r="Y4" s="31" t="n"/>
      <c r="Z4" s="31" t="n"/>
      <c r="AA4" s="31" t="n"/>
      <c r="AB4" s="31" t="n"/>
      <c r="AC4" s="31" t="n"/>
      <c r="AD4" s="31" t="n"/>
      <c r="AE4" s="31" t="n"/>
      <c r="AF4" s="31" t="n"/>
    </row>
    <row r="5">
      <c r="A5" s="15" t="inlineStr">
        <is>
          <t>Bottle size (ml)</t>
        </is>
      </c>
      <c r="C5" s="31" t="n"/>
      <c r="D5" s="31" t="n"/>
      <c r="E5" s="31" t="n"/>
      <c r="F5" s="31" t="n"/>
      <c r="G5" s="31" t="n"/>
      <c r="H5" s="31" t="n"/>
      <c r="I5" s="31" t="n"/>
      <c r="J5" s="31" t="n"/>
      <c r="K5" s="31" t="n"/>
      <c r="L5" s="31" t="n"/>
      <c r="M5" s="31" t="n"/>
      <c r="N5" s="31" t="n"/>
      <c r="O5" s="31" t="n"/>
      <c r="P5" s="31" t="n"/>
      <c r="Q5" s="31" t="n"/>
      <c r="R5" s="31" t="n"/>
      <c r="S5" s="31" t="n"/>
      <c r="T5" s="31" t="n"/>
      <c r="U5" s="31" t="n"/>
      <c r="V5" s="31" t="n"/>
      <c r="W5" s="31" t="n"/>
      <c r="X5" s="31" t="n"/>
      <c r="Y5" s="31" t="n"/>
      <c r="Z5" s="31" t="n"/>
      <c r="AA5" s="31" t="n"/>
      <c r="AB5" s="31" t="n"/>
      <c r="AC5" s="31" t="n"/>
      <c r="AD5" s="31" t="n"/>
      <c r="AE5" s="31" t="n"/>
      <c r="AF5" s="31" t="n"/>
    </row>
    <row r="6">
      <c r="A6" s="18" t="inlineStr">
        <is>
          <t>Match key</t>
        </is>
      </c>
      <c r="C6" s="18">
        <f>IF(C3="","",C3&amp;" | "&amp;C4)</f>
        <v/>
      </c>
      <c r="D6" s="18">
        <f>IF(D3="","",D3&amp;" | "&amp;D4)</f>
        <v/>
      </c>
      <c r="E6" s="18">
        <f>IF(E3="","",E3&amp;" | "&amp;E4)</f>
        <v/>
      </c>
      <c r="F6" s="18">
        <f>IF(F3="","",F3&amp;" | "&amp;F4)</f>
        <v/>
      </c>
      <c r="G6" s="18">
        <f>IF(G3="","",G3&amp;" | "&amp;G4)</f>
        <v/>
      </c>
      <c r="H6" s="18">
        <f>IF(H3="","",H3&amp;" | "&amp;H4)</f>
        <v/>
      </c>
      <c r="I6" s="18">
        <f>IF(I3="","",I3&amp;" | "&amp;I4)</f>
        <v/>
      </c>
      <c r="J6" s="18">
        <f>IF(J3="","",J3&amp;" | "&amp;J4)</f>
        <v/>
      </c>
      <c r="K6" s="18">
        <f>IF(K3="","",K3&amp;" | "&amp;K4)</f>
        <v/>
      </c>
      <c r="L6" s="18">
        <f>IF(L3="","",L3&amp;" | "&amp;L4)</f>
        <v/>
      </c>
      <c r="M6" s="18">
        <f>IF(M3="","",M3&amp;" | "&amp;M4)</f>
        <v/>
      </c>
      <c r="N6" s="18">
        <f>IF(N3="","",N3&amp;" | "&amp;N4)</f>
        <v/>
      </c>
      <c r="O6" s="18">
        <f>IF(O3="","",O3&amp;" | "&amp;O4)</f>
        <v/>
      </c>
      <c r="P6" s="18">
        <f>IF(P3="","",P3&amp;" | "&amp;P4)</f>
        <v/>
      </c>
      <c r="Q6" s="18">
        <f>IF(Q3="","",Q3&amp;" | "&amp;Q4)</f>
        <v/>
      </c>
      <c r="R6" s="18">
        <f>IF(R3="","",R3&amp;" | "&amp;R4)</f>
        <v/>
      </c>
      <c r="S6" s="18">
        <f>IF(S3="","",S3&amp;" | "&amp;S4)</f>
        <v/>
      </c>
      <c r="T6" s="18">
        <f>IF(T3="","",T3&amp;" | "&amp;T4)</f>
        <v/>
      </c>
      <c r="U6" s="18">
        <f>IF(U3="","",U3&amp;" | "&amp;U4)</f>
        <v/>
      </c>
      <c r="V6" s="18">
        <f>IF(V3="","",V3&amp;" | "&amp;V4)</f>
        <v/>
      </c>
      <c r="W6" s="18">
        <f>IF(W3="","",W3&amp;" | "&amp;W4)</f>
        <v/>
      </c>
      <c r="X6" s="18">
        <f>IF(X3="","",X3&amp;" | "&amp;X4)</f>
        <v/>
      </c>
      <c r="Y6" s="18">
        <f>IF(Y3="","",Y3&amp;" | "&amp;Y4)</f>
        <v/>
      </c>
      <c r="Z6" s="18">
        <f>IF(Z3="","",Z3&amp;" | "&amp;Z4)</f>
        <v/>
      </c>
      <c r="AA6" s="18">
        <f>IF(AA3="","",AA3&amp;" | "&amp;AA4)</f>
        <v/>
      </c>
      <c r="AB6" s="18">
        <f>IF(AB3="","",AB3&amp;" | "&amp;AB4)</f>
        <v/>
      </c>
      <c r="AC6" s="18">
        <f>IF(AC3="","",AC3&amp;" | "&amp;AC4)</f>
        <v/>
      </c>
      <c r="AD6" s="18">
        <f>IF(AD3="","",AD3&amp;" | "&amp;AD4)</f>
        <v/>
      </c>
      <c r="AE6" s="18">
        <f>IF(AE3="","",AE3&amp;" | "&amp;AE4)</f>
        <v/>
      </c>
      <c r="AF6" s="18">
        <f>IF(AF3="","",AF3&amp;" | "&amp;AF4)</f>
        <v/>
      </c>
    </row>
    <row r="7">
      <c r="A7" s="19" t="inlineStr">
        <is>
          <t>Drink ↓</t>
        </is>
      </c>
      <c r="B7" s="19" t="inlineStr">
        <is>
          <t>Sold</t>
        </is>
      </c>
      <c r="C7" s="20" t="inlineStr">
        <is>
          <t>ml per drink</t>
        </is>
      </c>
      <c r="D7" s="20" t="inlineStr">
        <is>
          <t>ml per drink</t>
        </is>
      </c>
      <c r="E7" s="20" t="inlineStr">
        <is>
          <t>ml per drink</t>
        </is>
      </c>
      <c r="F7" s="20" t="inlineStr">
        <is>
          <t>ml per drink</t>
        </is>
      </c>
      <c r="G7" s="20" t="inlineStr">
        <is>
          <t>ml per drink</t>
        </is>
      </c>
      <c r="H7" s="20" t="inlineStr">
        <is>
          <t>ml per drink</t>
        </is>
      </c>
      <c r="I7" s="20" t="inlineStr">
        <is>
          <t>ml per drink</t>
        </is>
      </c>
      <c r="J7" s="20" t="inlineStr">
        <is>
          <t>ml per drink</t>
        </is>
      </c>
      <c r="K7" s="20" t="inlineStr">
        <is>
          <t>ml per drink</t>
        </is>
      </c>
      <c r="L7" s="20" t="inlineStr">
        <is>
          <t>ml per drink</t>
        </is>
      </c>
      <c r="M7" s="20" t="inlineStr">
        <is>
          <t>ml per drink</t>
        </is>
      </c>
      <c r="N7" s="20" t="inlineStr">
        <is>
          <t>ml per drink</t>
        </is>
      </c>
      <c r="O7" s="20" t="inlineStr">
        <is>
          <t>ml per drink</t>
        </is>
      </c>
      <c r="P7" s="20" t="inlineStr">
        <is>
          <t>ml per drink</t>
        </is>
      </c>
      <c r="Q7" s="20" t="inlineStr">
        <is>
          <t>ml per drink</t>
        </is>
      </c>
      <c r="R7" s="20" t="inlineStr">
        <is>
          <t>ml per drink</t>
        </is>
      </c>
      <c r="S7" s="20" t="inlineStr">
        <is>
          <t>ml per drink</t>
        </is>
      </c>
      <c r="T7" s="20" t="inlineStr">
        <is>
          <t>ml per drink</t>
        </is>
      </c>
      <c r="U7" s="20" t="inlineStr">
        <is>
          <t>ml per drink</t>
        </is>
      </c>
      <c r="V7" s="20" t="inlineStr">
        <is>
          <t>ml per drink</t>
        </is>
      </c>
      <c r="W7" s="20" t="inlineStr">
        <is>
          <t>ml per drink</t>
        </is>
      </c>
      <c r="X7" s="20" t="inlineStr">
        <is>
          <t>ml per drink</t>
        </is>
      </c>
      <c r="Y7" s="20" t="inlineStr">
        <is>
          <t>ml per drink</t>
        </is>
      </c>
      <c r="Z7" s="20" t="inlineStr">
        <is>
          <t>ml per drink</t>
        </is>
      </c>
      <c r="AA7" s="20" t="inlineStr">
        <is>
          <t>ml per drink</t>
        </is>
      </c>
      <c r="AB7" s="20" t="inlineStr">
        <is>
          <t>ml per drink</t>
        </is>
      </c>
      <c r="AC7" s="20" t="inlineStr">
        <is>
          <t>ml per drink</t>
        </is>
      </c>
      <c r="AD7" s="20" t="inlineStr">
        <is>
          <t>ml per drink</t>
        </is>
      </c>
      <c r="AE7" s="20" t="inlineStr">
        <is>
          <t>ml per drink</t>
        </is>
      </c>
      <c r="AF7" s="20" t="inlineStr">
        <is>
          <t>ml per drink</t>
        </is>
      </c>
    </row>
    <row r="8">
      <c r="A8" s="32" t="n"/>
      <c r="B8" s="32" t="n"/>
      <c r="C8" s="33" t="n"/>
      <c r="D8" s="33" t="n"/>
      <c r="E8" s="33" t="n"/>
      <c r="F8" s="33" t="n"/>
      <c r="G8" s="33" t="n"/>
      <c r="H8" s="33" t="n"/>
      <c r="I8" s="33" t="n"/>
      <c r="J8" s="33" t="n"/>
      <c r="K8" s="33" t="n"/>
      <c r="L8" s="33" t="n"/>
      <c r="M8" s="33" t="n"/>
      <c r="N8" s="33" t="n"/>
      <c r="O8" s="33" t="n"/>
      <c r="P8" s="33" t="n"/>
      <c r="Q8" s="33" t="n"/>
      <c r="R8" s="33" t="n"/>
      <c r="S8" s="33" t="n"/>
      <c r="T8" s="33" t="n"/>
      <c r="U8" s="33" t="n"/>
      <c r="V8" s="33" t="n"/>
      <c r="W8" s="33" t="n"/>
      <c r="X8" s="33" t="n"/>
      <c r="Y8" s="33" t="n"/>
      <c r="Z8" s="33" t="n"/>
      <c r="AA8" s="33" t="n"/>
      <c r="AB8" s="33" t="n"/>
      <c r="AC8" s="33" t="n"/>
      <c r="AD8" s="33" t="n"/>
      <c r="AE8" s="33" t="n"/>
      <c r="AF8" s="33" t="n"/>
    </row>
    <row r="9">
      <c r="A9" s="32" t="n"/>
      <c r="B9" s="32" t="n"/>
      <c r="C9" s="33" t="n"/>
      <c r="D9" s="33" t="n"/>
      <c r="E9" s="33" t="n"/>
      <c r="F9" s="33" t="n"/>
      <c r="G9" s="33" t="n"/>
      <c r="H9" s="33" t="n"/>
      <c r="I9" s="33" t="n"/>
      <c r="J9" s="33" t="n"/>
      <c r="K9" s="33" t="n"/>
      <c r="L9" s="33" t="n"/>
      <c r="M9" s="33" t="n"/>
      <c r="N9" s="33" t="n"/>
      <c r="O9" s="33" t="n"/>
      <c r="P9" s="33" t="n"/>
      <c r="Q9" s="33" t="n"/>
      <c r="R9" s="33" t="n"/>
      <c r="S9" s="33" t="n"/>
      <c r="T9" s="33" t="n"/>
      <c r="U9" s="33" t="n"/>
      <c r="V9" s="33" t="n"/>
      <c r="W9" s="33" t="n"/>
      <c r="X9" s="33" t="n"/>
      <c r="Y9" s="33" t="n"/>
      <c r="Z9" s="33" t="n"/>
      <c r="AA9" s="33" t="n"/>
      <c r="AB9" s="33" t="n"/>
      <c r="AC9" s="33" t="n"/>
      <c r="AD9" s="33" t="n"/>
      <c r="AE9" s="33" t="n"/>
      <c r="AF9" s="33" t="n"/>
    </row>
    <row r="10">
      <c r="A10" s="32" t="n"/>
      <c r="B10" s="32" t="n"/>
      <c r="C10" s="33" t="n"/>
      <c r="D10" s="33" t="n"/>
      <c r="E10" s="33" t="n"/>
      <c r="F10" s="33" t="n"/>
      <c r="G10" s="33" t="n"/>
      <c r="H10" s="33" t="n"/>
      <c r="I10" s="33" t="n"/>
      <c r="J10" s="33" t="n"/>
      <c r="K10" s="33" t="n"/>
      <c r="L10" s="33" t="n"/>
      <c r="M10" s="33" t="n"/>
      <c r="N10" s="33" t="n"/>
      <c r="O10" s="33" t="n"/>
      <c r="P10" s="33" t="n"/>
      <c r="Q10" s="33" t="n"/>
      <c r="R10" s="33" t="n"/>
      <c r="S10" s="33" t="n"/>
      <c r="T10" s="33" t="n"/>
      <c r="U10" s="33" t="n"/>
      <c r="V10" s="33" t="n"/>
      <c r="W10" s="33" t="n"/>
      <c r="X10" s="33" t="n"/>
      <c r="Y10" s="33" t="n"/>
      <c r="Z10" s="33" t="n"/>
      <c r="AA10" s="33" t="n"/>
      <c r="AB10" s="33" t="n"/>
      <c r="AC10" s="33" t="n"/>
      <c r="AD10" s="33" t="n"/>
      <c r="AE10" s="33" t="n"/>
      <c r="AF10" s="33" t="n"/>
    </row>
    <row r="11">
      <c r="A11" s="32" t="n"/>
      <c r="B11" s="32" t="n"/>
      <c r="C11" s="33" t="n"/>
      <c r="D11" s="33" t="n"/>
      <c r="E11" s="33" t="n"/>
      <c r="F11" s="33" t="n"/>
      <c r="G11" s="33" t="n"/>
      <c r="H11" s="33" t="n"/>
      <c r="I11" s="33" t="n"/>
      <c r="J11" s="33" t="n"/>
      <c r="K11" s="33" t="n"/>
      <c r="L11" s="33" t="n"/>
      <c r="M11" s="33" t="n"/>
      <c r="N11" s="33" t="n"/>
      <c r="O11" s="33" t="n"/>
      <c r="P11" s="33" t="n"/>
      <c r="Q11" s="33" t="n"/>
      <c r="R11" s="33" t="n"/>
      <c r="S11" s="33" t="n"/>
      <c r="T11" s="33" t="n"/>
      <c r="U11" s="33" t="n"/>
      <c r="V11" s="33" t="n"/>
      <c r="W11" s="33" t="n"/>
      <c r="X11" s="33" t="n"/>
      <c r="Y11" s="33" t="n"/>
      <c r="Z11" s="33" t="n"/>
      <c r="AA11" s="33" t="n"/>
      <c r="AB11" s="33" t="n"/>
      <c r="AC11" s="33" t="n"/>
      <c r="AD11" s="33" t="n"/>
      <c r="AE11" s="33" t="n"/>
      <c r="AF11" s="33" t="n"/>
    </row>
    <row r="12">
      <c r="A12" s="32" t="n"/>
      <c r="B12" s="32" t="n"/>
      <c r="C12" s="33" t="n"/>
      <c r="D12" s="33" t="n"/>
      <c r="E12" s="33" t="n"/>
      <c r="F12" s="33" t="n"/>
      <c r="G12" s="33" t="n"/>
      <c r="H12" s="33" t="n"/>
      <c r="I12" s="33" t="n"/>
      <c r="J12" s="33" t="n"/>
      <c r="K12" s="33" t="n"/>
      <c r="L12" s="33" t="n"/>
      <c r="M12" s="33" t="n"/>
      <c r="N12" s="33" t="n"/>
      <c r="O12" s="33" t="n"/>
      <c r="P12" s="33" t="n"/>
      <c r="Q12" s="33" t="n"/>
      <c r="R12" s="33" t="n"/>
      <c r="S12" s="33" t="n"/>
      <c r="T12" s="33" t="n"/>
      <c r="U12" s="33" t="n"/>
      <c r="V12" s="33" t="n"/>
      <c r="W12" s="33" t="n"/>
      <c r="X12" s="33" t="n"/>
      <c r="Y12" s="33" t="n"/>
      <c r="Z12" s="33" t="n"/>
      <c r="AA12" s="33" t="n"/>
      <c r="AB12" s="33" t="n"/>
      <c r="AC12" s="33" t="n"/>
      <c r="AD12" s="33" t="n"/>
      <c r="AE12" s="33" t="n"/>
      <c r="AF12" s="33" t="n"/>
    </row>
    <row r="13">
      <c r="A13" s="32" t="n"/>
      <c r="B13" s="32" t="n"/>
      <c r="C13" s="33" t="n"/>
      <c r="D13" s="33" t="n"/>
      <c r="E13" s="33" t="n"/>
      <c r="F13" s="33" t="n"/>
      <c r="G13" s="33" t="n"/>
      <c r="H13" s="33" t="n"/>
      <c r="I13" s="33" t="n"/>
      <c r="J13" s="33" t="n"/>
      <c r="K13" s="33" t="n"/>
      <c r="L13" s="33" t="n"/>
      <c r="M13" s="33" t="n"/>
      <c r="N13" s="33" t="n"/>
      <c r="O13" s="33" t="n"/>
      <c r="P13" s="33" t="n"/>
      <c r="Q13" s="33" t="n"/>
      <c r="R13" s="33" t="n"/>
      <c r="S13" s="33" t="n"/>
      <c r="T13" s="33" t="n"/>
      <c r="U13" s="33" t="n"/>
      <c r="V13" s="33" t="n"/>
      <c r="W13" s="33" t="n"/>
      <c r="X13" s="33" t="n"/>
      <c r="Y13" s="33" t="n"/>
      <c r="Z13" s="33" t="n"/>
      <c r="AA13" s="33" t="n"/>
      <c r="AB13" s="33" t="n"/>
      <c r="AC13" s="33" t="n"/>
      <c r="AD13" s="33" t="n"/>
      <c r="AE13" s="33" t="n"/>
      <c r="AF13" s="33" t="n"/>
    </row>
    <row r="14">
      <c r="A14" s="32" t="n"/>
      <c r="B14" s="32" t="n"/>
      <c r="C14" s="33" t="n"/>
      <c r="D14" s="33" t="n"/>
      <c r="E14" s="33" t="n"/>
      <c r="F14" s="33" t="n"/>
      <c r="G14" s="33" t="n"/>
      <c r="H14" s="33" t="n"/>
      <c r="I14" s="33" t="n"/>
      <c r="J14" s="33" t="n"/>
      <c r="K14" s="33" t="n"/>
      <c r="L14" s="33" t="n"/>
      <c r="M14" s="33" t="n"/>
      <c r="N14" s="33" t="n"/>
      <c r="O14" s="33" t="n"/>
      <c r="P14" s="33" t="n"/>
      <c r="Q14" s="33" t="n"/>
      <c r="R14" s="33" t="n"/>
      <c r="S14" s="33" t="n"/>
      <c r="T14" s="33" t="n"/>
      <c r="U14" s="33" t="n"/>
      <c r="V14" s="33" t="n"/>
      <c r="W14" s="33" t="n"/>
      <c r="X14" s="33" t="n"/>
      <c r="Y14" s="33" t="n"/>
      <c r="Z14" s="33" t="n"/>
      <c r="AA14" s="33" t="n"/>
      <c r="AB14" s="33" t="n"/>
      <c r="AC14" s="33" t="n"/>
      <c r="AD14" s="33" t="n"/>
      <c r="AE14" s="33" t="n"/>
      <c r="AF14" s="33" t="n"/>
    </row>
    <row r="15">
      <c r="A15" s="32" t="n"/>
      <c r="B15" s="32" t="n"/>
      <c r="C15" s="33" t="n"/>
      <c r="D15" s="33" t="n"/>
      <c r="E15" s="33" t="n"/>
      <c r="F15" s="33" t="n"/>
      <c r="G15" s="33" t="n"/>
      <c r="H15" s="33" t="n"/>
      <c r="I15" s="33" t="n"/>
      <c r="J15" s="33" t="n"/>
      <c r="K15" s="33" t="n"/>
      <c r="L15" s="33" t="n"/>
      <c r="M15" s="33" t="n"/>
      <c r="N15" s="33" t="n"/>
      <c r="O15" s="33" t="n"/>
      <c r="P15" s="33" t="n"/>
      <c r="Q15" s="33" t="n"/>
      <c r="R15" s="33" t="n"/>
      <c r="S15" s="33" t="n"/>
      <c r="T15" s="33" t="n"/>
      <c r="U15" s="33" t="n"/>
      <c r="V15" s="33" t="n"/>
      <c r="W15" s="33" t="n"/>
      <c r="X15" s="33" t="n"/>
      <c r="Y15" s="33" t="n"/>
      <c r="Z15" s="33" t="n"/>
      <c r="AA15" s="33" t="n"/>
      <c r="AB15" s="33" t="n"/>
      <c r="AC15" s="33" t="n"/>
      <c r="AD15" s="33" t="n"/>
      <c r="AE15" s="33" t="n"/>
      <c r="AF15" s="33" t="n"/>
    </row>
    <row r="16">
      <c r="A16" s="32" t="n"/>
      <c r="B16" s="32" t="n"/>
      <c r="C16" s="33" t="n"/>
      <c r="D16" s="33" t="n"/>
      <c r="E16" s="33" t="n"/>
      <c r="F16" s="33" t="n"/>
      <c r="G16" s="33" t="n"/>
      <c r="H16" s="33" t="n"/>
      <c r="I16" s="33" t="n"/>
      <c r="J16" s="33" t="n"/>
      <c r="K16" s="33" t="n"/>
      <c r="L16" s="33" t="n"/>
      <c r="M16" s="33" t="n"/>
      <c r="N16" s="33" t="n"/>
      <c r="O16" s="33" t="n"/>
      <c r="P16" s="33" t="n"/>
      <c r="Q16" s="33" t="n"/>
      <c r="R16" s="33" t="n"/>
      <c r="S16" s="33" t="n"/>
      <c r="T16" s="33" t="n"/>
      <c r="U16" s="33" t="n"/>
      <c r="V16" s="33" t="n"/>
      <c r="W16" s="33" t="n"/>
      <c r="X16" s="33" t="n"/>
      <c r="Y16" s="33" t="n"/>
      <c r="Z16" s="33" t="n"/>
      <c r="AA16" s="33" t="n"/>
      <c r="AB16" s="33" t="n"/>
      <c r="AC16" s="33" t="n"/>
      <c r="AD16" s="33" t="n"/>
      <c r="AE16" s="33" t="n"/>
      <c r="AF16" s="33" t="n"/>
    </row>
    <row r="17">
      <c r="A17" s="32" t="n"/>
      <c r="B17" s="32" t="n"/>
      <c r="C17" s="33" t="n"/>
      <c r="D17" s="33" t="n"/>
      <c r="E17" s="33" t="n"/>
      <c r="F17" s="33" t="n"/>
      <c r="G17" s="33" t="n"/>
      <c r="H17" s="33" t="n"/>
      <c r="I17" s="33" t="n"/>
      <c r="J17" s="33" t="n"/>
      <c r="K17" s="33" t="n"/>
      <c r="L17" s="33" t="n"/>
      <c r="M17" s="33" t="n"/>
      <c r="N17" s="33" t="n"/>
      <c r="O17" s="33" t="n"/>
      <c r="P17" s="33" t="n"/>
      <c r="Q17" s="33" t="n"/>
      <c r="R17" s="33" t="n"/>
      <c r="S17" s="33" t="n"/>
      <c r="T17" s="33" t="n"/>
      <c r="U17" s="33" t="n"/>
      <c r="V17" s="33" t="n"/>
      <c r="W17" s="33" t="n"/>
      <c r="X17" s="33" t="n"/>
      <c r="Y17" s="33" t="n"/>
      <c r="Z17" s="33" t="n"/>
      <c r="AA17" s="33" t="n"/>
      <c r="AB17" s="33" t="n"/>
      <c r="AC17" s="33" t="n"/>
      <c r="AD17" s="33" t="n"/>
      <c r="AE17" s="33" t="n"/>
      <c r="AF17" s="33" t="n"/>
    </row>
    <row r="18">
      <c r="A18" s="32" t="n"/>
      <c r="B18" s="32" t="n"/>
      <c r="C18" s="33" t="n"/>
      <c r="D18" s="33" t="n"/>
      <c r="E18" s="33" t="n"/>
      <c r="F18" s="33" t="n"/>
      <c r="G18" s="33" t="n"/>
      <c r="H18" s="33" t="n"/>
      <c r="I18" s="33" t="n"/>
      <c r="J18" s="33" t="n"/>
      <c r="K18" s="33" t="n"/>
      <c r="L18" s="33" t="n"/>
      <c r="M18" s="33" t="n"/>
      <c r="N18" s="33" t="n"/>
      <c r="O18" s="33" t="n"/>
      <c r="P18" s="33" t="n"/>
      <c r="Q18" s="33" t="n"/>
      <c r="R18" s="33" t="n"/>
      <c r="S18" s="33" t="n"/>
      <c r="T18" s="33" t="n"/>
      <c r="U18" s="33" t="n"/>
      <c r="V18" s="33" t="n"/>
      <c r="W18" s="33" t="n"/>
      <c r="X18" s="33" t="n"/>
      <c r="Y18" s="33" t="n"/>
      <c r="Z18" s="33" t="n"/>
      <c r="AA18" s="33" t="n"/>
      <c r="AB18" s="33" t="n"/>
      <c r="AC18" s="33" t="n"/>
      <c r="AD18" s="33" t="n"/>
      <c r="AE18" s="33" t="n"/>
      <c r="AF18" s="33" t="n"/>
    </row>
    <row r="19">
      <c r="A19" s="32" t="n"/>
      <c r="B19" s="32" t="n"/>
      <c r="C19" s="33" t="n"/>
      <c r="D19" s="33" t="n"/>
      <c r="E19" s="33" t="n"/>
      <c r="F19" s="33" t="n"/>
      <c r="G19" s="33" t="n"/>
      <c r="H19" s="33" t="n"/>
      <c r="I19" s="33" t="n"/>
      <c r="J19" s="33" t="n"/>
      <c r="K19" s="33" t="n"/>
      <c r="L19" s="33" t="n"/>
      <c r="M19" s="33" t="n"/>
      <c r="N19" s="33" t="n"/>
      <c r="O19" s="33" t="n"/>
      <c r="P19" s="33" t="n"/>
      <c r="Q19" s="33" t="n"/>
      <c r="R19" s="33" t="n"/>
      <c r="S19" s="33" t="n"/>
      <c r="T19" s="33" t="n"/>
      <c r="U19" s="33" t="n"/>
      <c r="V19" s="33" t="n"/>
      <c r="W19" s="33" t="n"/>
      <c r="X19" s="33" t="n"/>
      <c r="Y19" s="33" t="n"/>
      <c r="Z19" s="33" t="n"/>
      <c r="AA19" s="33" t="n"/>
      <c r="AB19" s="33" t="n"/>
      <c r="AC19" s="33" t="n"/>
      <c r="AD19" s="33" t="n"/>
      <c r="AE19" s="33" t="n"/>
      <c r="AF19" s="33" t="n"/>
    </row>
    <row r="20">
      <c r="A20" s="32" t="n"/>
      <c r="B20" s="32" t="n"/>
      <c r="C20" s="33" t="n"/>
      <c r="D20" s="33" t="n"/>
      <c r="E20" s="33" t="n"/>
      <c r="F20" s="33" t="n"/>
      <c r="G20" s="33" t="n"/>
      <c r="H20" s="33" t="n"/>
      <c r="I20" s="33" t="n"/>
      <c r="J20" s="33" t="n"/>
      <c r="K20" s="33" t="n"/>
      <c r="L20" s="33" t="n"/>
      <c r="M20" s="33" t="n"/>
      <c r="N20" s="33" t="n"/>
      <c r="O20" s="33" t="n"/>
      <c r="P20" s="33" t="n"/>
      <c r="Q20" s="33" t="n"/>
      <c r="R20" s="33" t="n"/>
      <c r="S20" s="33" t="n"/>
      <c r="T20" s="33" t="n"/>
      <c r="U20" s="33" t="n"/>
      <c r="V20" s="33" t="n"/>
      <c r="W20" s="33" t="n"/>
      <c r="X20" s="33" t="n"/>
      <c r="Y20" s="33" t="n"/>
      <c r="Z20" s="33" t="n"/>
      <c r="AA20" s="33" t="n"/>
      <c r="AB20" s="33" t="n"/>
      <c r="AC20" s="33" t="n"/>
      <c r="AD20" s="33" t="n"/>
      <c r="AE20" s="33" t="n"/>
      <c r="AF20" s="33" t="n"/>
    </row>
    <row r="21">
      <c r="A21" s="32" t="n"/>
      <c r="B21" s="32" t="n"/>
      <c r="C21" s="33" t="n"/>
      <c r="D21" s="33" t="n"/>
      <c r="E21" s="33" t="n"/>
      <c r="F21" s="33" t="n"/>
      <c r="G21" s="33" t="n"/>
      <c r="H21" s="33" t="n"/>
      <c r="I21" s="33" t="n"/>
      <c r="J21" s="33" t="n"/>
      <c r="K21" s="33" t="n"/>
      <c r="L21" s="33" t="n"/>
      <c r="M21" s="33" t="n"/>
      <c r="N21" s="33" t="n"/>
      <c r="O21" s="33" t="n"/>
      <c r="P21" s="33" t="n"/>
      <c r="Q21" s="33" t="n"/>
      <c r="R21" s="33" t="n"/>
      <c r="S21" s="33" t="n"/>
      <c r="T21" s="33" t="n"/>
      <c r="U21" s="33" t="n"/>
      <c r="V21" s="33" t="n"/>
      <c r="W21" s="33" t="n"/>
      <c r="X21" s="33" t="n"/>
      <c r="Y21" s="33" t="n"/>
      <c r="Z21" s="33" t="n"/>
      <c r="AA21" s="33" t="n"/>
      <c r="AB21" s="33" t="n"/>
      <c r="AC21" s="33" t="n"/>
      <c r="AD21" s="33" t="n"/>
      <c r="AE21" s="33" t="n"/>
      <c r="AF21" s="33" t="n"/>
    </row>
    <row r="22">
      <c r="A22" s="32" t="n"/>
      <c r="B22" s="32" t="n"/>
      <c r="C22" s="33" t="n"/>
      <c r="D22" s="33" t="n"/>
      <c r="E22" s="33" t="n"/>
      <c r="F22" s="33" t="n"/>
      <c r="G22" s="33" t="n"/>
      <c r="H22" s="33" t="n"/>
      <c r="I22" s="33" t="n"/>
      <c r="J22" s="33" t="n"/>
      <c r="K22" s="33" t="n"/>
      <c r="L22" s="33" t="n"/>
      <c r="M22" s="33" t="n"/>
      <c r="N22" s="33" t="n"/>
      <c r="O22" s="33" t="n"/>
      <c r="P22" s="33" t="n"/>
      <c r="Q22" s="33" t="n"/>
      <c r="R22" s="33" t="n"/>
      <c r="S22" s="33" t="n"/>
      <c r="T22" s="33" t="n"/>
      <c r="U22" s="33" t="n"/>
      <c r="V22" s="33" t="n"/>
      <c r="W22" s="33" t="n"/>
      <c r="X22" s="33" t="n"/>
      <c r="Y22" s="33" t="n"/>
      <c r="Z22" s="33" t="n"/>
      <c r="AA22" s="33" t="n"/>
      <c r="AB22" s="33" t="n"/>
      <c r="AC22" s="33" t="n"/>
      <c r="AD22" s="33" t="n"/>
      <c r="AE22" s="33" t="n"/>
      <c r="AF22" s="33" t="n"/>
    </row>
    <row r="23">
      <c r="A23" s="32" t="n"/>
      <c r="B23" s="32" t="n"/>
      <c r="C23" s="33" t="n"/>
      <c r="D23" s="33" t="n"/>
      <c r="E23" s="33" t="n"/>
      <c r="F23" s="33" t="n"/>
      <c r="G23" s="33" t="n"/>
      <c r="H23" s="33" t="n"/>
      <c r="I23" s="33" t="n"/>
      <c r="J23" s="33" t="n"/>
      <c r="K23" s="33" t="n"/>
      <c r="L23" s="33" t="n"/>
      <c r="M23" s="33" t="n"/>
      <c r="N23" s="33" t="n"/>
      <c r="O23" s="33" t="n"/>
      <c r="P23" s="33" t="n"/>
      <c r="Q23" s="33" t="n"/>
      <c r="R23" s="33" t="n"/>
      <c r="S23" s="33" t="n"/>
      <c r="T23" s="33" t="n"/>
      <c r="U23" s="33" t="n"/>
      <c r="V23" s="33" t="n"/>
      <c r="W23" s="33" t="n"/>
      <c r="X23" s="33" t="n"/>
      <c r="Y23" s="33" t="n"/>
      <c r="Z23" s="33" t="n"/>
      <c r="AA23" s="33" t="n"/>
      <c r="AB23" s="33" t="n"/>
      <c r="AC23" s="33" t="n"/>
      <c r="AD23" s="33" t="n"/>
      <c r="AE23" s="33" t="n"/>
      <c r="AF23" s="33" t="n"/>
    </row>
    <row r="24">
      <c r="A24" s="32" t="n"/>
      <c r="B24" s="32" t="n"/>
      <c r="C24" s="33" t="n"/>
      <c r="D24" s="33" t="n"/>
      <c r="E24" s="33" t="n"/>
      <c r="F24" s="33" t="n"/>
      <c r="G24" s="33" t="n"/>
      <c r="H24" s="33" t="n"/>
      <c r="I24" s="33" t="n"/>
      <c r="J24" s="33" t="n"/>
      <c r="K24" s="33" t="n"/>
      <c r="L24" s="33" t="n"/>
      <c r="M24" s="33" t="n"/>
      <c r="N24" s="33" t="n"/>
      <c r="O24" s="33" t="n"/>
      <c r="P24" s="33" t="n"/>
      <c r="Q24" s="33" t="n"/>
      <c r="R24" s="33" t="n"/>
      <c r="S24" s="33" t="n"/>
      <c r="T24" s="33" t="n"/>
      <c r="U24" s="33" t="n"/>
      <c r="V24" s="33" t="n"/>
      <c r="W24" s="33" t="n"/>
      <c r="X24" s="33" t="n"/>
      <c r="Y24" s="33" t="n"/>
      <c r="Z24" s="33" t="n"/>
      <c r="AA24" s="33" t="n"/>
      <c r="AB24" s="33" t="n"/>
      <c r="AC24" s="33" t="n"/>
      <c r="AD24" s="33" t="n"/>
      <c r="AE24" s="33" t="n"/>
      <c r="AF24" s="33" t="n"/>
    </row>
    <row r="25">
      <c r="A25" s="32" t="n"/>
      <c r="B25" s="32" t="n"/>
      <c r="C25" s="33" t="n"/>
      <c r="D25" s="33" t="n"/>
      <c r="E25" s="33" t="n"/>
      <c r="F25" s="33" t="n"/>
      <c r="G25" s="33" t="n"/>
      <c r="H25" s="33" t="n"/>
      <c r="I25" s="33" t="n"/>
      <c r="J25" s="33" t="n"/>
      <c r="K25" s="33" t="n"/>
      <c r="L25" s="33" t="n"/>
      <c r="M25" s="33" t="n"/>
      <c r="N25" s="33" t="n"/>
      <c r="O25" s="33" t="n"/>
      <c r="P25" s="33" t="n"/>
      <c r="Q25" s="33" t="n"/>
      <c r="R25" s="33" t="n"/>
      <c r="S25" s="33" t="n"/>
      <c r="T25" s="33" t="n"/>
      <c r="U25" s="33" t="n"/>
      <c r="V25" s="33" t="n"/>
      <c r="W25" s="33" t="n"/>
      <c r="X25" s="33" t="n"/>
      <c r="Y25" s="33" t="n"/>
      <c r="Z25" s="33" t="n"/>
      <c r="AA25" s="33" t="n"/>
      <c r="AB25" s="33" t="n"/>
      <c r="AC25" s="33" t="n"/>
      <c r="AD25" s="33" t="n"/>
      <c r="AE25" s="33" t="n"/>
      <c r="AF25" s="33" t="n"/>
    </row>
    <row r="26">
      <c r="A26" s="32" t="n"/>
      <c r="B26" s="32" t="n"/>
      <c r="C26" s="33" t="n"/>
      <c r="D26" s="33" t="n"/>
      <c r="E26" s="33" t="n"/>
      <c r="F26" s="33" t="n"/>
      <c r="G26" s="33" t="n"/>
      <c r="H26" s="33" t="n"/>
      <c r="I26" s="33" t="n"/>
      <c r="J26" s="33" t="n"/>
      <c r="K26" s="33" t="n"/>
      <c r="L26" s="33" t="n"/>
      <c r="M26" s="33" t="n"/>
      <c r="N26" s="33" t="n"/>
      <c r="O26" s="33" t="n"/>
      <c r="P26" s="33" t="n"/>
      <c r="Q26" s="33" t="n"/>
      <c r="R26" s="33" t="n"/>
      <c r="S26" s="33" t="n"/>
      <c r="T26" s="33" t="n"/>
      <c r="U26" s="33" t="n"/>
      <c r="V26" s="33" t="n"/>
      <c r="W26" s="33" t="n"/>
      <c r="X26" s="33" t="n"/>
      <c r="Y26" s="33" t="n"/>
      <c r="Z26" s="33" t="n"/>
      <c r="AA26" s="33" t="n"/>
      <c r="AB26" s="33" t="n"/>
      <c r="AC26" s="33" t="n"/>
      <c r="AD26" s="33" t="n"/>
      <c r="AE26" s="33" t="n"/>
      <c r="AF26" s="33" t="n"/>
    </row>
    <row r="27">
      <c r="A27" s="32" t="n"/>
      <c r="B27" s="32" t="n"/>
      <c r="C27" s="33" t="n"/>
      <c r="D27" s="33" t="n"/>
      <c r="E27" s="33" t="n"/>
      <c r="F27" s="33" t="n"/>
      <c r="G27" s="33" t="n"/>
      <c r="H27" s="33" t="n"/>
      <c r="I27" s="33" t="n"/>
      <c r="J27" s="33" t="n"/>
      <c r="K27" s="33" t="n"/>
      <c r="L27" s="33" t="n"/>
      <c r="M27" s="33" t="n"/>
      <c r="N27" s="33" t="n"/>
      <c r="O27" s="33" t="n"/>
      <c r="P27" s="33" t="n"/>
      <c r="Q27" s="33" t="n"/>
      <c r="R27" s="33" t="n"/>
      <c r="S27" s="33" t="n"/>
      <c r="T27" s="33" t="n"/>
      <c r="U27" s="33" t="n"/>
      <c r="V27" s="33" t="n"/>
      <c r="W27" s="33" t="n"/>
      <c r="X27" s="33" t="n"/>
      <c r="Y27" s="33" t="n"/>
      <c r="Z27" s="33" t="n"/>
      <c r="AA27" s="33" t="n"/>
      <c r="AB27" s="33" t="n"/>
      <c r="AC27" s="33" t="n"/>
      <c r="AD27" s="33" t="n"/>
      <c r="AE27" s="33" t="n"/>
      <c r="AF27" s="33" t="n"/>
    </row>
    <row r="28">
      <c r="A28" s="32" t="n"/>
      <c r="B28" s="32" t="n"/>
      <c r="C28" s="33" t="n"/>
      <c r="D28" s="33" t="n"/>
      <c r="E28" s="33" t="n"/>
      <c r="F28" s="33" t="n"/>
      <c r="G28" s="33" t="n"/>
      <c r="H28" s="33" t="n"/>
      <c r="I28" s="33" t="n"/>
      <c r="J28" s="33" t="n"/>
      <c r="K28" s="33" t="n"/>
      <c r="L28" s="33" t="n"/>
      <c r="M28" s="33" t="n"/>
      <c r="N28" s="33" t="n"/>
      <c r="O28" s="33" t="n"/>
      <c r="P28" s="33" t="n"/>
      <c r="Q28" s="33" t="n"/>
      <c r="R28" s="33" t="n"/>
      <c r="S28" s="33" t="n"/>
      <c r="T28" s="33" t="n"/>
      <c r="U28" s="33" t="n"/>
      <c r="V28" s="33" t="n"/>
      <c r="W28" s="33" t="n"/>
      <c r="X28" s="33" t="n"/>
      <c r="Y28" s="33" t="n"/>
      <c r="Z28" s="33" t="n"/>
      <c r="AA28" s="33" t="n"/>
      <c r="AB28" s="33" t="n"/>
      <c r="AC28" s="33" t="n"/>
      <c r="AD28" s="33" t="n"/>
      <c r="AE28" s="33" t="n"/>
      <c r="AF28" s="33" t="n"/>
    </row>
    <row r="29">
      <c r="A29" s="32" t="n"/>
      <c r="B29" s="32" t="n"/>
      <c r="C29" s="33" t="n"/>
      <c r="D29" s="33" t="n"/>
      <c r="E29" s="33" t="n"/>
      <c r="F29" s="33" t="n"/>
      <c r="G29" s="33" t="n"/>
      <c r="H29" s="33" t="n"/>
      <c r="I29" s="33" t="n"/>
      <c r="J29" s="33" t="n"/>
      <c r="K29" s="33" t="n"/>
      <c r="L29" s="33" t="n"/>
      <c r="M29" s="33" t="n"/>
      <c r="N29" s="33" t="n"/>
      <c r="O29" s="33" t="n"/>
      <c r="P29" s="33" t="n"/>
      <c r="Q29" s="33" t="n"/>
      <c r="R29" s="33" t="n"/>
      <c r="S29" s="33" t="n"/>
      <c r="T29" s="33" t="n"/>
      <c r="U29" s="33" t="n"/>
      <c r="V29" s="33" t="n"/>
      <c r="W29" s="33" t="n"/>
      <c r="X29" s="33" t="n"/>
      <c r="Y29" s="33" t="n"/>
      <c r="Z29" s="33" t="n"/>
      <c r="AA29" s="33" t="n"/>
      <c r="AB29" s="33" t="n"/>
      <c r="AC29" s="33" t="n"/>
      <c r="AD29" s="33" t="n"/>
      <c r="AE29" s="33" t="n"/>
      <c r="AF29" s="33" t="n"/>
    </row>
    <row r="30">
      <c r="A30" s="32" t="n"/>
      <c r="B30" s="32" t="n"/>
      <c r="C30" s="33" t="n"/>
      <c r="D30" s="33" t="n"/>
      <c r="E30" s="33" t="n"/>
      <c r="F30" s="33" t="n"/>
      <c r="G30" s="33" t="n"/>
      <c r="H30" s="33" t="n"/>
      <c r="I30" s="33" t="n"/>
      <c r="J30" s="33" t="n"/>
      <c r="K30" s="33" t="n"/>
      <c r="L30" s="33" t="n"/>
      <c r="M30" s="33" t="n"/>
      <c r="N30" s="33" t="n"/>
      <c r="O30" s="33" t="n"/>
      <c r="P30" s="33" t="n"/>
      <c r="Q30" s="33" t="n"/>
      <c r="R30" s="33" t="n"/>
      <c r="S30" s="33" t="n"/>
      <c r="T30" s="33" t="n"/>
      <c r="U30" s="33" t="n"/>
      <c r="V30" s="33" t="n"/>
      <c r="W30" s="33" t="n"/>
      <c r="X30" s="33" t="n"/>
      <c r="Y30" s="33" t="n"/>
      <c r="Z30" s="33" t="n"/>
      <c r="AA30" s="33" t="n"/>
      <c r="AB30" s="33" t="n"/>
      <c r="AC30" s="33" t="n"/>
      <c r="AD30" s="33" t="n"/>
      <c r="AE30" s="33" t="n"/>
      <c r="AF30" s="33" t="n"/>
    </row>
    <row r="31">
      <c r="A31" s="32" t="n"/>
      <c r="B31" s="32" t="n"/>
      <c r="C31" s="33" t="n"/>
      <c r="D31" s="33" t="n"/>
      <c r="E31" s="33" t="n"/>
      <c r="F31" s="33" t="n"/>
      <c r="G31" s="33" t="n"/>
      <c r="H31" s="33" t="n"/>
      <c r="I31" s="33" t="n"/>
      <c r="J31" s="33" t="n"/>
      <c r="K31" s="33" t="n"/>
      <c r="L31" s="33" t="n"/>
      <c r="M31" s="33" t="n"/>
      <c r="N31" s="33" t="n"/>
      <c r="O31" s="33" t="n"/>
      <c r="P31" s="33" t="n"/>
      <c r="Q31" s="33" t="n"/>
      <c r="R31" s="33" t="n"/>
      <c r="S31" s="33" t="n"/>
      <c r="T31" s="33" t="n"/>
      <c r="U31" s="33" t="n"/>
      <c r="V31" s="33" t="n"/>
      <c r="W31" s="33" t="n"/>
      <c r="X31" s="33" t="n"/>
      <c r="Y31" s="33" t="n"/>
      <c r="Z31" s="33" t="n"/>
      <c r="AA31" s="33" t="n"/>
      <c r="AB31" s="33" t="n"/>
      <c r="AC31" s="33" t="n"/>
      <c r="AD31" s="33" t="n"/>
      <c r="AE31" s="33" t="n"/>
      <c r="AF31" s="33" t="n"/>
    </row>
    <row r="32">
      <c r="A32" s="32" t="n"/>
      <c r="B32" s="32" t="n"/>
      <c r="C32" s="33" t="n"/>
      <c r="D32" s="33" t="n"/>
      <c r="E32" s="33" t="n"/>
      <c r="F32" s="33" t="n"/>
      <c r="G32" s="33" t="n"/>
      <c r="H32" s="33" t="n"/>
      <c r="I32" s="33" t="n"/>
      <c r="J32" s="33" t="n"/>
      <c r="K32" s="33" t="n"/>
      <c r="L32" s="33" t="n"/>
      <c r="M32" s="33" t="n"/>
      <c r="N32" s="33" t="n"/>
      <c r="O32" s="33" t="n"/>
      <c r="P32" s="33" t="n"/>
      <c r="Q32" s="33" t="n"/>
      <c r="R32" s="33" t="n"/>
      <c r="S32" s="33" t="n"/>
      <c r="T32" s="33" t="n"/>
      <c r="U32" s="33" t="n"/>
      <c r="V32" s="33" t="n"/>
      <c r="W32" s="33" t="n"/>
      <c r="X32" s="33" t="n"/>
      <c r="Y32" s="33" t="n"/>
      <c r="Z32" s="33" t="n"/>
      <c r="AA32" s="33" t="n"/>
      <c r="AB32" s="33" t="n"/>
      <c r="AC32" s="33" t="n"/>
      <c r="AD32" s="33" t="n"/>
      <c r="AE32" s="33" t="n"/>
      <c r="AF32" s="33" t="n"/>
    </row>
    <row r="33">
      <c r="A33" s="32" t="n"/>
      <c r="B33" s="32" t="n"/>
      <c r="C33" s="33" t="n"/>
      <c r="D33" s="33" t="n"/>
      <c r="E33" s="33" t="n"/>
      <c r="F33" s="33" t="n"/>
      <c r="G33" s="33" t="n"/>
      <c r="H33" s="33" t="n"/>
      <c r="I33" s="33" t="n"/>
      <c r="J33" s="33" t="n"/>
      <c r="K33" s="33" t="n"/>
      <c r="L33" s="33" t="n"/>
      <c r="M33" s="33" t="n"/>
      <c r="N33" s="33" t="n"/>
      <c r="O33" s="33" t="n"/>
      <c r="P33" s="33" t="n"/>
      <c r="Q33" s="33" t="n"/>
      <c r="R33" s="33" t="n"/>
      <c r="S33" s="33" t="n"/>
      <c r="T33" s="33" t="n"/>
      <c r="U33" s="33" t="n"/>
      <c r="V33" s="33" t="n"/>
      <c r="W33" s="33" t="n"/>
      <c r="X33" s="33" t="n"/>
      <c r="Y33" s="33" t="n"/>
      <c r="Z33" s="33" t="n"/>
      <c r="AA33" s="33" t="n"/>
      <c r="AB33" s="33" t="n"/>
      <c r="AC33" s="33" t="n"/>
      <c r="AD33" s="33" t="n"/>
      <c r="AE33" s="33" t="n"/>
      <c r="AF33" s="33" t="n"/>
    </row>
    <row r="34">
      <c r="A34" s="32" t="n"/>
      <c r="B34" s="32" t="n"/>
      <c r="C34" s="33" t="n"/>
      <c r="D34" s="33" t="n"/>
      <c r="E34" s="33" t="n"/>
      <c r="F34" s="33" t="n"/>
      <c r="G34" s="33" t="n"/>
      <c r="H34" s="33" t="n"/>
      <c r="I34" s="33" t="n"/>
      <c r="J34" s="33" t="n"/>
      <c r="K34" s="33" t="n"/>
      <c r="L34" s="33" t="n"/>
      <c r="M34" s="33" t="n"/>
      <c r="N34" s="33" t="n"/>
      <c r="O34" s="33" t="n"/>
      <c r="P34" s="33" t="n"/>
      <c r="Q34" s="33" t="n"/>
      <c r="R34" s="33" t="n"/>
      <c r="S34" s="33" t="n"/>
      <c r="T34" s="33" t="n"/>
      <c r="U34" s="33" t="n"/>
      <c r="V34" s="33" t="n"/>
      <c r="W34" s="33" t="n"/>
      <c r="X34" s="33" t="n"/>
      <c r="Y34" s="33" t="n"/>
      <c r="Z34" s="33" t="n"/>
      <c r="AA34" s="33" t="n"/>
      <c r="AB34" s="33" t="n"/>
      <c r="AC34" s="33" t="n"/>
      <c r="AD34" s="33" t="n"/>
      <c r="AE34" s="33" t="n"/>
      <c r="AF34" s="33" t="n"/>
    </row>
    <row r="35">
      <c r="A35" s="32" t="n"/>
      <c r="B35" s="32" t="n"/>
      <c r="C35" s="33" t="n"/>
      <c r="D35" s="33" t="n"/>
      <c r="E35" s="33" t="n"/>
      <c r="F35" s="33" t="n"/>
      <c r="G35" s="33" t="n"/>
      <c r="H35" s="33" t="n"/>
      <c r="I35" s="33" t="n"/>
      <c r="J35" s="33" t="n"/>
      <c r="K35" s="33" t="n"/>
      <c r="L35" s="33" t="n"/>
      <c r="M35" s="33" t="n"/>
      <c r="N35" s="33" t="n"/>
      <c r="O35" s="33" t="n"/>
      <c r="P35" s="33" t="n"/>
      <c r="Q35" s="33" t="n"/>
      <c r="R35" s="33" t="n"/>
      <c r="S35" s="33" t="n"/>
      <c r="T35" s="33" t="n"/>
      <c r="U35" s="33" t="n"/>
      <c r="V35" s="33" t="n"/>
      <c r="W35" s="33" t="n"/>
      <c r="X35" s="33" t="n"/>
      <c r="Y35" s="33" t="n"/>
      <c r="Z35" s="33" t="n"/>
      <c r="AA35" s="33" t="n"/>
      <c r="AB35" s="33" t="n"/>
      <c r="AC35" s="33" t="n"/>
      <c r="AD35" s="33" t="n"/>
      <c r="AE35" s="33" t="n"/>
      <c r="AF35" s="33" t="n"/>
    </row>
    <row r="36">
      <c r="A36" s="32" t="n"/>
      <c r="B36" s="32" t="n"/>
      <c r="C36" s="33" t="n"/>
      <c r="D36" s="33" t="n"/>
      <c r="E36" s="33" t="n"/>
      <c r="F36" s="33" t="n"/>
      <c r="G36" s="33" t="n"/>
      <c r="H36" s="33" t="n"/>
      <c r="I36" s="33" t="n"/>
      <c r="J36" s="33" t="n"/>
      <c r="K36" s="33" t="n"/>
      <c r="L36" s="33" t="n"/>
      <c r="M36" s="33" t="n"/>
      <c r="N36" s="33" t="n"/>
      <c r="O36" s="33" t="n"/>
      <c r="P36" s="33" t="n"/>
      <c r="Q36" s="33" t="n"/>
      <c r="R36" s="33" t="n"/>
      <c r="S36" s="33" t="n"/>
      <c r="T36" s="33" t="n"/>
      <c r="U36" s="33" t="n"/>
      <c r="V36" s="33" t="n"/>
      <c r="W36" s="33" t="n"/>
      <c r="X36" s="33" t="n"/>
      <c r="Y36" s="33" t="n"/>
      <c r="Z36" s="33" t="n"/>
      <c r="AA36" s="33" t="n"/>
      <c r="AB36" s="33" t="n"/>
      <c r="AC36" s="33" t="n"/>
      <c r="AD36" s="33" t="n"/>
      <c r="AE36" s="33" t="n"/>
      <c r="AF36" s="33" t="n"/>
    </row>
    <row r="37">
      <c r="A37" s="32" t="n"/>
      <c r="B37" s="32" t="n"/>
      <c r="C37" s="33" t="n"/>
      <c r="D37" s="33" t="n"/>
      <c r="E37" s="33" t="n"/>
      <c r="F37" s="33" t="n"/>
      <c r="G37" s="33" t="n"/>
      <c r="H37" s="33" t="n"/>
      <c r="I37" s="33" t="n"/>
      <c r="J37" s="33" t="n"/>
      <c r="K37" s="33" t="n"/>
      <c r="L37" s="33" t="n"/>
      <c r="M37" s="33" t="n"/>
      <c r="N37" s="33" t="n"/>
      <c r="O37" s="33" t="n"/>
      <c r="P37" s="33" t="n"/>
      <c r="Q37" s="33" t="n"/>
      <c r="R37" s="33" t="n"/>
      <c r="S37" s="33" t="n"/>
      <c r="T37" s="33" t="n"/>
      <c r="U37" s="33" t="n"/>
      <c r="V37" s="33" t="n"/>
      <c r="W37" s="33" t="n"/>
      <c r="X37" s="33" t="n"/>
      <c r="Y37" s="33" t="n"/>
      <c r="Z37" s="33" t="n"/>
      <c r="AA37" s="33" t="n"/>
      <c r="AB37" s="33" t="n"/>
      <c r="AC37" s="33" t="n"/>
      <c r="AD37" s="33" t="n"/>
      <c r="AE37" s="33" t="n"/>
      <c r="AF37" s="33" t="n"/>
    </row>
    <row r="38">
      <c r="A38" s="32" t="n"/>
      <c r="B38" s="32" t="n"/>
      <c r="C38" s="33" t="n"/>
      <c r="D38" s="33" t="n"/>
      <c r="E38" s="33" t="n"/>
      <c r="F38" s="33" t="n"/>
      <c r="G38" s="33" t="n"/>
      <c r="H38" s="33" t="n"/>
      <c r="I38" s="33" t="n"/>
      <c r="J38" s="33" t="n"/>
      <c r="K38" s="33" t="n"/>
      <c r="L38" s="33" t="n"/>
      <c r="M38" s="33" t="n"/>
      <c r="N38" s="33" t="n"/>
      <c r="O38" s="33" t="n"/>
      <c r="P38" s="33" t="n"/>
      <c r="Q38" s="33" t="n"/>
      <c r="R38" s="33" t="n"/>
      <c r="S38" s="33" t="n"/>
      <c r="T38" s="33" t="n"/>
      <c r="U38" s="33" t="n"/>
      <c r="V38" s="33" t="n"/>
      <c r="W38" s="33" t="n"/>
      <c r="X38" s="33" t="n"/>
      <c r="Y38" s="33" t="n"/>
      <c r="Z38" s="33" t="n"/>
      <c r="AA38" s="33" t="n"/>
      <c r="AB38" s="33" t="n"/>
      <c r="AC38" s="33" t="n"/>
      <c r="AD38" s="33" t="n"/>
      <c r="AE38" s="33" t="n"/>
      <c r="AF38" s="33" t="n"/>
    </row>
    <row r="39">
      <c r="A39" s="32" t="n"/>
      <c r="B39" s="32" t="n"/>
      <c r="C39" s="33" t="n"/>
      <c r="D39" s="33" t="n"/>
      <c r="E39" s="33" t="n"/>
      <c r="F39" s="33" t="n"/>
      <c r="G39" s="33" t="n"/>
      <c r="H39" s="33" t="n"/>
      <c r="I39" s="33" t="n"/>
      <c r="J39" s="33" t="n"/>
      <c r="K39" s="33" t="n"/>
      <c r="L39" s="33" t="n"/>
      <c r="M39" s="33" t="n"/>
      <c r="N39" s="33" t="n"/>
      <c r="O39" s="33" t="n"/>
      <c r="P39" s="33" t="n"/>
      <c r="Q39" s="33" t="n"/>
      <c r="R39" s="33" t="n"/>
      <c r="S39" s="33" t="n"/>
      <c r="T39" s="33" t="n"/>
      <c r="U39" s="33" t="n"/>
      <c r="V39" s="33" t="n"/>
      <c r="W39" s="33" t="n"/>
      <c r="X39" s="33" t="n"/>
      <c r="Y39" s="33" t="n"/>
      <c r="Z39" s="33" t="n"/>
      <c r="AA39" s="33" t="n"/>
      <c r="AB39" s="33" t="n"/>
      <c r="AC39" s="33" t="n"/>
      <c r="AD39" s="33" t="n"/>
      <c r="AE39" s="33" t="n"/>
      <c r="AF39" s="33" t="n"/>
    </row>
    <row r="40">
      <c r="A40" s="32" t="n"/>
      <c r="B40" s="32" t="n"/>
      <c r="C40" s="33" t="n"/>
      <c r="D40" s="33" t="n"/>
      <c r="E40" s="33" t="n"/>
      <c r="F40" s="33" t="n"/>
      <c r="G40" s="33" t="n"/>
      <c r="H40" s="33" t="n"/>
      <c r="I40" s="33" t="n"/>
      <c r="J40" s="33" t="n"/>
      <c r="K40" s="33" t="n"/>
      <c r="L40" s="33" t="n"/>
      <c r="M40" s="33" t="n"/>
      <c r="N40" s="33" t="n"/>
      <c r="O40" s="33" t="n"/>
      <c r="P40" s="33" t="n"/>
      <c r="Q40" s="33" t="n"/>
      <c r="R40" s="33" t="n"/>
      <c r="S40" s="33" t="n"/>
      <c r="T40" s="33" t="n"/>
      <c r="U40" s="33" t="n"/>
      <c r="V40" s="33" t="n"/>
      <c r="W40" s="33" t="n"/>
      <c r="X40" s="33" t="n"/>
      <c r="Y40" s="33" t="n"/>
      <c r="Z40" s="33" t="n"/>
      <c r="AA40" s="33" t="n"/>
      <c r="AB40" s="33" t="n"/>
      <c r="AC40" s="33" t="n"/>
      <c r="AD40" s="33" t="n"/>
      <c r="AE40" s="33" t="n"/>
      <c r="AF40" s="33" t="n"/>
    </row>
    <row r="41">
      <c r="A41" s="32" t="n"/>
      <c r="B41" s="32" t="n"/>
      <c r="C41" s="33" t="n"/>
      <c r="D41" s="33" t="n"/>
      <c r="E41" s="33" t="n"/>
      <c r="F41" s="33" t="n"/>
      <c r="G41" s="33" t="n"/>
      <c r="H41" s="33" t="n"/>
      <c r="I41" s="33" t="n"/>
      <c r="J41" s="33" t="n"/>
      <c r="K41" s="33" t="n"/>
      <c r="L41" s="33" t="n"/>
      <c r="M41" s="33" t="n"/>
      <c r="N41" s="33" t="n"/>
      <c r="O41" s="33" t="n"/>
      <c r="P41" s="33" t="n"/>
      <c r="Q41" s="33" t="n"/>
      <c r="R41" s="33" t="n"/>
      <c r="S41" s="33" t="n"/>
      <c r="T41" s="33" t="n"/>
      <c r="U41" s="33" t="n"/>
      <c r="V41" s="33" t="n"/>
      <c r="W41" s="33" t="n"/>
      <c r="X41" s="33" t="n"/>
      <c r="Y41" s="33" t="n"/>
      <c r="Z41" s="33" t="n"/>
      <c r="AA41" s="33" t="n"/>
      <c r="AB41" s="33" t="n"/>
      <c r="AC41" s="33" t="n"/>
      <c r="AD41" s="33" t="n"/>
      <c r="AE41" s="33" t="n"/>
      <c r="AF41" s="33" t="n"/>
    </row>
    <row r="42">
      <c r="A42" s="32" t="n"/>
      <c r="B42" s="32" t="n"/>
      <c r="C42" s="33" t="n"/>
      <c r="D42" s="33" t="n"/>
      <c r="E42" s="33" t="n"/>
      <c r="F42" s="33" t="n"/>
      <c r="G42" s="33" t="n"/>
      <c r="H42" s="33" t="n"/>
      <c r="I42" s="33" t="n"/>
      <c r="J42" s="33" t="n"/>
      <c r="K42" s="33" t="n"/>
      <c r="L42" s="33" t="n"/>
      <c r="M42" s="33" t="n"/>
      <c r="N42" s="33" t="n"/>
      <c r="O42" s="33" t="n"/>
      <c r="P42" s="33" t="n"/>
      <c r="Q42" s="33" t="n"/>
      <c r="R42" s="33" t="n"/>
      <c r="S42" s="33" t="n"/>
      <c r="T42" s="33" t="n"/>
      <c r="U42" s="33" t="n"/>
      <c r="V42" s="33" t="n"/>
      <c r="W42" s="33" t="n"/>
      <c r="X42" s="33" t="n"/>
      <c r="Y42" s="33" t="n"/>
      <c r="Z42" s="33" t="n"/>
      <c r="AA42" s="33" t="n"/>
      <c r="AB42" s="33" t="n"/>
      <c r="AC42" s="33" t="n"/>
      <c r="AD42" s="33" t="n"/>
      <c r="AE42" s="33" t="n"/>
      <c r="AF42" s="33" t="n"/>
    </row>
    <row r="43">
      <c r="A43" s="32" t="n"/>
      <c r="B43" s="32" t="n"/>
      <c r="C43" s="33" t="n"/>
      <c r="D43" s="33" t="n"/>
      <c r="E43" s="33" t="n"/>
      <c r="F43" s="33" t="n"/>
      <c r="G43" s="33" t="n"/>
      <c r="H43" s="33" t="n"/>
      <c r="I43" s="33" t="n"/>
      <c r="J43" s="33" t="n"/>
      <c r="K43" s="33" t="n"/>
      <c r="L43" s="33" t="n"/>
      <c r="M43" s="33" t="n"/>
      <c r="N43" s="33" t="n"/>
      <c r="O43" s="33" t="n"/>
      <c r="P43" s="33" t="n"/>
      <c r="Q43" s="33" t="n"/>
      <c r="R43" s="33" t="n"/>
      <c r="S43" s="33" t="n"/>
      <c r="T43" s="33" t="n"/>
      <c r="U43" s="33" t="n"/>
      <c r="V43" s="33" t="n"/>
      <c r="W43" s="33" t="n"/>
      <c r="X43" s="33" t="n"/>
      <c r="Y43" s="33" t="n"/>
      <c r="Z43" s="33" t="n"/>
      <c r="AA43" s="33" t="n"/>
      <c r="AB43" s="33" t="n"/>
      <c r="AC43" s="33" t="n"/>
      <c r="AD43" s="33" t="n"/>
      <c r="AE43" s="33" t="n"/>
      <c r="AF43" s="33" t="n"/>
    </row>
    <row r="44">
      <c r="A44" s="32" t="n"/>
      <c r="B44" s="32" t="n"/>
      <c r="C44" s="33" t="n"/>
      <c r="D44" s="33" t="n"/>
      <c r="E44" s="33" t="n"/>
      <c r="F44" s="33" t="n"/>
      <c r="G44" s="33" t="n"/>
      <c r="H44" s="33" t="n"/>
      <c r="I44" s="33" t="n"/>
      <c r="J44" s="33" t="n"/>
      <c r="K44" s="33" t="n"/>
      <c r="L44" s="33" t="n"/>
      <c r="M44" s="33" t="n"/>
      <c r="N44" s="33" t="n"/>
      <c r="O44" s="33" t="n"/>
      <c r="P44" s="33" t="n"/>
      <c r="Q44" s="33" t="n"/>
      <c r="R44" s="33" t="n"/>
      <c r="S44" s="33" t="n"/>
      <c r="T44" s="33" t="n"/>
      <c r="U44" s="33" t="n"/>
      <c r="V44" s="33" t="n"/>
      <c r="W44" s="33" t="n"/>
      <c r="X44" s="33" t="n"/>
      <c r="Y44" s="33" t="n"/>
      <c r="Z44" s="33" t="n"/>
      <c r="AA44" s="33" t="n"/>
      <c r="AB44" s="33" t="n"/>
      <c r="AC44" s="33" t="n"/>
      <c r="AD44" s="33" t="n"/>
      <c r="AE44" s="33" t="n"/>
      <c r="AF44" s="33" t="n"/>
    </row>
    <row r="45">
      <c r="A45" s="32" t="n"/>
      <c r="B45" s="32" t="n"/>
      <c r="C45" s="33" t="n"/>
      <c r="D45" s="33" t="n"/>
      <c r="E45" s="33" t="n"/>
      <c r="F45" s="33" t="n"/>
      <c r="G45" s="33" t="n"/>
      <c r="H45" s="33" t="n"/>
      <c r="I45" s="33" t="n"/>
      <c r="J45" s="33" t="n"/>
      <c r="K45" s="33" t="n"/>
      <c r="L45" s="33" t="n"/>
      <c r="M45" s="33" t="n"/>
      <c r="N45" s="33" t="n"/>
      <c r="O45" s="33" t="n"/>
      <c r="P45" s="33" t="n"/>
      <c r="Q45" s="33" t="n"/>
      <c r="R45" s="33" t="n"/>
      <c r="S45" s="33" t="n"/>
      <c r="T45" s="33" t="n"/>
      <c r="U45" s="33" t="n"/>
      <c r="V45" s="33" t="n"/>
      <c r="W45" s="33" t="n"/>
      <c r="X45" s="33" t="n"/>
      <c r="Y45" s="33" t="n"/>
      <c r="Z45" s="33" t="n"/>
      <c r="AA45" s="33" t="n"/>
      <c r="AB45" s="33" t="n"/>
      <c r="AC45" s="33" t="n"/>
      <c r="AD45" s="33" t="n"/>
      <c r="AE45" s="33" t="n"/>
      <c r="AF45" s="33" t="n"/>
    </row>
    <row r="46">
      <c r="A46" s="32" t="n"/>
      <c r="B46" s="32" t="n"/>
      <c r="C46" s="33" t="n"/>
      <c r="D46" s="33" t="n"/>
      <c r="E46" s="33" t="n"/>
      <c r="F46" s="33" t="n"/>
      <c r="G46" s="33" t="n"/>
      <c r="H46" s="33" t="n"/>
      <c r="I46" s="33" t="n"/>
      <c r="J46" s="33" t="n"/>
      <c r="K46" s="33" t="n"/>
      <c r="L46" s="33" t="n"/>
      <c r="M46" s="33" t="n"/>
      <c r="N46" s="33" t="n"/>
      <c r="O46" s="33" t="n"/>
      <c r="P46" s="33" t="n"/>
      <c r="Q46" s="33" t="n"/>
      <c r="R46" s="33" t="n"/>
      <c r="S46" s="33" t="n"/>
      <c r="T46" s="33" t="n"/>
      <c r="U46" s="33" t="n"/>
      <c r="V46" s="33" t="n"/>
      <c r="W46" s="33" t="n"/>
      <c r="X46" s="33" t="n"/>
      <c r="Y46" s="33" t="n"/>
      <c r="Z46" s="33" t="n"/>
      <c r="AA46" s="33" t="n"/>
      <c r="AB46" s="33" t="n"/>
      <c r="AC46" s="33" t="n"/>
      <c r="AD46" s="33" t="n"/>
      <c r="AE46" s="33" t="n"/>
      <c r="AF46" s="33" t="n"/>
    </row>
    <row r="47">
      <c r="A47" s="32" t="n"/>
      <c r="B47" s="32" t="n"/>
      <c r="C47" s="33" t="n"/>
      <c r="D47" s="33" t="n"/>
      <c r="E47" s="33" t="n"/>
      <c r="F47" s="33" t="n"/>
      <c r="G47" s="33" t="n"/>
      <c r="H47" s="33" t="n"/>
      <c r="I47" s="33" t="n"/>
      <c r="J47" s="33" t="n"/>
      <c r="K47" s="33" t="n"/>
      <c r="L47" s="33" t="n"/>
      <c r="M47" s="33" t="n"/>
      <c r="N47" s="33" t="n"/>
      <c r="O47" s="33" t="n"/>
      <c r="P47" s="33" t="n"/>
      <c r="Q47" s="33" t="n"/>
      <c r="R47" s="33" t="n"/>
      <c r="S47" s="33" t="n"/>
      <c r="T47" s="33" t="n"/>
      <c r="U47" s="33" t="n"/>
      <c r="V47" s="33" t="n"/>
      <c r="W47" s="33" t="n"/>
      <c r="X47" s="33" t="n"/>
      <c r="Y47" s="33" t="n"/>
      <c r="Z47" s="33" t="n"/>
      <c r="AA47" s="33" t="n"/>
      <c r="AB47" s="33" t="n"/>
      <c r="AC47" s="33" t="n"/>
      <c r="AD47" s="33" t="n"/>
      <c r="AE47" s="33" t="n"/>
      <c r="AF47" s="33" t="n"/>
    </row>
    <row r="48">
      <c r="A48" s="15" t="inlineStr">
        <is>
          <t>Sold, in bottles</t>
        </is>
      </c>
      <c r="C48" s="23">
        <f>IF(OR(C3="",N(C5)=0),"",SUMPRODUCT($B$8:$B$47,C8:C47)/C5)</f>
        <v/>
      </c>
      <c r="D48" s="23">
        <f>IF(OR(D3="",N(D5)=0),"",SUMPRODUCT($B$8:$B$47,D8:D47)/D5)</f>
        <v/>
      </c>
      <c r="E48" s="23">
        <f>IF(OR(E3="",N(E5)=0),"",SUMPRODUCT($B$8:$B$47,E8:E47)/E5)</f>
        <v/>
      </c>
      <c r="F48" s="23">
        <f>IF(OR(F3="",N(F5)=0),"",SUMPRODUCT($B$8:$B$47,F8:F47)/F5)</f>
        <v/>
      </c>
      <c r="G48" s="23">
        <f>IF(OR(G3="",N(G5)=0),"",SUMPRODUCT($B$8:$B$47,G8:G47)/G5)</f>
        <v/>
      </c>
      <c r="H48" s="23">
        <f>IF(OR(H3="",N(H5)=0),"",SUMPRODUCT($B$8:$B$47,H8:H47)/H5)</f>
        <v/>
      </c>
      <c r="I48" s="23">
        <f>IF(OR(I3="",N(I5)=0),"",SUMPRODUCT($B$8:$B$47,I8:I47)/I5)</f>
        <v/>
      </c>
      <c r="J48" s="23">
        <f>IF(OR(J3="",N(J5)=0),"",SUMPRODUCT($B$8:$B$47,J8:J47)/J5)</f>
        <v/>
      </c>
      <c r="K48" s="23">
        <f>IF(OR(K3="",N(K5)=0),"",SUMPRODUCT($B$8:$B$47,K8:K47)/K5)</f>
        <v/>
      </c>
      <c r="L48" s="23">
        <f>IF(OR(L3="",N(L5)=0),"",SUMPRODUCT($B$8:$B$47,L8:L47)/L5)</f>
        <v/>
      </c>
      <c r="M48" s="23">
        <f>IF(OR(M3="",N(M5)=0),"",SUMPRODUCT($B$8:$B$47,M8:M47)/M5)</f>
        <v/>
      </c>
      <c r="N48" s="23">
        <f>IF(OR(N3="",N(N5)=0),"",SUMPRODUCT($B$8:$B$47,N8:N47)/N5)</f>
        <v/>
      </c>
      <c r="O48" s="23">
        <f>IF(OR(O3="",N(O5)=0),"",SUMPRODUCT($B$8:$B$47,O8:O47)/O5)</f>
        <v/>
      </c>
      <c r="P48" s="23">
        <f>IF(OR(P3="",N(P5)=0),"",SUMPRODUCT($B$8:$B$47,P8:P47)/P5)</f>
        <v/>
      </c>
      <c r="Q48" s="23">
        <f>IF(OR(Q3="",N(Q5)=0),"",SUMPRODUCT($B$8:$B$47,Q8:Q47)/Q5)</f>
        <v/>
      </c>
      <c r="R48" s="23">
        <f>IF(OR(R3="",N(R5)=0),"",SUMPRODUCT($B$8:$B$47,R8:R47)/R5)</f>
        <v/>
      </c>
      <c r="S48" s="23">
        <f>IF(OR(S3="",N(S5)=0),"",SUMPRODUCT($B$8:$B$47,S8:S47)/S5)</f>
        <v/>
      </c>
      <c r="T48" s="23">
        <f>IF(OR(T3="",N(T5)=0),"",SUMPRODUCT($B$8:$B$47,T8:T47)/T5)</f>
        <v/>
      </c>
      <c r="U48" s="23">
        <f>IF(OR(U3="",N(U5)=0),"",SUMPRODUCT($B$8:$B$47,U8:U47)/U5)</f>
        <v/>
      </c>
      <c r="V48" s="23">
        <f>IF(OR(V3="",N(V5)=0),"",SUMPRODUCT($B$8:$B$47,V8:V47)/V5)</f>
        <v/>
      </c>
      <c r="W48" s="23">
        <f>IF(OR(W3="",N(W5)=0),"",SUMPRODUCT($B$8:$B$47,W8:W47)/W5)</f>
        <v/>
      </c>
      <c r="X48" s="23">
        <f>IF(OR(X3="",N(X5)=0),"",SUMPRODUCT($B$8:$B$47,X8:X47)/X5)</f>
        <v/>
      </c>
      <c r="Y48" s="23">
        <f>IF(OR(Y3="",N(Y5)=0),"",SUMPRODUCT($B$8:$B$47,Y8:Y47)/Y5)</f>
        <v/>
      </c>
      <c r="Z48" s="23">
        <f>IF(OR(Z3="",N(Z5)=0),"",SUMPRODUCT($B$8:$B$47,Z8:Z47)/Z5)</f>
        <v/>
      </c>
      <c r="AA48" s="23">
        <f>IF(OR(AA3="",N(AA5)=0),"",SUMPRODUCT($B$8:$B$47,AA8:AA47)/AA5)</f>
        <v/>
      </c>
      <c r="AB48" s="23">
        <f>IF(OR(AB3="",N(AB5)=0),"",SUMPRODUCT($B$8:$B$47,AB8:AB47)/AB5)</f>
        <v/>
      </c>
      <c r="AC48" s="23">
        <f>IF(OR(AC3="",N(AC5)=0),"",SUMPRODUCT($B$8:$B$47,AC8:AC47)/AC5)</f>
        <v/>
      </c>
      <c r="AD48" s="23">
        <f>IF(OR(AD3="",N(AD5)=0),"",SUMPRODUCT($B$8:$B$47,AD8:AD47)/AD5)</f>
        <v/>
      </c>
      <c r="AE48" s="23">
        <f>IF(OR(AE3="",N(AE5)=0),"",SUMPRODUCT($B$8:$B$47,AE8:AE47)/AE5)</f>
        <v/>
      </c>
      <c r="AF48" s="23">
        <f>IF(OR(AF3="",N(AF5)=0),"",SUMPRODUCT($B$8:$B$47,AF8:AF47)/AF5)</f>
        <v/>
      </c>
    </row>
  </sheetData>
  <sheetProtection selectLockedCells="0" selectUnlockedCells="0" sheet="1" objects="1" insertRows="1" insertHyperlinks="1" autoFilter="0" scenarios="1" formatColumns="0" deleteColumns="1" insertColumns="1" pivotTables="1" deleteRows="1" formatCells="0" formatRows="0" sort="0"/>
  <mergeCells count="1">
    <mergeCell ref="A2:L2"/>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R155"/>
  <sheetViews>
    <sheetView zoomScale="11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9" customWidth="1" min="2" max="2"/>
    <col width="11" customWidth="1" min="3" max="3"/>
    <col width="10" customWidth="1" min="4" max="4"/>
    <col width="9" customWidth="1" min="5" max="5"/>
    <col width="9" customWidth="1" min="6" max="6"/>
    <col width="9" customWidth="1" min="7" max="7"/>
    <col width="9" customWidth="1" min="8" max="8"/>
    <col width="10" customWidth="1" min="9" max="9"/>
    <col width="10" customWidth="1" min="10" max="10"/>
    <col width="10" customWidth="1" min="11" max="11"/>
    <col width="9" customWidth="1" min="12" max="12"/>
    <col width="10" customWidth="1" min="13" max="13"/>
    <col width="11" customWidth="1" min="14" max="14"/>
    <col width="12" customWidth="1" min="15" max="15"/>
    <col width="12" customWidth="1" min="16" max="16"/>
    <col width="14" customWidth="1" min="17" max="17"/>
    <col width="12" customWidth="1" min="18" max="18"/>
  </cols>
  <sheetData>
    <row r="1">
      <c r="A1" s="5" t="inlineStr">
        <is>
          <t>My usage</t>
        </is>
      </c>
      <c r="N1" s="34" t="inlineStr">
        <is>
          <t>Large from</t>
        </is>
      </c>
      <c r="O1" s="35" t="n">
        <v>0.02</v>
      </c>
      <c r="P1" s="36" t="inlineStr">
        <is>
          <t>of used, and</t>
        </is>
      </c>
      <c r="Q1" s="37" t="n">
        <v>0.5</v>
      </c>
      <c r="R1" s="38" t="inlineStr">
        <is>
          <t>bottles</t>
        </is>
      </c>
    </row>
    <row r="2" ht="58" customHeight="1">
      <c r="A2" s="6" t="inlineStr">
        <is>
          <t>Used = last count + received + made in house − this count. This count comes from My count and Sold from My sales to bottles (blank until you enter sales there). Unaccounted = used − sold − into house batches − transfers out − waste and comps logged. At the next count, paste This count onto Last count as values.</t>
        </is>
      </c>
    </row>
    <row r="3" ht="46" customHeight="1">
      <c r="A3" s="7" t="inlineStr">
        <is>
          <t>Product</t>
        </is>
      </c>
      <c r="B3" s="7" t="inlineStr">
        <is>
          <t>Size</t>
        </is>
      </c>
      <c r="C3" s="8" t="inlineStr">
        <is>
          <t>Cost per unit</t>
        </is>
      </c>
      <c r="D3" s="8" t="inlineStr">
        <is>
          <t>Matching inventory rows</t>
        </is>
      </c>
      <c r="E3" s="8" t="inlineStr">
        <is>
          <t>Last count</t>
        </is>
      </c>
      <c r="F3" s="8" t="inlineStr">
        <is>
          <t>This count</t>
        </is>
      </c>
      <c r="G3" s="8" t="inlineStr">
        <is>
          <t>Received</t>
        </is>
      </c>
      <c r="H3" s="8" t="inlineStr">
        <is>
          <t>Made in house</t>
        </is>
      </c>
      <c r="I3" s="8" t="inlineStr">
        <is>
          <t>Into house batches</t>
        </is>
      </c>
      <c r="J3" s="8" t="inlineStr">
        <is>
          <t>Transfers out</t>
        </is>
      </c>
      <c r="K3" s="8" t="inlineStr">
        <is>
          <t>Waste and comps logged</t>
        </is>
      </c>
      <c r="L3" s="8" t="inlineStr">
        <is>
          <t>Used</t>
        </is>
      </c>
      <c r="M3" s="8" t="inlineStr">
        <is>
          <t>Sold (from sales)</t>
        </is>
      </c>
      <c r="N3" s="8" t="inlineStr">
        <is>
          <t>Unaccounted</t>
        </is>
      </c>
      <c r="O3" s="8" t="inlineStr">
        <is>
          <t>Unaccounted (value)</t>
        </is>
      </c>
      <c r="P3" s="8" t="inlineStr">
        <is>
          <t>Unaccounted (% of used)</t>
        </is>
      </c>
      <c r="Q3" s="8" t="inlineStr">
        <is>
          <t>Check</t>
        </is>
      </c>
      <c r="R3" s="8" t="inlineStr">
        <is>
          <t>Cost of stock used, batches once</t>
        </is>
      </c>
    </row>
    <row r="4">
      <c r="A4" s="28" t="n"/>
      <c r="B4" s="28" t="n"/>
      <c r="C4" s="29" t="n"/>
      <c r="D4" s="9">
        <f>IF(A4="","",COUNTIFS('My count'!$D$4:$D$153,A4,'My count'!$E$4:$E$153,B4))</f>
        <v/>
      </c>
      <c r="E4" s="39" t="n"/>
      <c r="F4" s="13">
        <f>IF(A4="","",IF(D4=0,0,IF(COUNTIFS('My count'!$D$4:$D$153,A4,'My count'!$E$4:$E$153,B4,'My count'!$J$4:$J$153,"&gt;=0")&lt;D4,"",SUMIFS('My count'!$J$4:$J$153,'My count'!$D$4:$D$153,A4,'My count'!$E$4:$E$153,B4))))</f>
        <v/>
      </c>
      <c r="G4" s="39" t="n"/>
      <c r="H4" s="39" t="n"/>
      <c r="I4" s="39" t="n"/>
      <c r="J4" s="39" t="n"/>
      <c r="K4" s="39" t="n"/>
      <c r="L4" s="13">
        <f>IF(OR(A4="",E4="",F4=""),"",N(E4)+N(G4)+N(H4)-F4)</f>
        <v/>
      </c>
      <c r="M4" s="25">
        <f>IF(OR(A4="",COUNT('My sales to bottles'!$B$8:$B$47)=0),"",IFERROR(INDEX('My sales to bottles'!$C$48:$AF$48,MATCH(A4&amp;" | "&amp;B4,'My sales to bottles'!$C$6:$AF$6,0)),0))</f>
        <v/>
      </c>
      <c r="N4" s="25">
        <f>IF(OR(L4="",M4=""),"",L4-M4-N(I4)-N(J4)-N(K4))</f>
        <v/>
      </c>
      <c r="O4" s="14">
        <f>IF(N4="","",N4*C4)</f>
        <v/>
      </c>
      <c r="P4" s="26">
        <f>IF(OR(N4="",N(L4)&lt;=0),"",N4/L4)</f>
        <v/>
      </c>
      <c r="Q4" s="25">
        <f>IF(A4="","",IF(COUNTIFS($A$4:$A$153,A4,$B$4:$B$153,B4)&gt;1,"Listed twice",IF(D4=0,"No match",IF(L4="","Count missing",IF(N4="","",IF(AND(ABS(N4)&gt;=MAX(N($Q$1),0.01),ABS(N4)&gt;=N($O$1)*MAX(L4,0)),IF(N4&gt;0,"Large","Negative"),"Small"))))))</f>
        <v/>
      </c>
      <c r="R4" s="14">
        <f>IF(L4="","",(L4-N(I4)-N(J4))*C4)</f>
        <v/>
      </c>
    </row>
    <row r="5">
      <c r="A5" s="28" t="n"/>
      <c r="B5" s="28" t="n"/>
      <c r="C5" s="29" t="n"/>
      <c r="D5" s="9">
        <f>IF(A5="","",COUNTIFS('My count'!$D$4:$D$153,A5,'My count'!$E$4:$E$153,B5))</f>
        <v/>
      </c>
      <c r="E5" s="39" t="n"/>
      <c r="F5" s="13">
        <f>IF(A5="","",IF(D5=0,0,IF(COUNTIFS('My count'!$D$4:$D$153,A5,'My count'!$E$4:$E$153,B5,'My count'!$J$4:$J$153,"&gt;=0")&lt;D5,"",SUMIFS('My count'!$J$4:$J$153,'My count'!$D$4:$D$153,A5,'My count'!$E$4:$E$153,B5))))</f>
        <v/>
      </c>
      <c r="G5" s="39" t="n"/>
      <c r="H5" s="39" t="n"/>
      <c r="I5" s="39" t="n"/>
      <c r="J5" s="39" t="n"/>
      <c r="K5" s="39" t="n"/>
      <c r="L5" s="13">
        <f>IF(OR(A5="",E5="",F5=""),"",N(E5)+N(G5)+N(H5)-F5)</f>
        <v/>
      </c>
      <c r="M5" s="25">
        <f>IF(OR(A5="",COUNT('My sales to bottles'!$B$8:$B$47)=0),"",IFERROR(INDEX('My sales to bottles'!$C$48:$AF$48,MATCH(A5&amp;" | "&amp;B5,'My sales to bottles'!$C$6:$AF$6,0)),0))</f>
        <v/>
      </c>
      <c r="N5" s="25">
        <f>IF(OR(L5="",M5=""),"",L5-M5-N(I5)-N(J5)-N(K5))</f>
        <v/>
      </c>
      <c r="O5" s="14">
        <f>IF(N5="","",N5*C5)</f>
        <v/>
      </c>
      <c r="P5" s="26">
        <f>IF(OR(N5="",N(L5)&lt;=0),"",N5/L5)</f>
        <v/>
      </c>
      <c r="Q5" s="25">
        <f>IF(A5="","",IF(COUNTIFS($A$4:$A$153,A5,$B$4:$B$153,B5)&gt;1,"Listed twice",IF(D5=0,"No match",IF(L5="","Count missing",IF(N5="","",IF(AND(ABS(N5)&gt;=MAX(N($Q$1),0.01),ABS(N5)&gt;=N($O$1)*MAX(L5,0)),IF(N5&gt;0,"Large","Negative"),"Small"))))))</f>
        <v/>
      </c>
      <c r="R5" s="14">
        <f>IF(L5="","",(L5-N(I5)-N(J5))*C5)</f>
        <v/>
      </c>
    </row>
    <row r="6">
      <c r="A6" s="28" t="n"/>
      <c r="B6" s="28" t="n"/>
      <c r="C6" s="29" t="n"/>
      <c r="D6" s="9">
        <f>IF(A6="","",COUNTIFS('My count'!$D$4:$D$153,A6,'My count'!$E$4:$E$153,B6))</f>
        <v/>
      </c>
      <c r="E6" s="39" t="n"/>
      <c r="F6" s="13">
        <f>IF(A6="","",IF(D6=0,0,IF(COUNTIFS('My count'!$D$4:$D$153,A6,'My count'!$E$4:$E$153,B6,'My count'!$J$4:$J$153,"&gt;=0")&lt;D6,"",SUMIFS('My count'!$J$4:$J$153,'My count'!$D$4:$D$153,A6,'My count'!$E$4:$E$153,B6))))</f>
        <v/>
      </c>
      <c r="G6" s="39" t="n"/>
      <c r="H6" s="39" t="n"/>
      <c r="I6" s="39" t="n"/>
      <c r="J6" s="39" t="n"/>
      <c r="K6" s="39" t="n"/>
      <c r="L6" s="13">
        <f>IF(OR(A6="",E6="",F6=""),"",N(E6)+N(G6)+N(H6)-F6)</f>
        <v/>
      </c>
      <c r="M6" s="25">
        <f>IF(OR(A6="",COUNT('My sales to bottles'!$B$8:$B$47)=0),"",IFERROR(INDEX('My sales to bottles'!$C$48:$AF$48,MATCH(A6&amp;" | "&amp;B6,'My sales to bottles'!$C$6:$AF$6,0)),0))</f>
        <v/>
      </c>
      <c r="N6" s="25">
        <f>IF(OR(L6="",M6=""),"",L6-M6-N(I6)-N(J6)-N(K6))</f>
        <v/>
      </c>
      <c r="O6" s="14">
        <f>IF(N6="","",N6*C6)</f>
        <v/>
      </c>
      <c r="P6" s="26">
        <f>IF(OR(N6="",N(L6)&lt;=0),"",N6/L6)</f>
        <v/>
      </c>
      <c r="Q6" s="25">
        <f>IF(A6="","",IF(COUNTIFS($A$4:$A$153,A6,$B$4:$B$153,B6)&gt;1,"Listed twice",IF(D6=0,"No match",IF(L6="","Count missing",IF(N6="","",IF(AND(ABS(N6)&gt;=MAX(N($Q$1),0.01),ABS(N6)&gt;=N($O$1)*MAX(L6,0)),IF(N6&gt;0,"Large","Negative"),"Small"))))))</f>
        <v/>
      </c>
      <c r="R6" s="14">
        <f>IF(L6="","",(L6-N(I6)-N(J6))*C6)</f>
        <v/>
      </c>
    </row>
    <row r="7">
      <c r="A7" s="28" t="n"/>
      <c r="B7" s="28" t="n"/>
      <c r="C7" s="29" t="n"/>
      <c r="D7" s="9">
        <f>IF(A7="","",COUNTIFS('My count'!$D$4:$D$153,A7,'My count'!$E$4:$E$153,B7))</f>
        <v/>
      </c>
      <c r="E7" s="39" t="n"/>
      <c r="F7" s="13">
        <f>IF(A7="","",IF(D7=0,0,IF(COUNTIFS('My count'!$D$4:$D$153,A7,'My count'!$E$4:$E$153,B7,'My count'!$J$4:$J$153,"&gt;=0")&lt;D7,"",SUMIFS('My count'!$J$4:$J$153,'My count'!$D$4:$D$153,A7,'My count'!$E$4:$E$153,B7))))</f>
        <v/>
      </c>
      <c r="G7" s="39" t="n"/>
      <c r="H7" s="39" t="n"/>
      <c r="I7" s="39" t="n"/>
      <c r="J7" s="39" t="n"/>
      <c r="K7" s="39" t="n"/>
      <c r="L7" s="13">
        <f>IF(OR(A7="",E7="",F7=""),"",N(E7)+N(G7)+N(H7)-F7)</f>
        <v/>
      </c>
      <c r="M7" s="25">
        <f>IF(OR(A7="",COUNT('My sales to bottles'!$B$8:$B$47)=0),"",IFERROR(INDEX('My sales to bottles'!$C$48:$AF$48,MATCH(A7&amp;" | "&amp;B7,'My sales to bottles'!$C$6:$AF$6,0)),0))</f>
        <v/>
      </c>
      <c r="N7" s="25">
        <f>IF(OR(L7="",M7=""),"",L7-M7-N(I7)-N(J7)-N(K7))</f>
        <v/>
      </c>
      <c r="O7" s="14">
        <f>IF(N7="","",N7*C7)</f>
        <v/>
      </c>
      <c r="P7" s="26">
        <f>IF(OR(N7="",N(L7)&lt;=0),"",N7/L7)</f>
        <v/>
      </c>
      <c r="Q7" s="25">
        <f>IF(A7="","",IF(COUNTIFS($A$4:$A$153,A7,$B$4:$B$153,B7)&gt;1,"Listed twice",IF(D7=0,"No match",IF(L7="","Count missing",IF(N7="","",IF(AND(ABS(N7)&gt;=MAX(N($Q$1),0.01),ABS(N7)&gt;=N($O$1)*MAX(L7,0)),IF(N7&gt;0,"Large","Negative"),"Small"))))))</f>
        <v/>
      </c>
      <c r="R7" s="14">
        <f>IF(L7="","",(L7-N(I7)-N(J7))*C7)</f>
        <v/>
      </c>
    </row>
    <row r="8">
      <c r="A8" s="28" t="n"/>
      <c r="B8" s="28" t="n"/>
      <c r="C8" s="29" t="n"/>
      <c r="D8" s="9">
        <f>IF(A8="","",COUNTIFS('My count'!$D$4:$D$153,A8,'My count'!$E$4:$E$153,B8))</f>
        <v/>
      </c>
      <c r="E8" s="39" t="n"/>
      <c r="F8" s="13">
        <f>IF(A8="","",IF(D8=0,0,IF(COUNTIFS('My count'!$D$4:$D$153,A8,'My count'!$E$4:$E$153,B8,'My count'!$J$4:$J$153,"&gt;=0")&lt;D8,"",SUMIFS('My count'!$J$4:$J$153,'My count'!$D$4:$D$153,A8,'My count'!$E$4:$E$153,B8))))</f>
        <v/>
      </c>
      <c r="G8" s="39" t="n"/>
      <c r="H8" s="39" t="n"/>
      <c r="I8" s="39" t="n"/>
      <c r="J8" s="39" t="n"/>
      <c r="K8" s="39" t="n"/>
      <c r="L8" s="13">
        <f>IF(OR(A8="",E8="",F8=""),"",N(E8)+N(G8)+N(H8)-F8)</f>
        <v/>
      </c>
      <c r="M8" s="25">
        <f>IF(OR(A8="",COUNT('My sales to bottles'!$B$8:$B$47)=0),"",IFERROR(INDEX('My sales to bottles'!$C$48:$AF$48,MATCH(A8&amp;" | "&amp;B8,'My sales to bottles'!$C$6:$AF$6,0)),0))</f>
        <v/>
      </c>
      <c r="N8" s="25">
        <f>IF(OR(L8="",M8=""),"",L8-M8-N(I8)-N(J8)-N(K8))</f>
        <v/>
      </c>
      <c r="O8" s="14">
        <f>IF(N8="","",N8*C8)</f>
        <v/>
      </c>
      <c r="P8" s="26">
        <f>IF(OR(N8="",N(L8)&lt;=0),"",N8/L8)</f>
        <v/>
      </c>
      <c r="Q8" s="25">
        <f>IF(A8="","",IF(COUNTIFS($A$4:$A$153,A8,$B$4:$B$153,B8)&gt;1,"Listed twice",IF(D8=0,"No match",IF(L8="","Count missing",IF(N8="","",IF(AND(ABS(N8)&gt;=MAX(N($Q$1),0.01),ABS(N8)&gt;=N($O$1)*MAX(L8,0)),IF(N8&gt;0,"Large","Negative"),"Small"))))))</f>
        <v/>
      </c>
      <c r="R8" s="14">
        <f>IF(L8="","",(L8-N(I8)-N(J8))*C8)</f>
        <v/>
      </c>
    </row>
    <row r="9">
      <c r="A9" s="28" t="n"/>
      <c r="B9" s="28" t="n"/>
      <c r="C9" s="29" t="n"/>
      <c r="D9" s="9">
        <f>IF(A9="","",COUNTIFS('My count'!$D$4:$D$153,A9,'My count'!$E$4:$E$153,B9))</f>
        <v/>
      </c>
      <c r="E9" s="39" t="n"/>
      <c r="F9" s="13">
        <f>IF(A9="","",IF(D9=0,0,IF(COUNTIFS('My count'!$D$4:$D$153,A9,'My count'!$E$4:$E$153,B9,'My count'!$J$4:$J$153,"&gt;=0")&lt;D9,"",SUMIFS('My count'!$J$4:$J$153,'My count'!$D$4:$D$153,A9,'My count'!$E$4:$E$153,B9))))</f>
        <v/>
      </c>
      <c r="G9" s="39" t="n"/>
      <c r="H9" s="39" t="n"/>
      <c r="I9" s="39" t="n"/>
      <c r="J9" s="39" t="n"/>
      <c r="K9" s="39" t="n"/>
      <c r="L9" s="13">
        <f>IF(OR(A9="",E9="",F9=""),"",N(E9)+N(G9)+N(H9)-F9)</f>
        <v/>
      </c>
      <c r="M9" s="25">
        <f>IF(OR(A9="",COUNT('My sales to bottles'!$B$8:$B$47)=0),"",IFERROR(INDEX('My sales to bottles'!$C$48:$AF$48,MATCH(A9&amp;" | "&amp;B9,'My sales to bottles'!$C$6:$AF$6,0)),0))</f>
        <v/>
      </c>
      <c r="N9" s="25">
        <f>IF(OR(L9="",M9=""),"",L9-M9-N(I9)-N(J9)-N(K9))</f>
        <v/>
      </c>
      <c r="O9" s="14">
        <f>IF(N9="","",N9*C9)</f>
        <v/>
      </c>
      <c r="P9" s="26">
        <f>IF(OR(N9="",N(L9)&lt;=0),"",N9/L9)</f>
        <v/>
      </c>
      <c r="Q9" s="25">
        <f>IF(A9="","",IF(COUNTIFS($A$4:$A$153,A9,$B$4:$B$153,B9)&gt;1,"Listed twice",IF(D9=0,"No match",IF(L9="","Count missing",IF(N9="","",IF(AND(ABS(N9)&gt;=MAX(N($Q$1),0.01),ABS(N9)&gt;=N($O$1)*MAX(L9,0)),IF(N9&gt;0,"Large","Negative"),"Small"))))))</f>
        <v/>
      </c>
      <c r="R9" s="14">
        <f>IF(L9="","",(L9-N(I9)-N(J9))*C9)</f>
        <v/>
      </c>
    </row>
    <row r="10">
      <c r="A10" s="28" t="n"/>
      <c r="B10" s="28" t="n"/>
      <c r="C10" s="29" t="n"/>
      <c r="D10" s="9">
        <f>IF(A10="","",COUNTIFS('My count'!$D$4:$D$153,A10,'My count'!$E$4:$E$153,B10))</f>
        <v/>
      </c>
      <c r="E10" s="39" t="n"/>
      <c r="F10" s="13">
        <f>IF(A10="","",IF(D10=0,0,IF(COUNTIFS('My count'!$D$4:$D$153,A10,'My count'!$E$4:$E$153,B10,'My count'!$J$4:$J$153,"&gt;=0")&lt;D10,"",SUMIFS('My count'!$J$4:$J$153,'My count'!$D$4:$D$153,A10,'My count'!$E$4:$E$153,B10))))</f>
        <v/>
      </c>
      <c r="G10" s="39" t="n"/>
      <c r="H10" s="39" t="n"/>
      <c r="I10" s="39" t="n"/>
      <c r="J10" s="39" t="n"/>
      <c r="K10" s="39" t="n"/>
      <c r="L10" s="13">
        <f>IF(OR(A10="",E10="",F10=""),"",N(E10)+N(G10)+N(H10)-F10)</f>
        <v/>
      </c>
      <c r="M10" s="25">
        <f>IF(OR(A10="",COUNT('My sales to bottles'!$B$8:$B$47)=0),"",IFERROR(INDEX('My sales to bottles'!$C$48:$AF$48,MATCH(A10&amp;" | "&amp;B10,'My sales to bottles'!$C$6:$AF$6,0)),0))</f>
        <v/>
      </c>
      <c r="N10" s="25">
        <f>IF(OR(L10="",M10=""),"",L10-M10-N(I10)-N(J10)-N(K10))</f>
        <v/>
      </c>
      <c r="O10" s="14">
        <f>IF(N10="","",N10*C10)</f>
        <v/>
      </c>
      <c r="P10" s="26">
        <f>IF(OR(N10="",N(L10)&lt;=0),"",N10/L10)</f>
        <v/>
      </c>
      <c r="Q10" s="25">
        <f>IF(A10="","",IF(COUNTIFS($A$4:$A$153,A10,$B$4:$B$153,B10)&gt;1,"Listed twice",IF(D10=0,"No match",IF(L10="","Count missing",IF(N10="","",IF(AND(ABS(N10)&gt;=MAX(N($Q$1),0.01),ABS(N10)&gt;=N($O$1)*MAX(L10,0)),IF(N10&gt;0,"Large","Negative"),"Small"))))))</f>
        <v/>
      </c>
      <c r="R10" s="14">
        <f>IF(L10="","",(L10-N(I10)-N(J10))*C10)</f>
        <v/>
      </c>
    </row>
    <row r="11">
      <c r="A11" s="28" t="n"/>
      <c r="B11" s="28" t="n"/>
      <c r="C11" s="29" t="n"/>
      <c r="D11" s="9">
        <f>IF(A11="","",COUNTIFS('My count'!$D$4:$D$153,A11,'My count'!$E$4:$E$153,B11))</f>
        <v/>
      </c>
      <c r="E11" s="39" t="n"/>
      <c r="F11" s="13">
        <f>IF(A11="","",IF(D11=0,0,IF(COUNTIFS('My count'!$D$4:$D$153,A11,'My count'!$E$4:$E$153,B11,'My count'!$J$4:$J$153,"&gt;=0")&lt;D11,"",SUMIFS('My count'!$J$4:$J$153,'My count'!$D$4:$D$153,A11,'My count'!$E$4:$E$153,B11))))</f>
        <v/>
      </c>
      <c r="G11" s="39" t="n"/>
      <c r="H11" s="39" t="n"/>
      <c r="I11" s="39" t="n"/>
      <c r="J11" s="39" t="n"/>
      <c r="K11" s="39" t="n"/>
      <c r="L11" s="13">
        <f>IF(OR(A11="",E11="",F11=""),"",N(E11)+N(G11)+N(H11)-F11)</f>
        <v/>
      </c>
      <c r="M11" s="25">
        <f>IF(OR(A11="",COUNT('My sales to bottles'!$B$8:$B$47)=0),"",IFERROR(INDEX('My sales to bottles'!$C$48:$AF$48,MATCH(A11&amp;" | "&amp;B11,'My sales to bottles'!$C$6:$AF$6,0)),0))</f>
        <v/>
      </c>
      <c r="N11" s="25">
        <f>IF(OR(L11="",M11=""),"",L11-M11-N(I11)-N(J11)-N(K11))</f>
        <v/>
      </c>
      <c r="O11" s="14">
        <f>IF(N11="","",N11*C11)</f>
        <v/>
      </c>
      <c r="P11" s="26">
        <f>IF(OR(N11="",N(L11)&lt;=0),"",N11/L11)</f>
        <v/>
      </c>
      <c r="Q11" s="25">
        <f>IF(A11="","",IF(COUNTIFS($A$4:$A$153,A11,$B$4:$B$153,B11)&gt;1,"Listed twice",IF(D11=0,"No match",IF(L11="","Count missing",IF(N11="","",IF(AND(ABS(N11)&gt;=MAX(N($Q$1),0.01),ABS(N11)&gt;=N($O$1)*MAX(L11,0)),IF(N11&gt;0,"Large","Negative"),"Small"))))))</f>
        <v/>
      </c>
      <c r="R11" s="14">
        <f>IF(L11="","",(L11-N(I11)-N(J11))*C11)</f>
        <v/>
      </c>
    </row>
    <row r="12">
      <c r="A12" s="28" t="n"/>
      <c r="B12" s="28" t="n"/>
      <c r="C12" s="29" t="n"/>
      <c r="D12" s="9">
        <f>IF(A12="","",COUNTIFS('My count'!$D$4:$D$153,A12,'My count'!$E$4:$E$153,B12))</f>
        <v/>
      </c>
      <c r="E12" s="39" t="n"/>
      <c r="F12" s="13">
        <f>IF(A12="","",IF(D12=0,0,IF(COUNTIFS('My count'!$D$4:$D$153,A12,'My count'!$E$4:$E$153,B12,'My count'!$J$4:$J$153,"&gt;=0")&lt;D12,"",SUMIFS('My count'!$J$4:$J$153,'My count'!$D$4:$D$153,A12,'My count'!$E$4:$E$153,B12))))</f>
        <v/>
      </c>
      <c r="G12" s="39" t="n"/>
      <c r="H12" s="39" t="n"/>
      <c r="I12" s="39" t="n"/>
      <c r="J12" s="39" t="n"/>
      <c r="K12" s="39" t="n"/>
      <c r="L12" s="13">
        <f>IF(OR(A12="",E12="",F12=""),"",N(E12)+N(G12)+N(H12)-F12)</f>
        <v/>
      </c>
      <c r="M12" s="25">
        <f>IF(OR(A12="",COUNT('My sales to bottles'!$B$8:$B$47)=0),"",IFERROR(INDEX('My sales to bottles'!$C$48:$AF$48,MATCH(A12&amp;" | "&amp;B12,'My sales to bottles'!$C$6:$AF$6,0)),0))</f>
        <v/>
      </c>
      <c r="N12" s="25">
        <f>IF(OR(L12="",M12=""),"",L12-M12-N(I12)-N(J12)-N(K12))</f>
        <v/>
      </c>
      <c r="O12" s="14">
        <f>IF(N12="","",N12*C12)</f>
        <v/>
      </c>
      <c r="P12" s="26">
        <f>IF(OR(N12="",N(L12)&lt;=0),"",N12/L12)</f>
        <v/>
      </c>
      <c r="Q12" s="25">
        <f>IF(A12="","",IF(COUNTIFS($A$4:$A$153,A12,$B$4:$B$153,B12)&gt;1,"Listed twice",IF(D12=0,"No match",IF(L12="","Count missing",IF(N12="","",IF(AND(ABS(N12)&gt;=MAX(N($Q$1),0.01),ABS(N12)&gt;=N($O$1)*MAX(L12,0)),IF(N12&gt;0,"Large","Negative"),"Small"))))))</f>
        <v/>
      </c>
      <c r="R12" s="14">
        <f>IF(L12="","",(L12-N(I12)-N(J12))*C12)</f>
        <v/>
      </c>
    </row>
    <row r="13">
      <c r="A13" s="28" t="n"/>
      <c r="B13" s="28" t="n"/>
      <c r="C13" s="29" t="n"/>
      <c r="D13" s="9">
        <f>IF(A13="","",COUNTIFS('My count'!$D$4:$D$153,A13,'My count'!$E$4:$E$153,B13))</f>
        <v/>
      </c>
      <c r="E13" s="39" t="n"/>
      <c r="F13" s="13">
        <f>IF(A13="","",IF(D13=0,0,IF(COUNTIFS('My count'!$D$4:$D$153,A13,'My count'!$E$4:$E$153,B13,'My count'!$J$4:$J$153,"&gt;=0")&lt;D13,"",SUMIFS('My count'!$J$4:$J$153,'My count'!$D$4:$D$153,A13,'My count'!$E$4:$E$153,B13))))</f>
        <v/>
      </c>
      <c r="G13" s="39" t="n"/>
      <c r="H13" s="39" t="n"/>
      <c r="I13" s="39" t="n"/>
      <c r="J13" s="39" t="n"/>
      <c r="K13" s="39" t="n"/>
      <c r="L13" s="13">
        <f>IF(OR(A13="",E13="",F13=""),"",N(E13)+N(G13)+N(H13)-F13)</f>
        <v/>
      </c>
      <c r="M13" s="25">
        <f>IF(OR(A13="",COUNT('My sales to bottles'!$B$8:$B$47)=0),"",IFERROR(INDEX('My sales to bottles'!$C$48:$AF$48,MATCH(A13&amp;" | "&amp;B13,'My sales to bottles'!$C$6:$AF$6,0)),0))</f>
        <v/>
      </c>
      <c r="N13" s="25">
        <f>IF(OR(L13="",M13=""),"",L13-M13-N(I13)-N(J13)-N(K13))</f>
        <v/>
      </c>
      <c r="O13" s="14">
        <f>IF(N13="","",N13*C13)</f>
        <v/>
      </c>
      <c r="P13" s="26">
        <f>IF(OR(N13="",N(L13)&lt;=0),"",N13/L13)</f>
        <v/>
      </c>
      <c r="Q13" s="25">
        <f>IF(A13="","",IF(COUNTIFS($A$4:$A$153,A13,$B$4:$B$153,B13)&gt;1,"Listed twice",IF(D13=0,"No match",IF(L13="","Count missing",IF(N13="","",IF(AND(ABS(N13)&gt;=MAX(N($Q$1),0.01),ABS(N13)&gt;=N($O$1)*MAX(L13,0)),IF(N13&gt;0,"Large","Negative"),"Small"))))))</f>
        <v/>
      </c>
      <c r="R13" s="14">
        <f>IF(L13="","",(L13-N(I13)-N(J13))*C13)</f>
        <v/>
      </c>
    </row>
    <row r="14">
      <c r="A14" s="28" t="n"/>
      <c r="B14" s="28" t="n"/>
      <c r="C14" s="29" t="n"/>
      <c r="D14" s="9">
        <f>IF(A14="","",COUNTIFS('My count'!$D$4:$D$153,A14,'My count'!$E$4:$E$153,B14))</f>
        <v/>
      </c>
      <c r="E14" s="39" t="n"/>
      <c r="F14" s="13">
        <f>IF(A14="","",IF(D14=0,0,IF(COUNTIFS('My count'!$D$4:$D$153,A14,'My count'!$E$4:$E$153,B14,'My count'!$J$4:$J$153,"&gt;=0")&lt;D14,"",SUMIFS('My count'!$J$4:$J$153,'My count'!$D$4:$D$153,A14,'My count'!$E$4:$E$153,B14))))</f>
        <v/>
      </c>
      <c r="G14" s="39" t="n"/>
      <c r="H14" s="39" t="n"/>
      <c r="I14" s="39" t="n"/>
      <c r="J14" s="39" t="n"/>
      <c r="K14" s="39" t="n"/>
      <c r="L14" s="13">
        <f>IF(OR(A14="",E14="",F14=""),"",N(E14)+N(G14)+N(H14)-F14)</f>
        <v/>
      </c>
      <c r="M14" s="25">
        <f>IF(OR(A14="",COUNT('My sales to bottles'!$B$8:$B$47)=0),"",IFERROR(INDEX('My sales to bottles'!$C$48:$AF$48,MATCH(A14&amp;" | "&amp;B14,'My sales to bottles'!$C$6:$AF$6,0)),0))</f>
        <v/>
      </c>
      <c r="N14" s="25">
        <f>IF(OR(L14="",M14=""),"",L14-M14-N(I14)-N(J14)-N(K14))</f>
        <v/>
      </c>
      <c r="O14" s="14">
        <f>IF(N14="","",N14*C14)</f>
        <v/>
      </c>
      <c r="P14" s="26">
        <f>IF(OR(N14="",N(L14)&lt;=0),"",N14/L14)</f>
        <v/>
      </c>
      <c r="Q14" s="25">
        <f>IF(A14="","",IF(COUNTIFS($A$4:$A$153,A14,$B$4:$B$153,B14)&gt;1,"Listed twice",IF(D14=0,"No match",IF(L14="","Count missing",IF(N14="","",IF(AND(ABS(N14)&gt;=MAX(N($Q$1),0.01),ABS(N14)&gt;=N($O$1)*MAX(L14,0)),IF(N14&gt;0,"Large","Negative"),"Small"))))))</f>
        <v/>
      </c>
      <c r="R14" s="14">
        <f>IF(L14="","",(L14-N(I14)-N(J14))*C14)</f>
        <v/>
      </c>
    </row>
    <row r="15">
      <c r="A15" s="28" t="n"/>
      <c r="B15" s="28" t="n"/>
      <c r="C15" s="29" t="n"/>
      <c r="D15" s="9">
        <f>IF(A15="","",COUNTIFS('My count'!$D$4:$D$153,A15,'My count'!$E$4:$E$153,B15))</f>
        <v/>
      </c>
      <c r="E15" s="39" t="n"/>
      <c r="F15" s="13">
        <f>IF(A15="","",IF(D15=0,0,IF(COUNTIFS('My count'!$D$4:$D$153,A15,'My count'!$E$4:$E$153,B15,'My count'!$J$4:$J$153,"&gt;=0")&lt;D15,"",SUMIFS('My count'!$J$4:$J$153,'My count'!$D$4:$D$153,A15,'My count'!$E$4:$E$153,B15))))</f>
        <v/>
      </c>
      <c r="G15" s="39" t="n"/>
      <c r="H15" s="39" t="n"/>
      <c r="I15" s="39" t="n"/>
      <c r="J15" s="39" t="n"/>
      <c r="K15" s="39" t="n"/>
      <c r="L15" s="13">
        <f>IF(OR(A15="",E15="",F15=""),"",N(E15)+N(G15)+N(H15)-F15)</f>
        <v/>
      </c>
      <c r="M15" s="25">
        <f>IF(OR(A15="",COUNT('My sales to bottles'!$B$8:$B$47)=0),"",IFERROR(INDEX('My sales to bottles'!$C$48:$AF$48,MATCH(A15&amp;" | "&amp;B15,'My sales to bottles'!$C$6:$AF$6,0)),0))</f>
        <v/>
      </c>
      <c r="N15" s="25">
        <f>IF(OR(L15="",M15=""),"",L15-M15-N(I15)-N(J15)-N(K15))</f>
        <v/>
      </c>
      <c r="O15" s="14">
        <f>IF(N15="","",N15*C15)</f>
        <v/>
      </c>
      <c r="P15" s="26">
        <f>IF(OR(N15="",N(L15)&lt;=0),"",N15/L15)</f>
        <v/>
      </c>
      <c r="Q15" s="25">
        <f>IF(A15="","",IF(COUNTIFS($A$4:$A$153,A15,$B$4:$B$153,B15)&gt;1,"Listed twice",IF(D15=0,"No match",IF(L15="","Count missing",IF(N15="","",IF(AND(ABS(N15)&gt;=MAX(N($Q$1),0.01),ABS(N15)&gt;=N($O$1)*MAX(L15,0)),IF(N15&gt;0,"Large","Negative"),"Small"))))))</f>
        <v/>
      </c>
      <c r="R15" s="14">
        <f>IF(L15="","",(L15-N(I15)-N(J15))*C15)</f>
        <v/>
      </c>
    </row>
    <row r="16">
      <c r="A16" s="28" t="n"/>
      <c r="B16" s="28" t="n"/>
      <c r="C16" s="29" t="n"/>
      <c r="D16" s="9">
        <f>IF(A16="","",COUNTIFS('My count'!$D$4:$D$153,A16,'My count'!$E$4:$E$153,B16))</f>
        <v/>
      </c>
      <c r="E16" s="39" t="n"/>
      <c r="F16" s="13">
        <f>IF(A16="","",IF(D16=0,0,IF(COUNTIFS('My count'!$D$4:$D$153,A16,'My count'!$E$4:$E$153,B16,'My count'!$J$4:$J$153,"&gt;=0")&lt;D16,"",SUMIFS('My count'!$J$4:$J$153,'My count'!$D$4:$D$153,A16,'My count'!$E$4:$E$153,B16))))</f>
        <v/>
      </c>
      <c r="G16" s="39" t="n"/>
      <c r="H16" s="39" t="n"/>
      <c r="I16" s="39" t="n"/>
      <c r="J16" s="39" t="n"/>
      <c r="K16" s="39" t="n"/>
      <c r="L16" s="13">
        <f>IF(OR(A16="",E16="",F16=""),"",N(E16)+N(G16)+N(H16)-F16)</f>
        <v/>
      </c>
      <c r="M16" s="25">
        <f>IF(OR(A16="",COUNT('My sales to bottles'!$B$8:$B$47)=0),"",IFERROR(INDEX('My sales to bottles'!$C$48:$AF$48,MATCH(A16&amp;" | "&amp;B16,'My sales to bottles'!$C$6:$AF$6,0)),0))</f>
        <v/>
      </c>
      <c r="N16" s="25">
        <f>IF(OR(L16="",M16=""),"",L16-M16-N(I16)-N(J16)-N(K16))</f>
        <v/>
      </c>
      <c r="O16" s="14">
        <f>IF(N16="","",N16*C16)</f>
        <v/>
      </c>
      <c r="P16" s="26">
        <f>IF(OR(N16="",N(L16)&lt;=0),"",N16/L16)</f>
        <v/>
      </c>
      <c r="Q16" s="25">
        <f>IF(A16="","",IF(COUNTIFS($A$4:$A$153,A16,$B$4:$B$153,B16)&gt;1,"Listed twice",IF(D16=0,"No match",IF(L16="","Count missing",IF(N16="","",IF(AND(ABS(N16)&gt;=MAX(N($Q$1),0.01),ABS(N16)&gt;=N($O$1)*MAX(L16,0)),IF(N16&gt;0,"Large","Negative"),"Small"))))))</f>
        <v/>
      </c>
      <c r="R16" s="14">
        <f>IF(L16="","",(L16-N(I16)-N(J16))*C16)</f>
        <v/>
      </c>
    </row>
    <row r="17">
      <c r="A17" s="28" t="n"/>
      <c r="B17" s="28" t="n"/>
      <c r="C17" s="29" t="n"/>
      <c r="D17" s="9">
        <f>IF(A17="","",COUNTIFS('My count'!$D$4:$D$153,A17,'My count'!$E$4:$E$153,B17))</f>
        <v/>
      </c>
      <c r="E17" s="39" t="n"/>
      <c r="F17" s="13">
        <f>IF(A17="","",IF(D17=0,0,IF(COUNTIFS('My count'!$D$4:$D$153,A17,'My count'!$E$4:$E$153,B17,'My count'!$J$4:$J$153,"&gt;=0")&lt;D17,"",SUMIFS('My count'!$J$4:$J$153,'My count'!$D$4:$D$153,A17,'My count'!$E$4:$E$153,B17))))</f>
        <v/>
      </c>
      <c r="G17" s="39" t="n"/>
      <c r="H17" s="39" t="n"/>
      <c r="I17" s="39" t="n"/>
      <c r="J17" s="39" t="n"/>
      <c r="K17" s="39" t="n"/>
      <c r="L17" s="13">
        <f>IF(OR(A17="",E17="",F17=""),"",N(E17)+N(G17)+N(H17)-F17)</f>
        <v/>
      </c>
      <c r="M17" s="25">
        <f>IF(OR(A17="",COUNT('My sales to bottles'!$B$8:$B$47)=0),"",IFERROR(INDEX('My sales to bottles'!$C$48:$AF$48,MATCH(A17&amp;" | "&amp;B17,'My sales to bottles'!$C$6:$AF$6,0)),0))</f>
        <v/>
      </c>
      <c r="N17" s="25">
        <f>IF(OR(L17="",M17=""),"",L17-M17-N(I17)-N(J17)-N(K17))</f>
        <v/>
      </c>
      <c r="O17" s="14">
        <f>IF(N17="","",N17*C17)</f>
        <v/>
      </c>
      <c r="P17" s="26">
        <f>IF(OR(N17="",N(L17)&lt;=0),"",N17/L17)</f>
        <v/>
      </c>
      <c r="Q17" s="25">
        <f>IF(A17="","",IF(COUNTIFS($A$4:$A$153,A17,$B$4:$B$153,B17)&gt;1,"Listed twice",IF(D17=0,"No match",IF(L17="","Count missing",IF(N17="","",IF(AND(ABS(N17)&gt;=MAX(N($Q$1),0.01),ABS(N17)&gt;=N($O$1)*MAX(L17,0)),IF(N17&gt;0,"Large","Negative"),"Small"))))))</f>
        <v/>
      </c>
      <c r="R17" s="14">
        <f>IF(L17="","",(L17-N(I17)-N(J17))*C17)</f>
        <v/>
      </c>
    </row>
    <row r="18">
      <c r="A18" s="28" t="n"/>
      <c r="B18" s="28" t="n"/>
      <c r="C18" s="29" t="n"/>
      <c r="D18" s="9">
        <f>IF(A18="","",COUNTIFS('My count'!$D$4:$D$153,A18,'My count'!$E$4:$E$153,B18))</f>
        <v/>
      </c>
      <c r="E18" s="39" t="n"/>
      <c r="F18" s="13">
        <f>IF(A18="","",IF(D18=0,0,IF(COUNTIFS('My count'!$D$4:$D$153,A18,'My count'!$E$4:$E$153,B18,'My count'!$J$4:$J$153,"&gt;=0")&lt;D18,"",SUMIFS('My count'!$J$4:$J$153,'My count'!$D$4:$D$153,A18,'My count'!$E$4:$E$153,B18))))</f>
        <v/>
      </c>
      <c r="G18" s="39" t="n"/>
      <c r="H18" s="39" t="n"/>
      <c r="I18" s="39" t="n"/>
      <c r="J18" s="39" t="n"/>
      <c r="K18" s="39" t="n"/>
      <c r="L18" s="13">
        <f>IF(OR(A18="",E18="",F18=""),"",N(E18)+N(G18)+N(H18)-F18)</f>
        <v/>
      </c>
      <c r="M18" s="25">
        <f>IF(OR(A18="",COUNT('My sales to bottles'!$B$8:$B$47)=0),"",IFERROR(INDEX('My sales to bottles'!$C$48:$AF$48,MATCH(A18&amp;" | "&amp;B18,'My sales to bottles'!$C$6:$AF$6,0)),0))</f>
        <v/>
      </c>
      <c r="N18" s="25">
        <f>IF(OR(L18="",M18=""),"",L18-M18-N(I18)-N(J18)-N(K18))</f>
        <v/>
      </c>
      <c r="O18" s="14">
        <f>IF(N18="","",N18*C18)</f>
        <v/>
      </c>
      <c r="P18" s="26">
        <f>IF(OR(N18="",N(L18)&lt;=0),"",N18/L18)</f>
        <v/>
      </c>
      <c r="Q18" s="25">
        <f>IF(A18="","",IF(COUNTIFS($A$4:$A$153,A18,$B$4:$B$153,B18)&gt;1,"Listed twice",IF(D18=0,"No match",IF(L18="","Count missing",IF(N18="","",IF(AND(ABS(N18)&gt;=MAX(N($Q$1),0.01),ABS(N18)&gt;=N($O$1)*MAX(L18,0)),IF(N18&gt;0,"Large","Negative"),"Small"))))))</f>
        <v/>
      </c>
      <c r="R18" s="14">
        <f>IF(L18="","",(L18-N(I18)-N(J18))*C18)</f>
        <v/>
      </c>
    </row>
    <row r="19">
      <c r="A19" s="28" t="n"/>
      <c r="B19" s="28" t="n"/>
      <c r="C19" s="29" t="n"/>
      <c r="D19" s="9">
        <f>IF(A19="","",COUNTIFS('My count'!$D$4:$D$153,A19,'My count'!$E$4:$E$153,B19))</f>
        <v/>
      </c>
      <c r="E19" s="39" t="n"/>
      <c r="F19" s="13">
        <f>IF(A19="","",IF(D19=0,0,IF(COUNTIFS('My count'!$D$4:$D$153,A19,'My count'!$E$4:$E$153,B19,'My count'!$J$4:$J$153,"&gt;=0")&lt;D19,"",SUMIFS('My count'!$J$4:$J$153,'My count'!$D$4:$D$153,A19,'My count'!$E$4:$E$153,B19))))</f>
        <v/>
      </c>
      <c r="G19" s="39" t="n"/>
      <c r="H19" s="39" t="n"/>
      <c r="I19" s="39" t="n"/>
      <c r="J19" s="39" t="n"/>
      <c r="K19" s="39" t="n"/>
      <c r="L19" s="13">
        <f>IF(OR(A19="",E19="",F19=""),"",N(E19)+N(G19)+N(H19)-F19)</f>
        <v/>
      </c>
      <c r="M19" s="25">
        <f>IF(OR(A19="",COUNT('My sales to bottles'!$B$8:$B$47)=0),"",IFERROR(INDEX('My sales to bottles'!$C$48:$AF$48,MATCH(A19&amp;" | "&amp;B19,'My sales to bottles'!$C$6:$AF$6,0)),0))</f>
        <v/>
      </c>
      <c r="N19" s="25">
        <f>IF(OR(L19="",M19=""),"",L19-M19-N(I19)-N(J19)-N(K19))</f>
        <v/>
      </c>
      <c r="O19" s="14">
        <f>IF(N19="","",N19*C19)</f>
        <v/>
      </c>
      <c r="P19" s="26">
        <f>IF(OR(N19="",N(L19)&lt;=0),"",N19/L19)</f>
        <v/>
      </c>
      <c r="Q19" s="25">
        <f>IF(A19="","",IF(COUNTIFS($A$4:$A$153,A19,$B$4:$B$153,B19)&gt;1,"Listed twice",IF(D19=0,"No match",IF(L19="","Count missing",IF(N19="","",IF(AND(ABS(N19)&gt;=MAX(N($Q$1),0.01),ABS(N19)&gt;=N($O$1)*MAX(L19,0)),IF(N19&gt;0,"Large","Negative"),"Small"))))))</f>
        <v/>
      </c>
      <c r="R19" s="14">
        <f>IF(L19="","",(L19-N(I19)-N(J19))*C19)</f>
        <v/>
      </c>
    </row>
    <row r="20">
      <c r="A20" s="28" t="n"/>
      <c r="B20" s="28" t="n"/>
      <c r="C20" s="29" t="n"/>
      <c r="D20" s="9">
        <f>IF(A20="","",COUNTIFS('My count'!$D$4:$D$153,A20,'My count'!$E$4:$E$153,B20))</f>
        <v/>
      </c>
      <c r="E20" s="39" t="n"/>
      <c r="F20" s="13">
        <f>IF(A20="","",IF(D20=0,0,IF(COUNTIFS('My count'!$D$4:$D$153,A20,'My count'!$E$4:$E$153,B20,'My count'!$J$4:$J$153,"&gt;=0")&lt;D20,"",SUMIFS('My count'!$J$4:$J$153,'My count'!$D$4:$D$153,A20,'My count'!$E$4:$E$153,B20))))</f>
        <v/>
      </c>
      <c r="G20" s="39" t="n"/>
      <c r="H20" s="39" t="n"/>
      <c r="I20" s="39" t="n"/>
      <c r="J20" s="39" t="n"/>
      <c r="K20" s="39" t="n"/>
      <c r="L20" s="13">
        <f>IF(OR(A20="",E20="",F20=""),"",N(E20)+N(G20)+N(H20)-F20)</f>
        <v/>
      </c>
      <c r="M20" s="25">
        <f>IF(OR(A20="",COUNT('My sales to bottles'!$B$8:$B$47)=0),"",IFERROR(INDEX('My sales to bottles'!$C$48:$AF$48,MATCH(A20&amp;" | "&amp;B20,'My sales to bottles'!$C$6:$AF$6,0)),0))</f>
        <v/>
      </c>
      <c r="N20" s="25">
        <f>IF(OR(L20="",M20=""),"",L20-M20-N(I20)-N(J20)-N(K20))</f>
        <v/>
      </c>
      <c r="O20" s="14">
        <f>IF(N20="","",N20*C20)</f>
        <v/>
      </c>
      <c r="P20" s="26">
        <f>IF(OR(N20="",N(L20)&lt;=0),"",N20/L20)</f>
        <v/>
      </c>
      <c r="Q20" s="25">
        <f>IF(A20="","",IF(COUNTIFS($A$4:$A$153,A20,$B$4:$B$153,B20)&gt;1,"Listed twice",IF(D20=0,"No match",IF(L20="","Count missing",IF(N20="","",IF(AND(ABS(N20)&gt;=MAX(N($Q$1),0.01),ABS(N20)&gt;=N($O$1)*MAX(L20,0)),IF(N20&gt;0,"Large","Negative"),"Small"))))))</f>
        <v/>
      </c>
      <c r="R20" s="14">
        <f>IF(L20="","",(L20-N(I20)-N(J20))*C20)</f>
        <v/>
      </c>
    </row>
    <row r="21">
      <c r="A21" s="28" t="n"/>
      <c r="B21" s="28" t="n"/>
      <c r="C21" s="29" t="n"/>
      <c r="D21" s="9">
        <f>IF(A21="","",COUNTIFS('My count'!$D$4:$D$153,A21,'My count'!$E$4:$E$153,B21))</f>
        <v/>
      </c>
      <c r="E21" s="39" t="n"/>
      <c r="F21" s="13">
        <f>IF(A21="","",IF(D21=0,0,IF(COUNTIFS('My count'!$D$4:$D$153,A21,'My count'!$E$4:$E$153,B21,'My count'!$J$4:$J$153,"&gt;=0")&lt;D21,"",SUMIFS('My count'!$J$4:$J$153,'My count'!$D$4:$D$153,A21,'My count'!$E$4:$E$153,B21))))</f>
        <v/>
      </c>
      <c r="G21" s="39" t="n"/>
      <c r="H21" s="39" t="n"/>
      <c r="I21" s="39" t="n"/>
      <c r="J21" s="39" t="n"/>
      <c r="K21" s="39" t="n"/>
      <c r="L21" s="13">
        <f>IF(OR(A21="",E21="",F21=""),"",N(E21)+N(G21)+N(H21)-F21)</f>
        <v/>
      </c>
      <c r="M21" s="25">
        <f>IF(OR(A21="",COUNT('My sales to bottles'!$B$8:$B$47)=0),"",IFERROR(INDEX('My sales to bottles'!$C$48:$AF$48,MATCH(A21&amp;" | "&amp;B21,'My sales to bottles'!$C$6:$AF$6,0)),0))</f>
        <v/>
      </c>
      <c r="N21" s="25">
        <f>IF(OR(L21="",M21=""),"",L21-M21-N(I21)-N(J21)-N(K21))</f>
        <v/>
      </c>
      <c r="O21" s="14">
        <f>IF(N21="","",N21*C21)</f>
        <v/>
      </c>
      <c r="P21" s="26">
        <f>IF(OR(N21="",N(L21)&lt;=0),"",N21/L21)</f>
        <v/>
      </c>
      <c r="Q21" s="25">
        <f>IF(A21="","",IF(COUNTIFS($A$4:$A$153,A21,$B$4:$B$153,B21)&gt;1,"Listed twice",IF(D21=0,"No match",IF(L21="","Count missing",IF(N21="","",IF(AND(ABS(N21)&gt;=MAX(N($Q$1),0.01),ABS(N21)&gt;=N($O$1)*MAX(L21,0)),IF(N21&gt;0,"Large","Negative"),"Small"))))))</f>
        <v/>
      </c>
      <c r="R21" s="14">
        <f>IF(L21="","",(L21-N(I21)-N(J21))*C21)</f>
        <v/>
      </c>
    </row>
    <row r="22">
      <c r="A22" s="28" t="n"/>
      <c r="B22" s="28" t="n"/>
      <c r="C22" s="29" t="n"/>
      <c r="D22" s="9">
        <f>IF(A22="","",COUNTIFS('My count'!$D$4:$D$153,A22,'My count'!$E$4:$E$153,B22))</f>
        <v/>
      </c>
      <c r="E22" s="39" t="n"/>
      <c r="F22" s="13">
        <f>IF(A22="","",IF(D22=0,0,IF(COUNTIFS('My count'!$D$4:$D$153,A22,'My count'!$E$4:$E$153,B22,'My count'!$J$4:$J$153,"&gt;=0")&lt;D22,"",SUMIFS('My count'!$J$4:$J$153,'My count'!$D$4:$D$153,A22,'My count'!$E$4:$E$153,B22))))</f>
        <v/>
      </c>
      <c r="G22" s="39" t="n"/>
      <c r="H22" s="39" t="n"/>
      <c r="I22" s="39" t="n"/>
      <c r="J22" s="39" t="n"/>
      <c r="K22" s="39" t="n"/>
      <c r="L22" s="13">
        <f>IF(OR(A22="",E22="",F22=""),"",N(E22)+N(G22)+N(H22)-F22)</f>
        <v/>
      </c>
      <c r="M22" s="25">
        <f>IF(OR(A22="",COUNT('My sales to bottles'!$B$8:$B$47)=0),"",IFERROR(INDEX('My sales to bottles'!$C$48:$AF$48,MATCH(A22&amp;" | "&amp;B22,'My sales to bottles'!$C$6:$AF$6,0)),0))</f>
        <v/>
      </c>
      <c r="N22" s="25">
        <f>IF(OR(L22="",M22=""),"",L22-M22-N(I22)-N(J22)-N(K22))</f>
        <v/>
      </c>
      <c r="O22" s="14">
        <f>IF(N22="","",N22*C22)</f>
        <v/>
      </c>
      <c r="P22" s="26">
        <f>IF(OR(N22="",N(L22)&lt;=0),"",N22/L22)</f>
        <v/>
      </c>
      <c r="Q22" s="25">
        <f>IF(A22="","",IF(COUNTIFS($A$4:$A$153,A22,$B$4:$B$153,B22)&gt;1,"Listed twice",IF(D22=0,"No match",IF(L22="","Count missing",IF(N22="","",IF(AND(ABS(N22)&gt;=MAX(N($Q$1),0.01),ABS(N22)&gt;=N($O$1)*MAX(L22,0)),IF(N22&gt;0,"Large","Negative"),"Small"))))))</f>
        <v/>
      </c>
      <c r="R22" s="14">
        <f>IF(L22="","",(L22-N(I22)-N(J22))*C22)</f>
        <v/>
      </c>
    </row>
    <row r="23">
      <c r="A23" s="28" t="n"/>
      <c r="B23" s="28" t="n"/>
      <c r="C23" s="29" t="n"/>
      <c r="D23" s="9">
        <f>IF(A23="","",COUNTIFS('My count'!$D$4:$D$153,A23,'My count'!$E$4:$E$153,B23))</f>
        <v/>
      </c>
      <c r="E23" s="39" t="n"/>
      <c r="F23" s="13">
        <f>IF(A23="","",IF(D23=0,0,IF(COUNTIFS('My count'!$D$4:$D$153,A23,'My count'!$E$4:$E$153,B23,'My count'!$J$4:$J$153,"&gt;=0")&lt;D23,"",SUMIFS('My count'!$J$4:$J$153,'My count'!$D$4:$D$153,A23,'My count'!$E$4:$E$153,B23))))</f>
        <v/>
      </c>
      <c r="G23" s="39" t="n"/>
      <c r="H23" s="39" t="n"/>
      <c r="I23" s="39" t="n"/>
      <c r="J23" s="39" t="n"/>
      <c r="K23" s="39" t="n"/>
      <c r="L23" s="13">
        <f>IF(OR(A23="",E23="",F23=""),"",N(E23)+N(G23)+N(H23)-F23)</f>
        <v/>
      </c>
      <c r="M23" s="25">
        <f>IF(OR(A23="",COUNT('My sales to bottles'!$B$8:$B$47)=0),"",IFERROR(INDEX('My sales to bottles'!$C$48:$AF$48,MATCH(A23&amp;" | "&amp;B23,'My sales to bottles'!$C$6:$AF$6,0)),0))</f>
        <v/>
      </c>
      <c r="N23" s="25">
        <f>IF(OR(L23="",M23=""),"",L23-M23-N(I23)-N(J23)-N(K23))</f>
        <v/>
      </c>
      <c r="O23" s="14">
        <f>IF(N23="","",N23*C23)</f>
        <v/>
      </c>
      <c r="P23" s="26">
        <f>IF(OR(N23="",N(L23)&lt;=0),"",N23/L23)</f>
        <v/>
      </c>
      <c r="Q23" s="25">
        <f>IF(A23="","",IF(COUNTIFS($A$4:$A$153,A23,$B$4:$B$153,B23)&gt;1,"Listed twice",IF(D23=0,"No match",IF(L23="","Count missing",IF(N23="","",IF(AND(ABS(N23)&gt;=MAX(N($Q$1),0.01),ABS(N23)&gt;=N($O$1)*MAX(L23,0)),IF(N23&gt;0,"Large","Negative"),"Small"))))))</f>
        <v/>
      </c>
      <c r="R23" s="14">
        <f>IF(L23="","",(L23-N(I23)-N(J23))*C23)</f>
        <v/>
      </c>
    </row>
    <row r="24">
      <c r="A24" s="28" t="n"/>
      <c r="B24" s="28" t="n"/>
      <c r="C24" s="29" t="n"/>
      <c r="D24" s="9">
        <f>IF(A24="","",COUNTIFS('My count'!$D$4:$D$153,A24,'My count'!$E$4:$E$153,B24))</f>
        <v/>
      </c>
      <c r="E24" s="39" t="n"/>
      <c r="F24" s="13">
        <f>IF(A24="","",IF(D24=0,0,IF(COUNTIFS('My count'!$D$4:$D$153,A24,'My count'!$E$4:$E$153,B24,'My count'!$J$4:$J$153,"&gt;=0")&lt;D24,"",SUMIFS('My count'!$J$4:$J$153,'My count'!$D$4:$D$153,A24,'My count'!$E$4:$E$153,B24))))</f>
        <v/>
      </c>
      <c r="G24" s="39" t="n"/>
      <c r="H24" s="39" t="n"/>
      <c r="I24" s="39" t="n"/>
      <c r="J24" s="39" t="n"/>
      <c r="K24" s="39" t="n"/>
      <c r="L24" s="13">
        <f>IF(OR(A24="",E24="",F24=""),"",N(E24)+N(G24)+N(H24)-F24)</f>
        <v/>
      </c>
      <c r="M24" s="25">
        <f>IF(OR(A24="",COUNT('My sales to bottles'!$B$8:$B$47)=0),"",IFERROR(INDEX('My sales to bottles'!$C$48:$AF$48,MATCH(A24&amp;" | "&amp;B24,'My sales to bottles'!$C$6:$AF$6,0)),0))</f>
        <v/>
      </c>
      <c r="N24" s="25">
        <f>IF(OR(L24="",M24=""),"",L24-M24-N(I24)-N(J24)-N(K24))</f>
        <v/>
      </c>
      <c r="O24" s="14">
        <f>IF(N24="","",N24*C24)</f>
        <v/>
      </c>
      <c r="P24" s="26">
        <f>IF(OR(N24="",N(L24)&lt;=0),"",N24/L24)</f>
        <v/>
      </c>
      <c r="Q24" s="25">
        <f>IF(A24="","",IF(COUNTIFS($A$4:$A$153,A24,$B$4:$B$153,B24)&gt;1,"Listed twice",IF(D24=0,"No match",IF(L24="","Count missing",IF(N24="","",IF(AND(ABS(N24)&gt;=MAX(N($Q$1),0.01),ABS(N24)&gt;=N($O$1)*MAX(L24,0)),IF(N24&gt;0,"Large","Negative"),"Small"))))))</f>
        <v/>
      </c>
      <c r="R24" s="14">
        <f>IF(L24="","",(L24-N(I24)-N(J24))*C24)</f>
        <v/>
      </c>
    </row>
    <row r="25">
      <c r="A25" s="28" t="n"/>
      <c r="B25" s="28" t="n"/>
      <c r="C25" s="29" t="n"/>
      <c r="D25" s="9">
        <f>IF(A25="","",COUNTIFS('My count'!$D$4:$D$153,A25,'My count'!$E$4:$E$153,B25))</f>
        <v/>
      </c>
      <c r="E25" s="39" t="n"/>
      <c r="F25" s="13">
        <f>IF(A25="","",IF(D25=0,0,IF(COUNTIFS('My count'!$D$4:$D$153,A25,'My count'!$E$4:$E$153,B25,'My count'!$J$4:$J$153,"&gt;=0")&lt;D25,"",SUMIFS('My count'!$J$4:$J$153,'My count'!$D$4:$D$153,A25,'My count'!$E$4:$E$153,B25))))</f>
        <v/>
      </c>
      <c r="G25" s="39" t="n"/>
      <c r="H25" s="39" t="n"/>
      <c r="I25" s="39" t="n"/>
      <c r="J25" s="39" t="n"/>
      <c r="K25" s="39" t="n"/>
      <c r="L25" s="13">
        <f>IF(OR(A25="",E25="",F25=""),"",N(E25)+N(G25)+N(H25)-F25)</f>
        <v/>
      </c>
      <c r="M25" s="25">
        <f>IF(OR(A25="",COUNT('My sales to bottles'!$B$8:$B$47)=0),"",IFERROR(INDEX('My sales to bottles'!$C$48:$AF$48,MATCH(A25&amp;" | "&amp;B25,'My sales to bottles'!$C$6:$AF$6,0)),0))</f>
        <v/>
      </c>
      <c r="N25" s="25">
        <f>IF(OR(L25="",M25=""),"",L25-M25-N(I25)-N(J25)-N(K25))</f>
        <v/>
      </c>
      <c r="O25" s="14">
        <f>IF(N25="","",N25*C25)</f>
        <v/>
      </c>
      <c r="P25" s="26">
        <f>IF(OR(N25="",N(L25)&lt;=0),"",N25/L25)</f>
        <v/>
      </c>
      <c r="Q25" s="25">
        <f>IF(A25="","",IF(COUNTIFS($A$4:$A$153,A25,$B$4:$B$153,B25)&gt;1,"Listed twice",IF(D25=0,"No match",IF(L25="","Count missing",IF(N25="","",IF(AND(ABS(N25)&gt;=MAX(N($Q$1),0.01),ABS(N25)&gt;=N($O$1)*MAX(L25,0)),IF(N25&gt;0,"Large","Negative"),"Small"))))))</f>
        <v/>
      </c>
      <c r="R25" s="14">
        <f>IF(L25="","",(L25-N(I25)-N(J25))*C25)</f>
        <v/>
      </c>
    </row>
    <row r="26">
      <c r="A26" s="28" t="n"/>
      <c r="B26" s="28" t="n"/>
      <c r="C26" s="29" t="n"/>
      <c r="D26" s="9">
        <f>IF(A26="","",COUNTIFS('My count'!$D$4:$D$153,A26,'My count'!$E$4:$E$153,B26))</f>
        <v/>
      </c>
      <c r="E26" s="39" t="n"/>
      <c r="F26" s="13">
        <f>IF(A26="","",IF(D26=0,0,IF(COUNTIFS('My count'!$D$4:$D$153,A26,'My count'!$E$4:$E$153,B26,'My count'!$J$4:$J$153,"&gt;=0")&lt;D26,"",SUMIFS('My count'!$J$4:$J$153,'My count'!$D$4:$D$153,A26,'My count'!$E$4:$E$153,B26))))</f>
        <v/>
      </c>
      <c r="G26" s="39" t="n"/>
      <c r="H26" s="39" t="n"/>
      <c r="I26" s="39" t="n"/>
      <c r="J26" s="39" t="n"/>
      <c r="K26" s="39" t="n"/>
      <c r="L26" s="13">
        <f>IF(OR(A26="",E26="",F26=""),"",N(E26)+N(G26)+N(H26)-F26)</f>
        <v/>
      </c>
      <c r="M26" s="25">
        <f>IF(OR(A26="",COUNT('My sales to bottles'!$B$8:$B$47)=0),"",IFERROR(INDEX('My sales to bottles'!$C$48:$AF$48,MATCH(A26&amp;" | "&amp;B26,'My sales to bottles'!$C$6:$AF$6,0)),0))</f>
        <v/>
      </c>
      <c r="N26" s="25">
        <f>IF(OR(L26="",M26=""),"",L26-M26-N(I26)-N(J26)-N(K26))</f>
        <v/>
      </c>
      <c r="O26" s="14">
        <f>IF(N26="","",N26*C26)</f>
        <v/>
      </c>
      <c r="P26" s="26">
        <f>IF(OR(N26="",N(L26)&lt;=0),"",N26/L26)</f>
        <v/>
      </c>
      <c r="Q26" s="25">
        <f>IF(A26="","",IF(COUNTIFS($A$4:$A$153,A26,$B$4:$B$153,B26)&gt;1,"Listed twice",IF(D26=0,"No match",IF(L26="","Count missing",IF(N26="","",IF(AND(ABS(N26)&gt;=MAX(N($Q$1),0.01),ABS(N26)&gt;=N($O$1)*MAX(L26,0)),IF(N26&gt;0,"Large","Negative"),"Small"))))))</f>
        <v/>
      </c>
      <c r="R26" s="14">
        <f>IF(L26="","",(L26-N(I26)-N(J26))*C26)</f>
        <v/>
      </c>
    </row>
    <row r="27">
      <c r="A27" s="28" t="n"/>
      <c r="B27" s="28" t="n"/>
      <c r="C27" s="29" t="n"/>
      <c r="D27" s="9">
        <f>IF(A27="","",COUNTIFS('My count'!$D$4:$D$153,A27,'My count'!$E$4:$E$153,B27))</f>
        <v/>
      </c>
      <c r="E27" s="39" t="n"/>
      <c r="F27" s="13">
        <f>IF(A27="","",IF(D27=0,0,IF(COUNTIFS('My count'!$D$4:$D$153,A27,'My count'!$E$4:$E$153,B27,'My count'!$J$4:$J$153,"&gt;=0")&lt;D27,"",SUMIFS('My count'!$J$4:$J$153,'My count'!$D$4:$D$153,A27,'My count'!$E$4:$E$153,B27))))</f>
        <v/>
      </c>
      <c r="G27" s="39" t="n"/>
      <c r="H27" s="39" t="n"/>
      <c r="I27" s="39" t="n"/>
      <c r="J27" s="39" t="n"/>
      <c r="K27" s="39" t="n"/>
      <c r="L27" s="13">
        <f>IF(OR(A27="",E27="",F27=""),"",N(E27)+N(G27)+N(H27)-F27)</f>
        <v/>
      </c>
      <c r="M27" s="25">
        <f>IF(OR(A27="",COUNT('My sales to bottles'!$B$8:$B$47)=0),"",IFERROR(INDEX('My sales to bottles'!$C$48:$AF$48,MATCH(A27&amp;" | "&amp;B27,'My sales to bottles'!$C$6:$AF$6,0)),0))</f>
        <v/>
      </c>
      <c r="N27" s="25">
        <f>IF(OR(L27="",M27=""),"",L27-M27-N(I27)-N(J27)-N(K27))</f>
        <v/>
      </c>
      <c r="O27" s="14">
        <f>IF(N27="","",N27*C27)</f>
        <v/>
      </c>
      <c r="P27" s="26">
        <f>IF(OR(N27="",N(L27)&lt;=0),"",N27/L27)</f>
        <v/>
      </c>
      <c r="Q27" s="25">
        <f>IF(A27="","",IF(COUNTIFS($A$4:$A$153,A27,$B$4:$B$153,B27)&gt;1,"Listed twice",IF(D27=0,"No match",IF(L27="","Count missing",IF(N27="","",IF(AND(ABS(N27)&gt;=MAX(N($Q$1),0.01),ABS(N27)&gt;=N($O$1)*MAX(L27,0)),IF(N27&gt;0,"Large","Negative"),"Small"))))))</f>
        <v/>
      </c>
      <c r="R27" s="14">
        <f>IF(L27="","",(L27-N(I27)-N(J27))*C27)</f>
        <v/>
      </c>
    </row>
    <row r="28">
      <c r="A28" s="28" t="n"/>
      <c r="B28" s="28" t="n"/>
      <c r="C28" s="29" t="n"/>
      <c r="D28" s="9">
        <f>IF(A28="","",COUNTIFS('My count'!$D$4:$D$153,A28,'My count'!$E$4:$E$153,B28))</f>
        <v/>
      </c>
      <c r="E28" s="39" t="n"/>
      <c r="F28" s="13">
        <f>IF(A28="","",IF(D28=0,0,IF(COUNTIFS('My count'!$D$4:$D$153,A28,'My count'!$E$4:$E$153,B28,'My count'!$J$4:$J$153,"&gt;=0")&lt;D28,"",SUMIFS('My count'!$J$4:$J$153,'My count'!$D$4:$D$153,A28,'My count'!$E$4:$E$153,B28))))</f>
        <v/>
      </c>
      <c r="G28" s="39" t="n"/>
      <c r="H28" s="39" t="n"/>
      <c r="I28" s="39" t="n"/>
      <c r="J28" s="39" t="n"/>
      <c r="K28" s="39" t="n"/>
      <c r="L28" s="13">
        <f>IF(OR(A28="",E28="",F28=""),"",N(E28)+N(G28)+N(H28)-F28)</f>
        <v/>
      </c>
      <c r="M28" s="25">
        <f>IF(OR(A28="",COUNT('My sales to bottles'!$B$8:$B$47)=0),"",IFERROR(INDEX('My sales to bottles'!$C$48:$AF$48,MATCH(A28&amp;" | "&amp;B28,'My sales to bottles'!$C$6:$AF$6,0)),0))</f>
        <v/>
      </c>
      <c r="N28" s="25">
        <f>IF(OR(L28="",M28=""),"",L28-M28-N(I28)-N(J28)-N(K28))</f>
        <v/>
      </c>
      <c r="O28" s="14">
        <f>IF(N28="","",N28*C28)</f>
        <v/>
      </c>
      <c r="P28" s="26">
        <f>IF(OR(N28="",N(L28)&lt;=0),"",N28/L28)</f>
        <v/>
      </c>
      <c r="Q28" s="25">
        <f>IF(A28="","",IF(COUNTIFS($A$4:$A$153,A28,$B$4:$B$153,B28)&gt;1,"Listed twice",IF(D28=0,"No match",IF(L28="","Count missing",IF(N28="","",IF(AND(ABS(N28)&gt;=MAX(N($Q$1),0.01),ABS(N28)&gt;=N($O$1)*MAX(L28,0)),IF(N28&gt;0,"Large","Negative"),"Small"))))))</f>
        <v/>
      </c>
      <c r="R28" s="14">
        <f>IF(L28="","",(L28-N(I28)-N(J28))*C28)</f>
        <v/>
      </c>
    </row>
    <row r="29">
      <c r="A29" s="28" t="n"/>
      <c r="B29" s="28" t="n"/>
      <c r="C29" s="29" t="n"/>
      <c r="D29" s="9">
        <f>IF(A29="","",COUNTIFS('My count'!$D$4:$D$153,A29,'My count'!$E$4:$E$153,B29))</f>
        <v/>
      </c>
      <c r="E29" s="39" t="n"/>
      <c r="F29" s="13">
        <f>IF(A29="","",IF(D29=0,0,IF(COUNTIFS('My count'!$D$4:$D$153,A29,'My count'!$E$4:$E$153,B29,'My count'!$J$4:$J$153,"&gt;=0")&lt;D29,"",SUMIFS('My count'!$J$4:$J$153,'My count'!$D$4:$D$153,A29,'My count'!$E$4:$E$153,B29))))</f>
        <v/>
      </c>
      <c r="G29" s="39" t="n"/>
      <c r="H29" s="39" t="n"/>
      <c r="I29" s="39" t="n"/>
      <c r="J29" s="39" t="n"/>
      <c r="K29" s="39" t="n"/>
      <c r="L29" s="13">
        <f>IF(OR(A29="",E29="",F29=""),"",N(E29)+N(G29)+N(H29)-F29)</f>
        <v/>
      </c>
      <c r="M29" s="25">
        <f>IF(OR(A29="",COUNT('My sales to bottles'!$B$8:$B$47)=0),"",IFERROR(INDEX('My sales to bottles'!$C$48:$AF$48,MATCH(A29&amp;" | "&amp;B29,'My sales to bottles'!$C$6:$AF$6,0)),0))</f>
        <v/>
      </c>
      <c r="N29" s="25">
        <f>IF(OR(L29="",M29=""),"",L29-M29-N(I29)-N(J29)-N(K29))</f>
        <v/>
      </c>
      <c r="O29" s="14">
        <f>IF(N29="","",N29*C29)</f>
        <v/>
      </c>
      <c r="P29" s="26">
        <f>IF(OR(N29="",N(L29)&lt;=0),"",N29/L29)</f>
        <v/>
      </c>
      <c r="Q29" s="25">
        <f>IF(A29="","",IF(COUNTIFS($A$4:$A$153,A29,$B$4:$B$153,B29)&gt;1,"Listed twice",IF(D29=0,"No match",IF(L29="","Count missing",IF(N29="","",IF(AND(ABS(N29)&gt;=MAX(N($Q$1),0.01),ABS(N29)&gt;=N($O$1)*MAX(L29,0)),IF(N29&gt;0,"Large","Negative"),"Small"))))))</f>
        <v/>
      </c>
      <c r="R29" s="14">
        <f>IF(L29="","",(L29-N(I29)-N(J29))*C29)</f>
        <v/>
      </c>
    </row>
    <row r="30">
      <c r="A30" s="28" t="n"/>
      <c r="B30" s="28" t="n"/>
      <c r="C30" s="29" t="n"/>
      <c r="D30" s="9">
        <f>IF(A30="","",COUNTIFS('My count'!$D$4:$D$153,A30,'My count'!$E$4:$E$153,B30))</f>
        <v/>
      </c>
      <c r="E30" s="39" t="n"/>
      <c r="F30" s="13">
        <f>IF(A30="","",IF(D30=0,0,IF(COUNTIFS('My count'!$D$4:$D$153,A30,'My count'!$E$4:$E$153,B30,'My count'!$J$4:$J$153,"&gt;=0")&lt;D30,"",SUMIFS('My count'!$J$4:$J$153,'My count'!$D$4:$D$153,A30,'My count'!$E$4:$E$153,B30))))</f>
        <v/>
      </c>
      <c r="G30" s="39" t="n"/>
      <c r="H30" s="39" t="n"/>
      <c r="I30" s="39" t="n"/>
      <c r="J30" s="39" t="n"/>
      <c r="K30" s="39" t="n"/>
      <c r="L30" s="13">
        <f>IF(OR(A30="",E30="",F30=""),"",N(E30)+N(G30)+N(H30)-F30)</f>
        <v/>
      </c>
      <c r="M30" s="25">
        <f>IF(OR(A30="",COUNT('My sales to bottles'!$B$8:$B$47)=0),"",IFERROR(INDEX('My sales to bottles'!$C$48:$AF$48,MATCH(A30&amp;" | "&amp;B30,'My sales to bottles'!$C$6:$AF$6,0)),0))</f>
        <v/>
      </c>
      <c r="N30" s="25">
        <f>IF(OR(L30="",M30=""),"",L30-M30-N(I30)-N(J30)-N(K30))</f>
        <v/>
      </c>
      <c r="O30" s="14">
        <f>IF(N30="","",N30*C30)</f>
        <v/>
      </c>
      <c r="P30" s="26">
        <f>IF(OR(N30="",N(L30)&lt;=0),"",N30/L30)</f>
        <v/>
      </c>
      <c r="Q30" s="25">
        <f>IF(A30="","",IF(COUNTIFS($A$4:$A$153,A30,$B$4:$B$153,B30)&gt;1,"Listed twice",IF(D30=0,"No match",IF(L30="","Count missing",IF(N30="","",IF(AND(ABS(N30)&gt;=MAX(N($Q$1),0.01),ABS(N30)&gt;=N($O$1)*MAX(L30,0)),IF(N30&gt;0,"Large","Negative"),"Small"))))))</f>
        <v/>
      </c>
      <c r="R30" s="14">
        <f>IF(L30="","",(L30-N(I30)-N(J30))*C30)</f>
        <v/>
      </c>
    </row>
    <row r="31">
      <c r="A31" s="28" t="n"/>
      <c r="B31" s="28" t="n"/>
      <c r="C31" s="29" t="n"/>
      <c r="D31" s="9">
        <f>IF(A31="","",COUNTIFS('My count'!$D$4:$D$153,A31,'My count'!$E$4:$E$153,B31))</f>
        <v/>
      </c>
      <c r="E31" s="39" t="n"/>
      <c r="F31" s="13">
        <f>IF(A31="","",IF(D31=0,0,IF(COUNTIFS('My count'!$D$4:$D$153,A31,'My count'!$E$4:$E$153,B31,'My count'!$J$4:$J$153,"&gt;=0")&lt;D31,"",SUMIFS('My count'!$J$4:$J$153,'My count'!$D$4:$D$153,A31,'My count'!$E$4:$E$153,B31))))</f>
        <v/>
      </c>
      <c r="G31" s="39" t="n"/>
      <c r="H31" s="39" t="n"/>
      <c r="I31" s="39" t="n"/>
      <c r="J31" s="39" t="n"/>
      <c r="K31" s="39" t="n"/>
      <c r="L31" s="13">
        <f>IF(OR(A31="",E31="",F31=""),"",N(E31)+N(G31)+N(H31)-F31)</f>
        <v/>
      </c>
      <c r="M31" s="25">
        <f>IF(OR(A31="",COUNT('My sales to bottles'!$B$8:$B$47)=0),"",IFERROR(INDEX('My sales to bottles'!$C$48:$AF$48,MATCH(A31&amp;" | "&amp;B31,'My sales to bottles'!$C$6:$AF$6,0)),0))</f>
        <v/>
      </c>
      <c r="N31" s="25">
        <f>IF(OR(L31="",M31=""),"",L31-M31-N(I31)-N(J31)-N(K31))</f>
        <v/>
      </c>
      <c r="O31" s="14">
        <f>IF(N31="","",N31*C31)</f>
        <v/>
      </c>
      <c r="P31" s="26">
        <f>IF(OR(N31="",N(L31)&lt;=0),"",N31/L31)</f>
        <v/>
      </c>
      <c r="Q31" s="25">
        <f>IF(A31="","",IF(COUNTIFS($A$4:$A$153,A31,$B$4:$B$153,B31)&gt;1,"Listed twice",IF(D31=0,"No match",IF(L31="","Count missing",IF(N31="","",IF(AND(ABS(N31)&gt;=MAX(N($Q$1),0.01),ABS(N31)&gt;=N($O$1)*MAX(L31,0)),IF(N31&gt;0,"Large","Negative"),"Small"))))))</f>
        <v/>
      </c>
      <c r="R31" s="14">
        <f>IF(L31="","",(L31-N(I31)-N(J31))*C31)</f>
        <v/>
      </c>
    </row>
    <row r="32">
      <c r="A32" s="28" t="n"/>
      <c r="B32" s="28" t="n"/>
      <c r="C32" s="29" t="n"/>
      <c r="D32" s="9">
        <f>IF(A32="","",COUNTIFS('My count'!$D$4:$D$153,A32,'My count'!$E$4:$E$153,B32))</f>
        <v/>
      </c>
      <c r="E32" s="39" t="n"/>
      <c r="F32" s="13">
        <f>IF(A32="","",IF(D32=0,0,IF(COUNTIFS('My count'!$D$4:$D$153,A32,'My count'!$E$4:$E$153,B32,'My count'!$J$4:$J$153,"&gt;=0")&lt;D32,"",SUMIFS('My count'!$J$4:$J$153,'My count'!$D$4:$D$153,A32,'My count'!$E$4:$E$153,B32))))</f>
        <v/>
      </c>
      <c r="G32" s="39" t="n"/>
      <c r="H32" s="39" t="n"/>
      <c r="I32" s="39" t="n"/>
      <c r="J32" s="39" t="n"/>
      <c r="K32" s="39" t="n"/>
      <c r="L32" s="13">
        <f>IF(OR(A32="",E32="",F32=""),"",N(E32)+N(G32)+N(H32)-F32)</f>
        <v/>
      </c>
      <c r="M32" s="25">
        <f>IF(OR(A32="",COUNT('My sales to bottles'!$B$8:$B$47)=0),"",IFERROR(INDEX('My sales to bottles'!$C$48:$AF$48,MATCH(A32&amp;" | "&amp;B32,'My sales to bottles'!$C$6:$AF$6,0)),0))</f>
        <v/>
      </c>
      <c r="N32" s="25">
        <f>IF(OR(L32="",M32=""),"",L32-M32-N(I32)-N(J32)-N(K32))</f>
        <v/>
      </c>
      <c r="O32" s="14">
        <f>IF(N32="","",N32*C32)</f>
        <v/>
      </c>
      <c r="P32" s="26">
        <f>IF(OR(N32="",N(L32)&lt;=0),"",N32/L32)</f>
        <v/>
      </c>
      <c r="Q32" s="25">
        <f>IF(A32="","",IF(COUNTIFS($A$4:$A$153,A32,$B$4:$B$153,B32)&gt;1,"Listed twice",IF(D32=0,"No match",IF(L32="","Count missing",IF(N32="","",IF(AND(ABS(N32)&gt;=MAX(N($Q$1),0.01),ABS(N32)&gt;=N($O$1)*MAX(L32,0)),IF(N32&gt;0,"Large","Negative"),"Small"))))))</f>
        <v/>
      </c>
      <c r="R32" s="14">
        <f>IF(L32="","",(L32-N(I32)-N(J32))*C32)</f>
        <v/>
      </c>
    </row>
    <row r="33">
      <c r="A33" s="28" t="n"/>
      <c r="B33" s="28" t="n"/>
      <c r="C33" s="29" t="n"/>
      <c r="D33" s="9">
        <f>IF(A33="","",COUNTIFS('My count'!$D$4:$D$153,A33,'My count'!$E$4:$E$153,B33))</f>
        <v/>
      </c>
      <c r="E33" s="39" t="n"/>
      <c r="F33" s="13">
        <f>IF(A33="","",IF(D33=0,0,IF(COUNTIFS('My count'!$D$4:$D$153,A33,'My count'!$E$4:$E$153,B33,'My count'!$J$4:$J$153,"&gt;=0")&lt;D33,"",SUMIFS('My count'!$J$4:$J$153,'My count'!$D$4:$D$153,A33,'My count'!$E$4:$E$153,B33))))</f>
        <v/>
      </c>
      <c r="G33" s="39" t="n"/>
      <c r="H33" s="39" t="n"/>
      <c r="I33" s="39" t="n"/>
      <c r="J33" s="39" t="n"/>
      <c r="K33" s="39" t="n"/>
      <c r="L33" s="13">
        <f>IF(OR(A33="",E33="",F33=""),"",N(E33)+N(G33)+N(H33)-F33)</f>
        <v/>
      </c>
      <c r="M33" s="25">
        <f>IF(OR(A33="",COUNT('My sales to bottles'!$B$8:$B$47)=0),"",IFERROR(INDEX('My sales to bottles'!$C$48:$AF$48,MATCH(A33&amp;" | "&amp;B33,'My sales to bottles'!$C$6:$AF$6,0)),0))</f>
        <v/>
      </c>
      <c r="N33" s="25">
        <f>IF(OR(L33="",M33=""),"",L33-M33-N(I33)-N(J33)-N(K33))</f>
        <v/>
      </c>
      <c r="O33" s="14">
        <f>IF(N33="","",N33*C33)</f>
        <v/>
      </c>
      <c r="P33" s="26">
        <f>IF(OR(N33="",N(L33)&lt;=0),"",N33/L33)</f>
        <v/>
      </c>
      <c r="Q33" s="25">
        <f>IF(A33="","",IF(COUNTIFS($A$4:$A$153,A33,$B$4:$B$153,B33)&gt;1,"Listed twice",IF(D33=0,"No match",IF(L33="","Count missing",IF(N33="","",IF(AND(ABS(N33)&gt;=MAX(N($Q$1),0.01),ABS(N33)&gt;=N($O$1)*MAX(L33,0)),IF(N33&gt;0,"Large","Negative"),"Small"))))))</f>
        <v/>
      </c>
      <c r="R33" s="14">
        <f>IF(L33="","",(L33-N(I33)-N(J33))*C33)</f>
        <v/>
      </c>
    </row>
    <row r="34">
      <c r="A34" s="28" t="n"/>
      <c r="B34" s="28" t="n"/>
      <c r="C34" s="29" t="n"/>
      <c r="D34" s="9">
        <f>IF(A34="","",COUNTIFS('My count'!$D$4:$D$153,A34,'My count'!$E$4:$E$153,B34))</f>
        <v/>
      </c>
      <c r="E34" s="39" t="n"/>
      <c r="F34" s="13">
        <f>IF(A34="","",IF(D34=0,0,IF(COUNTIFS('My count'!$D$4:$D$153,A34,'My count'!$E$4:$E$153,B34,'My count'!$J$4:$J$153,"&gt;=0")&lt;D34,"",SUMIFS('My count'!$J$4:$J$153,'My count'!$D$4:$D$153,A34,'My count'!$E$4:$E$153,B34))))</f>
        <v/>
      </c>
      <c r="G34" s="39" t="n"/>
      <c r="H34" s="39" t="n"/>
      <c r="I34" s="39" t="n"/>
      <c r="J34" s="39" t="n"/>
      <c r="K34" s="39" t="n"/>
      <c r="L34" s="13">
        <f>IF(OR(A34="",E34="",F34=""),"",N(E34)+N(G34)+N(H34)-F34)</f>
        <v/>
      </c>
      <c r="M34" s="25">
        <f>IF(OR(A34="",COUNT('My sales to bottles'!$B$8:$B$47)=0),"",IFERROR(INDEX('My sales to bottles'!$C$48:$AF$48,MATCH(A34&amp;" | "&amp;B34,'My sales to bottles'!$C$6:$AF$6,0)),0))</f>
        <v/>
      </c>
      <c r="N34" s="25">
        <f>IF(OR(L34="",M34=""),"",L34-M34-N(I34)-N(J34)-N(K34))</f>
        <v/>
      </c>
      <c r="O34" s="14">
        <f>IF(N34="","",N34*C34)</f>
        <v/>
      </c>
      <c r="P34" s="26">
        <f>IF(OR(N34="",N(L34)&lt;=0),"",N34/L34)</f>
        <v/>
      </c>
      <c r="Q34" s="25">
        <f>IF(A34="","",IF(COUNTIFS($A$4:$A$153,A34,$B$4:$B$153,B34)&gt;1,"Listed twice",IF(D34=0,"No match",IF(L34="","Count missing",IF(N34="","",IF(AND(ABS(N34)&gt;=MAX(N($Q$1),0.01),ABS(N34)&gt;=N($O$1)*MAX(L34,0)),IF(N34&gt;0,"Large","Negative"),"Small"))))))</f>
        <v/>
      </c>
      <c r="R34" s="14">
        <f>IF(L34="","",(L34-N(I34)-N(J34))*C34)</f>
        <v/>
      </c>
    </row>
    <row r="35">
      <c r="A35" s="28" t="n"/>
      <c r="B35" s="28" t="n"/>
      <c r="C35" s="29" t="n"/>
      <c r="D35" s="9">
        <f>IF(A35="","",COUNTIFS('My count'!$D$4:$D$153,A35,'My count'!$E$4:$E$153,B35))</f>
        <v/>
      </c>
      <c r="E35" s="39" t="n"/>
      <c r="F35" s="13">
        <f>IF(A35="","",IF(D35=0,0,IF(COUNTIFS('My count'!$D$4:$D$153,A35,'My count'!$E$4:$E$153,B35,'My count'!$J$4:$J$153,"&gt;=0")&lt;D35,"",SUMIFS('My count'!$J$4:$J$153,'My count'!$D$4:$D$153,A35,'My count'!$E$4:$E$153,B35))))</f>
        <v/>
      </c>
      <c r="G35" s="39" t="n"/>
      <c r="H35" s="39" t="n"/>
      <c r="I35" s="39" t="n"/>
      <c r="J35" s="39" t="n"/>
      <c r="K35" s="39" t="n"/>
      <c r="L35" s="13">
        <f>IF(OR(A35="",E35="",F35=""),"",N(E35)+N(G35)+N(H35)-F35)</f>
        <v/>
      </c>
      <c r="M35" s="25">
        <f>IF(OR(A35="",COUNT('My sales to bottles'!$B$8:$B$47)=0),"",IFERROR(INDEX('My sales to bottles'!$C$48:$AF$48,MATCH(A35&amp;" | "&amp;B35,'My sales to bottles'!$C$6:$AF$6,0)),0))</f>
        <v/>
      </c>
      <c r="N35" s="25">
        <f>IF(OR(L35="",M35=""),"",L35-M35-N(I35)-N(J35)-N(K35))</f>
        <v/>
      </c>
      <c r="O35" s="14">
        <f>IF(N35="","",N35*C35)</f>
        <v/>
      </c>
      <c r="P35" s="26">
        <f>IF(OR(N35="",N(L35)&lt;=0),"",N35/L35)</f>
        <v/>
      </c>
      <c r="Q35" s="25">
        <f>IF(A35="","",IF(COUNTIFS($A$4:$A$153,A35,$B$4:$B$153,B35)&gt;1,"Listed twice",IF(D35=0,"No match",IF(L35="","Count missing",IF(N35="","",IF(AND(ABS(N35)&gt;=MAX(N($Q$1),0.01),ABS(N35)&gt;=N($O$1)*MAX(L35,0)),IF(N35&gt;0,"Large","Negative"),"Small"))))))</f>
        <v/>
      </c>
      <c r="R35" s="14">
        <f>IF(L35="","",(L35-N(I35)-N(J35))*C35)</f>
        <v/>
      </c>
    </row>
    <row r="36">
      <c r="A36" s="28" t="n"/>
      <c r="B36" s="28" t="n"/>
      <c r="C36" s="29" t="n"/>
      <c r="D36" s="9">
        <f>IF(A36="","",COUNTIFS('My count'!$D$4:$D$153,A36,'My count'!$E$4:$E$153,B36))</f>
        <v/>
      </c>
      <c r="E36" s="39" t="n"/>
      <c r="F36" s="13">
        <f>IF(A36="","",IF(D36=0,0,IF(COUNTIFS('My count'!$D$4:$D$153,A36,'My count'!$E$4:$E$153,B36,'My count'!$J$4:$J$153,"&gt;=0")&lt;D36,"",SUMIFS('My count'!$J$4:$J$153,'My count'!$D$4:$D$153,A36,'My count'!$E$4:$E$153,B36))))</f>
        <v/>
      </c>
      <c r="G36" s="39" t="n"/>
      <c r="H36" s="39" t="n"/>
      <c r="I36" s="39" t="n"/>
      <c r="J36" s="39" t="n"/>
      <c r="K36" s="39" t="n"/>
      <c r="L36" s="13">
        <f>IF(OR(A36="",E36="",F36=""),"",N(E36)+N(G36)+N(H36)-F36)</f>
        <v/>
      </c>
      <c r="M36" s="25">
        <f>IF(OR(A36="",COUNT('My sales to bottles'!$B$8:$B$47)=0),"",IFERROR(INDEX('My sales to bottles'!$C$48:$AF$48,MATCH(A36&amp;" | "&amp;B36,'My sales to bottles'!$C$6:$AF$6,0)),0))</f>
        <v/>
      </c>
      <c r="N36" s="25">
        <f>IF(OR(L36="",M36=""),"",L36-M36-N(I36)-N(J36)-N(K36))</f>
        <v/>
      </c>
      <c r="O36" s="14">
        <f>IF(N36="","",N36*C36)</f>
        <v/>
      </c>
      <c r="P36" s="26">
        <f>IF(OR(N36="",N(L36)&lt;=0),"",N36/L36)</f>
        <v/>
      </c>
      <c r="Q36" s="25">
        <f>IF(A36="","",IF(COUNTIFS($A$4:$A$153,A36,$B$4:$B$153,B36)&gt;1,"Listed twice",IF(D36=0,"No match",IF(L36="","Count missing",IF(N36="","",IF(AND(ABS(N36)&gt;=MAX(N($Q$1),0.01),ABS(N36)&gt;=N($O$1)*MAX(L36,0)),IF(N36&gt;0,"Large","Negative"),"Small"))))))</f>
        <v/>
      </c>
      <c r="R36" s="14">
        <f>IF(L36="","",(L36-N(I36)-N(J36))*C36)</f>
        <v/>
      </c>
    </row>
    <row r="37">
      <c r="A37" s="28" t="n"/>
      <c r="B37" s="28" t="n"/>
      <c r="C37" s="29" t="n"/>
      <c r="D37" s="9">
        <f>IF(A37="","",COUNTIFS('My count'!$D$4:$D$153,A37,'My count'!$E$4:$E$153,B37))</f>
        <v/>
      </c>
      <c r="E37" s="39" t="n"/>
      <c r="F37" s="13">
        <f>IF(A37="","",IF(D37=0,0,IF(COUNTIFS('My count'!$D$4:$D$153,A37,'My count'!$E$4:$E$153,B37,'My count'!$J$4:$J$153,"&gt;=0")&lt;D37,"",SUMIFS('My count'!$J$4:$J$153,'My count'!$D$4:$D$153,A37,'My count'!$E$4:$E$153,B37))))</f>
        <v/>
      </c>
      <c r="G37" s="39" t="n"/>
      <c r="H37" s="39" t="n"/>
      <c r="I37" s="39" t="n"/>
      <c r="J37" s="39" t="n"/>
      <c r="K37" s="39" t="n"/>
      <c r="L37" s="13">
        <f>IF(OR(A37="",E37="",F37=""),"",N(E37)+N(G37)+N(H37)-F37)</f>
        <v/>
      </c>
      <c r="M37" s="25">
        <f>IF(OR(A37="",COUNT('My sales to bottles'!$B$8:$B$47)=0),"",IFERROR(INDEX('My sales to bottles'!$C$48:$AF$48,MATCH(A37&amp;" | "&amp;B37,'My sales to bottles'!$C$6:$AF$6,0)),0))</f>
        <v/>
      </c>
      <c r="N37" s="25">
        <f>IF(OR(L37="",M37=""),"",L37-M37-N(I37)-N(J37)-N(K37))</f>
        <v/>
      </c>
      <c r="O37" s="14">
        <f>IF(N37="","",N37*C37)</f>
        <v/>
      </c>
      <c r="P37" s="26">
        <f>IF(OR(N37="",N(L37)&lt;=0),"",N37/L37)</f>
        <v/>
      </c>
      <c r="Q37" s="25">
        <f>IF(A37="","",IF(COUNTIFS($A$4:$A$153,A37,$B$4:$B$153,B37)&gt;1,"Listed twice",IF(D37=0,"No match",IF(L37="","Count missing",IF(N37="","",IF(AND(ABS(N37)&gt;=MAX(N($Q$1),0.01),ABS(N37)&gt;=N($O$1)*MAX(L37,0)),IF(N37&gt;0,"Large","Negative"),"Small"))))))</f>
        <v/>
      </c>
      <c r="R37" s="14">
        <f>IF(L37="","",(L37-N(I37)-N(J37))*C37)</f>
        <v/>
      </c>
    </row>
    <row r="38">
      <c r="A38" s="28" t="n"/>
      <c r="B38" s="28" t="n"/>
      <c r="C38" s="29" t="n"/>
      <c r="D38" s="9">
        <f>IF(A38="","",COUNTIFS('My count'!$D$4:$D$153,A38,'My count'!$E$4:$E$153,B38))</f>
        <v/>
      </c>
      <c r="E38" s="39" t="n"/>
      <c r="F38" s="13">
        <f>IF(A38="","",IF(D38=0,0,IF(COUNTIFS('My count'!$D$4:$D$153,A38,'My count'!$E$4:$E$153,B38,'My count'!$J$4:$J$153,"&gt;=0")&lt;D38,"",SUMIFS('My count'!$J$4:$J$153,'My count'!$D$4:$D$153,A38,'My count'!$E$4:$E$153,B38))))</f>
        <v/>
      </c>
      <c r="G38" s="39" t="n"/>
      <c r="H38" s="39" t="n"/>
      <c r="I38" s="39" t="n"/>
      <c r="J38" s="39" t="n"/>
      <c r="K38" s="39" t="n"/>
      <c r="L38" s="13">
        <f>IF(OR(A38="",E38="",F38=""),"",N(E38)+N(G38)+N(H38)-F38)</f>
        <v/>
      </c>
      <c r="M38" s="25">
        <f>IF(OR(A38="",COUNT('My sales to bottles'!$B$8:$B$47)=0),"",IFERROR(INDEX('My sales to bottles'!$C$48:$AF$48,MATCH(A38&amp;" | "&amp;B38,'My sales to bottles'!$C$6:$AF$6,0)),0))</f>
        <v/>
      </c>
      <c r="N38" s="25">
        <f>IF(OR(L38="",M38=""),"",L38-M38-N(I38)-N(J38)-N(K38))</f>
        <v/>
      </c>
      <c r="O38" s="14">
        <f>IF(N38="","",N38*C38)</f>
        <v/>
      </c>
      <c r="P38" s="26">
        <f>IF(OR(N38="",N(L38)&lt;=0),"",N38/L38)</f>
        <v/>
      </c>
      <c r="Q38" s="25">
        <f>IF(A38="","",IF(COUNTIFS($A$4:$A$153,A38,$B$4:$B$153,B38)&gt;1,"Listed twice",IF(D38=0,"No match",IF(L38="","Count missing",IF(N38="","",IF(AND(ABS(N38)&gt;=MAX(N($Q$1),0.01),ABS(N38)&gt;=N($O$1)*MAX(L38,0)),IF(N38&gt;0,"Large","Negative"),"Small"))))))</f>
        <v/>
      </c>
      <c r="R38" s="14">
        <f>IF(L38="","",(L38-N(I38)-N(J38))*C38)</f>
        <v/>
      </c>
    </row>
    <row r="39">
      <c r="A39" s="28" t="n"/>
      <c r="B39" s="28" t="n"/>
      <c r="C39" s="29" t="n"/>
      <c r="D39" s="9">
        <f>IF(A39="","",COUNTIFS('My count'!$D$4:$D$153,A39,'My count'!$E$4:$E$153,B39))</f>
        <v/>
      </c>
      <c r="E39" s="39" t="n"/>
      <c r="F39" s="13">
        <f>IF(A39="","",IF(D39=0,0,IF(COUNTIFS('My count'!$D$4:$D$153,A39,'My count'!$E$4:$E$153,B39,'My count'!$J$4:$J$153,"&gt;=0")&lt;D39,"",SUMIFS('My count'!$J$4:$J$153,'My count'!$D$4:$D$153,A39,'My count'!$E$4:$E$153,B39))))</f>
        <v/>
      </c>
      <c r="G39" s="39" t="n"/>
      <c r="H39" s="39" t="n"/>
      <c r="I39" s="39" t="n"/>
      <c r="J39" s="39" t="n"/>
      <c r="K39" s="39" t="n"/>
      <c r="L39" s="13">
        <f>IF(OR(A39="",E39="",F39=""),"",N(E39)+N(G39)+N(H39)-F39)</f>
        <v/>
      </c>
      <c r="M39" s="25">
        <f>IF(OR(A39="",COUNT('My sales to bottles'!$B$8:$B$47)=0),"",IFERROR(INDEX('My sales to bottles'!$C$48:$AF$48,MATCH(A39&amp;" | "&amp;B39,'My sales to bottles'!$C$6:$AF$6,0)),0))</f>
        <v/>
      </c>
      <c r="N39" s="25">
        <f>IF(OR(L39="",M39=""),"",L39-M39-N(I39)-N(J39)-N(K39))</f>
        <v/>
      </c>
      <c r="O39" s="14">
        <f>IF(N39="","",N39*C39)</f>
        <v/>
      </c>
      <c r="P39" s="26">
        <f>IF(OR(N39="",N(L39)&lt;=0),"",N39/L39)</f>
        <v/>
      </c>
      <c r="Q39" s="25">
        <f>IF(A39="","",IF(COUNTIFS($A$4:$A$153,A39,$B$4:$B$153,B39)&gt;1,"Listed twice",IF(D39=0,"No match",IF(L39="","Count missing",IF(N39="","",IF(AND(ABS(N39)&gt;=MAX(N($Q$1),0.01),ABS(N39)&gt;=N($O$1)*MAX(L39,0)),IF(N39&gt;0,"Large","Negative"),"Small"))))))</f>
        <v/>
      </c>
      <c r="R39" s="14">
        <f>IF(L39="","",(L39-N(I39)-N(J39))*C39)</f>
        <v/>
      </c>
    </row>
    <row r="40">
      <c r="A40" s="28" t="n"/>
      <c r="B40" s="28" t="n"/>
      <c r="C40" s="29" t="n"/>
      <c r="D40" s="9">
        <f>IF(A40="","",COUNTIFS('My count'!$D$4:$D$153,A40,'My count'!$E$4:$E$153,B40))</f>
        <v/>
      </c>
      <c r="E40" s="39" t="n"/>
      <c r="F40" s="13">
        <f>IF(A40="","",IF(D40=0,0,IF(COUNTIFS('My count'!$D$4:$D$153,A40,'My count'!$E$4:$E$153,B40,'My count'!$J$4:$J$153,"&gt;=0")&lt;D40,"",SUMIFS('My count'!$J$4:$J$153,'My count'!$D$4:$D$153,A40,'My count'!$E$4:$E$153,B40))))</f>
        <v/>
      </c>
      <c r="G40" s="39" t="n"/>
      <c r="H40" s="39" t="n"/>
      <c r="I40" s="39" t="n"/>
      <c r="J40" s="39" t="n"/>
      <c r="K40" s="39" t="n"/>
      <c r="L40" s="13">
        <f>IF(OR(A40="",E40="",F40=""),"",N(E40)+N(G40)+N(H40)-F40)</f>
        <v/>
      </c>
      <c r="M40" s="25">
        <f>IF(OR(A40="",COUNT('My sales to bottles'!$B$8:$B$47)=0),"",IFERROR(INDEX('My sales to bottles'!$C$48:$AF$48,MATCH(A40&amp;" | "&amp;B40,'My sales to bottles'!$C$6:$AF$6,0)),0))</f>
        <v/>
      </c>
      <c r="N40" s="25">
        <f>IF(OR(L40="",M40=""),"",L40-M40-N(I40)-N(J40)-N(K40))</f>
        <v/>
      </c>
      <c r="O40" s="14">
        <f>IF(N40="","",N40*C40)</f>
        <v/>
      </c>
      <c r="P40" s="26">
        <f>IF(OR(N40="",N(L40)&lt;=0),"",N40/L40)</f>
        <v/>
      </c>
      <c r="Q40" s="25">
        <f>IF(A40="","",IF(COUNTIFS($A$4:$A$153,A40,$B$4:$B$153,B40)&gt;1,"Listed twice",IF(D40=0,"No match",IF(L40="","Count missing",IF(N40="","",IF(AND(ABS(N40)&gt;=MAX(N($Q$1),0.01),ABS(N40)&gt;=N($O$1)*MAX(L40,0)),IF(N40&gt;0,"Large","Negative"),"Small"))))))</f>
        <v/>
      </c>
      <c r="R40" s="14">
        <f>IF(L40="","",(L40-N(I40)-N(J40))*C40)</f>
        <v/>
      </c>
    </row>
    <row r="41">
      <c r="A41" s="28" t="n"/>
      <c r="B41" s="28" t="n"/>
      <c r="C41" s="29" t="n"/>
      <c r="D41" s="9">
        <f>IF(A41="","",COUNTIFS('My count'!$D$4:$D$153,A41,'My count'!$E$4:$E$153,B41))</f>
        <v/>
      </c>
      <c r="E41" s="39" t="n"/>
      <c r="F41" s="13">
        <f>IF(A41="","",IF(D41=0,0,IF(COUNTIFS('My count'!$D$4:$D$153,A41,'My count'!$E$4:$E$153,B41,'My count'!$J$4:$J$153,"&gt;=0")&lt;D41,"",SUMIFS('My count'!$J$4:$J$153,'My count'!$D$4:$D$153,A41,'My count'!$E$4:$E$153,B41))))</f>
        <v/>
      </c>
      <c r="G41" s="39" t="n"/>
      <c r="H41" s="39" t="n"/>
      <c r="I41" s="39" t="n"/>
      <c r="J41" s="39" t="n"/>
      <c r="K41" s="39" t="n"/>
      <c r="L41" s="13">
        <f>IF(OR(A41="",E41="",F41=""),"",N(E41)+N(G41)+N(H41)-F41)</f>
        <v/>
      </c>
      <c r="M41" s="25">
        <f>IF(OR(A41="",COUNT('My sales to bottles'!$B$8:$B$47)=0),"",IFERROR(INDEX('My sales to bottles'!$C$48:$AF$48,MATCH(A41&amp;" | "&amp;B41,'My sales to bottles'!$C$6:$AF$6,0)),0))</f>
        <v/>
      </c>
      <c r="N41" s="25">
        <f>IF(OR(L41="",M41=""),"",L41-M41-N(I41)-N(J41)-N(K41))</f>
        <v/>
      </c>
      <c r="O41" s="14">
        <f>IF(N41="","",N41*C41)</f>
        <v/>
      </c>
      <c r="P41" s="26">
        <f>IF(OR(N41="",N(L41)&lt;=0),"",N41/L41)</f>
        <v/>
      </c>
      <c r="Q41" s="25">
        <f>IF(A41="","",IF(COUNTIFS($A$4:$A$153,A41,$B$4:$B$153,B41)&gt;1,"Listed twice",IF(D41=0,"No match",IF(L41="","Count missing",IF(N41="","",IF(AND(ABS(N41)&gt;=MAX(N($Q$1),0.01),ABS(N41)&gt;=N($O$1)*MAX(L41,0)),IF(N41&gt;0,"Large","Negative"),"Small"))))))</f>
        <v/>
      </c>
      <c r="R41" s="14">
        <f>IF(L41="","",(L41-N(I41)-N(J41))*C41)</f>
        <v/>
      </c>
    </row>
    <row r="42">
      <c r="A42" s="28" t="n"/>
      <c r="B42" s="28" t="n"/>
      <c r="C42" s="29" t="n"/>
      <c r="D42" s="9">
        <f>IF(A42="","",COUNTIFS('My count'!$D$4:$D$153,A42,'My count'!$E$4:$E$153,B42))</f>
        <v/>
      </c>
      <c r="E42" s="39" t="n"/>
      <c r="F42" s="13">
        <f>IF(A42="","",IF(D42=0,0,IF(COUNTIFS('My count'!$D$4:$D$153,A42,'My count'!$E$4:$E$153,B42,'My count'!$J$4:$J$153,"&gt;=0")&lt;D42,"",SUMIFS('My count'!$J$4:$J$153,'My count'!$D$4:$D$153,A42,'My count'!$E$4:$E$153,B42))))</f>
        <v/>
      </c>
      <c r="G42" s="39" t="n"/>
      <c r="H42" s="39" t="n"/>
      <c r="I42" s="39" t="n"/>
      <c r="J42" s="39" t="n"/>
      <c r="K42" s="39" t="n"/>
      <c r="L42" s="13">
        <f>IF(OR(A42="",E42="",F42=""),"",N(E42)+N(G42)+N(H42)-F42)</f>
        <v/>
      </c>
      <c r="M42" s="25">
        <f>IF(OR(A42="",COUNT('My sales to bottles'!$B$8:$B$47)=0),"",IFERROR(INDEX('My sales to bottles'!$C$48:$AF$48,MATCH(A42&amp;" | "&amp;B42,'My sales to bottles'!$C$6:$AF$6,0)),0))</f>
        <v/>
      </c>
      <c r="N42" s="25">
        <f>IF(OR(L42="",M42=""),"",L42-M42-N(I42)-N(J42)-N(K42))</f>
        <v/>
      </c>
      <c r="O42" s="14">
        <f>IF(N42="","",N42*C42)</f>
        <v/>
      </c>
      <c r="P42" s="26">
        <f>IF(OR(N42="",N(L42)&lt;=0),"",N42/L42)</f>
        <v/>
      </c>
      <c r="Q42" s="25">
        <f>IF(A42="","",IF(COUNTIFS($A$4:$A$153,A42,$B$4:$B$153,B42)&gt;1,"Listed twice",IF(D42=0,"No match",IF(L42="","Count missing",IF(N42="","",IF(AND(ABS(N42)&gt;=MAX(N($Q$1),0.01),ABS(N42)&gt;=N($O$1)*MAX(L42,0)),IF(N42&gt;0,"Large","Negative"),"Small"))))))</f>
        <v/>
      </c>
      <c r="R42" s="14">
        <f>IF(L42="","",(L42-N(I42)-N(J42))*C42)</f>
        <v/>
      </c>
    </row>
    <row r="43">
      <c r="A43" s="28" t="n"/>
      <c r="B43" s="28" t="n"/>
      <c r="C43" s="29" t="n"/>
      <c r="D43" s="9">
        <f>IF(A43="","",COUNTIFS('My count'!$D$4:$D$153,A43,'My count'!$E$4:$E$153,B43))</f>
        <v/>
      </c>
      <c r="E43" s="39" t="n"/>
      <c r="F43" s="13">
        <f>IF(A43="","",IF(D43=0,0,IF(COUNTIFS('My count'!$D$4:$D$153,A43,'My count'!$E$4:$E$153,B43,'My count'!$J$4:$J$153,"&gt;=0")&lt;D43,"",SUMIFS('My count'!$J$4:$J$153,'My count'!$D$4:$D$153,A43,'My count'!$E$4:$E$153,B43))))</f>
        <v/>
      </c>
      <c r="G43" s="39" t="n"/>
      <c r="H43" s="39" t="n"/>
      <c r="I43" s="39" t="n"/>
      <c r="J43" s="39" t="n"/>
      <c r="K43" s="39" t="n"/>
      <c r="L43" s="13">
        <f>IF(OR(A43="",E43="",F43=""),"",N(E43)+N(G43)+N(H43)-F43)</f>
        <v/>
      </c>
      <c r="M43" s="25">
        <f>IF(OR(A43="",COUNT('My sales to bottles'!$B$8:$B$47)=0),"",IFERROR(INDEX('My sales to bottles'!$C$48:$AF$48,MATCH(A43&amp;" | "&amp;B43,'My sales to bottles'!$C$6:$AF$6,0)),0))</f>
        <v/>
      </c>
      <c r="N43" s="25">
        <f>IF(OR(L43="",M43=""),"",L43-M43-N(I43)-N(J43)-N(K43))</f>
        <v/>
      </c>
      <c r="O43" s="14">
        <f>IF(N43="","",N43*C43)</f>
        <v/>
      </c>
      <c r="P43" s="26">
        <f>IF(OR(N43="",N(L43)&lt;=0),"",N43/L43)</f>
        <v/>
      </c>
      <c r="Q43" s="25">
        <f>IF(A43="","",IF(COUNTIFS($A$4:$A$153,A43,$B$4:$B$153,B43)&gt;1,"Listed twice",IF(D43=0,"No match",IF(L43="","Count missing",IF(N43="","",IF(AND(ABS(N43)&gt;=MAX(N($Q$1),0.01),ABS(N43)&gt;=N($O$1)*MAX(L43,0)),IF(N43&gt;0,"Large","Negative"),"Small"))))))</f>
        <v/>
      </c>
      <c r="R43" s="14">
        <f>IF(L43="","",(L43-N(I43)-N(J43))*C43)</f>
        <v/>
      </c>
    </row>
    <row r="44">
      <c r="A44" s="28" t="n"/>
      <c r="B44" s="28" t="n"/>
      <c r="C44" s="29" t="n"/>
      <c r="D44" s="9">
        <f>IF(A44="","",COUNTIFS('My count'!$D$4:$D$153,A44,'My count'!$E$4:$E$153,B44))</f>
        <v/>
      </c>
      <c r="E44" s="39" t="n"/>
      <c r="F44" s="13">
        <f>IF(A44="","",IF(D44=0,0,IF(COUNTIFS('My count'!$D$4:$D$153,A44,'My count'!$E$4:$E$153,B44,'My count'!$J$4:$J$153,"&gt;=0")&lt;D44,"",SUMIFS('My count'!$J$4:$J$153,'My count'!$D$4:$D$153,A44,'My count'!$E$4:$E$153,B44))))</f>
        <v/>
      </c>
      <c r="G44" s="39" t="n"/>
      <c r="H44" s="39" t="n"/>
      <c r="I44" s="39" t="n"/>
      <c r="J44" s="39" t="n"/>
      <c r="K44" s="39" t="n"/>
      <c r="L44" s="13">
        <f>IF(OR(A44="",E44="",F44=""),"",N(E44)+N(G44)+N(H44)-F44)</f>
        <v/>
      </c>
      <c r="M44" s="25">
        <f>IF(OR(A44="",COUNT('My sales to bottles'!$B$8:$B$47)=0),"",IFERROR(INDEX('My sales to bottles'!$C$48:$AF$48,MATCH(A44&amp;" | "&amp;B44,'My sales to bottles'!$C$6:$AF$6,0)),0))</f>
        <v/>
      </c>
      <c r="N44" s="25">
        <f>IF(OR(L44="",M44=""),"",L44-M44-N(I44)-N(J44)-N(K44))</f>
        <v/>
      </c>
      <c r="O44" s="14">
        <f>IF(N44="","",N44*C44)</f>
        <v/>
      </c>
      <c r="P44" s="26">
        <f>IF(OR(N44="",N(L44)&lt;=0),"",N44/L44)</f>
        <v/>
      </c>
      <c r="Q44" s="25">
        <f>IF(A44="","",IF(COUNTIFS($A$4:$A$153,A44,$B$4:$B$153,B44)&gt;1,"Listed twice",IF(D44=0,"No match",IF(L44="","Count missing",IF(N44="","",IF(AND(ABS(N44)&gt;=MAX(N($Q$1),0.01),ABS(N44)&gt;=N($O$1)*MAX(L44,0)),IF(N44&gt;0,"Large","Negative"),"Small"))))))</f>
        <v/>
      </c>
      <c r="R44" s="14">
        <f>IF(L44="","",(L44-N(I44)-N(J44))*C44)</f>
        <v/>
      </c>
    </row>
    <row r="45">
      <c r="A45" s="28" t="n"/>
      <c r="B45" s="28" t="n"/>
      <c r="C45" s="29" t="n"/>
      <c r="D45" s="9">
        <f>IF(A45="","",COUNTIFS('My count'!$D$4:$D$153,A45,'My count'!$E$4:$E$153,B45))</f>
        <v/>
      </c>
      <c r="E45" s="39" t="n"/>
      <c r="F45" s="13">
        <f>IF(A45="","",IF(D45=0,0,IF(COUNTIFS('My count'!$D$4:$D$153,A45,'My count'!$E$4:$E$153,B45,'My count'!$J$4:$J$153,"&gt;=0")&lt;D45,"",SUMIFS('My count'!$J$4:$J$153,'My count'!$D$4:$D$153,A45,'My count'!$E$4:$E$153,B45))))</f>
        <v/>
      </c>
      <c r="G45" s="39" t="n"/>
      <c r="H45" s="39" t="n"/>
      <c r="I45" s="39" t="n"/>
      <c r="J45" s="39" t="n"/>
      <c r="K45" s="39" t="n"/>
      <c r="L45" s="13">
        <f>IF(OR(A45="",E45="",F45=""),"",N(E45)+N(G45)+N(H45)-F45)</f>
        <v/>
      </c>
      <c r="M45" s="25">
        <f>IF(OR(A45="",COUNT('My sales to bottles'!$B$8:$B$47)=0),"",IFERROR(INDEX('My sales to bottles'!$C$48:$AF$48,MATCH(A45&amp;" | "&amp;B45,'My sales to bottles'!$C$6:$AF$6,0)),0))</f>
        <v/>
      </c>
      <c r="N45" s="25">
        <f>IF(OR(L45="",M45=""),"",L45-M45-N(I45)-N(J45)-N(K45))</f>
        <v/>
      </c>
      <c r="O45" s="14">
        <f>IF(N45="","",N45*C45)</f>
        <v/>
      </c>
      <c r="P45" s="26">
        <f>IF(OR(N45="",N(L45)&lt;=0),"",N45/L45)</f>
        <v/>
      </c>
      <c r="Q45" s="25">
        <f>IF(A45="","",IF(COUNTIFS($A$4:$A$153,A45,$B$4:$B$153,B45)&gt;1,"Listed twice",IF(D45=0,"No match",IF(L45="","Count missing",IF(N45="","",IF(AND(ABS(N45)&gt;=MAX(N($Q$1),0.01),ABS(N45)&gt;=N($O$1)*MAX(L45,0)),IF(N45&gt;0,"Large","Negative"),"Small"))))))</f>
        <v/>
      </c>
      <c r="R45" s="14">
        <f>IF(L45="","",(L45-N(I45)-N(J45))*C45)</f>
        <v/>
      </c>
    </row>
    <row r="46">
      <c r="A46" s="28" t="n"/>
      <c r="B46" s="28" t="n"/>
      <c r="C46" s="29" t="n"/>
      <c r="D46" s="9">
        <f>IF(A46="","",COUNTIFS('My count'!$D$4:$D$153,A46,'My count'!$E$4:$E$153,B46))</f>
        <v/>
      </c>
      <c r="E46" s="39" t="n"/>
      <c r="F46" s="13">
        <f>IF(A46="","",IF(D46=0,0,IF(COUNTIFS('My count'!$D$4:$D$153,A46,'My count'!$E$4:$E$153,B46,'My count'!$J$4:$J$153,"&gt;=0")&lt;D46,"",SUMIFS('My count'!$J$4:$J$153,'My count'!$D$4:$D$153,A46,'My count'!$E$4:$E$153,B46))))</f>
        <v/>
      </c>
      <c r="G46" s="39" t="n"/>
      <c r="H46" s="39" t="n"/>
      <c r="I46" s="39" t="n"/>
      <c r="J46" s="39" t="n"/>
      <c r="K46" s="39" t="n"/>
      <c r="L46" s="13">
        <f>IF(OR(A46="",E46="",F46=""),"",N(E46)+N(G46)+N(H46)-F46)</f>
        <v/>
      </c>
      <c r="M46" s="25">
        <f>IF(OR(A46="",COUNT('My sales to bottles'!$B$8:$B$47)=0),"",IFERROR(INDEX('My sales to bottles'!$C$48:$AF$48,MATCH(A46&amp;" | "&amp;B46,'My sales to bottles'!$C$6:$AF$6,0)),0))</f>
        <v/>
      </c>
      <c r="N46" s="25">
        <f>IF(OR(L46="",M46=""),"",L46-M46-N(I46)-N(J46)-N(K46))</f>
        <v/>
      </c>
      <c r="O46" s="14">
        <f>IF(N46="","",N46*C46)</f>
        <v/>
      </c>
      <c r="P46" s="26">
        <f>IF(OR(N46="",N(L46)&lt;=0),"",N46/L46)</f>
        <v/>
      </c>
      <c r="Q46" s="25">
        <f>IF(A46="","",IF(COUNTIFS($A$4:$A$153,A46,$B$4:$B$153,B46)&gt;1,"Listed twice",IF(D46=0,"No match",IF(L46="","Count missing",IF(N46="","",IF(AND(ABS(N46)&gt;=MAX(N($Q$1),0.01),ABS(N46)&gt;=N($O$1)*MAX(L46,0)),IF(N46&gt;0,"Large","Negative"),"Small"))))))</f>
        <v/>
      </c>
      <c r="R46" s="14">
        <f>IF(L46="","",(L46-N(I46)-N(J46))*C46)</f>
        <v/>
      </c>
    </row>
    <row r="47">
      <c r="A47" s="28" t="n"/>
      <c r="B47" s="28" t="n"/>
      <c r="C47" s="29" t="n"/>
      <c r="D47" s="9">
        <f>IF(A47="","",COUNTIFS('My count'!$D$4:$D$153,A47,'My count'!$E$4:$E$153,B47))</f>
        <v/>
      </c>
      <c r="E47" s="39" t="n"/>
      <c r="F47" s="13">
        <f>IF(A47="","",IF(D47=0,0,IF(COUNTIFS('My count'!$D$4:$D$153,A47,'My count'!$E$4:$E$153,B47,'My count'!$J$4:$J$153,"&gt;=0")&lt;D47,"",SUMIFS('My count'!$J$4:$J$153,'My count'!$D$4:$D$153,A47,'My count'!$E$4:$E$153,B47))))</f>
        <v/>
      </c>
      <c r="G47" s="39" t="n"/>
      <c r="H47" s="39" t="n"/>
      <c r="I47" s="39" t="n"/>
      <c r="J47" s="39" t="n"/>
      <c r="K47" s="39" t="n"/>
      <c r="L47" s="13">
        <f>IF(OR(A47="",E47="",F47=""),"",N(E47)+N(G47)+N(H47)-F47)</f>
        <v/>
      </c>
      <c r="M47" s="25">
        <f>IF(OR(A47="",COUNT('My sales to bottles'!$B$8:$B$47)=0),"",IFERROR(INDEX('My sales to bottles'!$C$48:$AF$48,MATCH(A47&amp;" | "&amp;B47,'My sales to bottles'!$C$6:$AF$6,0)),0))</f>
        <v/>
      </c>
      <c r="N47" s="25">
        <f>IF(OR(L47="",M47=""),"",L47-M47-N(I47)-N(J47)-N(K47))</f>
        <v/>
      </c>
      <c r="O47" s="14">
        <f>IF(N47="","",N47*C47)</f>
        <v/>
      </c>
      <c r="P47" s="26">
        <f>IF(OR(N47="",N(L47)&lt;=0),"",N47/L47)</f>
        <v/>
      </c>
      <c r="Q47" s="25">
        <f>IF(A47="","",IF(COUNTIFS($A$4:$A$153,A47,$B$4:$B$153,B47)&gt;1,"Listed twice",IF(D47=0,"No match",IF(L47="","Count missing",IF(N47="","",IF(AND(ABS(N47)&gt;=MAX(N($Q$1),0.01),ABS(N47)&gt;=N($O$1)*MAX(L47,0)),IF(N47&gt;0,"Large","Negative"),"Small"))))))</f>
        <v/>
      </c>
      <c r="R47" s="14">
        <f>IF(L47="","",(L47-N(I47)-N(J47))*C47)</f>
        <v/>
      </c>
    </row>
    <row r="48">
      <c r="A48" s="28" t="n"/>
      <c r="B48" s="28" t="n"/>
      <c r="C48" s="29" t="n"/>
      <c r="D48" s="9">
        <f>IF(A48="","",COUNTIFS('My count'!$D$4:$D$153,A48,'My count'!$E$4:$E$153,B48))</f>
        <v/>
      </c>
      <c r="E48" s="39" t="n"/>
      <c r="F48" s="13">
        <f>IF(A48="","",IF(D48=0,0,IF(COUNTIFS('My count'!$D$4:$D$153,A48,'My count'!$E$4:$E$153,B48,'My count'!$J$4:$J$153,"&gt;=0")&lt;D48,"",SUMIFS('My count'!$J$4:$J$153,'My count'!$D$4:$D$153,A48,'My count'!$E$4:$E$153,B48))))</f>
        <v/>
      </c>
      <c r="G48" s="39" t="n"/>
      <c r="H48" s="39" t="n"/>
      <c r="I48" s="39" t="n"/>
      <c r="J48" s="39" t="n"/>
      <c r="K48" s="39" t="n"/>
      <c r="L48" s="13">
        <f>IF(OR(A48="",E48="",F48=""),"",N(E48)+N(G48)+N(H48)-F48)</f>
        <v/>
      </c>
      <c r="M48" s="25">
        <f>IF(OR(A48="",COUNT('My sales to bottles'!$B$8:$B$47)=0),"",IFERROR(INDEX('My sales to bottles'!$C$48:$AF$48,MATCH(A48&amp;" | "&amp;B48,'My sales to bottles'!$C$6:$AF$6,0)),0))</f>
        <v/>
      </c>
      <c r="N48" s="25">
        <f>IF(OR(L48="",M48=""),"",L48-M48-N(I48)-N(J48)-N(K48))</f>
        <v/>
      </c>
      <c r="O48" s="14">
        <f>IF(N48="","",N48*C48)</f>
        <v/>
      </c>
      <c r="P48" s="26">
        <f>IF(OR(N48="",N(L48)&lt;=0),"",N48/L48)</f>
        <v/>
      </c>
      <c r="Q48" s="25">
        <f>IF(A48="","",IF(COUNTIFS($A$4:$A$153,A48,$B$4:$B$153,B48)&gt;1,"Listed twice",IF(D48=0,"No match",IF(L48="","Count missing",IF(N48="","",IF(AND(ABS(N48)&gt;=MAX(N($Q$1),0.01),ABS(N48)&gt;=N($O$1)*MAX(L48,0)),IF(N48&gt;0,"Large","Negative"),"Small"))))))</f>
        <v/>
      </c>
      <c r="R48" s="14">
        <f>IF(L48="","",(L48-N(I48)-N(J48))*C48)</f>
        <v/>
      </c>
    </row>
    <row r="49">
      <c r="A49" s="28" t="n"/>
      <c r="B49" s="28" t="n"/>
      <c r="C49" s="29" t="n"/>
      <c r="D49" s="9">
        <f>IF(A49="","",COUNTIFS('My count'!$D$4:$D$153,A49,'My count'!$E$4:$E$153,B49))</f>
        <v/>
      </c>
      <c r="E49" s="39" t="n"/>
      <c r="F49" s="13">
        <f>IF(A49="","",IF(D49=0,0,IF(COUNTIFS('My count'!$D$4:$D$153,A49,'My count'!$E$4:$E$153,B49,'My count'!$J$4:$J$153,"&gt;=0")&lt;D49,"",SUMIFS('My count'!$J$4:$J$153,'My count'!$D$4:$D$153,A49,'My count'!$E$4:$E$153,B49))))</f>
        <v/>
      </c>
      <c r="G49" s="39" t="n"/>
      <c r="H49" s="39" t="n"/>
      <c r="I49" s="39" t="n"/>
      <c r="J49" s="39" t="n"/>
      <c r="K49" s="39" t="n"/>
      <c r="L49" s="13">
        <f>IF(OR(A49="",E49="",F49=""),"",N(E49)+N(G49)+N(H49)-F49)</f>
        <v/>
      </c>
      <c r="M49" s="25">
        <f>IF(OR(A49="",COUNT('My sales to bottles'!$B$8:$B$47)=0),"",IFERROR(INDEX('My sales to bottles'!$C$48:$AF$48,MATCH(A49&amp;" | "&amp;B49,'My sales to bottles'!$C$6:$AF$6,0)),0))</f>
        <v/>
      </c>
      <c r="N49" s="25">
        <f>IF(OR(L49="",M49=""),"",L49-M49-N(I49)-N(J49)-N(K49))</f>
        <v/>
      </c>
      <c r="O49" s="14">
        <f>IF(N49="","",N49*C49)</f>
        <v/>
      </c>
      <c r="P49" s="26">
        <f>IF(OR(N49="",N(L49)&lt;=0),"",N49/L49)</f>
        <v/>
      </c>
      <c r="Q49" s="25">
        <f>IF(A49="","",IF(COUNTIFS($A$4:$A$153,A49,$B$4:$B$153,B49)&gt;1,"Listed twice",IF(D49=0,"No match",IF(L49="","Count missing",IF(N49="","",IF(AND(ABS(N49)&gt;=MAX(N($Q$1),0.01),ABS(N49)&gt;=N($O$1)*MAX(L49,0)),IF(N49&gt;0,"Large","Negative"),"Small"))))))</f>
        <v/>
      </c>
      <c r="R49" s="14">
        <f>IF(L49="","",(L49-N(I49)-N(J49))*C49)</f>
        <v/>
      </c>
    </row>
    <row r="50">
      <c r="A50" s="28" t="n"/>
      <c r="B50" s="28" t="n"/>
      <c r="C50" s="29" t="n"/>
      <c r="D50" s="9">
        <f>IF(A50="","",COUNTIFS('My count'!$D$4:$D$153,A50,'My count'!$E$4:$E$153,B50))</f>
        <v/>
      </c>
      <c r="E50" s="39" t="n"/>
      <c r="F50" s="13">
        <f>IF(A50="","",IF(D50=0,0,IF(COUNTIFS('My count'!$D$4:$D$153,A50,'My count'!$E$4:$E$153,B50,'My count'!$J$4:$J$153,"&gt;=0")&lt;D50,"",SUMIFS('My count'!$J$4:$J$153,'My count'!$D$4:$D$153,A50,'My count'!$E$4:$E$153,B50))))</f>
        <v/>
      </c>
      <c r="G50" s="39" t="n"/>
      <c r="H50" s="39" t="n"/>
      <c r="I50" s="39" t="n"/>
      <c r="J50" s="39" t="n"/>
      <c r="K50" s="39" t="n"/>
      <c r="L50" s="13">
        <f>IF(OR(A50="",E50="",F50=""),"",N(E50)+N(G50)+N(H50)-F50)</f>
        <v/>
      </c>
      <c r="M50" s="25">
        <f>IF(OR(A50="",COUNT('My sales to bottles'!$B$8:$B$47)=0),"",IFERROR(INDEX('My sales to bottles'!$C$48:$AF$48,MATCH(A50&amp;" | "&amp;B50,'My sales to bottles'!$C$6:$AF$6,0)),0))</f>
        <v/>
      </c>
      <c r="N50" s="25">
        <f>IF(OR(L50="",M50=""),"",L50-M50-N(I50)-N(J50)-N(K50))</f>
        <v/>
      </c>
      <c r="O50" s="14">
        <f>IF(N50="","",N50*C50)</f>
        <v/>
      </c>
      <c r="P50" s="26">
        <f>IF(OR(N50="",N(L50)&lt;=0),"",N50/L50)</f>
        <v/>
      </c>
      <c r="Q50" s="25">
        <f>IF(A50="","",IF(COUNTIFS($A$4:$A$153,A50,$B$4:$B$153,B50)&gt;1,"Listed twice",IF(D50=0,"No match",IF(L50="","Count missing",IF(N50="","",IF(AND(ABS(N50)&gt;=MAX(N($Q$1),0.01),ABS(N50)&gt;=N($O$1)*MAX(L50,0)),IF(N50&gt;0,"Large","Negative"),"Small"))))))</f>
        <v/>
      </c>
      <c r="R50" s="14">
        <f>IF(L50="","",(L50-N(I50)-N(J50))*C50)</f>
        <v/>
      </c>
    </row>
    <row r="51">
      <c r="A51" s="28" t="n"/>
      <c r="B51" s="28" t="n"/>
      <c r="C51" s="29" t="n"/>
      <c r="D51" s="9">
        <f>IF(A51="","",COUNTIFS('My count'!$D$4:$D$153,A51,'My count'!$E$4:$E$153,B51))</f>
        <v/>
      </c>
      <c r="E51" s="39" t="n"/>
      <c r="F51" s="13">
        <f>IF(A51="","",IF(D51=0,0,IF(COUNTIFS('My count'!$D$4:$D$153,A51,'My count'!$E$4:$E$153,B51,'My count'!$J$4:$J$153,"&gt;=0")&lt;D51,"",SUMIFS('My count'!$J$4:$J$153,'My count'!$D$4:$D$153,A51,'My count'!$E$4:$E$153,B51))))</f>
        <v/>
      </c>
      <c r="G51" s="39" t="n"/>
      <c r="H51" s="39" t="n"/>
      <c r="I51" s="39" t="n"/>
      <c r="J51" s="39" t="n"/>
      <c r="K51" s="39" t="n"/>
      <c r="L51" s="13">
        <f>IF(OR(A51="",E51="",F51=""),"",N(E51)+N(G51)+N(H51)-F51)</f>
        <v/>
      </c>
      <c r="M51" s="25">
        <f>IF(OR(A51="",COUNT('My sales to bottles'!$B$8:$B$47)=0),"",IFERROR(INDEX('My sales to bottles'!$C$48:$AF$48,MATCH(A51&amp;" | "&amp;B51,'My sales to bottles'!$C$6:$AF$6,0)),0))</f>
        <v/>
      </c>
      <c r="N51" s="25">
        <f>IF(OR(L51="",M51=""),"",L51-M51-N(I51)-N(J51)-N(K51))</f>
        <v/>
      </c>
      <c r="O51" s="14">
        <f>IF(N51="","",N51*C51)</f>
        <v/>
      </c>
      <c r="P51" s="26">
        <f>IF(OR(N51="",N(L51)&lt;=0),"",N51/L51)</f>
        <v/>
      </c>
      <c r="Q51" s="25">
        <f>IF(A51="","",IF(COUNTIFS($A$4:$A$153,A51,$B$4:$B$153,B51)&gt;1,"Listed twice",IF(D51=0,"No match",IF(L51="","Count missing",IF(N51="","",IF(AND(ABS(N51)&gt;=MAX(N($Q$1),0.01),ABS(N51)&gt;=N($O$1)*MAX(L51,0)),IF(N51&gt;0,"Large","Negative"),"Small"))))))</f>
        <v/>
      </c>
      <c r="R51" s="14">
        <f>IF(L51="","",(L51-N(I51)-N(J51))*C51)</f>
        <v/>
      </c>
    </row>
    <row r="52">
      <c r="A52" s="28" t="n"/>
      <c r="B52" s="28" t="n"/>
      <c r="C52" s="29" t="n"/>
      <c r="D52" s="9">
        <f>IF(A52="","",COUNTIFS('My count'!$D$4:$D$153,A52,'My count'!$E$4:$E$153,B52))</f>
        <v/>
      </c>
      <c r="E52" s="39" t="n"/>
      <c r="F52" s="13">
        <f>IF(A52="","",IF(D52=0,0,IF(COUNTIFS('My count'!$D$4:$D$153,A52,'My count'!$E$4:$E$153,B52,'My count'!$J$4:$J$153,"&gt;=0")&lt;D52,"",SUMIFS('My count'!$J$4:$J$153,'My count'!$D$4:$D$153,A52,'My count'!$E$4:$E$153,B52))))</f>
        <v/>
      </c>
      <c r="G52" s="39" t="n"/>
      <c r="H52" s="39" t="n"/>
      <c r="I52" s="39" t="n"/>
      <c r="J52" s="39" t="n"/>
      <c r="K52" s="39" t="n"/>
      <c r="L52" s="13">
        <f>IF(OR(A52="",E52="",F52=""),"",N(E52)+N(G52)+N(H52)-F52)</f>
        <v/>
      </c>
      <c r="M52" s="25">
        <f>IF(OR(A52="",COUNT('My sales to bottles'!$B$8:$B$47)=0),"",IFERROR(INDEX('My sales to bottles'!$C$48:$AF$48,MATCH(A52&amp;" | "&amp;B52,'My sales to bottles'!$C$6:$AF$6,0)),0))</f>
        <v/>
      </c>
      <c r="N52" s="25">
        <f>IF(OR(L52="",M52=""),"",L52-M52-N(I52)-N(J52)-N(K52))</f>
        <v/>
      </c>
      <c r="O52" s="14">
        <f>IF(N52="","",N52*C52)</f>
        <v/>
      </c>
      <c r="P52" s="26">
        <f>IF(OR(N52="",N(L52)&lt;=0),"",N52/L52)</f>
        <v/>
      </c>
      <c r="Q52" s="25">
        <f>IF(A52="","",IF(COUNTIFS($A$4:$A$153,A52,$B$4:$B$153,B52)&gt;1,"Listed twice",IF(D52=0,"No match",IF(L52="","Count missing",IF(N52="","",IF(AND(ABS(N52)&gt;=MAX(N($Q$1),0.01),ABS(N52)&gt;=N($O$1)*MAX(L52,0)),IF(N52&gt;0,"Large","Negative"),"Small"))))))</f>
        <v/>
      </c>
      <c r="R52" s="14">
        <f>IF(L52="","",(L52-N(I52)-N(J52))*C52)</f>
        <v/>
      </c>
    </row>
    <row r="53">
      <c r="A53" s="28" t="n"/>
      <c r="B53" s="28" t="n"/>
      <c r="C53" s="29" t="n"/>
      <c r="D53" s="9">
        <f>IF(A53="","",COUNTIFS('My count'!$D$4:$D$153,A53,'My count'!$E$4:$E$153,B53))</f>
        <v/>
      </c>
      <c r="E53" s="39" t="n"/>
      <c r="F53" s="13">
        <f>IF(A53="","",IF(D53=0,0,IF(COUNTIFS('My count'!$D$4:$D$153,A53,'My count'!$E$4:$E$153,B53,'My count'!$J$4:$J$153,"&gt;=0")&lt;D53,"",SUMIFS('My count'!$J$4:$J$153,'My count'!$D$4:$D$153,A53,'My count'!$E$4:$E$153,B53))))</f>
        <v/>
      </c>
      <c r="G53" s="39" t="n"/>
      <c r="H53" s="39" t="n"/>
      <c r="I53" s="39" t="n"/>
      <c r="J53" s="39" t="n"/>
      <c r="K53" s="39" t="n"/>
      <c r="L53" s="13">
        <f>IF(OR(A53="",E53="",F53=""),"",N(E53)+N(G53)+N(H53)-F53)</f>
        <v/>
      </c>
      <c r="M53" s="25">
        <f>IF(OR(A53="",COUNT('My sales to bottles'!$B$8:$B$47)=0),"",IFERROR(INDEX('My sales to bottles'!$C$48:$AF$48,MATCH(A53&amp;" | "&amp;B53,'My sales to bottles'!$C$6:$AF$6,0)),0))</f>
        <v/>
      </c>
      <c r="N53" s="25">
        <f>IF(OR(L53="",M53=""),"",L53-M53-N(I53)-N(J53)-N(K53))</f>
        <v/>
      </c>
      <c r="O53" s="14">
        <f>IF(N53="","",N53*C53)</f>
        <v/>
      </c>
      <c r="P53" s="26">
        <f>IF(OR(N53="",N(L53)&lt;=0),"",N53/L53)</f>
        <v/>
      </c>
      <c r="Q53" s="25">
        <f>IF(A53="","",IF(COUNTIFS($A$4:$A$153,A53,$B$4:$B$153,B53)&gt;1,"Listed twice",IF(D53=0,"No match",IF(L53="","Count missing",IF(N53="","",IF(AND(ABS(N53)&gt;=MAX(N($Q$1),0.01),ABS(N53)&gt;=N($O$1)*MAX(L53,0)),IF(N53&gt;0,"Large","Negative"),"Small"))))))</f>
        <v/>
      </c>
      <c r="R53" s="14">
        <f>IF(L53="","",(L53-N(I53)-N(J53))*C53)</f>
        <v/>
      </c>
    </row>
    <row r="54">
      <c r="A54" s="28" t="n"/>
      <c r="B54" s="28" t="n"/>
      <c r="C54" s="29" t="n"/>
      <c r="D54" s="9">
        <f>IF(A54="","",COUNTIFS('My count'!$D$4:$D$153,A54,'My count'!$E$4:$E$153,B54))</f>
        <v/>
      </c>
      <c r="E54" s="39" t="n"/>
      <c r="F54" s="13">
        <f>IF(A54="","",IF(D54=0,0,IF(COUNTIFS('My count'!$D$4:$D$153,A54,'My count'!$E$4:$E$153,B54,'My count'!$J$4:$J$153,"&gt;=0")&lt;D54,"",SUMIFS('My count'!$J$4:$J$153,'My count'!$D$4:$D$153,A54,'My count'!$E$4:$E$153,B54))))</f>
        <v/>
      </c>
      <c r="G54" s="39" t="n"/>
      <c r="H54" s="39" t="n"/>
      <c r="I54" s="39" t="n"/>
      <c r="J54" s="39" t="n"/>
      <c r="K54" s="39" t="n"/>
      <c r="L54" s="13">
        <f>IF(OR(A54="",E54="",F54=""),"",N(E54)+N(G54)+N(H54)-F54)</f>
        <v/>
      </c>
      <c r="M54" s="25">
        <f>IF(OR(A54="",COUNT('My sales to bottles'!$B$8:$B$47)=0),"",IFERROR(INDEX('My sales to bottles'!$C$48:$AF$48,MATCH(A54&amp;" | "&amp;B54,'My sales to bottles'!$C$6:$AF$6,0)),0))</f>
        <v/>
      </c>
      <c r="N54" s="25">
        <f>IF(OR(L54="",M54=""),"",L54-M54-N(I54)-N(J54)-N(K54))</f>
        <v/>
      </c>
      <c r="O54" s="14">
        <f>IF(N54="","",N54*C54)</f>
        <v/>
      </c>
      <c r="P54" s="26">
        <f>IF(OR(N54="",N(L54)&lt;=0),"",N54/L54)</f>
        <v/>
      </c>
      <c r="Q54" s="25">
        <f>IF(A54="","",IF(COUNTIFS($A$4:$A$153,A54,$B$4:$B$153,B54)&gt;1,"Listed twice",IF(D54=0,"No match",IF(L54="","Count missing",IF(N54="","",IF(AND(ABS(N54)&gt;=MAX(N($Q$1),0.01),ABS(N54)&gt;=N($O$1)*MAX(L54,0)),IF(N54&gt;0,"Large","Negative"),"Small"))))))</f>
        <v/>
      </c>
      <c r="R54" s="14">
        <f>IF(L54="","",(L54-N(I54)-N(J54))*C54)</f>
        <v/>
      </c>
    </row>
    <row r="55">
      <c r="A55" s="28" t="n"/>
      <c r="B55" s="28" t="n"/>
      <c r="C55" s="29" t="n"/>
      <c r="D55" s="9">
        <f>IF(A55="","",COUNTIFS('My count'!$D$4:$D$153,A55,'My count'!$E$4:$E$153,B55))</f>
        <v/>
      </c>
      <c r="E55" s="39" t="n"/>
      <c r="F55" s="13">
        <f>IF(A55="","",IF(D55=0,0,IF(COUNTIFS('My count'!$D$4:$D$153,A55,'My count'!$E$4:$E$153,B55,'My count'!$J$4:$J$153,"&gt;=0")&lt;D55,"",SUMIFS('My count'!$J$4:$J$153,'My count'!$D$4:$D$153,A55,'My count'!$E$4:$E$153,B55))))</f>
        <v/>
      </c>
      <c r="G55" s="39" t="n"/>
      <c r="H55" s="39" t="n"/>
      <c r="I55" s="39" t="n"/>
      <c r="J55" s="39" t="n"/>
      <c r="K55" s="39" t="n"/>
      <c r="L55" s="13">
        <f>IF(OR(A55="",E55="",F55=""),"",N(E55)+N(G55)+N(H55)-F55)</f>
        <v/>
      </c>
      <c r="M55" s="25">
        <f>IF(OR(A55="",COUNT('My sales to bottles'!$B$8:$B$47)=0),"",IFERROR(INDEX('My sales to bottles'!$C$48:$AF$48,MATCH(A55&amp;" | "&amp;B55,'My sales to bottles'!$C$6:$AF$6,0)),0))</f>
        <v/>
      </c>
      <c r="N55" s="25">
        <f>IF(OR(L55="",M55=""),"",L55-M55-N(I55)-N(J55)-N(K55))</f>
        <v/>
      </c>
      <c r="O55" s="14">
        <f>IF(N55="","",N55*C55)</f>
        <v/>
      </c>
      <c r="P55" s="26">
        <f>IF(OR(N55="",N(L55)&lt;=0),"",N55/L55)</f>
        <v/>
      </c>
      <c r="Q55" s="25">
        <f>IF(A55="","",IF(COUNTIFS($A$4:$A$153,A55,$B$4:$B$153,B55)&gt;1,"Listed twice",IF(D55=0,"No match",IF(L55="","Count missing",IF(N55="","",IF(AND(ABS(N55)&gt;=MAX(N($Q$1),0.01),ABS(N55)&gt;=N($O$1)*MAX(L55,0)),IF(N55&gt;0,"Large","Negative"),"Small"))))))</f>
        <v/>
      </c>
      <c r="R55" s="14">
        <f>IF(L55="","",(L55-N(I55)-N(J55))*C55)</f>
        <v/>
      </c>
    </row>
    <row r="56">
      <c r="A56" s="28" t="n"/>
      <c r="B56" s="28" t="n"/>
      <c r="C56" s="29" t="n"/>
      <c r="D56" s="9">
        <f>IF(A56="","",COUNTIFS('My count'!$D$4:$D$153,A56,'My count'!$E$4:$E$153,B56))</f>
        <v/>
      </c>
      <c r="E56" s="39" t="n"/>
      <c r="F56" s="13">
        <f>IF(A56="","",IF(D56=0,0,IF(COUNTIFS('My count'!$D$4:$D$153,A56,'My count'!$E$4:$E$153,B56,'My count'!$J$4:$J$153,"&gt;=0")&lt;D56,"",SUMIFS('My count'!$J$4:$J$153,'My count'!$D$4:$D$153,A56,'My count'!$E$4:$E$153,B56))))</f>
        <v/>
      </c>
      <c r="G56" s="39" t="n"/>
      <c r="H56" s="39" t="n"/>
      <c r="I56" s="39" t="n"/>
      <c r="J56" s="39" t="n"/>
      <c r="K56" s="39" t="n"/>
      <c r="L56" s="13">
        <f>IF(OR(A56="",E56="",F56=""),"",N(E56)+N(G56)+N(H56)-F56)</f>
        <v/>
      </c>
      <c r="M56" s="25">
        <f>IF(OR(A56="",COUNT('My sales to bottles'!$B$8:$B$47)=0),"",IFERROR(INDEX('My sales to bottles'!$C$48:$AF$48,MATCH(A56&amp;" | "&amp;B56,'My sales to bottles'!$C$6:$AF$6,0)),0))</f>
        <v/>
      </c>
      <c r="N56" s="25">
        <f>IF(OR(L56="",M56=""),"",L56-M56-N(I56)-N(J56)-N(K56))</f>
        <v/>
      </c>
      <c r="O56" s="14">
        <f>IF(N56="","",N56*C56)</f>
        <v/>
      </c>
      <c r="P56" s="26">
        <f>IF(OR(N56="",N(L56)&lt;=0),"",N56/L56)</f>
        <v/>
      </c>
      <c r="Q56" s="25">
        <f>IF(A56="","",IF(COUNTIFS($A$4:$A$153,A56,$B$4:$B$153,B56)&gt;1,"Listed twice",IF(D56=0,"No match",IF(L56="","Count missing",IF(N56="","",IF(AND(ABS(N56)&gt;=MAX(N($Q$1),0.01),ABS(N56)&gt;=N($O$1)*MAX(L56,0)),IF(N56&gt;0,"Large","Negative"),"Small"))))))</f>
        <v/>
      </c>
      <c r="R56" s="14">
        <f>IF(L56="","",(L56-N(I56)-N(J56))*C56)</f>
        <v/>
      </c>
    </row>
    <row r="57">
      <c r="A57" s="28" t="n"/>
      <c r="B57" s="28" t="n"/>
      <c r="C57" s="29" t="n"/>
      <c r="D57" s="9">
        <f>IF(A57="","",COUNTIFS('My count'!$D$4:$D$153,A57,'My count'!$E$4:$E$153,B57))</f>
        <v/>
      </c>
      <c r="E57" s="39" t="n"/>
      <c r="F57" s="13">
        <f>IF(A57="","",IF(D57=0,0,IF(COUNTIFS('My count'!$D$4:$D$153,A57,'My count'!$E$4:$E$153,B57,'My count'!$J$4:$J$153,"&gt;=0")&lt;D57,"",SUMIFS('My count'!$J$4:$J$153,'My count'!$D$4:$D$153,A57,'My count'!$E$4:$E$153,B57))))</f>
        <v/>
      </c>
      <c r="G57" s="39" t="n"/>
      <c r="H57" s="39" t="n"/>
      <c r="I57" s="39" t="n"/>
      <c r="J57" s="39" t="n"/>
      <c r="K57" s="39" t="n"/>
      <c r="L57" s="13">
        <f>IF(OR(A57="",E57="",F57=""),"",N(E57)+N(G57)+N(H57)-F57)</f>
        <v/>
      </c>
      <c r="M57" s="25">
        <f>IF(OR(A57="",COUNT('My sales to bottles'!$B$8:$B$47)=0),"",IFERROR(INDEX('My sales to bottles'!$C$48:$AF$48,MATCH(A57&amp;" | "&amp;B57,'My sales to bottles'!$C$6:$AF$6,0)),0))</f>
        <v/>
      </c>
      <c r="N57" s="25">
        <f>IF(OR(L57="",M57=""),"",L57-M57-N(I57)-N(J57)-N(K57))</f>
        <v/>
      </c>
      <c r="O57" s="14">
        <f>IF(N57="","",N57*C57)</f>
        <v/>
      </c>
      <c r="P57" s="26">
        <f>IF(OR(N57="",N(L57)&lt;=0),"",N57/L57)</f>
        <v/>
      </c>
      <c r="Q57" s="25">
        <f>IF(A57="","",IF(COUNTIFS($A$4:$A$153,A57,$B$4:$B$153,B57)&gt;1,"Listed twice",IF(D57=0,"No match",IF(L57="","Count missing",IF(N57="","",IF(AND(ABS(N57)&gt;=MAX(N($Q$1),0.01),ABS(N57)&gt;=N($O$1)*MAX(L57,0)),IF(N57&gt;0,"Large","Negative"),"Small"))))))</f>
        <v/>
      </c>
      <c r="R57" s="14">
        <f>IF(L57="","",(L57-N(I57)-N(J57))*C57)</f>
        <v/>
      </c>
    </row>
    <row r="58">
      <c r="A58" s="28" t="n"/>
      <c r="B58" s="28" t="n"/>
      <c r="C58" s="29" t="n"/>
      <c r="D58" s="9">
        <f>IF(A58="","",COUNTIFS('My count'!$D$4:$D$153,A58,'My count'!$E$4:$E$153,B58))</f>
        <v/>
      </c>
      <c r="E58" s="39" t="n"/>
      <c r="F58" s="13">
        <f>IF(A58="","",IF(D58=0,0,IF(COUNTIFS('My count'!$D$4:$D$153,A58,'My count'!$E$4:$E$153,B58,'My count'!$J$4:$J$153,"&gt;=0")&lt;D58,"",SUMIFS('My count'!$J$4:$J$153,'My count'!$D$4:$D$153,A58,'My count'!$E$4:$E$153,B58))))</f>
        <v/>
      </c>
      <c r="G58" s="39" t="n"/>
      <c r="H58" s="39" t="n"/>
      <c r="I58" s="39" t="n"/>
      <c r="J58" s="39" t="n"/>
      <c r="K58" s="39" t="n"/>
      <c r="L58" s="13">
        <f>IF(OR(A58="",E58="",F58=""),"",N(E58)+N(G58)+N(H58)-F58)</f>
        <v/>
      </c>
      <c r="M58" s="25">
        <f>IF(OR(A58="",COUNT('My sales to bottles'!$B$8:$B$47)=0),"",IFERROR(INDEX('My sales to bottles'!$C$48:$AF$48,MATCH(A58&amp;" | "&amp;B58,'My sales to bottles'!$C$6:$AF$6,0)),0))</f>
        <v/>
      </c>
      <c r="N58" s="25">
        <f>IF(OR(L58="",M58=""),"",L58-M58-N(I58)-N(J58)-N(K58))</f>
        <v/>
      </c>
      <c r="O58" s="14">
        <f>IF(N58="","",N58*C58)</f>
        <v/>
      </c>
      <c r="P58" s="26">
        <f>IF(OR(N58="",N(L58)&lt;=0),"",N58/L58)</f>
        <v/>
      </c>
      <c r="Q58" s="25">
        <f>IF(A58="","",IF(COUNTIFS($A$4:$A$153,A58,$B$4:$B$153,B58)&gt;1,"Listed twice",IF(D58=0,"No match",IF(L58="","Count missing",IF(N58="","",IF(AND(ABS(N58)&gt;=MAX(N($Q$1),0.01),ABS(N58)&gt;=N($O$1)*MAX(L58,0)),IF(N58&gt;0,"Large","Negative"),"Small"))))))</f>
        <v/>
      </c>
      <c r="R58" s="14">
        <f>IF(L58="","",(L58-N(I58)-N(J58))*C58)</f>
        <v/>
      </c>
    </row>
    <row r="59">
      <c r="A59" s="28" t="n"/>
      <c r="B59" s="28" t="n"/>
      <c r="C59" s="29" t="n"/>
      <c r="D59" s="9">
        <f>IF(A59="","",COUNTIFS('My count'!$D$4:$D$153,A59,'My count'!$E$4:$E$153,B59))</f>
        <v/>
      </c>
      <c r="E59" s="39" t="n"/>
      <c r="F59" s="13">
        <f>IF(A59="","",IF(D59=0,0,IF(COUNTIFS('My count'!$D$4:$D$153,A59,'My count'!$E$4:$E$153,B59,'My count'!$J$4:$J$153,"&gt;=0")&lt;D59,"",SUMIFS('My count'!$J$4:$J$153,'My count'!$D$4:$D$153,A59,'My count'!$E$4:$E$153,B59))))</f>
        <v/>
      </c>
      <c r="G59" s="39" t="n"/>
      <c r="H59" s="39" t="n"/>
      <c r="I59" s="39" t="n"/>
      <c r="J59" s="39" t="n"/>
      <c r="K59" s="39" t="n"/>
      <c r="L59" s="13">
        <f>IF(OR(A59="",E59="",F59=""),"",N(E59)+N(G59)+N(H59)-F59)</f>
        <v/>
      </c>
      <c r="M59" s="25">
        <f>IF(OR(A59="",COUNT('My sales to bottles'!$B$8:$B$47)=0),"",IFERROR(INDEX('My sales to bottles'!$C$48:$AF$48,MATCH(A59&amp;" | "&amp;B59,'My sales to bottles'!$C$6:$AF$6,0)),0))</f>
        <v/>
      </c>
      <c r="N59" s="25">
        <f>IF(OR(L59="",M59=""),"",L59-M59-N(I59)-N(J59)-N(K59))</f>
        <v/>
      </c>
      <c r="O59" s="14">
        <f>IF(N59="","",N59*C59)</f>
        <v/>
      </c>
      <c r="P59" s="26">
        <f>IF(OR(N59="",N(L59)&lt;=0),"",N59/L59)</f>
        <v/>
      </c>
      <c r="Q59" s="25">
        <f>IF(A59="","",IF(COUNTIFS($A$4:$A$153,A59,$B$4:$B$153,B59)&gt;1,"Listed twice",IF(D59=0,"No match",IF(L59="","Count missing",IF(N59="","",IF(AND(ABS(N59)&gt;=MAX(N($Q$1),0.01),ABS(N59)&gt;=N($O$1)*MAX(L59,0)),IF(N59&gt;0,"Large","Negative"),"Small"))))))</f>
        <v/>
      </c>
      <c r="R59" s="14">
        <f>IF(L59="","",(L59-N(I59)-N(J59))*C59)</f>
        <v/>
      </c>
    </row>
    <row r="60">
      <c r="A60" s="28" t="n"/>
      <c r="B60" s="28" t="n"/>
      <c r="C60" s="29" t="n"/>
      <c r="D60" s="9">
        <f>IF(A60="","",COUNTIFS('My count'!$D$4:$D$153,A60,'My count'!$E$4:$E$153,B60))</f>
        <v/>
      </c>
      <c r="E60" s="39" t="n"/>
      <c r="F60" s="13">
        <f>IF(A60="","",IF(D60=0,0,IF(COUNTIFS('My count'!$D$4:$D$153,A60,'My count'!$E$4:$E$153,B60,'My count'!$J$4:$J$153,"&gt;=0")&lt;D60,"",SUMIFS('My count'!$J$4:$J$153,'My count'!$D$4:$D$153,A60,'My count'!$E$4:$E$153,B60))))</f>
        <v/>
      </c>
      <c r="G60" s="39" t="n"/>
      <c r="H60" s="39" t="n"/>
      <c r="I60" s="39" t="n"/>
      <c r="J60" s="39" t="n"/>
      <c r="K60" s="39" t="n"/>
      <c r="L60" s="13">
        <f>IF(OR(A60="",E60="",F60=""),"",N(E60)+N(G60)+N(H60)-F60)</f>
        <v/>
      </c>
      <c r="M60" s="25">
        <f>IF(OR(A60="",COUNT('My sales to bottles'!$B$8:$B$47)=0),"",IFERROR(INDEX('My sales to bottles'!$C$48:$AF$48,MATCH(A60&amp;" | "&amp;B60,'My sales to bottles'!$C$6:$AF$6,0)),0))</f>
        <v/>
      </c>
      <c r="N60" s="25">
        <f>IF(OR(L60="",M60=""),"",L60-M60-N(I60)-N(J60)-N(K60))</f>
        <v/>
      </c>
      <c r="O60" s="14">
        <f>IF(N60="","",N60*C60)</f>
        <v/>
      </c>
      <c r="P60" s="26">
        <f>IF(OR(N60="",N(L60)&lt;=0),"",N60/L60)</f>
        <v/>
      </c>
      <c r="Q60" s="25">
        <f>IF(A60="","",IF(COUNTIFS($A$4:$A$153,A60,$B$4:$B$153,B60)&gt;1,"Listed twice",IF(D60=0,"No match",IF(L60="","Count missing",IF(N60="","",IF(AND(ABS(N60)&gt;=MAX(N($Q$1),0.01),ABS(N60)&gt;=N($O$1)*MAX(L60,0)),IF(N60&gt;0,"Large","Negative"),"Small"))))))</f>
        <v/>
      </c>
      <c r="R60" s="14">
        <f>IF(L60="","",(L60-N(I60)-N(J60))*C60)</f>
        <v/>
      </c>
    </row>
    <row r="61">
      <c r="A61" s="28" t="n"/>
      <c r="B61" s="28" t="n"/>
      <c r="C61" s="29" t="n"/>
      <c r="D61" s="9">
        <f>IF(A61="","",COUNTIFS('My count'!$D$4:$D$153,A61,'My count'!$E$4:$E$153,B61))</f>
        <v/>
      </c>
      <c r="E61" s="39" t="n"/>
      <c r="F61" s="13">
        <f>IF(A61="","",IF(D61=0,0,IF(COUNTIFS('My count'!$D$4:$D$153,A61,'My count'!$E$4:$E$153,B61,'My count'!$J$4:$J$153,"&gt;=0")&lt;D61,"",SUMIFS('My count'!$J$4:$J$153,'My count'!$D$4:$D$153,A61,'My count'!$E$4:$E$153,B61))))</f>
        <v/>
      </c>
      <c r="G61" s="39" t="n"/>
      <c r="H61" s="39" t="n"/>
      <c r="I61" s="39" t="n"/>
      <c r="J61" s="39" t="n"/>
      <c r="K61" s="39" t="n"/>
      <c r="L61" s="13">
        <f>IF(OR(A61="",E61="",F61=""),"",N(E61)+N(G61)+N(H61)-F61)</f>
        <v/>
      </c>
      <c r="M61" s="25">
        <f>IF(OR(A61="",COUNT('My sales to bottles'!$B$8:$B$47)=0),"",IFERROR(INDEX('My sales to bottles'!$C$48:$AF$48,MATCH(A61&amp;" | "&amp;B61,'My sales to bottles'!$C$6:$AF$6,0)),0))</f>
        <v/>
      </c>
      <c r="N61" s="25">
        <f>IF(OR(L61="",M61=""),"",L61-M61-N(I61)-N(J61)-N(K61))</f>
        <v/>
      </c>
      <c r="O61" s="14">
        <f>IF(N61="","",N61*C61)</f>
        <v/>
      </c>
      <c r="P61" s="26">
        <f>IF(OR(N61="",N(L61)&lt;=0),"",N61/L61)</f>
        <v/>
      </c>
      <c r="Q61" s="25">
        <f>IF(A61="","",IF(COUNTIFS($A$4:$A$153,A61,$B$4:$B$153,B61)&gt;1,"Listed twice",IF(D61=0,"No match",IF(L61="","Count missing",IF(N61="","",IF(AND(ABS(N61)&gt;=MAX(N($Q$1),0.01),ABS(N61)&gt;=N($O$1)*MAX(L61,0)),IF(N61&gt;0,"Large","Negative"),"Small"))))))</f>
        <v/>
      </c>
      <c r="R61" s="14">
        <f>IF(L61="","",(L61-N(I61)-N(J61))*C61)</f>
        <v/>
      </c>
    </row>
    <row r="62">
      <c r="A62" s="28" t="n"/>
      <c r="B62" s="28" t="n"/>
      <c r="C62" s="29" t="n"/>
      <c r="D62" s="9">
        <f>IF(A62="","",COUNTIFS('My count'!$D$4:$D$153,A62,'My count'!$E$4:$E$153,B62))</f>
        <v/>
      </c>
      <c r="E62" s="39" t="n"/>
      <c r="F62" s="13">
        <f>IF(A62="","",IF(D62=0,0,IF(COUNTIFS('My count'!$D$4:$D$153,A62,'My count'!$E$4:$E$153,B62,'My count'!$J$4:$J$153,"&gt;=0")&lt;D62,"",SUMIFS('My count'!$J$4:$J$153,'My count'!$D$4:$D$153,A62,'My count'!$E$4:$E$153,B62))))</f>
        <v/>
      </c>
      <c r="G62" s="39" t="n"/>
      <c r="H62" s="39" t="n"/>
      <c r="I62" s="39" t="n"/>
      <c r="J62" s="39" t="n"/>
      <c r="K62" s="39" t="n"/>
      <c r="L62" s="13">
        <f>IF(OR(A62="",E62="",F62=""),"",N(E62)+N(G62)+N(H62)-F62)</f>
        <v/>
      </c>
      <c r="M62" s="25">
        <f>IF(OR(A62="",COUNT('My sales to bottles'!$B$8:$B$47)=0),"",IFERROR(INDEX('My sales to bottles'!$C$48:$AF$48,MATCH(A62&amp;" | "&amp;B62,'My sales to bottles'!$C$6:$AF$6,0)),0))</f>
        <v/>
      </c>
      <c r="N62" s="25">
        <f>IF(OR(L62="",M62=""),"",L62-M62-N(I62)-N(J62)-N(K62))</f>
        <v/>
      </c>
      <c r="O62" s="14">
        <f>IF(N62="","",N62*C62)</f>
        <v/>
      </c>
      <c r="P62" s="26">
        <f>IF(OR(N62="",N(L62)&lt;=0),"",N62/L62)</f>
        <v/>
      </c>
      <c r="Q62" s="25">
        <f>IF(A62="","",IF(COUNTIFS($A$4:$A$153,A62,$B$4:$B$153,B62)&gt;1,"Listed twice",IF(D62=0,"No match",IF(L62="","Count missing",IF(N62="","",IF(AND(ABS(N62)&gt;=MAX(N($Q$1),0.01),ABS(N62)&gt;=N($O$1)*MAX(L62,0)),IF(N62&gt;0,"Large","Negative"),"Small"))))))</f>
        <v/>
      </c>
      <c r="R62" s="14">
        <f>IF(L62="","",(L62-N(I62)-N(J62))*C62)</f>
        <v/>
      </c>
    </row>
    <row r="63">
      <c r="A63" s="28" t="n"/>
      <c r="B63" s="28" t="n"/>
      <c r="C63" s="29" t="n"/>
      <c r="D63" s="9">
        <f>IF(A63="","",COUNTIFS('My count'!$D$4:$D$153,A63,'My count'!$E$4:$E$153,B63))</f>
        <v/>
      </c>
      <c r="E63" s="39" t="n"/>
      <c r="F63" s="13">
        <f>IF(A63="","",IF(D63=0,0,IF(COUNTIFS('My count'!$D$4:$D$153,A63,'My count'!$E$4:$E$153,B63,'My count'!$J$4:$J$153,"&gt;=0")&lt;D63,"",SUMIFS('My count'!$J$4:$J$153,'My count'!$D$4:$D$153,A63,'My count'!$E$4:$E$153,B63))))</f>
        <v/>
      </c>
      <c r="G63" s="39" t="n"/>
      <c r="H63" s="39" t="n"/>
      <c r="I63" s="39" t="n"/>
      <c r="J63" s="39" t="n"/>
      <c r="K63" s="39" t="n"/>
      <c r="L63" s="13">
        <f>IF(OR(A63="",E63="",F63=""),"",N(E63)+N(G63)+N(H63)-F63)</f>
        <v/>
      </c>
      <c r="M63" s="25">
        <f>IF(OR(A63="",COUNT('My sales to bottles'!$B$8:$B$47)=0),"",IFERROR(INDEX('My sales to bottles'!$C$48:$AF$48,MATCH(A63&amp;" | "&amp;B63,'My sales to bottles'!$C$6:$AF$6,0)),0))</f>
        <v/>
      </c>
      <c r="N63" s="25">
        <f>IF(OR(L63="",M63=""),"",L63-M63-N(I63)-N(J63)-N(K63))</f>
        <v/>
      </c>
      <c r="O63" s="14">
        <f>IF(N63="","",N63*C63)</f>
        <v/>
      </c>
      <c r="P63" s="26">
        <f>IF(OR(N63="",N(L63)&lt;=0),"",N63/L63)</f>
        <v/>
      </c>
      <c r="Q63" s="25">
        <f>IF(A63="","",IF(COUNTIFS($A$4:$A$153,A63,$B$4:$B$153,B63)&gt;1,"Listed twice",IF(D63=0,"No match",IF(L63="","Count missing",IF(N63="","",IF(AND(ABS(N63)&gt;=MAX(N($Q$1),0.01),ABS(N63)&gt;=N($O$1)*MAX(L63,0)),IF(N63&gt;0,"Large","Negative"),"Small"))))))</f>
        <v/>
      </c>
      <c r="R63" s="14">
        <f>IF(L63="","",(L63-N(I63)-N(J63))*C63)</f>
        <v/>
      </c>
    </row>
    <row r="64">
      <c r="A64" s="28" t="n"/>
      <c r="B64" s="28" t="n"/>
      <c r="C64" s="29" t="n"/>
      <c r="D64" s="9">
        <f>IF(A64="","",COUNTIFS('My count'!$D$4:$D$153,A64,'My count'!$E$4:$E$153,B64))</f>
        <v/>
      </c>
      <c r="E64" s="39" t="n"/>
      <c r="F64" s="13">
        <f>IF(A64="","",IF(D64=0,0,IF(COUNTIFS('My count'!$D$4:$D$153,A64,'My count'!$E$4:$E$153,B64,'My count'!$J$4:$J$153,"&gt;=0")&lt;D64,"",SUMIFS('My count'!$J$4:$J$153,'My count'!$D$4:$D$153,A64,'My count'!$E$4:$E$153,B64))))</f>
        <v/>
      </c>
      <c r="G64" s="39" t="n"/>
      <c r="H64" s="39" t="n"/>
      <c r="I64" s="39" t="n"/>
      <c r="J64" s="39" t="n"/>
      <c r="K64" s="39" t="n"/>
      <c r="L64" s="13">
        <f>IF(OR(A64="",E64="",F64=""),"",N(E64)+N(G64)+N(H64)-F64)</f>
        <v/>
      </c>
      <c r="M64" s="25">
        <f>IF(OR(A64="",COUNT('My sales to bottles'!$B$8:$B$47)=0),"",IFERROR(INDEX('My sales to bottles'!$C$48:$AF$48,MATCH(A64&amp;" | "&amp;B64,'My sales to bottles'!$C$6:$AF$6,0)),0))</f>
        <v/>
      </c>
      <c r="N64" s="25">
        <f>IF(OR(L64="",M64=""),"",L64-M64-N(I64)-N(J64)-N(K64))</f>
        <v/>
      </c>
      <c r="O64" s="14">
        <f>IF(N64="","",N64*C64)</f>
        <v/>
      </c>
      <c r="P64" s="26">
        <f>IF(OR(N64="",N(L64)&lt;=0),"",N64/L64)</f>
        <v/>
      </c>
      <c r="Q64" s="25">
        <f>IF(A64="","",IF(COUNTIFS($A$4:$A$153,A64,$B$4:$B$153,B64)&gt;1,"Listed twice",IF(D64=0,"No match",IF(L64="","Count missing",IF(N64="","",IF(AND(ABS(N64)&gt;=MAX(N($Q$1),0.01),ABS(N64)&gt;=N($O$1)*MAX(L64,0)),IF(N64&gt;0,"Large","Negative"),"Small"))))))</f>
        <v/>
      </c>
      <c r="R64" s="14">
        <f>IF(L64="","",(L64-N(I64)-N(J64))*C64)</f>
        <v/>
      </c>
    </row>
    <row r="65">
      <c r="A65" s="28" t="n"/>
      <c r="B65" s="28" t="n"/>
      <c r="C65" s="29" t="n"/>
      <c r="D65" s="9">
        <f>IF(A65="","",COUNTIFS('My count'!$D$4:$D$153,A65,'My count'!$E$4:$E$153,B65))</f>
        <v/>
      </c>
      <c r="E65" s="39" t="n"/>
      <c r="F65" s="13">
        <f>IF(A65="","",IF(D65=0,0,IF(COUNTIFS('My count'!$D$4:$D$153,A65,'My count'!$E$4:$E$153,B65,'My count'!$J$4:$J$153,"&gt;=0")&lt;D65,"",SUMIFS('My count'!$J$4:$J$153,'My count'!$D$4:$D$153,A65,'My count'!$E$4:$E$153,B65))))</f>
        <v/>
      </c>
      <c r="G65" s="39" t="n"/>
      <c r="H65" s="39" t="n"/>
      <c r="I65" s="39" t="n"/>
      <c r="J65" s="39" t="n"/>
      <c r="K65" s="39" t="n"/>
      <c r="L65" s="13">
        <f>IF(OR(A65="",E65="",F65=""),"",N(E65)+N(G65)+N(H65)-F65)</f>
        <v/>
      </c>
      <c r="M65" s="25">
        <f>IF(OR(A65="",COUNT('My sales to bottles'!$B$8:$B$47)=0),"",IFERROR(INDEX('My sales to bottles'!$C$48:$AF$48,MATCH(A65&amp;" | "&amp;B65,'My sales to bottles'!$C$6:$AF$6,0)),0))</f>
        <v/>
      </c>
      <c r="N65" s="25">
        <f>IF(OR(L65="",M65=""),"",L65-M65-N(I65)-N(J65)-N(K65))</f>
        <v/>
      </c>
      <c r="O65" s="14">
        <f>IF(N65="","",N65*C65)</f>
        <v/>
      </c>
      <c r="P65" s="26">
        <f>IF(OR(N65="",N(L65)&lt;=0),"",N65/L65)</f>
        <v/>
      </c>
      <c r="Q65" s="25">
        <f>IF(A65="","",IF(COUNTIFS($A$4:$A$153,A65,$B$4:$B$153,B65)&gt;1,"Listed twice",IF(D65=0,"No match",IF(L65="","Count missing",IF(N65="","",IF(AND(ABS(N65)&gt;=MAX(N($Q$1),0.01),ABS(N65)&gt;=N($O$1)*MAX(L65,0)),IF(N65&gt;0,"Large","Negative"),"Small"))))))</f>
        <v/>
      </c>
      <c r="R65" s="14">
        <f>IF(L65="","",(L65-N(I65)-N(J65))*C65)</f>
        <v/>
      </c>
    </row>
    <row r="66">
      <c r="A66" s="28" t="n"/>
      <c r="B66" s="28" t="n"/>
      <c r="C66" s="29" t="n"/>
      <c r="D66" s="9">
        <f>IF(A66="","",COUNTIFS('My count'!$D$4:$D$153,A66,'My count'!$E$4:$E$153,B66))</f>
        <v/>
      </c>
      <c r="E66" s="39" t="n"/>
      <c r="F66" s="13">
        <f>IF(A66="","",IF(D66=0,0,IF(COUNTIFS('My count'!$D$4:$D$153,A66,'My count'!$E$4:$E$153,B66,'My count'!$J$4:$J$153,"&gt;=0")&lt;D66,"",SUMIFS('My count'!$J$4:$J$153,'My count'!$D$4:$D$153,A66,'My count'!$E$4:$E$153,B66))))</f>
        <v/>
      </c>
      <c r="G66" s="39" t="n"/>
      <c r="H66" s="39" t="n"/>
      <c r="I66" s="39" t="n"/>
      <c r="J66" s="39" t="n"/>
      <c r="K66" s="39" t="n"/>
      <c r="L66" s="13">
        <f>IF(OR(A66="",E66="",F66=""),"",N(E66)+N(G66)+N(H66)-F66)</f>
        <v/>
      </c>
      <c r="M66" s="25">
        <f>IF(OR(A66="",COUNT('My sales to bottles'!$B$8:$B$47)=0),"",IFERROR(INDEX('My sales to bottles'!$C$48:$AF$48,MATCH(A66&amp;" | "&amp;B66,'My sales to bottles'!$C$6:$AF$6,0)),0))</f>
        <v/>
      </c>
      <c r="N66" s="25">
        <f>IF(OR(L66="",M66=""),"",L66-M66-N(I66)-N(J66)-N(K66))</f>
        <v/>
      </c>
      <c r="O66" s="14">
        <f>IF(N66="","",N66*C66)</f>
        <v/>
      </c>
      <c r="P66" s="26">
        <f>IF(OR(N66="",N(L66)&lt;=0),"",N66/L66)</f>
        <v/>
      </c>
      <c r="Q66" s="25">
        <f>IF(A66="","",IF(COUNTIFS($A$4:$A$153,A66,$B$4:$B$153,B66)&gt;1,"Listed twice",IF(D66=0,"No match",IF(L66="","Count missing",IF(N66="","",IF(AND(ABS(N66)&gt;=MAX(N($Q$1),0.01),ABS(N66)&gt;=N($O$1)*MAX(L66,0)),IF(N66&gt;0,"Large","Negative"),"Small"))))))</f>
        <v/>
      </c>
      <c r="R66" s="14">
        <f>IF(L66="","",(L66-N(I66)-N(J66))*C66)</f>
        <v/>
      </c>
    </row>
    <row r="67">
      <c r="A67" s="28" t="n"/>
      <c r="B67" s="28" t="n"/>
      <c r="C67" s="29" t="n"/>
      <c r="D67" s="9">
        <f>IF(A67="","",COUNTIFS('My count'!$D$4:$D$153,A67,'My count'!$E$4:$E$153,B67))</f>
        <v/>
      </c>
      <c r="E67" s="39" t="n"/>
      <c r="F67" s="13">
        <f>IF(A67="","",IF(D67=0,0,IF(COUNTIFS('My count'!$D$4:$D$153,A67,'My count'!$E$4:$E$153,B67,'My count'!$J$4:$J$153,"&gt;=0")&lt;D67,"",SUMIFS('My count'!$J$4:$J$153,'My count'!$D$4:$D$153,A67,'My count'!$E$4:$E$153,B67))))</f>
        <v/>
      </c>
      <c r="G67" s="39" t="n"/>
      <c r="H67" s="39" t="n"/>
      <c r="I67" s="39" t="n"/>
      <c r="J67" s="39" t="n"/>
      <c r="K67" s="39" t="n"/>
      <c r="L67" s="13">
        <f>IF(OR(A67="",E67="",F67=""),"",N(E67)+N(G67)+N(H67)-F67)</f>
        <v/>
      </c>
      <c r="M67" s="25">
        <f>IF(OR(A67="",COUNT('My sales to bottles'!$B$8:$B$47)=0),"",IFERROR(INDEX('My sales to bottles'!$C$48:$AF$48,MATCH(A67&amp;" | "&amp;B67,'My sales to bottles'!$C$6:$AF$6,0)),0))</f>
        <v/>
      </c>
      <c r="N67" s="25">
        <f>IF(OR(L67="",M67=""),"",L67-M67-N(I67)-N(J67)-N(K67))</f>
        <v/>
      </c>
      <c r="O67" s="14">
        <f>IF(N67="","",N67*C67)</f>
        <v/>
      </c>
      <c r="P67" s="26">
        <f>IF(OR(N67="",N(L67)&lt;=0),"",N67/L67)</f>
        <v/>
      </c>
      <c r="Q67" s="25">
        <f>IF(A67="","",IF(COUNTIFS($A$4:$A$153,A67,$B$4:$B$153,B67)&gt;1,"Listed twice",IF(D67=0,"No match",IF(L67="","Count missing",IF(N67="","",IF(AND(ABS(N67)&gt;=MAX(N($Q$1),0.01),ABS(N67)&gt;=N($O$1)*MAX(L67,0)),IF(N67&gt;0,"Large","Negative"),"Small"))))))</f>
        <v/>
      </c>
      <c r="R67" s="14">
        <f>IF(L67="","",(L67-N(I67)-N(J67))*C67)</f>
        <v/>
      </c>
    </row>
    <row r="68">
      <c r="A68" s="28" t="n"/>
      <c r="B68" s="28" t="n"/>
      <c r="C68" s="29" t="n"/>
      <c r="D68" s="9">
        <f>IF(A68="","",COUNTIFS('My count'!$D$4:$D$153,A68,'My count'!$E$4:$E$153,B68))</f>
        <v/>
      </c>
      <c r="E68" s="39" t="n"/>
      <c r="F68" s="13">
        <f>IF(A68="","",IF(D68=0,0,IF(COUNTIFS('My count'!$D$4:$D$153,A68,'My count'!$E$4:$E$153,B68,'My count'!$J$4:$J$153,"&gt;=0")&lt;D68,"",SUMIFS('My count'!$J$4:$J$153,'My count'!$D$4:$D$153,A68,'My count'!$E$4:$E$153,B68))))</f>
        <v/>
      </c>
      <c r="G68" s="39" t="n"/>
      <c r="H68" s="39" t="n"/>
      <c r="I68" s="39" t="n"/>
      <c r="J68" s="39" t="n"/>
      <c r="K68" s="39" t="n"/>
      <c r="L68" s="13">
        <f>IF(OR(A68="",E68="",F68=""),"",N(E68)+N(G68)+N(H68)-F68)</f>
        <v/>
      </c>
      <c r="M68" s="25">
        <f>IF(OR(A68="",COUNT('My sales to bottles'!$B$8:$B$47)=0),"",IFERROR(INDEX('My sales to bottles'!$C$48:$AF$48,MATCH(A68&amp;" | "&amp;B68,'My sales to bottles'!$C$6:$AF$6,0)),0))</f>
        <v/>
      </c>
      <c r="N68" s="25">
        <f>IF(OR(L68="",M68=""),"",L68-M68-N(I68)-N(J68)-N(K68))</f>
        <v/>
      </c>
      <c r="O68" s="14">
        <f>IF(N68="","",N68*C68)</f>
        <v/>
      </c>
      <c r="P68" s="26">
        <f>IF(OR(N68="",N(L68)&lt;=0),"",N68/L68)</f>
        <v/>
      </c>
      <c r="Q68" s="25">
        <f>IF(A68="","",IF(COUNTIFS($A$4:$A$153,A68,$B$4:$B$153,B68)&gt;1,"Listed twice",IF(D68=0,"No match",IF(L68="","Count missing",IF(N68="","",IF(AND(ABS(N68)&gt;=MAX(N($Q$1),0.01),ABS(N68)&gt;=N($O$1)*MAX(L68,0)),IF(N68&gt;0,"Large","Negative"),"Small"))))))</f>
        <v/>
      </c>
      <c r="R68" s="14">
        <f>IF(L68="","",(L68-N(I68)-N(J68))*C68)</f>
        <v/>
      </c>
    </row>
    <row r="69">
      <c r="A69" s="28" t="n"/>
      <c r="B69" s="28" t="n"/>
      <c r="C69" s="29" t="n"/>
      <c r="D69" s="9">
        <f>IF(A69="","",COUNTIFS('My count'!$D$4:$D$153,A69,'My count'!$E$4:$E$153,B69))</f>
        <v/>
      </c>
      <c r="E69" s="39" t="n"/>
      <c r="F69" s="13">
        <f>IF(A69="","",IF(D69=0,0,IF(COUNTIFS('My count'!$D$4:$D$153,A69,'My count'!$E$4:$E$153,B69,'My count'!$J$4:$J$153,"&gt;=0")&lt;D69,"",SUMIFS('My count'!$J$4:$J$153,'My count'!$D$4:$D$153,A69,'My count'!$E$4:$E$153,B69))))</f>
        <v/>
      </c>
      <c r="G69" s="39" t="n"/>
      <c r="H69" s="39" t="n"/>
      <c r="I69" s="39" t="n"/>
      <c r="J69" s="39" t="n"/>
      <c r="K69" s="39" t="n"/>
      <c r="L69" s="13">
        <f>IF(OR(A69="",E69="",F69=""),"",N(E69)+N(G69)+N(H69)-F69)</f>
        <v/>
      </c>
      <c r="M69" s="25">
        <f>IF(OR(A69="",COUNT('My sales to bottles'!$B$8:$B$47)=0),"",IFERROR(INDEX('My sales to bottles'!$C$48:$AF$48,MATCH(A69&amp;" | "&amp;B69,'My sales to bottles'!$C$6:$AF$6,0)),0))</f>
        <v/>
      </c>
      <c r="N69" s="25">
        <f>IF(OR(L69="",M69=""),"",L69-M69-N(I69)-N(J69)-N(K69))</f>
        <v/>
      </c>
      <c r="O69" s="14">
        <f>IF(N69="","",N69*C69)</f>
        <v/>
      </c>
      <c r="P69" s="26">
        <f>IF(OR(N69="",N(L69)&lt;=0),"",N69/L69)</f>
        <v/>
      </c>
      <c r="Q69" s="25">
        <f>IF(A69="","",IF(COUNTIFS($A$4:$A$153,A69,$B$4:$B$153,B69)&gt;1,"Listed twice",IF(D69=0,"No match",IF(L69="","Count missing",IF(N69="","",IF(AND(ABS(N69)&gt;=MAX(N($Q$1),0.01),ABS(N69)&gt;=N($O$1)*MAX(L69,0)),IF(N69&gt;0,"Large","Negative"),"Small"))))))</f>
        <v/>
      </c>
      <c r="R69" s="14">
        <f>IF(L69="","",(L69-N(I69)-N(J69))*C69)</f>
        <v/>
      </c>
    </row>
    <row r="70">
      <c r="A70" s="28" t="n"/>
      <c r="B70" s="28" t="n"/>
      <c r="C70" s="29" t="n"/>
      <c r="D70" s="9">
        <f>IF(A70="","",COUNTIFS('My count'!$D$4:$D$153,A70,'My count'!$E$4:$E$153,B70))</f>
        <v/>
      </c>
      <c r="E70" s="39" t="n"/>
      <c r="F70" s="13">
        <f>IF(A70="","",IF(D70=0,0,IF(COUNTIFS('My count'!$D$4:$D$153,A70,'My count'!$E$4:$E$153,B70,'My count'!$J$4:$J$153,"&gt;=0")&lt;D70,"",SUMIFS('My count'!$J$4:$J$153,'My count'!$D$4:$D$153,A70,'My count'!$E$4:$E$153,B70))))</f>
        <v/>
      </c>
      <c r="G70" s="39" t="n"/>
      <c r="H70" s="39" t="n"/>
      <c r="I70" s="39" t="n"/>
      <c r="J70" s="39" t="n"/>
      <c r="K70" s="39" t="n"/>
      <c r="L70" s="13">
        <f>IF(OR(A70="",E70="",F70=""),"",N(E70)+N(G70)+N(H70)-F70)</f>
        <v/>
      </c>
      <c r="M70" s="25">
        <f>IF(OR(A70="",COUNT('My sales to bottles'!$B$8:$B$47)=0),"",IFERROR(INDEX('My sales to bottles'!$C$48:$AF$48,MATCH(A70&amp;" | "&amp;B70,'My sales to bottles'!$C$6:$AF$6,0)),0))</f>
        <v/>
      </c>
      <c r="N70" s="25">
        <f>IF(OR(L70="",M70=""),"",L70-M70-N(I70)-N(J70)-N(K70))</f>
        <v/>
      </c>
      <c r="O70" s="14">
        <f>IF(N70="","",N70*C70)</f>
        <v/>
      </c>
      <c r="P70" s="26">
        <f>IF(OR(N70="",N(L70)&lt;=0),"",N70/L70)</f>
        <v/>
      </c>
      <c r="Q70" s="25">
        <f>IF(A70="","",IF(COUNTIFS($A$4:$A$153,A70,$B$4:$B$153,B70)&gt;1,"Listed twice",IF(D70=0,"No match",IF(L70="","Count missing",IF(N70="","",IF(AND(ABS(N70)&gt;=MAX(N($Q$1),0.01),ABS(N70)&gt;=N($O$1)*MAX(L70,0)),IF(N70&gt;0,"Large","Negative"),"Small"))))))</f>
        <v/>
      </c>
      <c r="R70" s="14">
        <f>IF(L70="","",(L70-N(I70)-N(J70))*C70)</f>
        <v/>
      </c>
    </row>
    <row r="71">
      <c r="A71" s="28" t="n"/>
      <c r="B71" s="28" t="n"/>
      <c r="C71" s="29" t="n"/>
      <c r="D71" s="9">
        <f>IF(A71="","",COUNTIFS('My count'!$D$4:$D$153,A71,'My count'!$E$4:$E$153,B71))</f>
        <v/>
      </c>
      <c r="E71" s="39" t="n"/>
      <c r="F71" s="13">
        <f>IF(A71="","",IF(D71=0,0,IF(COUNTIFS('My count'!$D$4:$D$153,A71,'My count'!$E$4:$E$153,B71,'My count'!$J$4:$J$153,"&gt;=0")&lt;D71,"",SUMIFS('My count'!$J$4:$J$153,'My count'!$D$4:$D$153,A71,'My count'!$E$4:$E$153,B71))))</f>
        <v/>
      </c>
      <c r="G71" s="39" t="n"/>
      <c r="H71" s="39" t="n"/>
      <c r="I71" s="39" t="n"/>
      <c r="J71" s="39" t="n"/>
      <c r="K71" s="39" t="n"/>
      <c r="L71" s="13">
        <f>IF(OR(A71="",E71="",F71=""),"",N(E71)+N(G71)+N(H71)-F71)</f>
        <v/>
      </c>
      <c r="M71" s="25">
        <f>IF(OR(A71="",COUNT('My sales to bottles'!$B$8:$B$47)=0),"",IFERROR(INDEX('My sales to bottles'!$C$48:$AF$48,MATCH(A71&amp;" | "&amp;B71,'My sales to bottles'!$C$6:$AF$6,0)),0))</f>
        <v/>
      </c>
      <c r="N71" s="25">
        <f>IF(OR(L71="",M71=""),"",L71-M71-N(I71)-N(J71)-N(K71))</f>
        <v/>
      </c>
      <c r="O71" s="14">
        <f>IF(N71="","",N71*C71)</f>
        <v/>
      </c>
      <c r="P71" s="26">
        <f>IF(OR(N71="",N(L71)&lt;=0),"",N71/L71)</f>
        <v/>
      </c>
      <c r="Q71" s="25">
        <f>IF(A71="","",IF(COUNTIFS($A$4:$A$153,A71,$B$4:$B$153,B71)&gt;1,"Listed twice",IF(D71=0,"No match",IF(L71="","Count missing",IF(N71="","",IF(AND(ABS(N71)&gt;=MAX(N($Q$1),0.01),ABS(N71)&gt;=N($O$1)*MAX(L71,0)),IF(N71&gt;0,"Large","Negative"),"Small"))))))</f>
        <v/>
      </c>
      <c r="R71" s="14">
        <f>IF(L71="","",(L71-N(I71)-N(J71))*C71)</f>
        <v/>
      </c>
    </row>
    <row r="72">
      <c r="A72" s="28" t="n"/>
      <c r="B72" s="28" t="n"/>
      <c r="C72" s="29" t="n"/>
      <c r="D72" s="9">
        <f>IF(A72="","",COUNTIFS('My count'!$D$4:$D$153,A72,'My count'!$E$4:$E$153,B72))</f>
        <v/>
      </c>
      <c r="E72" s="39" t="n"/>
      <c r="F72" s="13">
        <f>IF(A72="","",IF(D72=0,0,IF(COUNTIFS('My count'!$D$4:$D$153,A72,'My count'!$E$4:$E$153,B72,'My count'!$J$4:$J$153,"&gt;=0")&lt;D72,"",SUMIFS('My count'!$J$4:$J$153,'My count'!$D$4:$D$153,A72,'My count'!$E$4:$E$153,B72))))</f>
        <v/>
      </c>
      <c r="G72" s="39" t="n"/>
      <c r="H72" s="39" t="n"/>
      <c r="I72" s="39" t="n"/>
      <c r="J72" s="39" t="n"/>
      <c r="K72" s="39" t="n"/>
      <c r="L72" s="13">
        <f>IF(OR(A72="",E72="",F72=""),"",N(E72)+N(G72)+N(H72)-F72)</f>
        <v/>
      </c>
      <c r="M72" s="25">
        <f>IF(OR(A72="",COUNT('My sales to bottles'!$B$8:$B$47)=0),"",IFERROR(INDEX('My sales to bottles'!$C$48:$AF$48,MATCH(A72&amp;" | "&amp;B72,'My sales to bottles'!$C$6:$AF$6,0)),0))</f>
        <v/>
      </c>
      <c r="N72" s="25">
        <f>IF(OR(L72="",M72=""),"",L72-M72-N(I72)-N(J72)-N(K72))</f>
        <v/>
      </c>
      <c r="O72" s="14">
        <f>IF(N72="","",N72*C72)</f>
        <v/>
      </c>
      <c r="P72" s="26">
        <f>IF(OR(N72="",N(L72)&lt;=0),"",N72/L72)</f>
        <v/>
      </c>
      <c r="Q72" s="25">
        <f>IF(A72="","",IF(COUNTIFS($A$4:$A$153,A72,$B$4:$B$153,B72)&gt;1,"Listed twice",IF(D72=0,"No match",IF(L72="","Count missing",IF(N72="","",IF(AND(ABS(N72)&gt;=MAX(N($Q$1),0.01),ABS(N72)&gt;=N($O$1)*MAX(L72,0)),IF(N72&gt;0,"Large","Negative"),"Small"))))))</f>
        <v/>
      </c>
      <c r="R72" s="14">
        <f>IF(L72="","",(L72-N(I72)-N(J72))*C72)</f>
        <v/>
      </c>
    </row>
    <row r="73">
      <c r="A73" s="28" t="n"/>
      <c r="B73" s="28" t="n"/>
      <c r="C73" s="29" t="n"/>
      <c r="D73" s="9">
        <f>IF(A73="","",COUNTIFS('My count'!$D$4:$D$153,A73,'My count'!$E$4:$E$153,B73))</f>
        <v/>
      </c>
      <c r="E73" s="39" t="n"/>
      <c r="F73" s="13">
        <f>IF(A73="","",IF(D73=0,0,IF(COUNTIFS('My count'!$D$4:$D$153,A73,'My count'!$E$4:$E$153,B73,'My count'!$J$4:$J$153,"&gt;=0")&lt;D73,"",SUMIFS('My count'!$J$4:$J$153,'My count'!$D$4:$D$153,A73,'My count'!$E$4:$E$153,B73))))</f>
        <v/>
      </c>
      <c r="G73" s="39" t="n"/>
      <c r="H73" s="39" t="n"/>
      <c r="I73" s="39" t="n"/>
      <c r="J73" s="39" t="n"/>
      <c r="K73" s="39" t="n"/>
      <c r="L73" s="13">
        <f>IF(OR(A73="",E73="",F73=""),"",N(E73)+N(G73)+N(H73)-F73)</f>
        <v/>
      </c>
      <c r="M73" s="25">
        <f>IF(OR(A73="",COUNT('My sales to bottles'!$B$8:$B$47)=0),"",IFERROR(INDEX('My sales to bottles'!$C$48:$AF$48,MATCH(A73&amp;" | "&amp;B73,'My sales to bottles'!$C$6:$AF$6,0)),0))</f>
        <v/>
      </c>
      <c r="N73" s="25">
        <f>IF(OR(L73="",M73=""),"",L73-M73-N(I73)-N(J73)-N(K73))</f>
        <v/>
      </c>
      <c r="O73" s="14">
        <f>IF(N73="","",N73*C73)</f>
        <v/>
      </c>
      <c r="P73" s="26">
        <f>IF(OR(N73="",N(L73)&lt;=0),"",N73/L73)</f>
        <v/>
      </c>
      <c r="Q73" s="25">
        <f>IF(A73="","",IF(COUNTIFS($A$4:$A$153,A73,$B$4:$B$153,B73)&gt;1,"Listed twice",IF(D73=0,"No match",IF(L73="","Count missing",IF(N73="","",IF(AND(ABS(N73)&gt;=MAX(N($Q$1),0.01),ABS(N73)&gt;=N($O$1)*MAX(L73,0)),IF(N73&gt;0,"Large","Negative"),"Small"))))))</f>
        <v/>
      </c>
      <c r="R73" s="14">
        <f>IF(L73="","",(L73-N(I73)-N(J73))*C73)</f>
        <v/>
      </c>
    </row>
    <row r="74">
      <c r="A74" s="28" t="n"/>
      <c r="B74" s="28" t="n"/>
      <c r="C74" s="29" t="n"/>
      <c r="D74" s="9">
        <f>IF(A74="","",COUNTIFS('My count'!$D$4:$D$153,A74,'My count'!$E$4:$E$153,B74))</f>
        <v/>
      </c>
      <c r="E74" s="39" t="n"/>
      <c r="F74" s="13">
        <f>IF(A74="","",IF(D74=0,0,IF(COUNTIFS('My count'!$D$4:$D$153,A74,'My count'!$E$4:$E$153,B74,'My count'!$J$4:$J$153,"&gt;=0")&lt;D74,"",SUMIFS('My count'!$J$4:$J$153,'My count'!$D$4:$D$153,A74,'My count'!$E$4:$E$153,B74))))</f>
        <v/>
      </c>
      <c r="G74" s="39" t="n"/>
      <c r="H74" s="39" t="n"/>
      <c r="I74" s="39" t="n"/>
      <c r="J74" s="39" t="n"/>
      <c r="K74" s="39" t="n"/>
      <c r="L74" s="13">
        <f>IF(OR(A74="",E74="",F74=""),"",N(E74)+N(G74)+N(H74)-F74)</f>
        <v/>
      </c>
      <c r="M74" s="25">
        <f>IF(OR(A74="",COUNT('My sales to bottles'!$B$8:$B$47)=0),"",IFERROR(INDEX('My sales to bottles'!$C$48:$AF$48,MATCH(A74&amp;" | "&amp;B74,'My sales to bottles'!$C$6:$AF$6,0)),0))</f>
        <v/>
      </c>
      <c r="N74" s="25">
        <f>IF(OR(L74="",M74=""),"",L74-M74-N(I74)-N(J74)-N(K74))</f>
        <v/>
      </c>
      <c r="O74" s="14">
        <f>IF(N74="","",N74*C74)</f>
        <v/>
      </c>
      <c r="P74" s="26">
        <f>IF(OR(N74="",N(L74)&lt;=0),"",N74/L74)</f>
        <v/>
      </c>
      <c r="Q74" s="25">
        <f>IF(A74="","",IF(COUNTIFS($A$4:$A$153,A74,$B$4:$B$153,B74)&gt;1,"Listed twice",IF(D74=0,"No match",IF(L74="","Count missing",IF(N74="","",IF(AND(ABS(N74)&gt;=MAX(N($Q$1),0.01),ABS(N74)&gt;=N($O$1)*MAX(L74,0)),IF(N74&gt;0,"Large","Negative"),"Small"))))))</f>
        <v/>
      </c>
      <c r="R74" s="14">
        <f>IF(L74="","",(L74-N(I74)-N(J74))*C74)</f>
        <v/>
      </c>
    </row>
    <row r="75">
      <c r="A75" s="28" t="n"/>
      <c r="B75" s="28" t="n"/>
      <c r="C75" s="29" t="n"/>
      <c r="D75" s="9">
        <f>IF(A75="","",COUNTIFS('My count'!$D$4:$D$153,A75,'My count'!$E$4:$E$153,B75))</f>
        <v/>
      </c>
      <c r="E75" s="39" t="n"/>
      <c r="F75" s="13">
        <f>IF(A75="","",IF(D75=0,0,IF(COUNTIFS('My count'!$D$4:$D$153,A75,'My count'!$E$4:$E$153,B75,'My count'!$J$4:$J$153,"&gt;=0")&lt;D75,"",SUMIFS('My count'!$J$4:$J$153,'My count'!$D$4:$D$153,A75,'My count'!$E$4:$E$153,B75))))</f>
        <v/>
      </c>
      <c r="G75" s="39" t="n"/>
      <c r="H75" s="39" t="n"/>
      <c r="I75" s="39" t="n"/>
      <c r="J75" s="39" t="n"/>
      <c r="K75" s="39" t="n"/>
      <c r="L75" s="13">
        <f>IF(OR(A75="",E75="",F75=""),"",N(E75)+N(G75)+N(H75)-F75)</f>
        <v/>
      </c>
      <c r="M75" s="25">
        <f>IF(OR(A75="",COUNT('My sales to bottles'!$B$8:$B$47)=0),"",IFERROR(INDEX('My sales to bottles'!$C$48:$AF$48,MATCH(A75&amp;" | "&amp;B75,'My sales to bottles'!$C$6:$AF$6,0)),0))</f>
        <v/>
      </c>
      <c r="N75" s="25">
        <f>IF(OR(L75="",M75=""),"",L75-M75-N(I75)-N(J75)-N(K75))</f>
        <v/>
      </c>
      <c r="O75" s="14">
        <f>IF(N75="","",N75*C75)</f>
        <v/>
      </c>
      <c r="P75" s="26">
        <f>IF(OR(N75="",N(L75)&lt;=0),"",N75/L75)</f>
        <v/>
      </c>
      <c r="Q75" s="25">
        <f>IF(A75="","",IF(COUNTIFS($A$4:$A$153,A75,$B$4:$B$153,B75)&gt;1,"Listed twice",IF(D75=0,"No match",IF(L75="","Count missing",IF(N75="","",IF(AND(ABS(N75)&gt;=MAX(N($Q$1),0.01),ABS(N75)&gt;=N($O$1)*MAX(L75,0)),IF(N75&gt;0,"Large","Negative"),"Small"))))))</f>
        <v/>
      </c>
      <c r="R75" s="14">
        <f>IF(L75="","",(L75-N(I75)-N(J75))*C75)</f>
        <v/>
      </c>
    </row>
    <row r="76">
      <c r="A76" s="28" t="n"/>
      <c r="B76" s="28" t="n"/>
      <c r="C76" s="29" t="n"/>
      <c r="D76" s="9">
        <f>IF(A76="","",COUNTIFS('My count'!$D$4:$D$153,A76,'My count'!$E$4:$E$153,B76))</f>
        <v/>
      </c>
      <c r="E76" s="39" t="n"/>
      <c r="F76" s="13">
        <f>IF(A76="","",IF(D76=0,0,IF(COUNTIFS('My count'!$D$4:$D$153,A76,'My count'!$E$4:$E$153,B76,'My count'!$J$4:$J$153,"&gt;=0")&lt;D76,"",SUMIFS('My count'!$J$4:$J$153,'My count'!$D$4:$D$153,A76,'My count'!$E$4:$E$153,B76))))</f>
        <v/>
      </c>
      <c r="G76" s="39" t="n"/>
      <c r="H76" s="39" t="n"/>
      <c r="I76" s="39" t="n"/>
      <c r="J76" s="39" t="n"/>
      <c r="K76" s="39" t="n"/>
      <c r="L76" s="13">
        <f>IF(OR(A76="",E76="",F76=""),"",N(E76)+N(G76)+N(H76)-F76)</f>
        <v/>
      </c>
      <c r="M76" s="25">
        <f>IF(OR(A76="",COUNT('My sales to bottles'!$B$8:$B$47)=0),"",IFERROR(INDEX('My sales to bottles'!$C$48:$AF$48,MATCH(A76&amp;" | "&amp;B76,'My sales to bottles'!$C$6:$AF$6,0)),0))</f>
        <v/>
      </c>
      <c r="N76" s="25">
        <f>IF(OR(L76="",M76=""),"",L76-M76-N(I76)-N(J76)-N(K76))</f>
        <v/>
      </c>
      <c r="O76" s="14">
        <f>IF(N76="","",N76*C76)</f>
        <v/>
      </c>
      <c r="P76" s="26">
        <f>IF(OR(N76="",N(L76)&lt;=0),"",N76/L76)</f>
        <v/>
      </c>
      <c r="Q76" s="25">
        <f>IF(A76="","",IF(COUNTIFS($A$4:$A$153,A76,$B$4:$B$153,B76)&gt;1,"Listed twice",IF(D76=0,"No match",IF(L76="","Count missing",IF(N76="","",IF(AND(ABS(N76)&gt;=MAX(N($Q$1),0.01),ABS(N76)&gt;=N($O$1)*MAX(L76,0)),IF(N76&gt;0,"Large","Negative"),"Small"))))))</f>
        <v/>
      </c>
      <c r="R76" s="14">
        <f>IF(L76="","",(L76-N(I76)-N(J76))*C76)</f>
        <v/>
      </c>
    </row>
    <row r="77">
      <c r="A77" s="28" t="n"/>
      <c r="B77" s="28" t="n"/>
      <c r="C77" s="29" t="n"/>
      <c r="D77" s="9">
        <f>IF(A77="","",COUNTIFS('My count'!$D$4:$D$153,A77,'My count'!$E$4:$E$153,B77))</f>
        <v/>
      </c>
      <c r="E77" s="39" t="n"/>
      <c r="F77" s="13">
        <f>IF(A77="","",IF(D77=0,0,IF(COUNTIFS('My count'!$D$4:$D$153,A77,'My count'!$E$4:$E$153,B77,'My count'!$J$4:$J$153,"&gt;=0")&lt;D77,"",SUMIFS('My count'!$J$4:$J$153,'My count'!$D$4:$D$153,A77,'My count'!$E$4:$E$153,B77))))</f>
        <v/>
      </c>
      <c r="G77" s="39" t="n"/>
      <c r="H77" s="39" t="n"/>
      <c r="I77" s="39" t="n"/>
      <c r="J77" s="39" t="n"/>
      <c r="K77" s="39" t="n"/>
      <c r="L77" s="13">
        <f>IF(OR(A77="",E77="",F77=""),"",N(E77)+N(G77)+N(H77)-F77)</f>
        <v/>
      </c>
      <c r="M77" s="25">
        <f>IF(OR(A77="",COUNT('My sales to bottles'!$B$8:$B$47)=0),"",IFERROR(INDEX('My sales to bottles'!$C$48:$AF$48,MATCH(A77&amp;" | "&amp;B77,'My sales to bottles'!$C$6:$AF$6,0)),0))</f>
        <v/>
      </c>
      <c r="N77" s="25">
        <f>IF(OR(L77="",M77=""),"",L77-M77-N(I77)-N(J77)-N(K77))</f>
        <v/>
      </c>
      <c r="O77" s="14">
        <f>IF(N77="","",N77*C77)</f>
        <v/>
      </c>
      <c r="P77" s="26">
        <f>IF(OR(N77="",N(L77)&lt;=0),"",N77/L77)</f>
        <v/>
      </c>
      <c r="Q77" s="25">
        <f>IF(A77="","",IF(COUNTIFS($A$4:$A$153,A77,$B$4:$B$153,B77)&gt;1,"Listed twice",IF(D77=0,"No match",IF(L77="","Count missing",IF(N77="","",IF(AND(ABS(N77)&gt;=MAX(N($Q$1),0.01),ABS(N77)&gt;=N($O$1)*MAX(L77,0)),IF(N77&gt;0,"Large","Negative"),"Small"))))))</f>
        <v/>
      </c>
      <c r="R77" s="14">
        <f>IF(L77="","",(L77-N(I77)-N(J77))*C77)</f>
        <v/>
      </c>
    </row>
    <row r="78">
      <c r="A78" s="28" t="n"/>
      <c r="B78" s="28" t="n"/>
      <c r="C78" s="29" t="n"/>
      <c r="D78" s="9">
        <f>IF(A78="","",COUNTIFS('My count'!$D$4:$D$153,A78,'My count'!$E$4:$E$153,B78))</f>
        <v/>
      </c>
      <c r="E78" s="39" t="n"/>
      <c r="F78" s="13">
        <f>IF(A78="","",IF(D78=0,0,IF(COUNTIFS('My count'!$D$4:$D$153,A78,'My count'!$E$4:$E$153,B78,'My count'!$J$4:$J$153,"&gt;=0")&lt;D78,"",SUMIFS('My count'!$J$4:$J$153,'My count'!$D$4:$D$153,A78,'My count'!$E$4:$E$153,B78))))</f>
        <v/>
      </c>
      <c r="G78" s="39" t="n"/>
      <c r="H78" s="39" t="n"/>
      <c r="I78" s="39" t="n"/>
      <c r="J78" s="39" t="n"/>
      <c r="K78" s="39" t="n"/>
      <c r="L78" s="13">
        <f>IF(OR(A78="",E78="",F78=""),"",N(E78)+N(G78)+N(H78)-F78)</f>
        <v/>
      </c>
      <c r="M78" s="25">
        <f>IF(OR(A78="",COUNT('My sales to bottles'!$B$8:$B$47)=0),"",IFERROR(INDEX('My sales to bottles'!$C$48:$AF$48,MATCH(A78&amp;" | "&amp;B78,'My sales to bottles'!$C$6:$AF$6,0)),0))</f>
        <v/>
      </c>
      <c r="N78" s="25">
        <f>IF(OR(L78="",M78=""),"",L78-M78-N(I78)-N(J78)-N(K78))</f>
        <v/>
      </c>
      <c r="O78" s="14">
        <f>IF(N78="","",N78*C78)</f>
        <v/>
      </c>
      <c r="P78" s="26">
        <f>IF(OR(N78="",N(L78)&lt;=0),"",N78/L78)</f>
        <v/>
      </c>
      <c r="Q78" s="25">
        <f>IF(A78="","",IF(COUNTIFS($A$4:$A$153,A78,$B$4:$B$153,B78)&gt;1,"Listed twice",IF(D78=0,"No match",IF(L78="","Count missing",IF(N78="","",IF(AND(ABS(N78)&gt;=MAX(N($Q$1),0.01),ABS(N78)&gt;=N($O$1)*MAX(L78,0)),IF(N78&gt;0,"Large","Negative"),"Small"))))))</f>
        <v/>
      </c>
      <c r="R78" s="14">
        <f>IF(L78="","",(L78-N(I78)-N(J78))*C78)</f>
        <v/>
      </c>
    </row>
    <row r="79">
      <c r="A79" s="28" t="n"/>
      <c r="B79" s="28" t="n"/>
      <c r="C79" s="29" t="n"/>
      <c r="D79" s="9">
        <f>IF(A79="","",COUNTIFS('My count'!$D$4:$D$153,A79,'My count'!$E$4:$E$153,B79))</f>
        <v/>
      </c>
      <c r="E79" s="39" t="n"/>
      <c r="F79" s="13">
        <f>IF(A79="","",IF(D79=0,0,IF(COUNTIFS('My count'!$D$4:$D$153,A79,'My count'!$E$4:$E$153,B79,'My count'!$J$4:$J$153,"&gt;=0")&lt;D79,"",SUMIFS('My count'!$J$4:$J$153,'My count'!$D$4:$D$153,A79,'My count'!$E$4:$E$153,B79))))</f>
        <v/>
      </c>
      <c r="G79" s="39" t="n"/>
      <c r="H79" s="39" t="n"/>
      <c r="I79" s="39" t="n"/>
      <c r="J79" s="39" t="n"/>
      <c r="K79" s="39" t="n"/>
      <c r="L79" s="13">
        <f>IF(OR(A79="",E79="",F79=""),"",N(E79)+N(G79)+N(H79)-F79)</f>
        <v/>
      </c>
      <c r="M79" s="25">
        <f>IF(OR(A79="",COUNT('My sales to bottles'!$B$8:$B$47)=0),"",IFERROR(INDEX('My sales to bottles'!$C$48:$AF$48,MATCH(A79&amp;" | "&amp;B79,'My sales to bottles'!$C$6:$AF$6,0)),0))</f>
        <v/>
      </c>
      <c r="N79" s="25">
        <f>IF(OR(L79="",M79=""),"",L79-M79-N(I79)-N(J79)-N(K79))</f>
        <v/>
      </c>
      <c r="O79" s="14">
        <f>IF(N79="","",N79*C79)</f>
        <v/>
      </c>
      <c r="P79" s="26">
        <f>IF(OR(N79="",N(L79)&lt;=0),"",N79/L79)</f>
        <v/>
      </c>
      <c r="Q79" s="25">
        <f>IF(A79="","",IF(COUNTIFS($A$4:$A$153,A79,$B$4:$B$153,B79)&gt;1,"Listed twice",IF(D79=0,"No match",IF(L79="","Count missing",IF(N79="","",IF(AND(ABS(N79)&gt;=MAX(N($Q$1),0.01),ABS(N79)&gt;=N($O$1)*MAX(L79,0)),IF(N79&gt;0,"Large","Negative"),"Small"))))))</f>
        <v/>
      </c>
      <c r="R79" s="14">
        <f>IF(L79="","",(L79-N(I79)-N(J79))*C79)</f>
        <v/>
      </c>
    </row>
    <row r="80">
      <c r="A80" s="28" t="n"/>
      <c r="B80" s="28" t="n"/>
      <c r="C80" s="29" t="n"/>
      <c r="D80" s="9">
        <f>IF(A80="","",COUNTIFS('My count'!$D$4:$D$153,A80,'My count'!$E$4:$E$153,B80))</f>
        <v/>
      </c>
      <c r="E80" s="39" t="n"/>
      <c r="F80" s="13">
        <f>IF(A80="","",IF(D80=0,0,IF(COUNTIFS('My count'!$D$4:$D$153,A80,'My count'!$E$4:$E$153,B80,'My count'!$J$4:$J$153,"&gt;=0")&lt;D80,"",SUMIFS('My count'!$J$4:$J$153,'My count'!$D$4:$D$153,A80,'My count'!$E$4:$E$153,B80))))</f>
        <v/>
      </c>
      <c r="G80" s="39" t="n"/>
      <c r="H80" s="39" t="n"/>
      <c r="I80" s="39" t="n"/>
      <c r="J80" s="39" t="n"/>
      <c r="K80" s="39" t="n"/>
      <c r="L80" s="13">
        <f>IF(OR(A80="",E80="",F80=""),"",N(E80)+N(G80)+N(H80)-F80)</f>
        <v/>
      </c>
      <c r="M80" s="25">
        <f>IF(OR(A80="",COUNT('My sales to bottles'!$B$8:$B$47)=0),"",IFERROR(INDEX('My sales to bottles'!$C$48:$AF$48,MATCH(A80&amp;" | "&amp;B80,'My sales to bottles'!$C$6:$AF$6,0)),0))</f>
        <v/>
      </c>
      <c r="N80" s="25">
        <f>IF(OR(L80="",M80=""),"",L80-M80-N(I80)-N(J80)-N(K80))</f>
        <v/>
      </c>
      <c r="O80" s="14">
        <f>IF(N80="","",N80*C80)</f>
        <v/>
      </c>
      <c r="P80" s="26">
        <f>IF(OR(N80="",N(L80)&lt;=0),"",N80/L80)</f>
        <v/>
      </c>
      <c r="Q80" s="25">
        <f>IF(A80="","",IF(COUNTIFS($A$4:$A$153,A80,$B$4:$B$153,B80)&gt;1,"Listed twice",IF(D80=0,"No match",IF(L80="","Count missing",IF(N80="","",IF(AND(ABS(N80)&gt;=MAX(N($Q$1),0.01),ABS(N80)&gt;=N($O$1)*MAX(L80,0)),IF(N80&gt;0,"Large","Negative"),"Small"))))))</f>
        <v/>
      </c>
      <c r="R80" s="14">
        <f>IF(L80="","",(L80-N(I80)-N(J80))*C80)</f>
        <v/>
      </c>
    </row>
    <row r="81">
      <c r="A81" s="28" t="n"/>
      <c r="B81" s="28" t="n"/>
      <c r="C81" s="29" t="n"/>
      <c r="D81" s="9">
        <f>IF(A81="","",COUNTIFS('My count'!$D$4:$D$153,A81,'My count'!$E$4:$E$153,B81))</f>
        <v/>
      </c>
      <c r="E81" s="39" t="n"/>
      <c r="F81" s="13">
        <f>IF(A81="","",IF(D81=0,0,IF(COUNTIFS('My count'!$D$4:$D$153,A81,'My count'!$E$4:$E$153,B81,'My count'!$J$4:$J$153,"&gt;=0")&lt;D81,"",SUMIFS('My count'!$J$4:$J$153,'My count'!$D$4:$D$153,A81,'My count'!$E$4:$E$153,B81))))</f>
        <v/>
      </c>
      <c r="G81" s="39" t="n"/>
      <c r="H81" s="39" t="n"/>
      <c r="I81" s="39" t="n"/>
      <c r="J81" s="39" t="n"/>
      <c r="K81" s="39" t="n"/>
      <c r="L81" s="13">
        <f>IF(OR(A81="",E81="",F81=""),"",N(E81)+N(G81)+N(H81)-F81)</f>
        <v/>
      </c>
      <c r="M81" s="25">
        <f>IF(OR(A81="",COUNT('My sales to bottles'!$B$8:$B$47)=0),"",IFERROR(INDEX('My sales to bottles'!$C$48:$AF$48,MATCH(A81&amp;" | "&amp;B81,'My sales to bottles'!$C$6:$AF$6,0)),0))</f>
        <v/>
      </c>
      <c r="N81" s="25">
        <f>IF(OR(L81="",M81=""),"",L81-M81-N(I81)-N(J81)-N(K81))</f>
        <v/>
      </c>
      <c r="O81" s="14">
        <f>IF(N81="","",N81*C81)</f>
        <v/>
      </c>
      <c r="P81" s="26">
        <f>IF(OR(N81="",N(L81)&lt;=0),"",N81/L81)</f>
        <v/>
      </c>
      <c r="Q81" s="25">
        <f>IF(A81="","",IF(COUNTIFS($A$4:$A$153,A81,$B$4:$B$153,B81)&gt;1,"Listed twice",IF(D81=0,"No match",IF(L81="","Count missing",IF(N81="","",IF(AND(ABS(N81)&gt;=MAX(N($Q$1),0.01),ABS(N81)&gt;=N($O$1)*MAX(L81,0)),IF(N81&gt;0,"Large","Negative"),"Small"))))))</f>
        <v/>
      </c>
      <c r="R81" s="14">
        <f>IF(L81="","",(L81-N(I81)-N(J81))*C81)</f>
        <v/>
      </c>
    </row>
    <row r="82">
      <c r="A82" s="28" t="n"/>
      <c r="B82" s="28" t="n"/>
      <c r="C82" s="29" t="n"/>
      <c r="D82" s="9">
        <f>IF(A82="","",COUNTIFS('My count'!$D$4:$D$153,A82,'My count'!$E$4:$E$153,B82))</f>
        <v/>
      </c>
      <c r="E82" s="39" t="n"/>
      <c r="F82" s="13">
        <f>IF(A82="","",IF(D82=0,0,IF(COUNTIFS('My count'!$D$4:$D$153,A82,'My count'!$E$4:$E$153,B82,'My count'!$J$4:$J$153,"&gt;=0")&lt;D82,"",SUMIFS('My count'!$J$4:$J$153,'My count'!$D$4:$D$153,A82,'My count'!$E$4:$E$153,B82))))</f>
        <v/>
      </c>
      <c r="G82" s="39" t="n"/>
      <c r="H82" s="39" t="n"/>
      <c r="I82" s="39" t="n"/>
      <c r="J82" s="39" t="n"/>
      <c r="K82" s="39" t="n"/>
      <c r="L82" s="13">
        <f>IF(OR(A82="",E82="",F82=""),"",N(E82)+N(G82)+N(H82)-F82)</f>
        <v/>
      </c>
      <c r="M82" s="25">
        <f>IF(OR(A82="",COUNT('My sales to bottles'!$B$8:$B$47)=0),"",IFERROR(INDEX('My sales to bottles'!$C$48:$AF$48,MATCH(A82&amp;" | "&amp;B82,'My sales to bottles'!$C$6:$AF$6,0)),0))</f>
        <v/>
      </c>
      <c r="N82" s="25">
        <f>IF(OR(L82="",M82=""),"",L82-M82-N(I82)-N(J82)-N(K82))</f>
        <v/>
      </c>
      <c r="O82" s="14">
        <f>IF(N82="","",N82*C82)</f>
        <v/>
      </c>
      <c r="P82" s="26">
        <f>IF(OR(N82="",N(L82)&lt;=0),"",N82/L82)</f>
        <v/>
      </c>
      <c r="Q82" s="25">
        <f>IF(A82="","",IF(COUNTIFS($A$4:$A$153,A82,$B$4:$B$153,B82)&gt;1,"Listed twice",IF(D82=0,"No match",IF(L82="","Count missing",IF(N82="","",IF(AND(ABS(N82)&gt;=MAX(N($Q$1),0.01),ABS(N82)&gt;=N($O$1)*MAX(L82,0)),IF(N82&gt;0,"Large","Negative"),"Small"))))))</f>
        <v/>
      </c>
      <c r="R82" s="14">
        <f>IF(L82="","",(L82-N(I82)-N(J82))*C82)</f>
        <v/>
      </c>
    </row>
    <row r="83">
      <c r="A83" s="28" t="n"/>
      <c r="B83" s="28" t="n"/>
      <c r="C83" s="29" t="n"/>
      <c r="D83" s="9">
        <f>IF(A83="","",COUNTIFS('My count'!$D$4:$D$153,A83,'My count'!$E$4:$E$153,B83))</f>
        <v/>
      </c>
      <c r="E83" s="39" t="n"/>
      <c r="F83" s="13">
        <f>IF(A83="","",IF(D83=0,0,IF(COUNTIFS('My count'!$D$4:$D$153,A83,'My count'!$E$4:$E$153,B83,'My count'!$J$4:$J$153,"&gt;=0")&lt;D83,"",SUMIFS('My count'!$J$4:$J$153,'My count'!$D$4:$D$153,A83,'My count'!$E$4:$E$153,B83))))</f>
        <v/>
      </c>
      <c r="G83" s="39" t="n"/>
      <c r="H83" s="39" t="n"/>
      <c r="I83" s="39" t="n"/>
      <c r="J83" s="39" t="n"/>
      <c r="K83" s="39" t="n"/>
      <c r="L83" s="13">
        <f>IF(OR(A83="",E83="",F83=""),"",N(E83)+N(G83)+N(H83)-F83)</f>
        <v/>
      </c>
      <c r="M83" s="25">
        <f>IF(OR(A83="",COUNT('My sales to bottles'!$B$8:$B$47)=0),"",IFERROR(INDEX('My sales to bottles'!$C$48:$AF$48,MATCH(A83&amp;" | "&amp;B83,'My sales to bottles'!$C$6:$AF$6,0)),0))</f>
        <v/>
      </c>
      <c r="N83" s="25">
        <f>IF(OR(L83="",M83=""),"",L83-M83-N(I83)-N(J83)-N(K83))</f>
        <v/>
      </c>
      <c r="O83" s="14">
        <f>IF(N83="","",N83*C83)</f>
        <v/>
      </c>
      <c r="P83" s="26">
        <f>IF(OR(N83="",N(L83)&lt;=0),"",N83/L83)</f>
        <v/>
      </c>
      <c r="Q83" s="25">
        <f>IF(A83="","",IF(COUNTIFS($A$4:$A$153,A83,$B$4:$B$153,B83)&gt;1,"Listed twice",IF(D83=0,"No match",IF(L83="","Count missing",IF(N83="","",IF(AND(ABS(N83)&gt;=MAX(N($Q$1),0.01),ABS(N83)&gt;=N($O$1)*MAX(L83,0)),IF(N83&gt;0,"Large","Negative"),"Small"))))))</f>
        <v/>
      </c>
      <c r="R83" s="14">
        <f>IF(L83="","",(L83-N(I83)-N(J83))*C83)</f>
        <v/>
      </c>
    </row>
    <row r="84">
      <c r="A84" s="28" t="n"/>
      <c r="B84" s="28" t="n"/>
      <c r="C84" s="29" t="n"/>
      <c r="D84" s="9">
        <f>IF(A84="","",COUNTIFS('My count'!$D$4:$D$153,A84,'My count'!$E$4:$E$153,B84))</f>
        <v/>
      </c>
      <c r="E84" s="39" t="n"/>
      <c r="F84" s="13">
        <f>IF(A84="","",IF(D84=0,0,IF(COUNTIFS('My count'!$D$4:$D$153,A84,'My count'!$E$4:$E$153,B84,'My count'!$J$4:$J$153,"&gt;=0")&lt;D84,"",SUMIFS('My count'!$J$4:$J$153,'My count'!$D$4:$D$153,A84,'My count'!$E$4:$E$153,B84))))</f>
        <v/>
      </c>
      <c r="G84" s="39" t="n"/>
      <c r="H84" s="39" t="n"/>
      <c r="I84" s="39" t="n"/>
      <c r="J84" s="39" t="n"/>
      <c r="K84" s="39" t="n"/>
      <c r="L84" s="13">
        <f>IF(OR(A84="",E84="",F84=""),"",N(E84)+N(G84)+N(H84)-F84)</f>
        <v/>
      </c>
      <c r="M84" s="25">
        <f>IF(OR(A84="",COUNT('My sales to bottles'!$B$8:$B$47)=0),"",IFERROR(INDEX('My sales to bottles'!$C$48:$AF$48,MATCH(A84&amp;" | "&amp;B84,'My sales to bottles'!$C$6:$AF$6,0)),0))</f>
        <v/>
      </c>
      <c r="N84" s="25">
        <f>IF(OR(L84="",M84=""),"",L84-M84-N(I84)-N(J84)-N(K84))</f>
        <v/>
      </c>
      <c r="O84" s="14">
        <f>IF(N84="","",N84*C84)</f>
        <v/>
      </c>
      <c r="P84" s="26">
        <f>IF(OR(N84="",N(L84)&lt;=0),"",N84/L84)</f>
        <v/>
      </c>
      <c r="Q84" s="25">
        <f>IF(A84="","",IF(COUNTIFS($A$4:$A$153,A84,$B$4:$B$153,B84)&gt;1,"Listed twice",IF(D84=0,"No match",IF(L84="","Count missing",IF(N84="","",IF(AND(ABS(N84)&gt;=MAX(N($Q$1),0.01),ABS(N84)&gt;=N($O$1)*MAX(L84,0)),IF(N84&gt;0,"Large","Negative"),"Small"))))))</f>
        <v/>
      </c>
      <c r="R84" s="14">
        <f>IF(L84="","",(L84-N(I84)-N(J84))*C84)</f>
        <v/>
      </c>
    </row>
    <row r="85">
      <c r="A85" s="28" t="n"/>
      <c r="B85" s="28" t="n"/>
      <c r="C85" s="29" t="n"/>
      <c r="D85" s="9">
        <f>IF(A85="","",COUNTIFS('My count'!$D$4:$D$153,A85,'My count'!$E$4:$E$153,B85))</f>
        <v/>
      </c>
      <c r="E85" s="39" t="n"/>
      <c r="F85" s="13">
        <f>IF(A85="","",IF(D85=0,0,IF(COUNTIFS('My count'!$D$4:$D$153,A85,'My count'!$E$4:$E$153,B85,'My count'!$J$4:$J$153,"&gt;=0")&lt;D85,"",SUMIFS('My count'!$J$4:$J$153,'My count'!$D$4:$D$153,A85,'My count'!$E$4:$E$153,B85))))</f>
        <v/>
      </c>
      <c r="G85" s="39" t="n"/>
      <c r="H85" s="39" t="n"/>
      <c r="I85" s="39" t="n"/>
      <c r="J85" s="39" t="n"/>
      <c r="K85" s="39" t="n"/>
      <c r="L85" s="13">
        <f>IF(OR(A85="",E85="",F85=""),"",N(E85)+N(G85)+N(H85)-F85)</f>
        <v/>
      </c>
      <c r="M85" s="25">
        <f>IF(OR(A85="",COUNT('My sales to bottles'!$B$8:$B$47)=0),"",IFERROR(INDEX('My sales to bottles'!$C$48:$AF$48,MATCH(A85&amp;" | "&amp;B85,'My sales to bottles'!$C$6:$AF$6,0)),0))</f>
        <v/>
      </c>
      <c r="N85" s="25">
        <f>IF(OR(L85="",M85=""),"",L85-M85-N(I85)-N(J85)-N(K85))</f>
        <v/>
      </c>
      <c r="O85" s="14">
        <f>IF(N85="","",N85*C85)</f>
        <v/>
      </c>
      <c r="P85" s="26">
        <f>IF(OR(N85="",N(L85)&lt;=0),"",N85/L85)</f>
        <v/>
      </c>
      <c r="Q85" s="25">
        <f>IF(A85="","",IF(COUNTIFS($A$4:$A$153,A85,$B$4:$B$153,B85)&gt;1,"Listed twice",IF(D85=0,"No match",IF(L85="","Count missing",IF(N85="","",IF(AND(ABS(N85)&gt;=MAX(N($Q$1),0.01),ABS(N85)&gt;=N($O$1)*MAX(L85,0)),IF(N85&gt;0,"Large","Negative"),"Small"))))))</f>
        <v/>
      </c>
      <c r="R85" s="14">
        <f>IF(L85="","",(L85-N(I85)-N(J85))*C85)</f>
        <v/>
      </c>
    </row>
    <row r="86">
      <c r="A86" s="28" t="n"/>
      <c r="B86" s="28" t="n"/>
      <c r="C86" s="29" t="n"/>
      <c r="D86" s="9">
        <f>IF(A86="","",COUNTIFS('My count'!$D$4:$D$153,A86,'My count'!$E$4:$E$153,B86))</f>
        <v/>
      </c>
      <c r="E86" s="39" t="n"/>
      <c r="F86" s="13">
        <f>IF(A86="","",IF(D86=0,0,IF(COUNTIFS('My count'!$D$4:$D$153,A86,'My count'!$E$4:$E$153,B86,'My count'!$J$4:$J$153,"&gt;=0")&lt;D86,"",SUMIFS('My count'!$J$4:$J$153,'My count'!$D$4:$D$153,A86,'My count'!$E$4:$E$153,B86))))</f>
        <v/>
      </c>
      <c r="G86" s="39" t="n"/>
      <c r="H86" s="39" t="n"/>
      <c r="I86" s="39" t="n"/>
      <c r="J86" s="39" t="n"/>
      <c r="K86" s="39" t="n"/>
      <c r="L86" s="13">
        <f>IF(OR(A86="",E86="",F86=""),"",N(E86)+N(G86)+N(H86)-F86)</f>
        <v/>
      </c>
      <c r="M86" s="25">
        <f>IF(OR(A86="",COUNT('My sales to bottles'!$B$8:$B$47)=0),"",IFERROR(INDEX('My sales to bottles'!$C$48:$AF$48,MATCH(A86&amp;" | "&amp;B86,'My sales to bottles'!$C$6:$AF$6,0)),0))</f>
        <v/>
      </c>
      <c r="N86" s="25">
        <f>IF(OR(L86="",M86=""),"",L86-M86-N(I86)-N(J86)-N(K86))</f>
        <v/>
      </c>
      <c r="O86" s="14">
        <f>IF(N86="","",N86*C86)</f>
        <v/>
      </c>
      <c r="P86" s="26">
        <f>IF(OR(N86="",N(L86)&lt;=0),"",N86/L86)</f>
        <v/>
      </c>
      <c r="Q86" s="25">
        <f>IF(A86="","",IF(COUNTIFS($A$4:$A$153,A86,$B$4:$B$153,B86)&gt;1,"Listed twice",IF(D86=0,"No match",IF(L86="","Count missing",IF(N86="","",IF(AND(ABS(N86)&gt;=MAX(N($Q$1),0.01),ABS(N86)&gt;=N($O$1)*MAX(L86,0)),IF(N86&gt;0,"Large","Negative"),"Small"))))))</f>
        <v/>
      </c>
      <c r="R86" s="14">
        <f>IF(L86="","",(L86-N(I86)-N(J86))*C86)</f>
        <v/>
      </c>
    </row>
    <row r="87">
      <c r="A87" s="28" t="n"/>
      <c r="B87" s="28" t="n"/>
      <c r="C87" s="29" t="n"/>
      <c r="D87" s="9">
        <f>IF(A87="","",COUNTIFS('My count'!$D$4:$D$153,A87,'My count'!$E$4:$E$153,B87))</f>
        <v/>
      </c>
      <c r="E87" s="39" t="n"/>
      <c r="F87" s="13">
        <f>IF(A87="","",IF(D87=0,0,IF(COUNTIFS('My count'!$D$4:$D$153,A87,'My count'!$E$4:$E$153,B87,'My count'!$J$4:$J$153,"&gt;=0")&lt;D87,"",SUMIFS('My count'!$J$4:$J$153,'My count'!$D$4:$D$153,A87,'My count'!$E$4:$E$153,B87))))</f>
        <v/>
      </c>
      <c r="G87" s="39" t="n"/>
      <c r="H87" s="39" t="n"/>
      <c r="I87" s="39" t="n"/>
      <c r="J87" s="39" t="n"/>
      <c r="K87" s="39" t="n"/>
      <c r="L87" s="13">
        <f>IF(OR(A87="",E87="",F87=""),"",N(E87)+N(G87)+N(H87)-F87)</f>
        <v/>
      </c>
      <c r="M87" s="25">
        <f>IF(OR(A87="",COUNT('My sales to bottles'!$B$8:$B$47)=0),"",IFERROR(INDEX('My sales to bottles'!$C$48:$AF$48,MATCH(A87&amp;" | "&amp;B87,'My sales to bottles'!$C$6:$AF$6,0)),0))</f>
        <v/>
      </c>
      <c r="N87" s="25">
        <f>IF(OR(L87="",M87=""),"",L87-M87-N(I87)-N(J87)-N(K87))</f>
        <v/>
      </c>
      <c r="O87" s="14">
        <f>IF(N87="","",N87*C87)</f>
        <v/>
      </c>
      <c r="P87" s="26">
        <f>IF(OR(N87="",N(L87)&lt;=0),"",N87/L87)</f>
        <v/>
      </c>
      <c r="Q87" s="25">
        <f>IF(A87="","",IF(COUNTIFS($A$4:$A$153,A87,$B$4:$B$153,B87)&gt;1,"Listed twice",IF(D87=0,"No match",IF(L87="","Count missing",IF(N87="","",IF(AND(ABS(N87)&gt;=MAX(N($Q$1),0.01),ABS(N87)&gt;=N($O$1)*MAX(L87,0)),IF(N87&gt;0,"Large","Negative"),"Small"))))))</f>
        <v/>
      </c>
      <c r="R87" s="14">
        <f>IF(L87="","",(L87-N(I87)-N(J87))*C87)</f>
        <v/>
      </c>
    </row>
    <row r="88">
      <c r="A88" s="28" t="n"/>
      <c r="B88" s="28" t="n"/>
      <c r="C88" s="29" t="n"/>
      <c r="D88" s="9">
        <f>IF(A88="","",COUNTIFS('My count'!$D$4:$D$153,A88,'My count'!$E$4:$E$153,B88))</f>
        <v/>
      </c>
      <c r="E88" s="39" t="n"/>
      <c r="F88" s="13">
        <f>IF(A88="","",IF(D88=0,0,IF(COUNTIFS('My count'!$D$4:$D$153,A88,'My count'!$E$4:$E$153,B88,'My count'!$J$4:$J$153,"&gt;=0")&lt;D88,"",SUMIFS('My count'!$J$4:$J$153,'My count'!$D$4:$D$153,A88,'My count'!$E$4:$E$153,B88))))</f>
        <v/>
      </c>
      <c r="G88" s="39" t="n"/>
      <c r="H88" s="39" t="n"/>
      <c r="I88" s="39" t="n"/>
      <c r="J88" s="39" t="n"/>
      <c r="K88" s="39" t="n"/>
      <c r="L88" s="13">
        <f>IF(OR(A88="",E88="",F88=""),"",N(E88)+N(G88)+N(H88)-F88)</f>
        <v/>
      </c>
      <c r="M88" s="25">
        <f>IF(OR(A88="",COUNT('My sales to bottles'!$B$8:$B$47)=0),"",IFERROR(INDEX('My sales to bottles'!$C$48:$AF$48,MATCH(A88&amp;" | "&amp;B88,'My sales to bottles'!$C$6:$AF$6,0)),0))</f>
        <v/>
      </c>
      <c r="N88" s="25">
        <f>IF(OR(L88="",M88=""),"",L88-M88-N(I88)-N(J88)-N(K88))</f>
        <v/>
      </c>
      <c r="O88" s="14">
        <f>IF(N88="","",N88*C88)</f>
        <v/>
      </c>
      <c r="P88" s="26">
        <f>IF(OR(N88="",N(L88)&lt;=0),"",N88/L88)</f>
        <v/>
      </c>
      <c r="Q88" s="25">
        <f>IF(A88="","",IF(COUNTIFS($A$4:$A$153,A88,$B$4:$B$153,B88)&gt;1,"Listed twice",IF(D88=0,"No match",IF(L88="","Count missing",IF(N88="","",IF(AND(ABS(N88)&gt;=MAX(N($Q$1),0.01),ABS(N88)&gt;=N($O$1)*MAX(L88,0)),IF(N88&gt;0,"Large","Negative"),"Small"))))))</f>
        <v/>
      </c>
      <c r="R88" s="14">
        <f>IF(L88="","",(L88-N(I88)-N(J88))*C88)</f>
        <v/>
      </c>
    </row>
    <row r="89">
      <c r="A89" s="28" t="n"/>
      <c r="B89" s="28" t="n"/>
      <c r="C89" s="29" t="n"/>
      <c r="D89" s="9">
        <f>IF(A89="","",COUNTIFS('My count'!$D$4:$D$153,A89,'My count'!$E$4:$E$153,B89))</f>
        <v/>
      </c>
      <c r="E89" s="39" t="n"/>
      <c r="F89" s="13">
        <f>IF(A89="","",IF(D89=0,0,IF(COUNTIFS('My count'!$D$4:$D$153,A89,'My count'!$E$4:$E$153,B89,'My count'!$J$4:$J$153,"&gt;=0")&lt;D89,"",SUMIFS('My count'!$J$4:$J$153,'My count'!$D$4:$D$153,A89,'My count'!$E$4:$E$153,B89))))</f>
        <v/>
      </c>
      <c r="G89" s="39" t="n"/>
      <c r="H89" s="39" t="n"/>
      <c r="I89" s="39" t="n"/>
      <c r="J89" s="39" t="n"/>
      <c r="K89" s="39" t="n"/>
      <c r="L89" s="13">
        <f>IF(OR(A89="",E89="",F89=""),"",N(E89)+N(G89)+N(H89)-F89)</f>
        <v/>
      </c>
      <c r="M89" s="25">
        <f>IF(OR(A89="",COUNT('My sales to bottles'!$B$8:$B$47)=0),"",IFERROR(INDEX('My sales to bottles'!$C$48:$AF$48,MATCH(A89&amp;" | "&amp;B89,'My sales to bottles'!$C$6:$AF$6,0)),0))</f>
        <v/>
      </c>
      <c r="N89" s="25">
        <f>IF(OR(L89="",M89=""),"",L89-M89-N(I89)-N(J89)-N(K89))</f>
        <v/>
      </c>
      <c r="O89" s="14">
        <f>IF(N89="","",N89*C89)</f>
        <v/>
      </c>
      <c r="P89" s="26">
        <f>IF(OR(N89="",N(L89)&lt;=0),"",N89/L89)</f>
        <v/>
      </c>
      <c r="Q89" s="25">
        <f>IF(A89="","",IF(COUNTIFS($A$4:$A$153,A89,$B$4:$B$153,B89)&gt;1,"Listed twice",IF(D89=0,"No match",IF(L89="","Count missing",IF(N89="","",IF(AND(ABS(N89)&gt;=MAX(N($Q$1),0.01),ABS(N89)&gt;=N($O$1)*MAX(L89,0)),IF(N89&gt;0,"Large","Negative"),"Small"))))))</f>
        <v/>
      </c>
      <c r="R89" s="14">
        <f>IF(L89="","",(L89-N(I89)-N(J89))*C89)</f>
        <v/>
      </c>
    </row>
    <row r="90">
      <c r="A90" s="28" t="n"/>
      <c r="B90" s="28" t="n"/>
      <c r="C90" s="29" t="n"/>
      <c r="D90" s="9">
        <f>IF(A90="","",COUNTIFS('My count'!$D$4:$D$153,A90,'My count'!$E$4:$E$153,B90))</f>
        <v/>
      </c>
      <c r="E90" s="39" t="n"/>
      <c r="F90" s="13">
        <f>IF(A90="","",IF(D90=0,0,IF(COUNTIFS('My count'!$D$4:$D$153,A90,'My count'!$E$4:$E$153,B90,'My count'!$J$4:$J$153,"&gt;=0")&lt;D90,"",SUMIFS('My count'!$J$4:$J$153,'My count'!$D$4:$D$153,A90,'My count'!$E$4:$E$153,B90))))</f>
        <v/>
      </c>
      <c r="G90" s="39" t="n"/>
      <c r="H90" s="39" t="n"/>
      <c r="I90" s="39" t="n"/>
      <c r="J90" s="39" t="n"/>
      <c r="K90" s="39" t="n"/>
      <c r="L90" s="13">
        <f>IF(OR(A90="",E90="",F90=""),"",N(E90)+N(G90)+N(H90)-F90)</f>
        <v/>
      </c>
      <c r="M90" s="25">
        <f>IF(OR(A90="",COUNT('My sales to bottles'!$B$8:$B$47)=0),"",IFERROR(INDEX('My sales to bottles'!$C$48:$AF$48,MATCH(A90&amp;" | "&amp;B90,'My sales to bottles'!$C$6:$AF$6,0)),0))</f>
        <v/>
      </c>
      <c r="N90" s="25">
        <f>IF(OR(L90="",M90=""),"",L90-M90-N(I90)-N(J90)-N(K90))</f>
        <v/>
      </c>
      <c r="O90" s="14">
        <f>IF(N90="","",N90*C90)</f>
        <v/>
      </c>
      <c r="P90" s="26">
        <f>IF(OR(N90="",N(L90)&lt;=0),"",N90/L90)</f>
        <v/>
      </c>
      <c r="Q90" s="25">
        <f>IF(A90="","",IF(COUNTIFS($A$4:$A$153,A90,$B$4:$B$153,B90)&gt;1,"Listed twice",IF(D90=0,"No match",IF(L90="","Count missing",IF(N90="","",IF(AND(ABS(N90)&gt;=MAX(N($Q$1),0.01),ABS(N90)&gt;=N($O$1)*MAX(L90,0)),IF(N90&gt;0,"Large","Negative"),"Small"))))))</f>
        <v/>
      </c>
      <c r="R90" s="14">
        <f>IF(L90="","",(L90-N(I90)-N(J90))*C90)</f>
        <v/>
      </c>
    </row>
    <row r="91">
      <c r="A91" s="28" t="n"/>
      <c r="B91" s="28" t="n"/>
      <c r="C91" s="29" t="n"/>
      <c r="D91" s="9">
        <f>IF(A91="","",COUNTIFS('My count'!$D$4:$D$153,A91,'My count'!$E$4:$E$153,B91))</f>
        <v/>
      </c>
      <c r="E91" s="39" t="n"/>
      <c r="F91" s="13">
        <f>IF(A91="","",IF(D91=0,0,IF(COUNTIFS('My count'!$D$4:$D$153,A91,'My count'!$E$4:$E$153,B91,'My count'!$J$4:$J$153,"&gt;=0")&lt;D91,"",SUMIFS('My count'!$J$4:$J$153,'My count'!$D$4:$D$153,A91,'My count'!$E$4:$E$153,B91))))</f>
        <v/>
      </c>
      <c r="G91" s="39" t="n"/>
      <c r="H91" s="39" t="n"/>
      <c r="I91" s="39" t="n"/>
      <c r="J91" s="39" t="n"/>
      <c r="K91" s="39" t="n"/>
      <c r="L91" s="13">
        <f>IF(OR(A91="",E91="",F91=""),"",N(E91)+N(G91)+N(H91)-F91)</f>
        <v/>
      </c>
      <c r="M91" s="25">
        <f>IF(OR(A91="",COUNT('My sales to bottles'!$B$8:$B$47)=0),"",IFERROR(INDEX('My sales to bottles'!$C$48:$AF$48,MATCH(A91&amp;" | "&amp;B91,'My sales to bottles'!$C$6:$AF$6,0)),0))</f>
        <v/>
      </c>
      <c r="N91" s="25">
        <f>IF(OR(L91="",M91=""),"",L91-M91-N(I91)-N(J91)-N(K91))</f>
        <v/>
      </c>
      <c r="O91" s="14">
        <f>IF(N91="","",N91*C91)</f>
        <v/>
      </c>
      <c r="P91" s="26">
        <f>IF(OR(N91="",N(L91)&lt;=0),"",N91/L91)</f>
        <v/>
      </c>
      <c r="Q91" s="25">
        <f>IF(A91="","",IF(COUNTIFS($A$4:$A$153,A91,$B$4:$B$153,B91)&gt;1,"Listed twice",IF(D91=0,"No match",IF(L91="","Count missing",IF(N91="","",IF(AND(ABS(N91)&gt;=MAX(N($Q$1),0.01),ABS(N91)&gt;=N($O$1)*MAX(L91,0)),IF(N91&gt;0,"Large","Negative"),"Small"))))))</f>
        <v/>
      </c>
      <c r="R91" s="14">
        <f>IF(L91="","",(L91-N(I91)-N(J91))*C91)</f>
        <v/>
      </c>
    </row>
    <row r="92">
      <c r="A92" s="28" t="n"/>
      <c r="B92" s="28" t="n"/>
      <c r="C92" s="29" t="n"/>
      <c r="D92" s="9">
        <f>IF(A92="","",COUNTIFS('My count'!$D$4:$D$153,A92,'My count'!$E$4:$E$153,B92))</f>
        <v/>
      </c>
      <c r="E92" s="39" t="n"/>
      <c r="F92" s="13">
        <f>IF(A92="","",IF(D92=0,0,IF(COUNTIFS('My count'!$D$4:$D$153,A92,'My count'!$E$4:$E$153,B92,'My count'!$J$4:$J$153,"&gt;=0")&lt;D92,"",SUMIFS('My count'!$J$4:$J$153,'My count'!$D$4:$D$153,A92,'My count'!$E$4:$E$153,B92))))</f>
        <v/>
      </c>
      <c r="G92" s="39" t="n"/>
      <c r="H92" s="39" t="n"/>
      <c r="I92" s="39" t="n"/>
      <c r="J92" s="39" t="n"/>
      <c r="K92" s="39" t="n"/>
      <c r="L92" s="13">
        <f>IF(OR(A92="",E92="",F92=""),"",N(E92)+N(G92)+N(H92)-F92)</f>
        <v/>
      </c>
      <c r="M92" s="25">
        <f>IF(OR(A92="",COUNT('My sales to bottles'!$B$8:$B$47)=0),"",IFERROR(INDEX('My sales to bottles'!$C$48:$AF$48,MATCH(A92&amp;" | "&amp;B92,'My sales to bottles'!$C$6:$AF$6,0)),0))</f>
        <v/>
      </c>
      <c r="N92" s="25">
        <f>IF(OR(L92="",M92=""),"",L92-M92-N(I92)-N(J92)-N(K92))</f>
        <v/>
      </c>
      <c r="O92" s="14">
        <f>IF(N92="","",N92*C92)</f>
        <v/>
      </c>
      <c r="P92" s="26">
        <f>IF(OR(N92="",N(L92)&lt;=0),"",N92/L92)</f>
        <v/>
      </c>
      <c r="Q92" s="25">
        <f>IF(A92="","",IF(COUNTIFS($A$4:$A$153,A92,$B$4:$B$153,B92)&gt;1,"Listed twice",IF(D92=0,"No match",IF(L92="","Count missing",IF(N92="","",IF(AND(ABS(N92)&gt;=MAX(N($Q$1),0.01),ABS(N92)&gt;=N($O$1)*MAX(L92,0)),IF(N92&gt;0,"Large","Negative"),"Small"))))))</f>
        <v/>
      </c>
      <c r="R92" s="14">
        <f>IF(L92="","",(L92-N(I92)-N(J92))*C92)</f>
        <v/>
      </c>
    </row>
    <row r="93">
      <c r="A93" s="28" t="n"/>
      <c r="B93" s="28" t="n"/>
      <c r="C93" s="29" t="n"/>
      <c r="D93" s="9">
        <f>IF(A93="","",COUNTIFS('My count'!$D$4:$D$153,A93,'My count'!$E$4:$E$153,B93))</f>
        <v/>
      </c>
      <c r="E93" s="39" t="n"/>
      <c r="F93" s="13">
        <f>IF(A93="","",IF(D93=0,0,IF(COUNTIFS('My count'!$D$4:$D$153,A93,'My count'!$E$4:$E$153,B93,'My count'!$J$4:$J$153,"&gt;=0")&lt;D93,"",SUMIFS('My count'!$J$4:$J$153,'My count'!$D$4:$D$153,A93,'My count'!$E$4:$E$153,B93))))</f>
        <v/>
      </c>
      <c r="G93" s="39" t="n"/>
      <c r="H93" s="39" t="n"/>
      <c r="I93" s="39" t="n"/>
      <c r="J93" s="39" t="n"/>
      <c r="K93" s="39" t="n"/>
      <c r="L93" s="13">
        <f>IF(OR(A93="",E93="",F93=""),"",N(E93)+N(G93)+N(H93)-F93)</f>
        <v/>
      </c>
      <c r="M93" s="25">
        <f>IF(OR(A93="",COUNT('My sales to bottles'!$B$8:$B$47)=0),"",IFERROR(INDEX('My sales to bottles'!$C$48:$AF$48,MATCH(A93&amp;" | "&amp;B93,'My sales to bottles'!$C$6:$AF$6,0)),0))</f>
        <v/>
      </c>
      <c r="N93" s="25">
        <f>IF(OR(L93="",M93=""),"",L93-M93-N(I93)-N(J93)-N(K93))</f>
        <v/>
      </c>
      <c r="O93" s="14">
        <f>IF(N93="","",N93*C93)</f>
        <v/>
      </c>
      <c r="P93" s="26">
        <f>IF(OR(N93="",N(L93)&lt;=0),"",N93/L93)</f>
        <v/>
      </c>
      <c r="Q93" s="25">
        <f>IF(A93="","",IF(COUNTIFS($A$4:$A$153,A93,$B$4:$B$153,B93)&gt;1,"Listed twice",IF(D93=0,"No match",IF(L93="","Count missing",IF(N93="","",IF(AND(ABS(N93)&gt;=MAX(N($Q$1),0.01),ABS(N93)&gt;=N($O$1)*MAX(L93,0)),IF(N93&gt;0,"Large","Negative"),"Small"))))))</f>
        <v/>
      </c>
      <c r="R93" s="14">
        <f>IF(L93="","",(L93-N(I93)-N(J93))*C93)</f>
        <v/>
      </c>
    </row>
    <row r="94">
      <c r="A94" s="28" t="n"/>
      <c r="B94" s="28" t="n"/>
      <c r="C94" s="29" t="n"/>
      <c r="D94" s="9">
        <f>IF(A94="","",COUNTIFS('My count'!$D$4:$D$153,A94,'My count'!$E$4:$E$153,B94))</f>
        <v/>
      </c>
      <c r="E94" s="39" t="n"/>
      <c r="F94" s="13">
        <f>IF(A94="","",IF(D94=0,0,IF(COUNTIFS('My count'!$D$4:$D$153,A94,'My count'!$E$4:$E$153,B94,'My count'!$J$4:$J$153,"&gt;=0")&lt;D94,"",SUMIFS('My count'!$J$4:$J$153,'My count'!$D$4:$D$153,A94,'My count'!$E$4:$E$153,B94))))</f>
        <v/>
      </c>
      <c r="G94" s="39" t="n"/>
      <c r="H94" s="39" t="n"/>
      <c r="I94" s="39" t="n"/>
      <c r="J94" s="39" t="n"/>
      <c r="K94" s="39" t="n"/>
      <c r="L94" s="13">
        <f>IF(OR(A94="",E94="",F94=""),"",N(E94)+N(G94)+N(H94)-F94)</f>
        <v/>
      </c>
      <c r="M94" s="25">
        <f>IF(OR(A94="",COUNT('My sales to bottles'!$B$8:$B$47)=0),"",IFERROR(INDEX('My sales to bottles'!$C$48:$AF$48,MATCH(A94&amp;" | "&amp;B94,'My sales to bottles'!$C$6:$AF$6,0)),0))</f>
        <v/>
      </c>
      <c r="N94" s="25">
        <f>IF(OR(L94="",M94=""),"",L94-M94-N(I94)-N(J94)-N(K94))</f>
        <v/>
      </c>
      <c r="O94" s="14">
        <f>IF(N94="","",N94*C94)</f>
        <v/>
      </c>
      <c r="P94" s="26">
        <f>IF(OR(N94="",N(L94)&lt;=0),"",N94/L94)</f>
        <v/>
      </c>
      <c r="Q94" s="25">
        <f>IF(A94="","",IF(COUNTIFS($A$4:$A$153,A94,$B$4:$B$153,B94)&gt;1,"Listed twice",IF(D94=0,"No match",IF(L94="","Count missing",IF(N94="","",IF(AND(ABS(N94)&gt;=MAX(N($Q$1),0.01),ABS(N94)&gt;=N($O$1)*MAX(L94,0)),IF(N94&gt;0,"Large","Negative"),"Small"))))))</f>
        <v/>
      </c>
      <c r="R94" s="14">
        <f>IF(L94="","",(L94-N(I94)-N(J94))*C94)</f>
        <v/>
      </c>
    </row>
    <row r="95">
      <c r="A95" s="28" t="n"/>
      <c r="B95" s="28" t="n"/>
      <c r="C95" s="29" t="n"/>
      <c r="D95" s="9">
        <f>IF(A95="","",COUNTIFS('My count'!$D$4:$D$153,A95,'My count'!$E$4:$E$153,B95))</f>
        <v/>
      </c>
      <c r="E95" s="39" t="n"/>
      <c r="F95" s="13">
        <f>IF(A95="","",IF(D95=0,0,IF(COUNTIFS('My count'!$D$4:$D$153,A95,'My count'!$E$4:$E$153,B95,'My count'!$J$4:$J$153,"&gt;=0")&lt;D95,"",SUMIFS('My count'!$J$4:$J$153,'My count'!$D$4:$D$153,A95,'My count'!$E$4:$E$153,B95))))</f>
        <v/>
      </c>
      <c r="G95" s="39" t="n"/>
      <c r="H95" s="39" t="n"/>
      <c r="I95" s="39" t="n"/>
      <c r="J95" s="39" t="n"/>
      <c r="K95" s="39" t="n"/>
      <c r="L95" s="13">
        <f>IF(OR(A95="",E95="",F95=""),"",N(E95)+N(G95)+N(H95)-F95)</f>
        <v/>
      </c>
      <c r="M95" s="25">
        <f>IF(OR(A95="",COUNT('My sales to bottles'!$B$8:$B$47)=0),"",IFERROR(INDEX('My sales to bottles'!$C$48:$AF$48,MATCH(A95&amp;" | "&amp;B95,'My sales to bottles'!$C$6:$AF$6,0)),0))</f>
        <v/>
      </c>
      <c r="N95" s="25">
        <f>IF(OR(L95="",M95=""),"",L95-M95-N(I95)-N(J95)-N(K95))</f>
        <v/>
      </c>
      <c r="O95" s="14">
        <f>IF(N95="","",N95*C95)</f>
        <v/>
      </c>
      <c r="P95" s="26">
        <f>IF(OR(N95="",N(L95)&lt;=0),"",N95/L95)</f>
        <v/>
      </c>
      <c r="Q95" s="25">
        <f>IF(A95="","",IF(COUNTIFS($A$4:$A$153,A95,$B$4:$B$153,B95)&gt;1,"Listed twice",IF(D95=0,"No match",IF(L95="","Count missing",IF(N95="","",IF(AND(ABS(N95)&gt;=MAX(N($Q$1),0.01),ABS(N95)&gt;=N($O$1)*MAX(L95,0)),IF(N95&gt;0,"Large","Negative"),"Small"))))))</f>
        <v/>
      </c>
      <c r="R95" s="14">
        <f>IF(L95="","",(L95-N(I95)-N(J95))*C95)</f>
        <v/>
      </c>
    </row>
    <row r="96">
      <c r="A96" s="28" t="n"/>
      <c r="B96" s="28" t="n"/>
      <c r="C96" s="29" t="n"/>
      <c r="D96" s="9">
        <f>IF(A96="","",COUNTIFS('My count'!$D$4:$D$153,A96,'My count'!$E$4:$E$153,B96))</f>
        <v/>
      </c>
      <c r="E96" s="39" t="n"/>
      <c r="F96" s="13">
        <f>IF(A96="","",IF(D96=0,0,IF(COUNTIFS('My count'!$D$4:$D$153,A96,'My count'!$E$4:$E$153,B96,'My count'!$J$4:$J$153,"&gt;=0")&lt;D96,"",SUMIFS('My count'!$J$4:$J$153,'My count'!$D$4:$D$153,A96,'My count'!$E$4:$E$153,B96))))</f>
        <v/>
      </c>
      <c r="G96" s="39" t="n"/>
      <c r="H96" s="39" t="n"/>
      <c r="I96" s="39" t="n"/>
      <c r="J96" s="39" t="n"/>
      <c r="K96" s="39" t="n"/>
      <c r="L96" s="13">
        <f>IF(OR(A96="",E96="",F96=""),"",N(E96)+N(G96)+N(H96)-F96)</f>
        <v/>
      </c>
      <c r="M96" s="25">
        <f>IF(OR(A96="",COUNT('My sales to bottles'!$B$8:$B$47)=0),"",IFERROR(INDEX('My sales to bottles'!$C$48:$AF$48,MATCH(A96&amp;" | "&amp;B96,'My sales to bottles'!$C$6:$AF$6,0)),0))</f>
        <v/>
      </c>
      <c r="N96" s="25">
        <f>IF(OR(L96="",M96=""),"",L96-M96-N(I96)-N(J96)-N(K96))</f>
        <v/>
      </c>
      <c r="O96" s="14">
        <f>IF(N96="","",N96*C96)</f>
        <v/>
      </c>
      <c r="P96" s="26">
        <f>IF(OR(N96="",N(L96)&lt;=0),"",N96/L96)</f>
        <v/>
      </c>
      <c r="Q96" s="25">
        <f>IF(A96="","",IF(COUNTIFS($A$4:$A$153,A96,$B$4:$B$153,B96)&gt;1,"Listed twice",IF(D96=0,"No match",IF(L96="","Count missing",IF(N96="","",IF(AND(ABS(N96)&gt;=MAX(N($Q$1),0.01),ABS(N96)&gt;=N($O$1)*MAX(L96,0)),IF(N96&gt;0,"Large","Negative"),"Small"))))))</f>
        <v/>
      </c>
      <c r="R96" s="14">
        <f>IF(L96="","",(L96-N(I96)-N(J96))*C96)</f>
        <v/>
      </c>
    </row>
    <row r="97">
      <c r="A97" s="28" t="n"/>
      <c r="B97" s="28" t="n"/>
      <c r="C97" s="29" t="n"/>
      <c r="D97" s="9">
        <f>IF(A97="","",COUNTIFS('My count'!$D$4:$D$153,A97,'My count'!$E$4:$E$153,B97))</f>
        <v/>
      </c>
      <c r="E97" s="39" t="n"/>
      <c r="F97" s="13">
        <f>IF(A97="","",IF(D97=0,0,IF(COUNTIFS('My count'!$D$4:$D$153,A97,'My count'!$E$4:$E$153,B97,'My count'!$J$4:$J$153,"&gt;=0")&lt;D97,"",SUMIFS('My count'!$J$4:$J$153,'My count'!$D$4:$D$153,A97,'My count'!$E$4:$E$153,B97))))</f>
        <v/>
      </c>
      <c r="G97" s="39" t="n"/>
      <c r="H97" s="39" t="n"/>
      <c r="I97" s="39" t="n"/>
      <c r="J97" s="39" t="n"/>
      <c r="K97" s="39" t="n"/>
      <c r="L97" s="13">
        <f>IF(OR(A97="",E97="",F97=""),"",N(E97)+N(G97)+N(H97)-F97)</f>
        <v/>
      </c>
      <c r="M97" s="25">
        <f>IF(OR(A97="",COUNT('My sales to bottles'!$B$8:$B$47)=0),"",IFERROR(INDEX('My sales to bottles'!$C$48:$AF$48,MATCH(A97&amp;" | "&amp;B97,'My sales to bottles'!$C$6:$AF$6,0)),0))</f>
        <v/>
      </c>
      <c r="N97" s="25">
        <f>IF(OR(L97="",M97=""),"",L97-M97-N(I97)-N(J97)-N(K97))</f>
        <v/>
      </c>
      <c r="O97" s="14">
        <f>IF(N97="","",N97*C97)</f>
        <v/>
      </c>
      <c r="P97" s="26">
        <f>IF(OR(N97="",N(L97)&lt;=0),"",N97/L97)</f>
        <v/>
      </c>
      <c r="Q97" s="25">
        <f>IF(A97="","",IF(COUNTIFS($A$4:$A$153,A97,$B$4:$B$153,B97)&gt;1,"Listed twice",IF(D97=0,"No match",IF(L97="","Count missing",IF(N97="","",IF(AND(ABS(N97)&gt;=MAX(N($Q$1),0.01),ABS(N97)&gt;=N($O$1)*MAX(L97,0)),IF(N97&gt;0,"Large","Negative"),"Small"))))))</f>
        <v/>
      </c>
      <c r="R97" s="14">
        <f>IF(L97="","",(L97-N(I97)-N(J97))*C97)</f>
        <v/>
      </c>
    </row>
    <row r="98">
      <c r="A98" s="28" t="n"/>
      <c r="B98" s="28" t="n"/>
      <c r="C98" s="29" t="n"/>
      <c r="D98" s="9">
        <f>IF(A98="","",COUNTIFS('My count'!$D$4:$D$153,A98,'My count'!$E$4:$E$153,B98))</f>
        <v/>
      </c>
      <c r="E98" s="39" t="n"/>
      <c r="F98" s="13">
        <f>IF(A98="","",IF(D98=0,0,IF(COUNTIFS('My count'!$D$4:$D$153,A98,'My count'!$E$4:$E$153,B98,'My count'!$J$4:$J$153,"&gt;=0")&lt;D98,"",SUMIFS('My count'!$J$4:$J$153,'My count'!$D$4:$D$153,A98,'My count'!$E$4:$E$153,B98))))</f>
        <v/>
      </c>
      <c r="G98" s="39" t="n"/>
      <c r="H98" s="39" t="n"/>
      <c r="I98" s="39" t="n"/>
      <c r="J98" s="39" t="n"/>
      <c r="K98" s="39" t="n"/>
      <c r="L98" s="13">
        <f>IF(OR(A98="",E98="",F98=""),"",N(E98)+N(G98)+N(H98)-F98)</f>
        <v/>
      </c>
      <c r="M98" s="25">
        <f>IF(OR(A98="",COUNT('My sales to bottles'!$B$8:$B$47)=0),"",IFERROR(INDEX('My sales to bottles'!$C$48:$AF$48,MATCH(A98&amp;" | "&amp;B98,'My sales to bottles'!$C$6:$AF$6,0)),0))</f>
        <v/>
      </c>
      <c r="N98" s="25">
        <f>IF(OR(L98="",M98=""),"",L98-M98-N(I98)-N(J98)-N(K98))</f>
        <v/>
      </c>
      <c r="O98" s="14">
        <f>IF(N98="","",N98*C98)</f>
        <v/>
      </c>
      <c r="P98" s="26">
        <f>IF(OR(N98="",N(L98)&lt;=0),"",N98/L98)</f>
        <v/>
      </c>
      <c r="Q98" s="25">
        <f>IF(A98="","",IF(COUNTIFS($A$4:$A$153,A98,$B$4:$B$153,B98)&gt;1,"Listed twice",IF(D98=0,"No match",IF(L98="","Count missing",IF(N98="","",IF(AND(ABS(N98)&gt;=MAX(N($Q$1),0.01),ABS(N98)&gt;=N($O$1)*MAX(L98,0)),IF(N98&gt;0,"Large","Negative"),"Small"))))))</f>
        <v/>
      </c>
      <c r="R98" s="14">
        <f>IF(L98="","",(L98-N(I98)-N(J98))*C98)</f>
        <v/>
      </c>
    </row>
    <row r="99">
      <c r="A99" s="28" t="n"/>
      <c r="B99" s="28" t="n"/>
      <c r="C99" s="29" t="n"/>
      <c r="D99" s="9">
        <f>IF(A99="","",COUNTIFS('My count'!$D$4:$D$153,A99,'My count'!$E$4:$E$153,B99))</f>
        <v/>
      </c>
      <c r="E99" s="39" t="n"/>
      <c r="F99" s="13">
        <f>IF(A99="","",IF(D99=0,0,IF(COUNTIFS('My count'!$D$4:$D$153,A99,'My count'!$E$4:$E$153,B99,'My count'!$J$4:$J$153,"&gt;=0")&lt;D99,"",SUMIFS('My count'!$J$4:$J$153,'My count'!$D$4:$D$153,A99,'My count'!$E$4:$E$153,B99))))</f>
        <v/>
      </c>
      <c r="G99" s="39" t="n"/>
      <c r="H99" s="39" t="n"/>
      <c r="I99" s="39" t="n"/>
      <c r="J99" s="39" t="n"/>
      <c r="K99" s="39" t="n"/>
      <c r="L99" s="13">
        <f>IF(OR(A99="",E99="",F99=""),"",N(E99)+N(G99)+N(H99)-F99)</f>
        <v/>
      </c>
      <c r="M99" s="25">
        <f>IF(OR(A99="",COUNT('My sales to bottles'!$B$8:$B$47)=0),"",IFERROR(INDEX('My sales to bottles'!$C$48:$AF$48,MATCH(A99&amp;" | "&amp;B99,'My sales to bottles'!$C$6:$AF$6,0)),0))</f>
        <v/>
      </c>
      <c r="N99" s="25">
        <f>IF(OR(L99="",M99=""),"",L99-M99-N(I99)-N(J99)-N(K99))</f>
        <v/>
      </c>
      <c r="O99" s="14">
        <f>IF(N99="","",N99*C99)</f>
        <v/>
      </c>
      <c r="P99" s="26">
        <f>IF(OR(N99="",N(L99)&lt;=0),"",N99/L99)</f>
        <v/>
      </c>
      <c r="Q99" s="25">
        <f>IF(A99="","",IF(COUNTIFS($A$4:$A$153,A99,$B$4:$B$153,B99)&gt;1,"Listed twice",IF(D99=0,"No match",IF(L99="","Count missing",IF(N99="","",IF(AND(ABS(N99)&gt;=MAX(N($Q$1),0.01),ABS(N99)&gt;=N($O$1)*MAX(L99,0)),IF(N99&gt;0,"Large","Negative"),"Small"))))))</f>
        <v/>
      </c>
      <c r="R99" s="14">
        <f>IF(L99="","",(L99-N(I99)-N(J99))*C99)</f>
        <v/>
      </c>
    </row>
    <row r="100">
      <c r="A100" s="28" t="n"/>
      <c r="B100" s="28" t="n"/>
      <c r="C100" s="29" t="n"/>
      <c r="D100" s="9">
        <f>IF(A100="","",COUNTIFS('My count'!$D$4:$D$153,A100,'My count'!$E$4:$E$153,B100))</f>
        <v/>
      </c>
      <c r="E100" s="39" t="n"/>
      <c r="F100" s="13">
        <f>IF(A100="","",IF(D100=0,0,IF(COUNTIFS('My count'!$D$4:$D$153,A100,'My count'!$E$4:$E$153,B100,'My count'!$J$4:$J$153,"&gt;=0")&lt;D100,"",SUMIFS('My count'!$J$4:$J$153,'My count'!$D$4:$D$153,A100,'My count'!$E$4:$E$153,B100))))</f>
        <v/>
      </c>
      <c r="G100" s="39" t="n"/>
      <c r="H100" s="39" t="n"/>
      <c r="I100" s="39" t="n"/>
      <c r="J100" s="39" t="n"/>
      <c r="K100" s="39" t="n"/>
      <c r="L100" s="13">
        <f>IF(OR(A100="",E100="",F100=""),"",N(E100)+N(G100)+N(H100)-F100)</f>
        <v/>
      </c>
      <c r="M100" s="25">
        <f>IF(OR(A100="",COUNT('My sales to bottles'!$B$8:$B$47)=0),"",IFERROR(INDEX('My sales to bottles'!$C$48:$AF$48,MATCH(A100&amp;" | "&amp;B100,'My sales to bottles'!$C$6:$AF$6,0)),0))</f>
        <v/>
      </c>
      <c r="N100" s="25">
        <f>IF(OR(L100="",M100=""),"",L100-M100-N(I100)-N(J100)-N(K100))</f>
        <v/>
      </c>
      <c r="O100" s="14">
        <f>IF(N100="","",N100*C100)</f>
        <v/>
      </c>
      <c r="P100" s="26">
        <f>IF(OR(N100="",N(L100)&lt;=0),"",N100/L100)</f>
        <v/>
      </c>
      <c r="Q100" s="25">
        <f>IF(A100="","",IF(COUNTIFS($A$4:$A$153,A100,$B$4:$B$153,B100)&gt;1,"Listed twice",IF(D100=0,"No match",IF(L100="","Count missing",IF(N100="","",IF(AND(ABS(N100)&gt;=MAX(N($Q$1),0.01),ABS(N100)&gt;=N($O$1)*MAX(L100,0)),IF(N100&gt;0,"Large","Negative"),"Small"))))))</f>
        <v/>
      </c>
      <c r="R100" s="14">
        <f>IF(L100="","",(L100-N(I100)-N(J100))*C100)</f>
        <v/>
      </c>
    </row>
    <row r="101">
      <c r="A101" s="28" t="n"/>
      <c r="B101" s="28" t="n"/>
      <c r="C101" s="29" t="n"/>
      <c r="D101" s="9">
        <f>IF(A101="","",COUNTIFS('My count'!$D$4:$D$153,A101,'My count'!$E$4:$E$153,B101))</f>
        <v/>
      </c>
      <c r="E101" s="39" t="n"/>
      <c r="F101" s="13">
        <f>IF(A101="","",IF(D101=0,0,IF(COUNTIFS('My count'!$D$4:$D$153,A101,'My count'!$E$4:$E$153,B101,'My count'!$J$4:$J$153,"&gt;=0")&lt;D101,"",SUMIFS('My count'!$J$4:$J$153,'My count'!$D$4:$D$153,A101,'My count'!$E$4:$E$153,B101))))</f>
        <v/>
      </c>
      <c r="G101" s="39" t="n"/>
      <c r="H101" s="39" t="n"/>
      <c r="I101" s="39" t="n"/>
      <c r="J101" s="39" t="n"/>
      <c r="K101" s="39" t="n"/>
      <c r="L101" s="13">
        <f>IF(OR(A101="",E101="",F101=""),"",N(E101)+N(G101)+N(H101)-F101)</f>
        <v/>
      </c>
      <c r="M101" s="25">
        <f>IF(OR(A101="",COUNT('My sales to bottles'!$B$8:$B$47)=0),"",IFERROR(INDEX('My sales to bottles'!$C$48:$AF$48,MATCH(A101&amp;" | "&amp;B101,'My sales to bottles'!$C$6:$AF$6,0)),0))</f>
        <v/>
      </c>
      <c r="N101" s="25">
        <f>IF(OR(L101="",M101=""),"",L101-M101-N(I101)-N(J101)-N(K101))</f>
        <v/>
      </c>
      <c r="O101" s="14">
        <f>IF(N101="","",N101*C101)</f>
        <v/>
      </c>
      <c r="P101" s="26">
        <f>IF(OR(N101="",N(L101)&lt;=0),"",N101/L101)</f>
        <v/>
      </c>
      <c r="Q101" s="25">
        <f>IF(A101="","",IF(COUNTIFS($A$4:$A$153,A101,$B$4:$B$153,B101)&gt;1,"Listed twice",IF(D101=0,"No match",IF(L101="","Count missing",IF(N101="","",IF(AND(ABS(N101)&gt;=MAX(N($Q$1),0.01),ABS(N101)&gt;=N($O$1)*MAX(L101,0)),IF(N101&gt;0,"Large","Negative"),"Small"))))))</f>
        <v/>
      </c>
      <c r="R101" s="14">
        <f>IF(L101="","",(L101-N(I101)-N(J101))*C101)</f>
        <v/>
      </c>
    </row>
    <row r="102">
      <c r="A102" s="28" t="n"/>
      <c r="B102" s="28" t="n"/>
      <c r="C102" s="29" t="n"/>
      <c r="D102" s="9">
        <f>IF(A102="","",COUNTIFS('My count'!$D$4:$D$153,A102,'My count'!$E$4:$E$153,B102))</f>
        <v/>
      </c>
      <c r="E102" s="39" t="n"/>
      <c r="F102" s="13">
        <f>IF(A102="","",IF(D102=0,0,IF(COUNTIFS('My count'!$D$4:$D$153,A102,'My count'!$E$4:$E$153,B102,'My count'!$J$4:$J$153,"&gt;=0")&lt;D102,"",SUMIFS('My count'!$J$4:$J$153,'My count'!$D$4:$D$153,A102,'My count'!$E$4:$E$153,B102))))</f>
        <v/>
      </c>
      <c r="G102" s="39" t="n"/>
      <c r="H102" s="39" t="n"/>
      <c r="I102" s="39" t="n"/>
      <c r="J102" s="39" t="n"/>
      <c r="K102" s="39" t="n"/>
      <c r="L102" s="13">
        <f>IF(OR(A102="",E102="",F102=""),"",N(E102)+N(G102)+N(H102)-F102)</f>
        <v/>
      </c>
      <c r="M102" s="25">
        <f>IF(OR(A102="",COUNT('My sales to bottles'!$B$8:$B$47)=0),"",IFERROR(INDEX('My sales to bottles'!$C$48:$AF$48,MATCH(A102&amp;" | "&amp;B102,'My sales to bottles'!$C$6:$AF$6,0)),0))</f>
        <v/>
      </c>
      <c r="N102" s="25">
        <f>IF(OR(L102="",M102=""),"",L102-M102-N(I102)-N(J102)-N(K102))</f>
        <v/>
      </c>
      <c r="O102" s="14">
        <f>IF(N102="","",N102*C102)</f>
        <v/>
      </c>
      <c r="P102" s="26">
        <f>IF(OR(N102="",N(L102)&lt;=0),"",N102/L102)</f>
        <v/>
      </c>
      <c r="Q102" s="25">
        <f>IF(A102="","",IF(COUNTIFS($A$4:$A$153,A102,$B$4:$B$153,B102)&gt;1,"Listed twice",IF(D102=0,"No match",IF(L102="","Count missing",IF(N102="","",IF(AND(ABS(N102)&gt;=MAX(N($Q$1),0.01),ABS(N102)&gt;=N($O$1)*MAX(L102,0)),IF(N102&gt;0,"Large","Negative"),"Small"))))))</f>
        <v/>
      </c>
      <c r="R102" s="14">
        <f>IF(L102="","",(L102-N(I102)-N(J102))*C102)</f>
        <v/>
      </c>
    </row>
    <row r="103">
      <c r="A103" s="28" t="n"/>
      <c r="B103" s="28" t="n"/>
      <c r="C103" s="29" t="n"/>
      <c r="D103" s="9">
        <f>IF(A103="","",COUNTIFS('My count'!$D$4:$D$153,A103,'My count'!$E$4:$E$153,B103))</f>
        <v/>
      </c>
      <c r="E103" s="39" t="n"/>
      <c r="F103" s="13">
        <f>IF(A103="","",IF(D103=0,0,IF(COUNTIFS('My count'!$D$4:$D$153,A103,'My count'!$E$4:$E$153,B103,'My count'!$J$4:$J$153,"&gt;=0")&lt;D103,"",SUMIFS('My count'!$J$4:$J$153,'My count'!$D$4:$D$153,A103,'My count'!$E$4:$E$153,B103))))</f>
        <v/>
      </c>
      <c r="G103" s="39" t="n"/>
      <c r="H103" s="39" t="n"/>
      <c r="I103" s="39" t="n"/>
      <c r="J103" s="39" t="n"/>
      <c r="K103" s="39" t="n"/>
      <c r="L103" s="13">
        <f>IF(OR(A103="",E103="",F103=""),"",N(E103)+N(G103)+N(H103)-F103)</f>
        <v/>
      </c>
      <c r="M103" s="25">
        <f>IF(OR(A103="",COUNT('My sales to bottles'!$B$8:$B$47)=0),"",IFERROR(INDEX('My sales to bottles'!$C$48:$AF$48,MATCH(A103&amp;" | "&amp;B103,'My sales to bottles'!$C$6:$AF$6,0)),0))</f>
        <v/>
      </c>
      <c r="N103" s="25">
        <f>IF(OR(L103="",M103=""),"",L103-M103-N(I103)-N(J103)-N(K103))</f>
        <v/>
      </c>
      <c r="O103" s="14">
        <f>IF(N103="","",N103*C103)</f>
        <v/>
      </c>
      <c r="P103" s="26">
        <f>IF(OR(N103="",N(L103)&lt;=0),"",N103/L103)</f>
        <v/>
      </c>
      <c r="Q103" s="25">
        <f>IF(A103="","",IF(COUNTIFS($A$4:$A$153,A103,$B$4:$B$153,B103)&gt;1,"Listed twice",IF(D103=0,"No match",IF(L103="","Count missing",IF(N103="","",IF(AND(ABS(N103)&gt;=MAX(N($Q$1),0.01),ABS(N103)&gt;=N($O$1)*MAX(L103,0)),IF(N103&gt;0,"Large","Negative"),"Small"))))))</f>
        <v/>
      </c>
      <c r="R103" s="14">
        <f>IF(L103="","",(L103-N(I103)-N(J103))*C103)</f>
        <v/>
      </c>
    </row>
    <row r="104">
      <c r="A104" s="28" t="n"/>
      <c r="B104" s="28" t="n"/>
      <c r="C104" s="29" t="n"/>
      <c r="D104" s="9">
        <f>IF(A104="","",COUNTIFS('My count'!$D$4:$D$153,A104,'My count'!$E$4:$E$153,B104))</f>
        <v/>
      </c>
      <c r="E104" s="39" t="n"/>
      <c r="F104" s="13">
        <f>IF(A104="","",IF(D104=0,0,IF(COUNTIFS('My count'!$D$4:$D$153,A104,'My count'!$E$4:$E$153,B104,'My count'!$J$4:$J$153,"&gt;=0")&lt;D104,"",SUMIFS('My count'!$J$4:$J$153,'My count'!$D$4:$D$153,A104,'My count'!$E$4:$E$153,B104))))</f>
        <v/>
      </c>
      <c r="G104" s="39" t="n"/>
      <c r="H104" s="39" t="n"/>
      <c r="I104" s="39" t="n"/>
      <c r="J104" s="39" t="n"/>
      <c r="K104" s="39" t="n"/>
      <c r="L104" s="13">
        <f>IF(OR(A104="",E104="",F104=""),"",N(E104)+N(G104)+N(H104)-F104)</f>
        <v/>
      </c>
      <c r="M104" s="25">
        <f>IF(OR(A104="",COUNT('My sales to bottles'!$B$8:$B$47)=0),"",IFERROR(INDEX('My sales to bottles'!$C$48:$AF$48,MATCH(A104&amp;" | "&amp;B104,'My sales to bottles'!$C$6:$AF$6,0)),0))</f>
        <v/>
      </c>
      <c r="N104" s="25">
        <f>IF(OR(L104="",M104=""),"",L104-M104-N(I104)-N(J104)-N(K104))</f>
        <v/>
      </c>
      <c r="O104" s="14">
        <f>IF(N104="","",N104*C104)</f>
        <v/>
      </c>
      <c r="P104" s="26">
        <f>IF(OR(N104="",N(L104)&lt;=0),"",N104/L104)</f>
        <v/>
      </c>
      <c r="Q104" s="25">
        <f>IF(A104="","",IF(COUNTIFS($A$4:$A$153,A104,$B$4:$B$153,B104)&gt;1,"Listed twice",IF(D104=0,"No match",IF(L104="","Count missing",IF(N104="","",IF(AND(ABS(N104)&gt;=MAX(N($Q$1),0.01),ABS(N104)&gt;=N($O$1)*MAX(L104,0)),IF(N104&gt;0,"Large","Negative"),"Small"))))))</f>
        <v/>
      </c>
      <c r="R104" s="14">
        <f>IF(L104="","",(L104-N(I104)-N(J104))*C104)</f>
        <v/>
      </c>
    </row>
    <row r="105">
      <c r="A105" s="28" t="n"/>
      <c r="B105" s="28" t="n"/>
      <c r="C105" s="29" t="n"/>
      <c r="D105" s="9">
        <f>IF(A105="","",COUNTIFS('My count'!$D$4:$D$153,A105,'My count'!$E$4:$E$153,B105))</f>
        <v/>
      </c>
      <c r="E105" s="39" t="n"/>
      <c r="F105" s="13">
        <f>IF(A105="","",IF(D105=0,0,IF(COUNTIFS('My count'!$D$4:$D$153,A105,'My count'!$E$4:$E$153,B105,'My count'!$J$4:$J$153,"&gt;=0")&lt;D105,"",SUMIFS('My count'!$J$4:$J$153,'My count'!$D$4:$D$153,A105,'My count'!$E$4:$E$153,B105))))</f>
        <v/>
      </c>
      <c r="G105" s="39" t="n"/>
      <c r="H105" s="39" t="n"/>
      <c r="I105" s="39" t="n"/>
      <c r="J105" s="39" t="n"/>
      <c r="K105" s="39" t="n"/>
      <c r="L105" s="13">
        <f>IF(OR(A105="",E105="",F105=""),"",N(E105)+N(G105)+N(H105)-F105)</f>
        <v/>
      </c>
      <c r="M105" s="25">
        <f>IF(OR(A105="",COUNT('My sales to bottles'!$B$8:$B$47)=0),"",IFERROR(INDEX('My sales to bottles'!$C$48:$AF$48,MATCH(A105&amp;" | "&amp;B105,'My sales to bottles'!$C$6:$AF$6,0)),0))</f>
        <v/>
      </c>
      <c r="N105" s="25">
        <f>IF(OR(L105="",M105=""),"",L105-M105-N(I105)-N(J105)-N(K105))</f>
        <v/>
      </c>
      <c r="O105" s="14">
        <f>IF(N105="","",N105*C105)</f>
        <v/>
      </c>
      <c r="P105" s="26">
        <f>IF(OR(N105="",N(L105)&lt;=0),"",N105/L105)</f>
        <v/>
      </c>
      <c r="Q105" s="25">
        <f>IF(A105="","",IF(COUNTIFS($A$4:$A$153,A105,$B$4:$B$153,B105)&gt;1,"Listed twice",IF(D105=0,"No match",IF(L105="","Count missing",IF(N105="","",IF(AND(ABS(N105)&gt;=MAX(N($Q$1),0.01),ABS(N105)&gt;=N($O$1)*MAX(L105,0)),IF(N105&gt;0,"Large","Negative"),"Small"))))))</f>
        <v/>
      </c>
      <c r="R105" s="14">
        <f>IF(L105="","",(L105-N(I105)-N(J105))*C105)</f>
        <v/>
      </c>
    </row>
    <row r="106">
      <c r="A106" s="28" t="n"/>
      <c r="B106" s="28" t="n"/>
      <c r="C106" s="29" t="n"/>
      <c r="D106" s="9">
        <f>IF(A106="","",COUNTIFS('My count'!$D$4:$D$153,A106,'My count'!$E$4:$E$153,B106))</f>
        <v/>
      </c>
      <c r="E106" s="39" t="n"/>
      <c r="F106" s="13">
        <f>IF(A106="","",IF(D106=0,0,IF(COUNTIFS('My count'!$D$4:$D$153,A106,'My count'!$E$4:$E$153,B106,'My count'!$J$4:$J$153,"&gt;=0")&lt;D106,"",SUMIFS('My count'!$J$4:$J$153,'My count'!$D$4:$D$153,A106,'My count'!$E$4:$E$153,B106))))</f>
        <v/>
      </c>
      <c r="G106" s="39" t="n"/>
      <c r="H106" s="39" t="n"/>
      <c r="I106" s="39" t="n"/>
      <c r="J106" s="39" t="n"/>
      <c r="K106" s="39" t="n"/>
      <c r="L106" s="13">
        <f>IF(OR(A106="",E106="",F106=""),"",N(E106)+N(G106)+N(H106)-F106)</f>
        <v/>
      </c>
      <c r="M106" s="25">
        <f>IF(OR(A106="",COUNT('My sales to bottles'!$B$8:$B$47)=0),"",IFERROR(INDEX('My sales to bottles'!$C$48:$AF$48,MATCH(A106&amp;" | "&amp;B106,'My sales to bottles'!$C$6:$AF$6,0)),0))</f>
        <v/>
      </c>
      <c r="N106" s="25">
        <f>IF(OR(L106="",M106=""),"",L106-M106-N(I106)-N(J106)-N(K106))</f>
        <v/>
      </c>
      <c r="O106" s="14">
        <f>IF(N106="","",N106*C106)</f>
        <v/>
      </c>
      <c r="P106" s="26">
        <f>IF(OR(N106="",N(L106)&lt;=0),"",N106/L106)</f>
        <v/>
      </c>
      <c r="Q106" s="25">
        <f>IF(A106="","",IF(COUNTIFS($A$4:$A$153,A106,$B$4:$B$153,B106)&gt;1,"Listed twice",IF(D106=0,"No match",IF(L106="","Count missing",IF(N106="","",IF(AND(ABS(N106)&gt;=MAX(N($Q$1),0.01),ABS(N106)&gt;=N($O$1)*MAX(L106,0)),IF(N106&gt;0,"Large","Negative"),"Small"))))))</f>
        <v/>
      </c>
      <c r="R106" s="14">
        <f>IF(L106="","",(L106-N(I106)-N(J106))*C106)</f>
        <v/>
      </c>
    </row>
    <row r="107">
      <c r="A107" s="28" t="n"/>
      <c r="B107" s="28" t="n"/>
      <c r="C107" s="29" t="n"/>
      <c r="D107" s="9">
        <f>IF(A107="","",COUNTIFS('My count'!$D$4:$D$153,A107,'My count'!$E$4:$E$153,B107))</f>
        <v/>
      </c>
      <c r="E107" s="39" t="n"/>
      <c r="F107" s="13">
        <f>IF(A107="","",IF(D107=0,0,IF(COUNTIFS('My count'!$D$4:$D$153,A107,'My count'!$E$4:$E$153,B107,'My count'!$J$4:$J$153,"&gt;=0")&lt;D107,"",SUMIFS('My count'!$J$4:$J$153,'My count'!$D$4:$D$153,A107,'My count'!$E$4:$E$153,B107))))</f>
        <v/>
      </c>
      <c r="G107" s="39" t="n"/>
      <c r="H107" s="39" t="n"/>
      <c r="I107" s="39" t="n"/>
      <c r="J107" s="39" t="n"/>
      <c r="K107" s="39" t="n"/>
      <c r="L107" s="13">
        <f>IF(OR(A107="",E107="",F107=""),"",N(E107)+N(G107)+N(H107)-F107)</f>
        <v/>
      </c>
      <c r="M107" s="25">
        <f>IF(OR(A107="",COUNT('My sales to bottles'!$B$8:$B$47)=0),"",IFERROR(INDEX('My sales to bottles'!$C$48:$AF$48,MATCH(A107&amp;" | "&amp;B107,'My sales to bottles'!$C$6:$AF$6,0)),0))</f>
        <v/>
      </c>
      <c r="N107" s="25">
        <f>IF(OR(L107="",M107=""),"",L107-M107-N(I107)-N(J107)-N(K107))</f>
        <v/>
      </c>
      <c r="O107" s="14">
        <f>IF(N107="","",N107*C107)</f>
        <v/>
      </c>
      <c r="P107" s="26">
        <f>IF(OR(N107="",N(L107)&lt;=0),"",N107/L107)</f>
        <v/>
      </c>
      <c r="Q107" s="25">
        <f>IF(A107="","",IF(COUNTIFS($A$4:$A$153,A107,$B$4:$B$153,B107)&gt;1,"Listed twice",IF(D107=0,"No match",IF(L107="","Count missing",IF(N107="","",IF(AND(ABS(N107)&gt;=MAX(N($Q$1),0.01),ABS(N107)&gt;=N($O$1)*MAX(L107,0)),IF(N107&gt;0,"Large","Negative"),"Small"))))))</f>
        <v/>
      </c>
      <c r="R107" s="14">
        <f>IF(L107="","",(L107-N(I107)-N(J107))*C107)</f>
        <v/>
      </c>
    </row>
    <row r="108">
      <c r="A108" s="28" t="n"/>
      <c r="B108" s="28" t="n"/>
      <c r="C108" s="29" t="n"/>
      <c r="D108" s="9">
        <f>IF(A108="","",COUNTIFS('My count'!$D$4:$D$153,A108,'My count'!$E$4:$E$153,B108))</f>
        <v/>
      </c>
      <c r="E108" s="39" t="n"/>
      <c r="F108" s="13">
        <f>IF(A108="","",IF(D108=0,0,IF(COUNTIFS('My count'!$D$4:$D$153,A108,'My count'!$E$4:$E$153,B108,'My count'!$J$4:$J$153,"&gt;=0")&lt;D108,"",SUMIFS('My count'!$J$4:$J$153,'My count'!$D$4:$D$153,A108,'My count'!$E$4:$E$153,B108))))</f>
        <v/>
      </c>
      <c r="G108" s="39" t="n"/>
      <c r="H108" s="39" t="n"/>
      <c r="I108" s="39" t="n"/>
      <c r="J108" s="39" t="n"/>
      <c r="K108" s="39" t="n"/>
      <c r="L108" s="13">
        <f>IF(OR(A108="",E108="",F108=""),"",N(E108)+N(G108)+N(H108)-F108)</f>
        <v/>
      </c>
      <c r="M108" s="25">
        <f>IF(OR(A108="",COUNT('My sales to bottles'!$B$8:$B$47)=0),"",IFERROR(INDEX('My sales to bottles'!$C$48:$AF$48,MATCH(A108&amp;" | "&amp;B108,'My sales to bottles'!$C$6:$AF$6,0)),0))</f>
        <v/>
      </c>
      <c r="N108" s="25">
        <f>IF(OR(L108="",M108=""),"",L108-M108-N(I108)-N(J108)-N(K108))</f>
        <v/>
      </c>
      <c r="O108" s="14">
        <f>IF(N108="","",N108*C108)</f>
        <v/>
      </c>
      <c r="P108" s="26">
        <f>IF(OR(N108="",N(L108)&lt;=0),"",N108/L108)</f>
        <v/>
      </c>
      <c r="Q108" s="25">
        <f>IF(A108="","",IF(COUNTIFS($A$4:$A$153,A108,$B$4:$B$153,B108)&gt;1,"Listed twice",IF(D108=0,"No match",IF(L108="","Count missing",IF(N108="","",IF(AND(ABS(N108)&gt;=MAX(N($Q$1),0.01),ABS(N108)&gt;=N($O$1)*MAX(L108,0)),IF(N108&gt;0,"Large","Negative"),"Small"))))))</f>
        <v/>
      </c>
      <c r="R108" s="14">
        <f>IF(L108="","",(L108-N(I108)-N(J108))*C108)</f>
        <v/>
      </c>
    </row>
    <row r="109">
      <c r="A109" s="28" t="n"/>
      <c r="B109" s="28" t="n"/>
      <c r="C109" s="29" t="n"/>
      <c r="D109" s="9">
        <f>IF(A109="","",COUNTIFS('My count'!$D$4:$D$153,A109,'My count'!$E$4:$E$153,B109))</f>
        <v/>
      </c>
      <c r="E109" s="39" t="n"/>
      <c r="F109" s="13">
        <f>IF(A109="","",IF(D109=0,0,IF(COUNTIFS('My count'!$D$4:$D$153,A109,'My count'!$E$4:$E$153,B109,'My count'!$J$4:$J$153,"&gt;=0")&lt;D109,"",SUMIFS('My count'!$J$4:$J$153,'My count'!$D$4:$D$153,A109,'My count'!$E$4:$E$153,B109))))</f>
        <v/>
      </c>
      <c r="G109" s="39" t="n"/>
      <c r="H109" s="39" t="n"/>
      <c r="I109" s="39" t="n"/>
      <c r="J109" s="39" t="n"/>
      <c r="K109" s="39" t="n"/>
      <c r="L109" s="13">
        <f>IF(OR(A109="",E109="",F109=""),"",N(E109)+N(G109)+N(H109)-F109)</f>
        <v/>
      </c>
      <c r="M109" s="25">
        <f>IF(OR(A109="",COUNT('My sales to bottles'!$B$8:$B$47)=0),"",IFERROR(INDEX('My sales to bottles'!$C$48:$AF$48,MATCH(A109&amp;" | "&amp;B109,'My sales to bottles'!$C$6:$AF$6,0)),0))</f>
        <v/>
      </c>
      <c r="N109" s="25">
        <f>IF(OR(L109="",M109=""),"",L109-M109-N(I109)-N(J109)-N(K109))</f>
        <v/>
      </c>
      <c r="O109" s="14">
        <f>IF(N109="","",N109*C109)</f>
        <v/>
      </c>
      <c r="P109" s="26">
        <f>IF(OR(N109="",N(L109)&lt;=0),"",N109/L109)</f>
        <v/>
      </c>
      <c r="Q109" s="25">
        <f>IF(A109="","",IF(COUNTIFS($A$4:$A$153,A109,$B$4:$B$153,B109)&gt;1,"Listed twice",IF(D109=0,"No match",IF(L109="","Count missing",IF(N109="","",IF(AND(ABS(N109)&gt;=MAX(N($Q$1),0.01),ABS(N109)&gt;=N($O$1)*MAX(L109,0)),IF(N109&gt;0,"Large","Negative"),"Small"))))))</f>
        <v/>
      </c>
      <c r="R109" s="14">
        <f>IF(L109="","",(L109-N(I109)-N(J109))*C109)</f>
        <v/>
      </c>
    </row>
    <row r="110">
      <c r="A110" s="28" t="n"/>
      <c r="B110" s="28" t="n"/>
      <c r="C110" s="29" t="n"/>
      <c r="D110" s="9">
        <f>IF(A110="","",COUNTIFS('My count'!$D$4:$D$153,A110,'My count'!$E$4:$E$153,B110))</f>
        <v/>
      </c>
      <c r="E110" s="39" t="n"/>
      <c r="F110" s="13">
        <f>IF(A110="","",IF(D110=0,0,IF(COUNTIFS('My count'!$D$4:$D$153,A110,'My count'!$E$4:$E$153,B110,'My count'!$J$4:$J$153,"&gt;=0")&lt;D110,"",SUMIFS('My count'!$J$4:$J$153,'My count'!$D$4:$D$153,A110,'My count'!$E$4:$E$153,B110))))</f>
        <v/>
      </c>
      <c r="G110" s="39" t="n"/>
      <c r="H110" s="39" t="n"/>
      <c r="I110" s="39" t="n"/>
      <c r="J110" s="39" t="n"/>
      <c r="K110" s="39" t="n"/>
      <c r="L110" s="13">
        <f>IF(OR(A110="",E110="",F110=""),"",N(E110)+N(G110)+N(H110)-F110)</f>
        <v/>
      </c>
      <c r="M110" s="25">
        <f>IF(OR(A110="",COUNT('My sales to bottles'!$B$8:$B$47)=0),"",IFERROR(INDEX('My sales to bottles'!$C$48:$AF$48,MATCH(A110&amp;" | "&amp;B110,'My sales to bottles'!$C$6:$AF$6,0)),0))</f>
        <v/>
      </c>
      <c r="N110" s="25">
        <f>IF(OR(L110="",M110=""),"",L110-M110-N(I110)-N(J110)-N(K110))</f>
        <v/>
      </c>
      <c r="O110" s="14">
        <f>IF(N110="","",N110*C110)</f>
        <v/>
      </c>
      <c r="P110" s="26">
        <f>IF(OR(N110="",N(L110)&lt;=0),"",N110/L110)</f>
        <v/>
      </c>
      <c r="Q110" s="25">
        <f>IF(A110="","",IF(COUNTIFS($A$4:$A$153,A110,$B$4:$B$153,B110)&gt;1,"Listed twice",IF(D110=0,"No match",IF(L110="","Count missing",IF(N110="","",IF(AND(ABS(N110)&gt;=MAX(N($Q$1),0.01),ABS(N110)&gt;=N($O$1)*MAX(L110,0)),IF(N110&gt;0,"Large","Negative"),"Small"))))))</f>
        <v/>
      </c>
      <c r="R110" s="14">
        <f>IF(L110="","",(L110-N(I110)-N(J110))*C110)</f>
        <v/>
      </c>
    </row>
    <row r="111">
      <c r="A111" s="28" t="n"/>
      <c r="B111" s="28" t="n"/>
      <c r="C111" s="29" t="n"/>
      <c r="D111" s="9">
        <f>IF(A111="","",COUNTIFS('My count'!$D$4:$D$153,A111,'My count'!$E$4:$E$153,B111))</f>
        <v/>
      </c>
      <c r="E111" s="39" t="n"/>
      <c r="F111" s="13">
        <f>IF(A111="","",IF(D111=0,0,IF(COUNTIFS('My count'!$D$4:$D$153,A111,'My count'!$E$4:$E$153,B111,'My count'!$J$4:$J$153,"&gt;=0")&lt;D111,"",SUMIFS('My count'!$J$4:$J$153,'My count'!$D$4:$D$153,A111,'My count'!$E$4:$E$153,B111))))</f>
        <v/>
      </c>
      <c r="G111" s="39" t="n"/>
      <c r="H111" s="39" t="n"/>
      <c r="I111" s="39" t="n"/>
      <c r="J111" s="39" t="n"/>
      <c r="K111" s="39" t="n"/>
      <c r="L111" s="13">
        <f>IF(OR(A111="",E111="",F111=""),"",N(E111)+N(G111)+N(H111)-F111)</f>
        <v/>
      </c>
      <c r="M111" s="25">
        <f>IF(OR(A111="",COUNT('My sales to bottles'!$B$8:$B$47)=0),"",IFERROR(INDEX('My sales to bottles'!$C$48:$AF$48,MATCH(A111&amp;" | "&amp;B111,'My sales to bottles'!$C$6:$AF$6,0)),0))</f>
        <v/>
      </c>
      <c r="N111" s="25">
        <f>IF(OR(L111="",M111=""),"",L111-M111-N(I111)-N(J111)-N(K111))</f>
        <v/>
      </c>
      <c r="O111" s="14">
        <f>IF(N111="","",N111*C111)</f>
        <v/>
      </c>
      <c r="P111" s="26">
        <f>IF(OR(N111="",N(L111)&lt;=0),"",N111/L111)</f>
        <v/>
      </c>
      <c r="Q111" s="25">
        <f>IF(A111="","",IF(COUNTIFS($A$4:$A$153,A111,$B$4:$B$153,B111)&gt;1,"Listed twice",IF(D111=0,"No match",IF(L111="","Count missing",IF(N111="","",IF(AND(ABS(N111)&gt;=MAX(N($Q$1),0.01),ABS(N111)&gt;=N($O$1)*MAX(L111,0)),IF(N111&gt;0,"Large","Negative"),"Small"))))))</f>
        <v/>
      </c>
      <c r="R111" s="14">
        <f>IF(L111="","",(L111-N(I111)-N(J111))*C111)</f>
        <v/>
      </c>
    </row>
    <row r="112">
      <c r="A112" s="28" t="n"/>
      <c r="B112" s="28" t="n"/>
      <c r="C112" s="29" t="n"/>
      <c r="D112" s="9">
        <f>IF(A112="","",COUNTIFS('My count'!$D$4:$D$153,A112,'My count'!$E$4:$E$153,B112))</f>
        <v/>
      </c>
      <c r="E112" s="39" t="n"/>
      <c r="F112" s="13">
        <f>IF(A112="","",IF(D112=0,0,IF(COUNTIFS('My count'!$D$4:$D$153,A112,'My count'!$E$4:$E$153,B112,'My count'!$J$4:$J$153,"&gt;=0")&lt;D112,"",SUMIFS('My count'!$J$4:$J$153,'My count'!$D$4:$D$153,A112,'My count'!$E$4:$E$153,B112))))</f>
        <v/>
      </c>
      <c r="G112" s="39" t="n"/>
      <c r="H112" s="39" t="n"/>
      <c r="I112" s="39" t="n"/>
      <c r="J112" s="39" t="n"/>
      <c r="K112" s="39" t="n"/>
      <c r="L112" s="13">
        <f>IF(OR(A112="",E112="",F112=""),"",N(E112)+N(G112)+N(H112)-F112)</f>
        <v/>
      </c>
      <c r="M112" s="25">
        <f>IF(OR(A112="",COUNT('My sales to bottles'!$B$8:$B$47)=0),"",IFERROR(INDEX('My sales to bottles'!$C$48:$AF$48,MATCH(A112&amp;" | "&amp;B112,'My sales to bottles'!$C$6:$AF$6,0)),0))</f>
        <v/>
      </c>
      <c r="N112" s="25">
        <f>IF(OR(L112="",M112=""),"",L112-M112-N(I112)-N(J112)-N(K112))</f>
        <v/>
      </c>
      <c r="O112" s="14">
        <f>IF(N112="","",N112*C112)</f>
        <v/>
      </c>
      <c r="P112" s="26">
        <f>IF(OR(N112="",N(L112)&lt;=0),"",N112/L112)</f>
        <v/>
      </c>
      <c r="Q112" s="25">
        <f>IF(A112="","",IF(COUNTIFS($A$4:$A$153,A112,$B$4:$B$153,B112)&gt;1,"Listed twice",IF(D112=0,"No match",IF(L112="","Count missing",IF(N112="","",IF(AND(ABS(N112)&gt;=MAX(N($Q$1),0.01),ABS(N112)&gt;=N($O$1)*MAX(L112,0)),IF(N112&gt;0,"Large","Negative"),"Small"))))))</f>
        <v/>
      </c>
      <c r="R112" s="14">
        <f>IF(L112="","",(L112-N(I112)-N(J112))*C112)</f>
        <v/>
      </c>
    </row>
    <row r="113">
      <c r="A113" s="28" t="n"/>
      <c r="B113" s="28" t="n"/>
      <c r="C113" s="29" t="n"/>
      <c r="D113" s="9">
        <f>IF(A113="","",COUNTIFS('My count'!$D$4:$D$153,A113,'My count'!$E$4:$E$153,B113))</f>
        <v/>
      </c>
      <c r="E113" s="39" t="n"/>
      <c r="F113" s="13">
        <f>IF(A113="","",IF(D113=0,0,IF(COUNTIFS('My count'!$D$4:$D$153,A113,'My count'!$E$4:$E$153,B113,'My count'!$J$4:$J$153,"&gt;=0")&lt;D113,"",SUMIFS('My count'!$J$4:$J$153,'My count'!$D$4:$D$153,A113,'My count'!$E$4:$E$153,B113))))</f>
        <v/>
      </c>
      <c r="G113" s="39" t="n"/>
      <c r="H113" s="39" t="n"/>
      <c r="I113" s="39" t="n"/>
      <c r="J113" s="39" t="n"/>
      <c r="K113" s="39" t="n"/>
      <c r="L113" s="13">
        <f>IF(OR(A113="",E113="",F113=""),"",N(E113)+N(G113)+N(H113)-F113)</f>
        <v/>
      </c>
      <c r="M113" s="25">
        <f>IF(OR(A113="",COUNT('My sales to bottles'!$B$8:$B$47)=0),"",IFERROR(INDEX('My sales to bottles'!$C$48:$AF$48,MATCH(A113&amp;" | "&amp;B113,'My sales to bottles'!$C$6:$AF$6,0)),0))</f>
        <v/>
      </c>
      <c r="N113" s="25">
        <f>IF(OR(L113="",M113=""),"",L113-M113-N(I113)-N(J113)-N(K113))</f>
        <v/>
      </c>
      <c r="O113" s="14">
        <f>IF(N113="","",N113*C113)</f>
        <v/>
      </c>
      <c r="P113" s="26">
        <f>IF(OR(N113="",N(L113)&lt;=0),"",N113/L113)</f>
        <v/>
      </c>
      <c r="Q113" s="25">
        <f>IF(A113="","",IF(COUNTIFS($A$4:$A$153,A113,$B$4:$B$153,B113)&gt;1,"Listed twice",IF(D113=0,"No match",IF(L113="","Count missing",IF(N113="","",IF(AND(ABS(N113)&gt;=MAX(N($Q$1),0.01),ABS(N113)&gt;=N($O$1)*MAX(L113,0)),IF(N113&gt;0,"Large","Negative"),"Small"))))))</f>
        <v/>
      </c>
      <c r="R113" s="14">
        <f>IF(L113="","",(L113-N(I113)-N(J113))*C113)</f>
        <v/>
      </c>
    </row>
    <row r="114">
      <c r="A114" s="28" t="n"/>
      <c r="B114" s="28" t="n"/>
      <c r="C114" s="29" t="n"/>
      <c r="D114" s="9">
        <f>IF(A114="","",COUNTIFS('My count'!$D$4:$D$153,A114,'My count'!$E$4:$E$153,B114))</f>
        <v/>
      </c>
      <c r="E114" s="39" t="n"/>
      <c r="F114" s="13">
        <f>IF(A114="","",IF(D114=0,0,IF(COUNTIFS('My count'!$D$4:$D$153,A114,'My count'!$E$4:$E$153,B114,'My count'!$J$4:$J$153,"&gt;=0")&lt;D114,"",SUMIFS('My count'!$J$4:$J$153,'My count'!$D$4:$D$153,A114,'My count'!$E$4:$E$153,B114))))</f>
        <v/>
      </c>
      <c r="G114" s="39" t="n"/>
      <c r="H114" s="39" t="n"/>
      <c r="I114" s="39" t="n"/>
      <c r="J114" s="39" t="n"/>
      <c r="K114" s="39" t="n"/>
      <c r="L114" s="13">
        <f>IF(OR(A114="",E114="",F114=""),"",N(E114)+N(G114)+N(H114)-F114)</f>
        <v/>
      </c>
      <c r="M114" s="25">
        <f>IF(OR(A114="",COUNT('My sales to bottles'!$B$8:$B$47)=0),"",IFERROR(INDEX('My sales to bottles'!$C$48:$AF$48,MATCH(A114&amp;" | "&amp;B114,'My sales to bottles'!$C$6:$AF$6,0)),0))</f>
        <v/>
      </c>
      <c r="N114" s="25">
        <f>IF(OR(L114="",M114=""),"",L114-M114-N(I114)-N(J114)-N(K114))</f>
        <v/>
      </c>
      <c r="O114" s="14">
        <f>IF(N114="","",N114*C114)</f>
        <v/>
      </c>
      <c r="P114" s="26">
        <f>IF(OR(N114="",N(L114)&lt;=0),"",N114/L114)</f>
        <v/>
      </c>
      <c r="Q114" s="25">
        <f>IF(A114="","",IF(COUNTIFS($A$4:$A$153,A114,$B$4:$B$153,B114)&gt;1,"Listed twice",IF(D114=0,"No match",IF(L114="","Count missing",IF(N114="","",IF(AND(ABS(N114)&gt;=MAX(N($Q$1),0.01),ABS(N114)&gt;=N($O$1)*MAX(L114,0)),IF(N114&gt;0,"Large","Negative"),"Small"))))))</f>
        <v/>
      </c>
      <c r="R114" s="14">
        <f>IF(L114="","",(L114-N(I114)-N(J114))*C114)</f>
        <v/>
      </c>
    </row>
    <row r="115">
      <c r="A115" s="28" t="n"/>
      <c r="B115" s="28" t="n"/>
      <c r="C115" s="29" t="n"/>
      <c r="D115" s="9">
        <f>IF(A115="","",COUNTIFS('My count'!$D$4:$D$153,A115,'My count'!$E$4:$E$153,B115))</f>
        <v/>
      </c>
      <c r="E115" s="39" t="n"/>
      <c r="F115" s="13">
        <f>IF(A115="","",IF(D115=0,0,IF(COUNTIFS('My count'!$D$4:$D$153,A115,'My count'!$E$4:$E$153,B115,'My count'!$J$4:$J$153,"&gt;=0")&lt;D115,"",SUMIFS('My count'!$J$4:$J$153,'My count'!$D$4:$D$153,A115,'My count'!$E$4:$E$153,B115))))</f>
        <v/>
      </c>
      <c r="G115" s="39" t="n"/>
      <c r="H115" s="39" t="n"/>
      <c r="I115" s="39" t="n"/>
      <c r="J115" s="39" t="n"/>
      <c r="K115" s="39" t="n"/>
      <c r="L115" s="13">
        <f>IF(OR(A115="",E115="",F115=""),"",N(E115)+N(G115)+N(H115)-F115)</f>
        <v/>
      </c>
      <c r="M115" s="25">
        <f>IF(OR(A115="",COUNT('My sales to bottles'!$B$8:$B$47)=0),"",IFERROR(INDEX('My sales to bottles'!$C$48:$AF$48,MATCH(A115&amp;" | "&amp;B115,'My sales to bottles'!$C$6:$AF$6,0)),0))</f>
        <v/>
      </c>
      <c r="N115" s="25">
        <f>IF(OR(L115="",M115=""),"",L115-M115-N(I115)-N(J115)-N(K115))</f>
        <v/>
      </c>
      <c r="O115" s="14">
        <f>IF(N115="","",N115*C115)</f>
        <v/>
      </c>
      <c r="P115" s="26">
        <f>IF(OR(N115="",N(L115)&lt;=0),"",N115/L115)</f>
        <v/>
      </c>
      <c r="Q115" s="25">
        <f>IF(A115="","",IF(COUNTIFS($A$4:$A$153,A115,$B$4:$B$153,B115)&gt;1,"Listed twice",IF(D115=0,"No match",IF(L115="","Count missing",IF(N115="","",IF(AND(ABS(N115)&gt;=MAX(N($Q$1),0.01),ABS(N115)&gt;=N($O$1)*MAX(L115,0)),IF(N115&gt;0,"Large","Negative"),"Small"))))))</f>
        <v/>
      </c>
      <c r="R115" s="14">
        <f>IF(L115="","",(L115-N(I115)-N(J115))*C115)</f>
        <v/>
      </c>
    </row>
    <row r="116">
      <c r="A116" s="28" t="n"/>
      <c r="B116" s="28" t="n"/>
      <c r="C116" s="29" t="n"/>
      <c r="D116" s="9">
        <f>IF(A116="","",COUNTIFS('My count'!$D$4:$D$153,A116,'My count'!$E$4:$E$153,B116))</f>
        <v/>
      </c>
      <c r="E116" s="39" t="n"/>
      <c r="F116" s="13">
        <f>IF(A116="","",IF(D116=0,0,IF(COUNTIFS('My count'!$D$4:$D$153,A116,'My count'!$E$4:$E$153,B116,'My count'!$J$4:$J$153,"&gt;=0")&lt;D116,"",SUMIFS('My count'!$J$4:$J$153,'My count'!$D$4:$D$153,A116,'My count'!$E$4:$E$153,B116))))</f>
        <v/>
      </c>
      <c r="G116" s="39" t="n"/>
      <c r="H116" s="39" t="n"/>
      <c r="I116" s="39" t="n"/>
      <c r="J116" s="39" t="n"/>
      <c r="K116" s="39" t="n"/>
      <c r="L116" s="13">
        <f>IF(OR(A116="",E116="",F116=""),"",N(E116)+N(G116)+N(H116)-F116)</f>
        <v/>
      </c>
      <c r="M116" s="25">
        <f>IF(OR(A116="",COUNT('My sales to bottles'!$B$8:$B$47)=0),"",IFERROR(INDEX('My sales to bottles'!$C$48:$AF$48,MATCH(A116&amp;" | "&amp;B116,'My sales to bottles'!$C$6:$AF$6,0)),0))</f>
        <v/>
      </c>
      <c r="N116" s="25">
        <f>IF(OR(L116="",M116=""),"",L116-M116-N(I116)-N(J116)-N(K116))</f>
        <v/>
      </c>
      <c r="O116" s="14">
        <f>IF(N116="","",N116*C116)</f>
        <v/>
      </c>
      <c r="P116" s="26">
        <f>IF(OR(N116="",N(L116)&lt;=0),"",N116/L116)</f>
        <v/>
      </c>
      <c r="Q116" s="25">
        <f>IF(A116="","",IF(COUNTIFS($A$4:$A$153,A116,$B$4:$B$153,B116)&gt;1,"Listed twice",IF(D116=0,"No match",IF(L116="","Count missing",IF(N116="","",IF(AND(ABS(N116)&gt;=MAX(N($Q$1),0.01),ABS(N116)&gt;=N($O$1)*MAX(L116,0)),IF(N116&gt;0,"Large","Negative"),"Small"))))))</f>
        <v/>
      </c>
      <c r="R116" s="14">
        <f>IF(L116="","",(L116-N(I116)-N(J116))*C116)</f>
        <v/>
      </c>
    </row>
    <row r="117">
      <c r="A117" s="28" t="n"/>
      <c r="B117" s="28" t="n"/>
      <c r="C117" s="29" t="n"/>
      <c r="D117" s="9">
        <f>IF(A117="","",COUNTIFS('My count'!$D$4:$D$153,A117,'My count'!$E$4:$E$153,B117))</f>
        <v/>
      </c>
      <c r="E117" s="39" t="n"/>
      <c r="F117" s="13">
        <f>IF(A117="","",IF(D117=0,0,IF(COUNTIFS('My count'!$D$4:$D$153,A117,'My count'!$E$4:$E$153,B117,'My count'!$J$4:$J$153,"&gt;=0")&lt;D117,"",SUMIFS('My count'!$J$4:$J$153,'My count'!$D$4:$D$153,A117,'My count'!$E$4:$E$153,B117))))</f>
        <v/>
      </c>
      <c r="G117" s="39" t="n"/>
      <c r="H117" s="39" t="n"/>
      <c r="I117" s="39" t="n"/>
      <c r="J117" s="39" t="n"/>
      <c r="K117" s="39" t="n"/>
      <c r="L117" s="13">
        <f>IF(OR(A117="",E117="",F117=""),"",N(E117)+N(G117)+N(H117)-F117)</f>
        <v/>
      </c>
      <c r="M117" s="25">
        <f>IF(OR(A117="",COUNT('My sales to bottles'!$B$8:$B$47)=0),"",IFERROR(INDEX('My sales to bottles'!$C$48:$AF$48,MATCH(A117&amp;" | "&amp;B117,'My sales to bottles'!$C$6:$AF$6,0)),0))</f>
        <v/>
      </c>
      <c r="N117" s="25">
        <f>IF(OR(L117="",M117=""),"",L117-M117-N(I117)-N(J117)-N(K117))</f>
        <v/>
      </c>
      <c r="O117" s="14">
        <f>IF(N117="","",N117*C117)</f>
        <v/>
      </c>
      <c r="P117" s="26">
        <f>IF(OR(N117="",N(L117)&lt;=0),"",N117/L117)</f>
        <v/>
      </c>
      <c r="Q117" s="25">
        <f>IF(A117="","",IF(COUNTIFS($A$4:$A$153,A117,$B$4:$B$153,B117)&gt;1,"Listed twice",IF(D117=0,"No match",IF(L117="","Count missing",IF(N117="","",IF(AND(ABS(N117)&gt;=MAX(N($Q$1),0.01),ABS(N117)&gt;=N($O$1)*MAX(L117,0)),IF(N117&gt;0,"Large","Negative"),"Small"))))))</f>
        <v/>
      </c>
      <c r="R117" s="14">
        <f>IF(L117="","",(L117-N(I117)-N(J117))*C117)</f>
        <v/>
      </c>
    </row>
    <row r="118">
      <c r="A118" s="28" t="n"/>
      <c r="B118" s="28" t="n"/>
      <c r="C118" s="29" t="n"/>
      <c r="D118" s="9">
        <f>IF(A118="","",COUNTIFS('My count'!$D$4:$D$153,A118,'My count'!$E$4:$E$153,B118))</f>
        <v/>
      </c>
      <c r="E118" s="39" t="n"/>
      <c r="F118" s="13">
        <f>IF(A118="","",IF(D118=0,0,IF(COUNTIFS('My count'!$D$4:$D$153,A118,'My count'!$E$4:$E$153,B118,'My count'!$J$4:$J$153,"&gt;=0")&lt;D118,"",SUMIFS('My count'!$J$4:$J$153,'My count'!$D$4:$D$153,A118,'My count'!$E$4:$E$153,B118))))</f>
        <v/>
      </c>
      <c r="G118" s="39" t="n"/>
      <c r="H118" s="39" t="n"/>
      <c r="I118" s="39" t="n"/>
      <c r="J118" s="39" t="n"/>
      <c r="K118" s="39" t="n"/>
      <c r="L118" s="13">
        <f>IF(OR(A118="",E118="",F118=""),"",N(E118)+N(G118)+N(H118)-F118)</f>
        <v/>
      </c>
      <c r="M118" s="25">
        <f>IF(OR(A118="",COUNT('My sales to bottles'!$B$8:$B$47)=0),"",IFERROR(INDEX('My sales to bottles'!$C$48:$AF$48,MATCH(A118&amp;" | "&amp;B118,'My sales to bottles'!$C$6:$AF$6,0)),0))</f>
        <v/>
      </c>
      <c r="N118" s="25">
        <f>IF(OR(L118="",M118=""),"",L118-M118-N(I118)-N(J118)-N(K118))</f>
        <v/>
      </c>
      <c r="O118" s="14">
        <f>IF(N118="","",N118*C118)</f>
        <v/>
      </c>
      <c r="P118" s="26">
        <f>IF(OR(N118="",N(L118)&lt;=0),"",N118/L118)</f>
        <v/>
      </c>
      <c r="Q118" s="25">
        <f>IF(A118="","",IF(COUNTIFS($A$4:$A$153,A118,$B$4:$B$153,B118)&gt;1,"Listed twice",IF(D118=0,"No match",IF(L118="","Count missing",IF(N118="","",IF(AND(ABS(N118)&gt;=MAX(N($Q$1),0.01),ABS(N118)&gt;=N($O$1)*MAX(L118,0)),IF(N118&gt;0,"Large","Negative"),"Small"))))))</f>
        <v/>
      </c>
      <c r="R118" s="14">
        <f>IF(L118="","",(L118-N(I118)-N(J118))*C118)</f>
        <v/>
      </c>
    </row>
    <row r="119">
      <c r="A119" s="28" t="n"/>
      <c r="B119" s="28" t="n"/>
      <c r="C119" s="29" t="n"/>
      <c r="D119" s="9">
        <f>IF(A119="","",COUNTIFS('My count'!$D$4:$D$153,A119,'My count'!$E$4:$E$153,B119))</f>
        <v/>
      </c>
      <c r="E119" s="39" t="n"/>
      <c r="F119" s="13">
        <f>IF(A119="","",IF(D119=0,0,IF(COUNTIFS('My count'!$D$4:$D$153,A119,'My count'!$E$4:$E$153,B119,'My count'!$J$4:$J$153,"&gt;=0")&lt;D119,"",SUMIFS('My count'!$J$4:$J$153,'My count'!$D$4:$D$153,A119,'My count'!$E$4:$E$153,B119))))</f>
        <v/>
      </c>
      <c r="G119" s="39" t="n"/>
      <c r="H119" s="39" t="n"/>
      <c r="I119" s="39" t="n"/>
      <c r="J119" s="39" t="n"/>
      <c r="K119" s="39" t="n"/>
      <c r="L119" s="13">
        <f>IF(OR(A119="",E119="",F119=""),"",N(E119)+N(G119)+N(H119)-F119)</f>
        <v/>
      </c>
      <c r="M119" s="25">
        <f>IF(OR(A119="",COUNT('My sales to bottles'!$B$8:$B$47)=0),"",IFERROR(INDEX('My sales to bottles'!$C$48:$AF$48,MATCH(A119&amp;" | "&amp;B119,'My sales to bottles'!$C$6:$AF$6,0)),0))</f>
        <v/>
      </c>
      <c r="N119" s="25">
        <f>IF(OR(L119="",M119=""),"",L119-M119-N(I119)-N(J119)-N(K119))</f>
        <v/>
      </c>
      <c r="O119" s="14">
        <f>IF(N119="","",N119*C119)</f>
        <v/>
      </c>
      <c r="P119" s="26">
        <f>IF(OR(N119="",N(L119)&lt;=0),"",N119/L119)</f>
        <v/>
      </c>
      <c r="Q119" s="25">
        <f>IF(A119="","",IF(COUNTIFS($A$4:$A$153,A119,$B$4:$B$153,B119)&gt;1,"Listed twice",IF(D119=0,"No match",IF(L119="","Count missing",IF(N119="","",IF(AND(ABS(N119)&gt;=MAX(N($Q$1),0.01),ABS(N119)&gt;=N($O$1)*MAX(L119,0)),IF(N119&gt;0,"Large","Negative"),"Small"))))))</f>
        <v/>
      </c>
      <c r="R119" s="14">
        <f>IF(L119="","",(L119-N(I119)-N(J119))*C119)</f>
        <v/>
      </c>
    </row>
    <row r="120">
      <c r="A120" s="28" t="n"/>
      <c r="B120" s="28" t="n"/>
      <c r="C120" s="29" t="n"/>
      <c r="D120" s="9">
        <f>IF(A120="","",COUNTIFS('My count'!$D$4:$D$153,A120,'My count'!$E$4:$E$153,B120))</f>
        <v/>
      </c>
      <c r="E120" s="39" t="n"/>
      <c r="F120" s="13">
        <f>IF(A120="","",IF(D120=0,0,IF(COUNTIFS('My count'!$D$4:$D$153,A120,'My count'!$E$4:$E$153,B120,'My count'!$J$4:$J$153,"&gt;=0")&lt;D120,"",SUMIFS('My count'!$J$4:$J$153,'My count'!$D$4:$D$153,A120,'My count'!$E$4:$E$153,B120))))</f>
        <v/>
      </c>
      <c r="G120" s="39" t="n"/>
      <c r="H120" s="39" t="n"/>
      <c r="I120" s="39" t="n"/>
      <c r="J120" s="39" t="n"/>
      <c r="K120" s="39" t="n"/>
      <c r="L120" s="13">
        <f>IF(OR(A120="",E120="",F120=""),"",N(E120)+N(G120)+N(H120)-F120)</f>
        <v/>
      </c>
      <c r="M120" s="25">
        <f>IF(OR(A120="",COUNT('My sales to bottles'!$B$8:$B$47)=0),"",IFERROR(INDEX('My sales to bottles'!$C$48:$AF$48,MATCH(A120&amp;" | "&amp;B120,'My sales to bottles'!$C$6:$AF$6,0)),0))</f>
        <v/>
      </c>
      <c r="N120" s="25">
        <f>IF(OR(L120="",M120=""),"",L120-M120-N(I120)-N(J120)-N(K120))</f>
        <v/>
      </c>
      <c r="O120" s="14">
        <f>IF(N120="","",N120*C120)</f>
        <v/>
      </c>
      <c r="P120" s="26">
        <f>IF(OR(N120="",N(L120)&lt;=0),"",N120/L120)</f>
        <v/>
      </c>
      <c r="Q120" s="25">
        <f>IF(A120="","",IF(COUNTIFS($A$4:$A$153,A120,$B$4:$B$153,B120)&gt;1,"Listed twice",IF(D120=0,"No match",IF(L120="","Count missing",IF(N120="","",IF(AND(ABS(N120)&gt;=MAX(N($Q$1),0.01),ABS(N120)&gt;=N($O$1)*MAX(L120,0)),IF(N120&gt;0,"Large","Negative"),"Small"))))))</f>
        <v/>
      </c>
      <c r="R120" s="14">
        <f>IF(L120="","",(L120-N(I120)-N(J120))*C120)</f>
        <v/>
      </c>
    </row>
    <row r="121">
      <c r="A121" s="28" t="n"/>
      <c r="B121" s="28" t="n"/>
      <c r="C121" s="29" t="n"/>
      <c r="D121" s="9">
        <f>IF(A121="","",COUNTIFS('My count'!$D$4:$D$153,A121,'My count'!$E$4:$E$153,B121))</f>
        <v/>
      </c>
      <c r="E121" s="39" t="n"/>
      <c r="F121" s="13">
        <f>IF(A121="","",IF(D121=0,0,IF(COUNTIFS('My count'!$D$4:$D$153,A121,'My count'!$E$4:$E$153,B121,'My count'!$J$4:$J$153,"&gt;=0")&lt;D121,"",SUMIFS('My count'!$J$4:$J$153,'My count'!$D$4:$D$153,A121,'My count'!$E$4:$E$153,B121))))</f>
        <v/>
      </c>
      <c r="G121" s="39" t="n"/>
      <c r="H121" s="39" t="n"/>
      <c r="I121" s="39" t="n"/>
      <c r="J121" s="39" t="n"/>
      <c r="K121" s="39" t="n"/>
      <c r="L121" s="13">
        <f>IF(OR(A121="",E121="",F121=""),"",N(E121)+N(G121)+N(H121)-F121)</f>
        <v/>
      </c>
      <c r="M121" s="25">
        <f>IF(OR(A121="",COUNT('My sales to bottles'!$B$8:$B$47)=0),"",IFERROR(INDEX('My sales to bottles'!$C$48:$AF$48,MATCH(A121&amp;" | "&amp;B121,'My sales to bottles'!$C$6:$AF$6,0)),0))</f>
        <v/>
      </c>
      <c r="N121" s="25">
        <f>IF(OR(L121="",M121=""),"",L121-M121-N(I121)-N(J121)-N(K121))</f>
        <v/>
      </c>
      <c r="O121" s="14">
        <f>IF(N121="","",N121*C121)</f>
        <v/>
      </c>
      <c r="P121" s="26">
        <f>IF(OR(N121="",N(L121)&lt;=0),"",N121/L121)</f>
        <v/>
      </c>
      <c r="Q121" s="25">
        <f>IF(A121="","",IF(COUNTIFS($A$4:$A$153,A121,$B$4:$B$153,B121)&gt;1,"Listed twice",IF(D121=0,"No match",IF(L121="","Count missing",IF(N121="","",IF(AND(ABS(N121)&gt;=MAX(N($Q$1),0.01),ABS(N121)&gt;=N($O$1)*MAX(L121,0)),IF(N121&gt;0,"Large","Negative"),"Small"))))))</f>
        <v/>
      </c>
      <c r="R121" s="14">
        <f>IF(L121="","",(L121-N(I121)-N(J121))*C121)</f>
        <v/>
      </c>
    </row>
    <row r="122">
      <c r="A122" s="28" t="n"/>
      <c r="B122" s="28" t="n"/>
      <c r="C122" s="29" t="n"/>
      <c r="D122" s="9">
        <f>IF(A122="","",COUNTIFS('My count'!$D$4:$D$153,A122,'My count'!$E$4:$E$153,B122))</f>
        <v/>
      </c>
      <c r="E122" s="39" t="n"/>
      <c r="F122" s="13">
        <f>IF(A122="","",IF(D122=0,0,IF(COUNTIFS('My count'!$D$4:$D$153,A122,'My count'!$E$4:$E$153,B122,'My count'!$J$4:$J$153,"&gt;=0")&lt;D122,"",SUMIFS('My count'!$J$4:$J$153,'My count'!$D$4:$D$153,A122,'My count'!$E$4:$E$153,B122))))</f>
        <v/>
      </c>
      <c r="G122" s="39" t="n"/>
      <c r="H122" s="39" t="n"/>
      <c r="I122" s="39" t="n"/>
      <c r="J122" s="39" t="n"/>
      <c r="K122" s="39" t="n"/>
      <c r="L122" s="13">
        <f>IF(OR(A122="",E122="",F122=""),"",N(E122)+N(G122)+N(H122)-F122)</f>
        <v/>
      </c>
      <c r="M122" s="25">
        <f>IF(OR(A122="",COUNT('My sales to bottles'!$B$8:$B$47)=0),"",IFERROR(INDEX('My sales to bottles'!$C$48:$AF$48,MATCH(A122&amp;" | "&amp;B122,'My sales to bottles'!$C$6:$AF$6,0)),0))</f>
        <v/>
      </c>
      <c r="N122" s="25">
        <f>IF(OR(L122="",M122=""),"",L122-M122-N(I122)-N(J122)-N(K122))</f>
        <v/>
      </c>
      <c r="O122" s="14">
        <f>IF(N122="","",N122*C122)</f>
        <v/>
      </c>
      <c r="P122" s="26">
        <f>IF(OR(N122="",N(L122)&lt;=0),"",N122/L122)</f>
        <v/>
      </c>
      <c r="Q122" s="25">
        <f>IF(A122="","",IF(COUNTIFS($A$4:$A$153,A122,$B$4:$B$153,B122)&gt;1,"Listed twice",IF(D122=0,"No match",IF(L122="","Count missing",IF(N122="","",IF(AND(ABS(N122)&gt;=MAX(N($Q$1),0.01),ABS(N122)&gt;=N($O$1)*MAX(L122,0)),IF(N122&gt;0,"Large","Negative"),"Small"))))))</f>
        <v/>
      </c>
      <c r="R122" s="14">
        <f>IF(L122="","",(L122-N(I122)-N(J122))*C122)</f>
        <v/>
      </c>
    </row>
    <row r="123">
      <c r="A123" s="28" t="n"/>
      <c r="B123" s="28" t="n"/>
      <c r="C123" s="29" t="n"/>
      <c r="D123" s="9">
        <f>IF(A123="","",COUNTIFS('My count'!$D$4:$D$153,A123,'My count'!$E$4:$E$153,B123))</f>
        <v/>
      </c>
      <c r="E123" s="39" t="n"/>
      <c r="F123" s="13">
        <f>IF(A123="","",IF(D123=0,0,IF(COUNTIFS('My count'!$D$4:$D$153,A123,'My count'!$E$4:$E$153,B123,'My count'!$J$4:$J$153,"&gt;=0")&lt;D123,"",SUMIFS('My count'!$J$4:$J$153,'My count'!$D$4:$D$153,A123,'My count'!$E$4:$E$153,B123))))</f>
        <v/>
      </c>
      <c r="G123" s="39" t="n"/>
      <c r="H123" s="39" t="n"/>
      <c r="I123" s="39" t="n"/>
      <c r="J123" s="39" t="n"/>
      <c r="K123" s="39" t="n"/>
      <c r="L123" s="13">
        <f>IF(OR(A123="",E123="",F123=""),"",N(E123)+N(G123)+N(H123)-F123)</f>
        <v/>
      </c>
      <c r="M123" s="25">
        <f>IF(OR(A123="",COUNT('My sales to bottles'!$B$8:$B$47)=0),"",IFERROR(INDEX('My sales to bottles'!$C$48:$AF$48,MATCH(A123&amp;" | "&amp;B123,'My sales to bottles'!$C$6:$AF$6,0)),0))</f>
        <v/>
      </c>
      <c r="N123" s="25">
        <f>IF(OR(L123="",M123=""),"",L123-M123-N(I123)-N(J123)-N(K123))</f>
        <v/>
      </c>
      <c r="O123" s="14">
        <f>IF(N123="","",N123*C123)</f>
        <v/>
      </c>
      <c r="P123" s="26">
        <f>IF(OR(N123="",N(L123)&lt;=0),"",N123/L123)</f>
        <v/>
      </c>
      <c r="Q123" s="25">
        <f>IF(A123="","",IF(COUNTIFS($A$4:$A$153,A123,$B$4:$B$153,B123)&gt;1,"Listed twice",IF(D123=0,"No match",IF(L123="","Count missing",IF(N123="","",IF(AND(ABS(N123)&gt;=MAX(N($Q$1),0.01),ABS(N123)&gt;=N($O$1)*MAX(L123,0)),IF(N123&gt;0,"Large","Negative"),"Small"))))))</f>
        <v/>
      </c>
      <c r="R123" s="14">
        <f>IF(L123="","",(L123-N(I123)-N(J123))*C123)</f>
        <v/>
      </c>
    </row>
    <row r="124">
      <c r="A124" s="28" t="n"/>
      <c r="B124" s="28" t="n"/>
      <c r="C124" s="29" t="n"/>
      <c r="D124" s="9">
        <f>IF(A124="","",COUNTIFS('My count'!$D$4:$D$153,A124,'My count'!$E$4:$E$153,B124))</f>
        <v/>
      </c>
      <c r="E124" s="39" t="n"/>
      <c r="F124" s="13">
        <f>IF(A124="","",IF(D124=0,0,IF(COUNTIFS('My count'!$D$4:$D$153,A124,'My count'!$E$4:$E$153,B124,'My count'!$J$4:$J$153,"&gt;=0")&lt;D124,"",SUMIFS('My count'!$J$4:$J$153,'My count'!$D$4:$D$153,A124,'My count'!$E$4:$E$153,B124))))</f>
        <v/>
      </c>
      <c r="G124" s="39" t="n"/>
      <c r="H124" s="39" t="n"/>
      <c r="I124" s="39" t="n"/>
      <c r="J124" s="39" t="n"/>
      <c r="K124" s="39" t="n"/>
      <c r="L124" s="13">
        <f>IF(OR(A124="",E124="",F124=""),"",N(E124)+N(G124)+N(H124)-F124)</f>
        <v/>
      </c>
      <c r="M124" s="25">
        <f>IF(OR(A124="",COUNT('My sales to bottles'!$B$8:$B$47)=0),"",IFERROR(INDEX('My sales to bottles'!$C$48:$AF$48,MATCH(A124&amp;" | "&amp;B124,'My sales to bottles'!$C$6:$AF$6,0)),0))</f>
        <v/>
      </c>
      <c r="N124" s="25">
        <f>IF(OR(L124="",M124=""),"",L124-M124-N(I124)-N(J124)-N(K124))</f>
        <v/>
      </c>
      <c r="O124" s="14">
        <f>IF(N124="","",N124*C124)</f>
        <v/>
      </c>
      <c r="P124" s="26">
        <f>IF(OR(N124="",N(L124)&lt;=0),"",N124/L124)</f>
        <v/>
      </c>
      <c r="Q124" s="25">
        <f>IF(A124="","",IF(COUNTIFS($A$4:$A$153,A124,$B$4:$B$153,B124)&gt;1,"Listed twice",IF(D124=0,"No match",IF(L124="","Count missing",IF(N124="","",IF(AND(ABS(N124)&gt;=MAX(N($Q$1),0.01),ABS(N124)&gt;=N($O$1)*MAX(L124,0)),IF(N124&gt;0,"Large","Negative"),"Small"))))))</f>
        <v/>
      </c>
      <c r="R124" s="14">
        <f>IF(L124="","",(L124-N(I124)-N(J124))*C124)</f>
        <v/>
      </c>
    </row>
    <row r="125">
      <c r="A125" s="28" t="n"/>
      <c r="B125" s="28" t="n"/>
      <c r="C125" s="29" t="n"/>
      <c r="D125" s="9">
        <f>IF(A125="","",COUNTIFS('My count'!$D$4:$D$153,A125,'My count'!$E$4:$E$153,B125))</f>
        <v/>
      </c>
      <c r="E125" s="39" t="n"/>
      <c r="F125" s="13">
        <f>IF(A125="","",IF(D125=0,0,IF(COUNTIFS('My count'!$D$4:$D$153,A125,'My count'!$E$4:$E$153,B125,'My count'!$J$4:$J$153,"&gt;=0")&lt;D125,"",SUMIFS('My count'!$J$4:$J$153,'My count'!$D$4:$D$153,A125,'My count'!$E$4:$E$153,B125))))</f>
        <v/>
      </c>
      <c r="G125" s="39" t="n"/>
      <c r="H125" s="39" t="n"/>
      <c r="I125" s="39" t="n"/>
      <c r="J125" s="39" t="n"/>
      <c r="K125" s="39" t="n"/>
      <c r="L125" s="13">
        <f>IF(OR(A125="",E125="",F125=""),"",N(E125)+N(G125)+N(H125)-F125)</f>
        <v/>
      </c>
      <c r="M125" s="25">
        <f>IF(OR(A125="",COUNT('My sales to bottles'!$B$8:$B$47)=0),"",IFERROR(INDEX('My sales to bottles'!$C$48:$AF$48,MATCH(A125&amp;" | "&amp;B125,'My sales to bottles'!$C$6:$AF$6,0)),0))</f>
        <v/>
      </c>
      <c r="N125" s="25">
        <f>IF(OR(L125="",M125=""),"",L125-M125-N(I125)-N(J125)-N(K125))</f>
        <v/>
      </c>
      <c r="O125" s="14">
        <f>IF(N125="","",N125*C125)</f>
        <v/>
      </c>
      <c r="P125" s="26">
        <f>IF(OR(N125="",N(L125)&lt;=0),"",N125/L125)</f>
        <v/>
      </c>
      <c r="Q125" s="25">
        <f>IF(A125="","",IF(COUNTIFS($A$4:$A$153,A125,$B$4:$B$153,B125)&gt;1,"Listed twice",IF(D125=0,"No match",IF(L125="","Count missing",IF(N125="","",IF(AND(ABS(N125)&gt;=MAX(N($Q$1),0.01),ABS(N125)&gt;=N($O$1)*MAX(L125,0)),IF(N125&gt;0,"Large","Negative"),"Small"))))))</f>
        <v/>
      </c>
      <c r="R125" s="14">
        <f>IF(L125="","",(L125-N(I125)-N(J125))*C125)</f>
        <v/>
      </c>
    </row>
    <row r="126">
      <c r="A126" s="28" t="n"/>
      <c r="B126" s="28" t="n"/>
      <c r="C126" s="29" t="n"/>
      <c r="D126" s="9">
        <f>IF(A126="","",COUNTIFS('My count'!$D$4:$D$153,A126,'My count'!$E$4:$E$153,B126))</f>
        <v/>
      </c>
      <c r="E126" s="39" t="n"/>
      <c r="F126" s="13">
        <f>IF(A126="","",IF(D126=0,0,IF(COUNTIFS('My count'!$D$4:$D$153,A126,'My count'!$E$4:$E$153,B126,'My count'!$J$4:$J$153,"&gt;=0")&lt;D126,"",SUMIFS('My count'!$J$4:$J$153,'My count'!$D$4:$D$153,A126,'My count'!$E$4:$E$153,B126))))</f>
        <v/>
      </c>
      <c r="G126" s="39" t="n"/>
      <c r="H126" s="39" t="n"/>
      <c r="I126" s="39" t="n"/>
      <c r="J126" s="39" t="n"/>
      <c r="K126" s="39" t="n"/>
      <c r="L126" s="13">
        <f>IF(OR(A126="",E126="",F126=""),"",N(E126)+N(G126)+N(H126)-F126)</f>
        <v/>
      </c>
      <c r="M126" s="25">
        <f>IF(OR(A126="",COUNT('My sales to bottles'!$B$8:$B$47)=0),"",IFERROR(INDEX('My sales to bottles'!$C$48:$AF$48,MATCH(A126&amp;" | "&amp;B126,'My sales to bottles'!$C$6:$AF$6,0)),0))</f>
        <v/>
      </c>
      <c r="N126" s="25">
        <f>IF(OR(L126="",M126=""),"",L126-M126-N(I126)-N(J126)-N(K126))</f>
        <v/>
      </c>
      <c r="O126" s="14">
        <f>IF(N126="","",N126*C126)</f>
        <v/>
      </c>
      <c r="P126" s="26">
        <f>IF(OR(N126="",N(L126)&lt;=0),"",N126/L126)</f>
        <v/>
      </c>
      <c r="Q126" s="25">
        <f>IF(A126="","",IF(COUNTIFS($A$4:$A$153,A126,$B$4:$B$153,B126)&gt;1,"Listed twice",IF(D126=0,"No match",IF(L126="","Count missing",IF(N126="","",IF(AND(ABS(N126)&gt;=MAX(N($Q$1),0.01),ABS(N126)&gt;=N($O$1)*MAX(L126,0)),IF(N126&gt;0,"Large","Negative"),"Small"))))))</f>
        <v/>
      </c>
      <c r="R126" s="14">
        <f>IF(L126="","",(L126-N(I126)-N(J126))*C126)</f>
        <v/>
      </c>
    </row>
    <row r="127">
      <c r="A127" s="28" t="n"/>
      <c r="B127" s="28" t="n"/>
      <c r="C127" s="29" t="n"/>
      <c r="D127" s="9">
        <f>IF(A127="","",COUNTIFS('My count'!$D$4:$D$153,A127,'My count'!$E$4:$E$153,B127))</f>
        <v/>
      </c>
      <c r="E127" s="39" t="n"/>
      <c r="F127" s="13">
        <f>IF(A127="","",IF(D127=0,0,IF(COUNTIFS('My count'!$D$4:$D$153,A127,'My count'!$E$4:$E$153,B127,'My count'!$J$4:$J$153,"&gt;=0")&lt;D127,"",SUMIFS('My count'!$J$4:$J$153,'My count'!$D$4:$D$153,A127,'My count'!$E$4:$E$153,B127))))</f>
        <v/>
      </c>
      <c r="G127" s="39" t="n"/>
      <c r="H127" s="39" t="n"/>
      <c r="I127" s="39" t="n"/>
      <c r="J127" s="39" t="n"/>
      <c r="K127" s="39" t="n"/>
      <c r="L127" s="13">
        <f>IF(OR(A127="",E127="",F127=""),"",N(E127)+N(G127)+N(H127)-F127)</f>
        <v/>
      </c>
      <c r="M127" s="25">
        <f>IF(OR(A127="",COUNT('My sales to bottles'!$B$8:$B$47)=0),"",IFERROR(INDEX('My sales to bottles'!$C$48:$AF$48,MATCH(A127&amp;" | "&amp;B127,'My sales to bottles'!$C$6:$AF$6,0)),0))</f>
        <v/>
      </c>
      <c r="N127" s="25">
        <f>IF(OR(L127="",M127=""),"",L127-M127-N(I127)-N(J127)-N(K127))</f>
        <v/>
      </c>
      <c r="O127" s="14">
        <f>IF(N127="","",N127*C127)</f>
        <v/>
      </c>
      <c r="P127" s="26">
        <f>IF(OR(N127="",N(L127)&lt;=0),"",N127/L127)</f>
        <v/>
      </c>
      <c r="Q127" s="25">
        <f>IF(A127="","",IF(COUNTIFS($A$4:$A$153,A127,$B$4:$B$153,B127)&gt;1,"Listed twice",IF(D127=0,"No match",IF(L127="","Count missing",IF(N127="","",IF(AND(ABS(N127)&gt;=MAX(N($Q$1),0.01),ABS(N127)&gt;=N($O$1)*MAX(L127,0)),IF(N127&gt;0,"Large","Negative"),"Small"))))))</f>
        <v/>
      </c>
      <c r="R127" s="14">
        <f>IF(L127="","",(L127-N(I127)-N(J127))*C127)</f>
        <v/>
      </c>
    </row>
    <row r="128">
      <c r="A128" s="28" t="n"/>
      <c r="B128" s="28" t="n"/>
      <c r="C128" s="29" t="n"/>
      <c r="D128" s="9">
        <f>IF(A128="","",COUNTIFS('My count'!$D$4:$D$153,A128,'My count'!$E$4:$E$153,B128))</f>
        <v/>
      </c>
      <c r="E128" s="39" t="n"/>
      <c r="F128" s="13">
        <f>IF(A128="","",IF(D128=0,0,IF(COUNTIFS('My count'!$D$4:$D$153,A128,'My count'!$E$4:$E$153,B128,'My count'!$J$4:$J$153,"&gt;=0")&lt;D128,"",SUMIFS('My count'!$J$4:$J$153,'My count'!$D$4:$D$153,A128,'My count'!$E$4:$E$153,B128))))</f>
        <v/>
      </c>
      <c r="G128" s="39" t="n"/>
      <c r="H128" s="39" t="n"/>
      <c r="I128" s="39" t="n"/>
      <c r="J128" s="39" t="n"/>
      <c r="K128" s="39" t="n"/>
      <c r="L128" s="13">
        <f>IF(OR(A128="",E128="",F128=""),"",N(E128)+N(G128)+N(H128)-F128)</f>
        <v/>
      </c>
      <c r="M128" s="25">
        <f>IF(OR(A128="",COUNT('My sales to bottles'!$B$8:$B$47)=0),"",IFERROR(INDEX('My sales to bottles'!$C$48:$AF$48,MATCH(A128&amp;" | "&amp;B128,'My sales to bottles'!$C$6:$AF$6,0)),0))</f>
        <v/>
      </c>
      <c r="N128" s="25">
        <f>IF(OR(L128="",M128=""),"",L128-M128-N(I128)-N(J128)-N(K128))</f>
        <v/>
      </c>
      <c r="O128" s="14">
        <f>IF(N128="","",N128*C128)</f>
        <v/>
      </c>
      <c r="P128" s="26">
        <f>IF(OR(N128="",N(L128)&lt;=0),"",N128/L128)</f>
        <v/>
      </c>
      <c r="Q128" s="25">
        <f>IF(A128="","",IF(COUNTIFS($A$4:$A$153,A128,$B$4:$B$153,B128)&gt;1,"Listed twice",IF(D128=0,"No match",IF(L128="","Count missing",IF(N128="","",IF(AND(ABS(N128)&gt;=MAX(N($Q$1),0.01),ABS(N128)&gt;=N($O$1)*MAX(L128,0)),IF(N128&gt;0,"Large","Negative"),"Small"))))))</f>
        <v/>
      </c>
      <c r="R128" s="14">
        <f>IF(L128="","",(L128-N(I128)-N(J128))*C128)</f>
        <v/>
      </c>
    </row>
    <row r="129">
      <c r="A129" s="28" t="n"/>
      <c r="B129" s="28" t="n"/>
      <c r="C129" s="29" t="n"/>
      <c r="D129" s="9">
        <f>IF(A129="","",COUNTIFS('My count'!$D$4:$D$153,A129,'My count'!$E$4:$E$153,B129))</f>
        <v/>
      </c>
      <c r="E129" s="39" t="n"/>
      <c r="F129" s="13">
        <f>IF(A129="","",IF(D129=0,0,IF(COUNTIFS('My count'!$D$4:$D$153,A129,'My count'!$E$4:$E$153,B129,'My count'!$J$4:$J$153,"&gt;=0")&lt;D129,"",SUMIFS('My count'!$J$4:$J$153,'My count'!$D$4:$D$153,A129,'My count'!$E$4:$E$153,B129))))</f>
        <v/>
      </c>
      <c r="G129" s="39" t="n"/>
      <c r="H129" s="39" t="n"/>
      <c r="I129" s="39" t="n"/>
      <c r="J129" s="39" t="n"/>
      <c r="K129" s="39" t="n"/>
      <c r="L129" s="13">
        <f>IF(OR(A129="",E129="",F129=""),"",N(E129)+N(G129)+N(H129)-F129)</f>
        <v/>
      </c>
      <c r="M129" s="25">
        <f>IF(OR(A129="",COUNT('My sales to bottles'!$B$8:$B$47)=0),"",IFERROR(INDEX('My sales to bottles'!$C$48:$AF$48,MATCH(A129&amp;" | "&amp;B129,'My sales to bottles'!$C$6:$AF$6,0)),0))</f>
        <v/>
      </c>
      <c r="N129" s="25">
        <f>IF(OR(L129="",M129=""),"",L129-M129-N(I129)-N(J129)-N(K129))</f>
        <v/>
      </c>
      <c r="O129" s="14">
        <f>IF(N129="","",N129*C129)</f>
        <v/>
      </c>
      <c r="P129" s="26">
        <f>IF(OR(N129="",N(L129)&lt;=0),"",N129/L129)</f>
        <v/>
      </c>
      <c r="Q129" s="25">
        <f>IF(A129="","",IF(COUNTIFS($A$4:$A$153,A129,$B$4:$B$153,B129)&gt;1,"Listed twice",IF(D129=0,"No match",IF(L129="","Count missing",IF(N129="","",IF(AND(ABS(N129)&gt;=MAX(N($Q$1),0.01),ABS(N129)&gt;=N($O$1)*MAX(L129,0)),IF(N129&gt;0,"Large","Negative"),"Small"))))))</f>
        <v/>
      </c>
      <c r="R129" s="14">
        <f>IF(L129="","",(L129-N(I129)-N(J129))*C129)</f>
        <v/>
      </c>
    </row>
    <row r="130">
      <c r="A130" s="28" t="n"/>
      <c r="B130" s="28" t="n"/>
      <c r="C130" s="29" t="n"/>
      <c r="D130" s="9">
        <f>IF(A130="","",COUNTIFS('My count'!$D$4:$D$153,A130,'My count'!$E$4:$E$153,B130))</f>
        <v/>
      </c>
      <c r="E130" s="39" t="n"/>
      <c r="F130" s="13">
        <f>IF(A130="","",IF(D130=0,0,IF(COUNTIFS('My count'!$D$4:$D$153,A130,'My count'!$E$4:$E$153,B130,'My count'!$J$4:$J$153,"&gt;=0")&lt;D130,"",SUMIFS('My count'!$J$4:$J$153,'My count'!$D$4:$D$153,A130,'My count'!$E$4:$E$153,B130))))</f>
        <v/>
      </c>
      <c r="G130" s="39" t="n"/>
      <c r="H130" s="39" t="n"/>
      <c r="I130" s="39" t="n"/>
      <c r="J130" s="39" t="n"/>
      <c r="K130" s="39" t="n"/>
      <c r="L130" s="13">
        <f>IF(OR(A130="",E130="",F130=""),"",N(E130)+N(G130)+N(H130)-F130)</f>
        <v/>
      </c>
      <c r="M130" s="25">
        <f>IF(OR(A130="",COUNT('My sales to bottles'!$B$8:$B$47)=0),"",IFERROR(INDEX('My sales to bottles'!$C$48:$AF$48,MATCH(A130&amp;" | "&amp;B130,'My sales to bottles'!$C$6:$AF$6,0)),0))</f>
        <v/>
      </c>
      <c r="N130" s="25">
        <f>IF(OR(L130="",M130=""),"",L130-M130-N(I130)-N(J130)-N(K130))</f>
        <v/>
      </c>
      <c r="O130" s="14">
        <f>IF(N130="","",N130*C130)</f>
        <v/>
      </c>
      <c r="P130" s="26">
        <f>IF(OR(N130="",N(L130)&lt;=0),"",N130/L130)</f>
        <v/>
      </c>
      <c r="Q130" s="25">
        <f>IF(A130="","",IF(COUNTIFS($A$4:$A$153,A130,$B$4:$B$153,B130)&gt;1,"Listed twice",IF(D130=0,"No match",IF(L130="","Count missing",IF(N130="","",IF(AND(ABS(N130)&gt;=MAX(N($Q$1),0.01),ABS(N130)&gt;=N($O$1)*MAX(L130,0)),IF(N130&gt;0,"Large","Negative"),"Small"))))))</f>
        <v/>
      </c>
      <c r="R130" s="14">
        <f>IF(L130="","",(L130-N(I130)-N(J130))*C130)</f>
        <v/>
      </c>
    </row>
    <row r="131">
      <c r="A131" s="28" t="n"/>
      <c r="B131" s="28" t="n"/>
      <c r="C131" s="29" t="n"/>
      <c r="D131" s="9">
        <f>IF(A131="","",COUNTIFS('My count'!$D$4:$D$153,A131,'My count'!$E$4:$E$153,B131))</f>
        <v/>
      </c>
      <c r="E131" s="39" t="n"/>
      <c r="F131" s="13">
        <f>IF(A131="","",IF(D131=0,0,IF(COUNTIFS('My count'!$D$4:$D$153,A131,'My count'!$E$4:$E$153,B131,'My count'!$J$4:$J$153,"&gt;=0")&lt;D131,"",SUMIFS('My count'!$J$4:$J$153,'My count'!$D$4:$D$153,A131,'My count'!$E$4:$E$153,B131))))</f>
        <v/>
      </c>
      <c r="G131" s="39" t="n"/>
      <c r="H131" s="39" t="n"/>
      <c r="I131" s="39" t="n"/>
      <c r="J131" s="39" t="n"/>
      <c r="K131" s="39" t="n"/>
      <c r="L131" s="13">
        <f>IF(OR(A131="",E131="",F131=""),"",N(E131)+N(G131)+N(H131)-F131)</f>
        <v/>
      </c>
      <c r="M131" s="25">
        <f>IF(OR(A131="",COUNT('My sales to bottles'!$B$8:$B$47)=0),"",IFERROR(INDEX('My sales to bottles'!$C$48:$AF$48,MATCH(A131&amp;" | "&amp;B131,'My sales to bottles'!$C$6:$AF$6,0)),0))</f>
        <v/>
      </c>
      <c r="N131" s="25">
        <f>IF(OR(L131="",M131=""),"",L131-M131-N(I131)-N(J131)-N(K131))</f>
        <v/>
      </c>
      <c r="O131" s="14">
        <f>IF(N131="","",N131*C131)</f>
        <v/>
      </c>
      <c r="P131" s="26">
        <f>IF(OR(N131="",N(L131)&lt;=0),"",N131/L131)</f>
        <v/>
      </c>
      <c r="Q131" s="25">
        <f>IF(A131="","",IF(COUNTIFS($A$4:$A$153,A131,$B$4:$B$153,B131)&gt;1,"Listed twice",IF(D131=0,"No match",IF(L131="","Count missing",IF(N131="","",IF(AND(ABS(N131)&gt;=MAX(N($Q$1),0.01),ABS(N131)&gt;=N($O$1)*MAX(L131,0)),IF(N131&gt;0,"Large","Negative"),"Small"))))))</f>
        <v/>
      </c>
      <c r="R131" s="14">
        <f>IF(L131="","",(L131-N(I131)-N(J131))*C131)</f>
        <v/>
      </c>
    </row>
    <row r="132">
      <c r="A132" s="28" t="n"/>
      <c r="B132" s="28" t="n"/>
      <c r="C132" s="29" t="n"/>
      <c r="D132" s="9">
        <f>IF(A132="","",COUNTIFS('My count'!$D$4:$D$153,A132,'My count'!$E$4:$E$153,B132))</f>
        <v/>
      </c>
      <c r="E132" s="39" t="n"/>
      <c r="F132" s="13">
        <f>IF(A132="","",IF(D132=0,0,IF(COUNTIFS('My count'!$D$4:$D$153,A132,'My count'!$E$4:$E$153,B132,'My count'!$J$4:$J$153,"&gt;=0")&lt;D132,"",SUMIFS('My count'!$J$4:$J$153,'My count'!$D$4:$D$153,A132,'My count'!$E$4:$E$153,B132))))</f>
        <v/>
      </c>
      <c r="G132" s="39" t="n"/>
      <c r="H132" s="39" t="n"/>
      <c r="I132" s="39" t="n"/>
      <c r="J132" s="39" t="n"/>
      <c r="K132" s="39" t="n"/>
      <c r="L132" s="13">
        <f>IF(OR(A132="",E132="",F132=""),"",N(E132)+N(G132)+N(H132)-F132)</f>
        <v/>
      </c>
      <c r="M132" s="25">
        <f>IF(OR(A132="",COUNT('My sales to bottles'!$B$8:$B$47)=0),"",IFERROR(INDEX('My sales to bottles'!$C$48:$AF$48,MATCH(A132&amp;" | "&amp;B132,'My sales to bottles'!$C$6:$AF$6,0)),0))</f>
        <v/>
      </c>
      <c r="N132" s="25">
        <f>IF(OR(L132="",M132=""),"",L132-M132-N(I132)-N(J132)-N(K132))</f>
        <v/>
      </c>
      <c r="O132" s="14">
        <f>IF(N132="","",N132*C132)</f>
        <v/>
      </c>
      <c r="P132" s="26">
        <f>IF(OR(N132="",N(L132)&lt;=0),"",N132/L132)</f>
        <v/>
      </c>
      <c r="Q132" s="25">
        <f>IF(A132="","",IF(COUNTIFS($A$4:$A$153,A132,$B$4:$B$153,B132)&gt;1,"Listed twice",IF(D132=0,"No match",IF(L132="","Count missing",IF(N132="","",IF(AND(ABS(N132)&gt;=MAX(N($Q$1),0.01),ABS(N132)&gt;=N($O$1)*MAX(L132,0)),IF(N132&gt;0,"Large","Negative"),"Small"))))))</f>
        <v/>
      </c>
      <c r="R132" s="14">
        <f>IF(L132="","",(L132-N(I132)-N(J132))*C132)</f>
        <v/>
      </c>
    </row>
    <row r="133">
      <c r="A133" s="28" t="n"/>
      <c r="B133" s="28" t="n"/>
      <c r="C133" s="29" t="n"/>
      <c r="D133" s="9">
        <f>IF(A133="","",COUNTIFS('My count'!$D$4:$D$153,A133,'My count'!$E$4:$E$153,B133))</f>
        <v/>
      </c>
      <c r="E133" s="39" t="n"/>
      <c r="F133" s="13">
        <f>IF(A133="","",IF(D133=0,0,IF(COUNTIFS('My count'!$D$4:$D$153,A133,'My count'!$E$4:$E$153,B133,'My count'!$J$4:$J$153,"&gt;=0")&lt;D133,"",SUMIFS('My count'!$J$4:$J$153,'My count'!$D$4:$D$153,A133,'My count'!$E$4:$E$153,B133))))</f>
        <v/>
      </c>
      <c r="G133" s="39" t="n"/>
      <c r="H133" s="39" t="n"/>
      <c r="I133" s="39" t="n"/>
      <c r="J133" s="39" t="n"/>
      <c r="K133" s="39" t="n"/>
      <c r="L133" s="13">
        <f>IF(OR(A133="",E133="",F133=""),"",N(E133)+N(G133)+N(H133)-F133)</f>
        <v/>
      </c>
      <c r="M133" s="25">
        <f>IF(OR(A133="",COUNT('My sales to bottles'!$B$8:$B$47)=0),"",IFERROR(INDEX('My sales to bottles'!$C$48:$AF$48,MATCH(A133&amp;" | "&amp;B133,'My sales to bottles'!$C$6:$AF$6,0)),0))</f>
        <v/>
      </c>
      <c r="N133" s="25">
        <f>IF(OR(L133="",M133=""),"",L133-M133-N(I133)-N(J133)-N(K133))</f>
        <v/>
      </c>
      <c r="O133" s="14">
        <f>IF(N133="","",N133*C133)</f>
        <v/>
      </c>
      <c r="P133" s="26">
        <f>IF(OR(N133="",N(L133)&lt;=0),"",N133/L133)</f>
        <v/>
      </c>
      <c r="Q133" s="25">
        <f>IF(A133="","",IF(COUNTIFS($A$4:$A$153,A133,$B$4:$B$153,B133)&gt;1,"Listed twice",IF(D133=0,"No match",IF(L133="","Count missing",IF(N133="","",IF(AND(ABS(N133)&gt;=MAX(N($Q$1),0.01),ABS(N133)&gt;=N($O$1)*MAX(L133,0)),IF(N133&gt;0,"Large","Negative"),"Small"))))))</f>
        <v/>
      </c>
      <c r="R133" s="14">
        <f>IF(L133="","",(L133-N(I133)-N(J133))*C133)</f>
        <v/>
      </c>
    </row>
    <row r="134">
      <c r="A134" s="28" t="n"/>
      <c r="B134" s="28" t="n"/>
      <c r="C134" s="29" t="n"/>
      <c r="D134" s="9">
        <f>IF(A134="","",COUNTIFS('My count'!$D$4:$D$153,A134,'My count'!$E$4:$E$153,B134))</f>
        <v/>
      </c>
      <c r="E134" s="39" t="n"/>
      <c r="F134" s="13">
        <f>IF(A134="","",IF(D134=0,0,IF(COUNTIFS('My count'!$D$4:$D$153,A134,'My count'!$E$4:$E$153,B134,'My count'!$J$4:$J$153,"&gt;=0")&lt;D134,"",SUMIFS('My count'!$J$4:$J$153,'My count'!$D$4:$D$153,A134,'My count'!$E$4:$E$153,B134))))</f>
        <v/>
      </c>
      <c r="G134" s="39" t="n"/>
      <c r="H134" s="39" t="n"/>
      <c r="I134" s="39" t="n"/>
      <c r="J134" s="39" t="n"/>
      <c r="K134" s="39" t="n"/>
      <c r="L134" s="13">
        <f>IF(OR(A134="",E134="",F134=""),"",N(E134)+N(G134)+N(H134)-F134)</f>
        <v/>
      </c>
      <c r="M134" s="25">
        <f>IF(OR(A134="",COUNT('My sales to bottles'!$B$8:$B$47)=0),"",IFERROR(INDEX('My sales to bottles'!$C$48:$AF$48,MATCH(A134&amp;" | "&amp;B134,'My sales to bottles'!$C$6:$AF$6,0)),0))</f>
        <v/>
      </c>
      <c r="N134" s="25">
        <f>IF(OR(L134="",M134=""),"",L134-M134-N(I134)-N(J134)-N(K134))</f>
        <v/>
      </c>
      <c r="O134" s="14">
        <f>IF(N134="","",N134*C134)</f>
        <v/>
      </c>
      <c r="P134" s="26">
        <f>IF(OR(N134="",N(L134)&lt;=0),"",N134/L134)</f>
        <v/>
      </c>
      <c r="Q134" s="25">
        <f>IF(A134="","",IF(COUNTIFS($A$4:$A$153,A134,$B$4:$B$153,B134)&gt;1,"Listed twice",IF(D134=0,"No match",IF(L134="","Count missing",IF(N134="","",IF(AND(ABS(N134)&gt;=MAX(N($Q$1),0.01),ABS(N134)&gt;=N($O$1)*MAX(L134,0)),IF(N134&gt;0,"Large","Negative"),"Small"))))))</f>
        <v/>
      </c>
      <c r="R134" s="14">
        <f>IF(L134="","",(L134-N(I134)-N(J134))*C134)</f>
        <v/>
      </c>
    </row>
    <row r="135">
      <c r="A135" s="28" t="n"/>
      <c r="B135" s="28" t="n"/>
      <c r="C135" s="29" t="n"/>
      <c r="D135" s="9">
        <f>IF(A135="","",COUNTIFS('My count'!$D$4:$D$153,A135,'My count'!$E$4:$E$153,B135))</f>
        <v/>
      </c>
      <c r="E135" s="39" t="n"/>
      <c r="F135" s="13">
        <f>IF(A135="","",IF(D135=0,0,IF(COUNTIFS('My count'!$D$4:$D$153,A135,'My count'!$E$4:$E$153,B135,'My count'!$J$4:$J$153,"&gt;=0")&lt;D135,"",SUMIFS('My count'!$J$4:$J$153,'My count'!$D$4:$D$153,A135,'My count'!$E$4:$E$153,B135))))</f>
        <v/>
      </c>
      <c r="G135" s="39" t="n"/>
      <c r="H135" s="39" t="n"/>
      <c r="I135" s="39" t="n"/>
      <c r="J135" s="39" t="n"/>
      <c r="K135" s="39" t="n"/>
      <c r="L135" s="13">
        <f>IF(OR(A135="",E135="",F135=""),"",N(E135)+N(G135)+N(H135)-F135)</f>
        <v/>
      </c>
      <c r="M135" s="25">
        <f>IF(OR(A135="",COUNT('My sales to bottles'!$B$8:$B$47)=0),"",IFERROR(INDEX('My sales to bottles'!$C$48:$AF$48,MATCH(A135&amp;" | "&amp;B135,'My sales to bottles'!$C$6:$AF$6,0)),0))</f>
        <v/>
      </c>
      <c r="N135" s="25">
        <f>IF(OR(L135="",M135=""),"",L135-M135-N(I135)-N(J135)-N(K135))</f>
        <v/>
      </c>
      <c r="O135" s="14">
        <f>IF(N135="","",N135*C135)</f>
        <v/>
      </c>
      <c r="P135" s="26">
        <f>IF(OR(N135="",N(L135)&lt;=0),"",N135/L135)</f>
        <v/>
      </c>
      <c r="Q135" s="25">
        <f>IF(A135="","",IF(COUNTIFS($A$4:$A$153,A135,$B$4:$B$153,B135)&gt;1,"Listed twice",IF(D135=0,"No match",IF(L135="","Count missing",IF(N135="","",IF(AND(ABS(N135)&gt;=MAX(N($Q$1),0.01),ABS(N135)&gt;=N($O$1)*MAX(L135,0)),IF(N135&gt;0,"Large","Negative"),"Small"))))))</f>
        <v/>
      </c>
      <c r="R135" s="14">
        <f>IF(L135="","",(L135-N(I135)-N(J135))*C135)</f>
        <v/>
      </c>
    </row>
    <row r="136">
      <c r="A136" s="28" t="n"/>
      <c r="B136" s="28" t="n"/>
      <c r="C136" s="29" t="n"/>
      <c r="D136" s="9">
        <f>IF(A136="","",COUNTIFS('My count'!$D$4:$D$153,A136,'My count'!$E$4:$E$153,B136))</f>
        <v/>
      </c>
      <c r="E136" s="39" t="n"/>
      <c r="F136" s="13">
        <f>IF(A136="","",IF(D136=0,0,IF(COUNTIFS('My count'!$D$4:$D$153,A136,'My count'!$E$4:$E$153,B136,'My count'!$J$4:$J$153,"&gt;=0")&lt;D136,"",SUMIFS('My count'!$J$4:$J$153,'My count'!$D$4:$D$153,A136,'My count'!$E$4:$E$153,B136))))</f>
        <v/>
      </c>
      <c r="G136" s="39" t="n"/>
      <c r="H136" s="39" t="n"/>
      <c r="I136" s="39" t="n"/>
      <c r="J136" s="39" t="n"/>
      <c r="K136" s="39" t="n"/>
      <c r="L136" s="13">
        <f>IF(OR(A136="",E136="",F136=""),"",N(E136)+N(G136)+N(H136)-F136)</f>
        <v/>
      </c>
      <c r="M136" s="25">
        <f>IF(OR(A136="",COUNT('My sales to bottles'!$B$8:$B$47)=0),"",IFERROR(INDEX('My sales to bottles'!$C$48:$AF$48,MATCH(A136&amp;" | "&amp;B136,'My sales to bottles'!$C$6:$AF$6,0)),0))</f>
        <v/>
      </c>
      <c r="N136" s="25">
        <f>IF(OR(L136="",M136=""),"",L136-M136-N(I136)-N(J136)-N(K136))</f>
        <v/>
      </c>
      <c r="O136" s="14">
        <f>IF(N136="","",N136*C136)</f>
        <v/>
      </c>
      <c r="P136" s="26">
        <f>IF(OR(N136="",N(L136)&lt;=0),"",N136/L136)</f>
        <v/>
      </c>
      <c r="Q136" s="25">
        <f>IF(A136="","",IF(COUNTIFS($A$4:$A$153,A136,$B$4:$B$153,B136)&gt;1,"Listed twice",IF(D136=0,"No match",IF(L136="","Count missing",IF(N136="","",IF(AND(ABS(N136)&gt;=MAX(N($Q$1),0.01),ABS(N136)&gt;=N($O$1)*MAX(L136,0)),IF(N136&gt;0,"Large","Negative"),"Small"))))))</f>
        <v/>
      </c>
      <c r="R136" s="14">
        <f>IF(L136="","",(L136-N(I136)-N(J136))*C136)</f>
        <v/>
      </c>
    </row>
    <row r="137">
      <c r="A137" s="28" t="n"/>
      <c r="B137" s="28" t="n"/>
      <c r="C137" s="29" t="n"/>
      <c r="D137" s="9">
        <f>IF(A137="","",COUNTIFS('My count'!$D$4:$D$153,A137,'My count'!$E$4:$E$153,B137))</f>
        <v/>
      </c>
      <c r="E137" s="39" t="n"/>
      <c r="F137" s="13">
        <f>IF(A137="","",IF(D137=0,0,IF(COUNTIFS('My count'!$D$4:$D$153,A137,'My count'!$E$4:$E$153,B137,'My count'!$J$4:$J$153,"&gt;=0")&lt;D137,"",SUMIFS('My count'!$J$4:$J$153,'My count'!$D$4:$D$153,A137,'My count'!$E$4:$E$153,B137))))</f>
        <v/>
      </c>
      <c r="G137" s="39" t="n"/>
      <c r="H137" s="39" t="n"/>
      <c r="I137" s="39" t="n"/>
      <c r="J137" s="39" t="n"/>
      <c r="K137" s="39" t="n"/>
      <c r="L137" s="13">
        <f>IF(OR(A137="",E137="",F137=""),"",N(E137)+N(G137)+N(H137)-F137)</f>
        <v/>
      </c>
      <c r="M137" s="25">
        <f>IF(OR(A137="",COUNT('My sales to bottles'!$B$8:$B$47)=0),"",IFERROR(INDEX('My sales to bottles'!$C$48:$AF$48,MATCH(A137&amp;" | "&amp;B137,'My sales to bottles'!$C$6:$AF$6,0)),0))</f>
        <v/>
      </c>
      <c r="N137" s="25">
        <f>IF(OR(L137="",M137=""),"",L137-M137-N(I137)-N(J137)-N(K137))</f>
        <v/>
      </c>
      <c r="O137" s="14">
        <f>IF(N137="","",N137*C137)</f>
        <v/>
      </c>
      <c r="P137" s="26">
        <f>IF(OR(N137="",N(L137)&lt;=0),"",N137/L137)</f>
        <v/>
      </c>
      <c r="Q137" s="25">
        <f>IF(A137="","",IF(COUNTIFS($A$4:$A$153,A137,$B$4:$B$153,B137)&gt;1,"Listed twice",IF(D137=0,"No match",IF(L137="","Count missing",IF(N137="","",IF(AND(ABS(N137)&gt;=MAX(N($Q$1),0.01),ABS(N137)&gt;=N($O$1)*MAX(L137,0)),IF(N137&gt;0,"Large","Negative"),"Small"))))))</f>
        <v/>
      </c>
      <c r="R137" s="14">
        <f>IF(L137="","",(L137-N(I137)-N(J137))*C137)</f>
        <v/>
      </c>
    </row>
    <row r="138">
      <c r="A138" s="28" t="n"/>
      <c r="B138" s="28" t="n"/>
      <c r="C138" s="29" t="n"/>
      <c r="D138" s="9">
        <f>IF(A138="","",COUNTIFS('My count'!$D$4:$D$153,A138,'My count'!$E$4:$E$153,B138))</f>
        <v/>
      </c>
      <c r="E138" s="39" t="n"/>
      <c r="F138" s="13">
        <f>IF(A138="","",IF(D138=0,0,IF(COUNTIFS('My count'!$D$4:$D$153,A138,'My count'!$E$4:$E$153,B138,'My count'!$J$4:$J$153,"&gt;=0")&lt;D138,"",SUMIFS('My count'!$J$4:$J$153,'My count'!$D$4:$D$153,A138,'My count'!$E$4:$E$153,B138))))</f>
        <v/>
      </c>
      <c r="G138" s="39" t="n"/>
      <c r="H138" s="39" t="n"/>
      <c r="I138" s="39" t="n"/>
      <c r="J138" s="39" t="n"/>
      <c r="K138" s="39" t="n"/>
      <c r="L138" s="13">
        <f>IF(OR(A138="",E138="",F138=""),"",N(E138)+N(G138)+N(H138)-F138)</f>
        <v/>
      </c>
      <c r="M138" s="25">
        <f>IF(OR(A138="",COUNT('My sales to bottles'!$B$8:$B$47)=0),"",IFERROR(INDEX('My sales to bottles'!$C$48:$AF$48,MATCH(A138&amp;" | "&amp;B138,'My sales to bottles'!$C$6:$AF$6,0)),0))</f>
        <v/>
      </c>
      <c r="N138" s="25">
        <f>IF(OR(L138="",M138=""),"",L138-M138-N(I138)-N(J138)-N(K138))</f>
        <v/>
      </c>
      <c r="O138" s="14">
        <f>IF(N138="","",N138*C138)</f>
        <v/>
      </c>
      <c r="P138" s="26">
        <f>IF(OR(N138="",N(L138)&lt;=0),"",N138/L138)</f>
        <v/>
      </c>
      <c r="Q138" s="25">
        <f>IF(A138="","",IF(COUNTIFS($A$4:$A$153,A138,$B$4:$B$153,B138)&gt;1,"Listed twice",IF(D138=0,"No match",IF(L138="","Count missing",IF(N138="","",IF(AND(ABS(N138)&gt;=MAX(N($Q$1),0.01),ABS(N138)&gt;=N($O$1)*MAX(L138,0)),IF(N138&gt;0,"Large","Negative"),"Small"))))))</f>
        <v/>
      </c>
      <c r="R138" s="14">
        <f>IF(L138="","",(L138-N(I138)-N(J138))*C138)</f>
        <v/>
      </c>
    </row>
    <row r="139">
      <c r="A139" s="28" t="n"/>
      <c r="B139" s="28" t="n"/>
      <c r="C139" s="29" t="n"/>
      <c r="D139" s="9">
        <f>IF(A139="","",COUNTIFS('My count'!$D$4:$D$153,A139,'My count'!$E$4:$E$153,B139))</f>
        <v/>
      </c>
      <c r="E139" s="39" t="n"/>
      <c r="F139" s="13">
        <f>IF(A139="","",IF(D139=0,0,IF(COUNTIFS('My count'!$D$4:$D$153,A139,'My count'!$E$4:$E$153,B139,'My count'!$J$4:$J$153,"&gt;=0")&lt;D139,"",SUMIFS('My count'!$J$4:$J$153,'My count'!$D$4:$D$153,A139,'My count'!$E$4:$E$153,B139))))</f>
        <v/>
      </c>
      <c r="G139" s="39" t="n"/>
      <c r="H139" s="39" t="n"/>
      <c r="I139" s="39" t="n"/>
      <c r="J139" s="39" t="n"/>
      <c r="K139" s="39" t="n"/>
      <c r="L139" s="13">
        <f>IF(OR(A139="",E139="",F139=""),"",N(E139)+N(G139)+N(H139)-F139)</f>
        <v/>
      </c>
      <c r="M139" s="25">
        <f>IF(OR(A139="",COUNT('My sales to bottles'!$B$8:$B$47)=0),"",IFERROR(INDEX('My sales to bottles'!$C$48:$AF$48,MATCH(A139&amp;" | "&amp;B139,'My sales to bottles'!$C$6:$AF$6,0)),0))</f>
        <v/>
      </c>
      <c r="N139" s="25">
        <f>IF(OR(L139="",M139=""),"",L139-M139-N(I139)-N(J139)-N(K139))</f>
        <v/>
      </c>
      <c r="O139" s="14">
        <f>IF(N139="","",N139*C139)</f>
        <v/>
      </c>
      <c r="P139" s="26">
        <f>IF(OR(N139="",N(L139)&lt;=0),"",N139/L139)</f>
        <v/>
      </c>
      <c r="Q139" s="25">
        <f>IF(A139="","",IF(COUNTIFS($A$4:$A$153,A139,$B$4:$B$153,B139)&gt;1,"Listed twice",IF(D139=0,"No match",IF(L139="","Count missing",IF(N139="","",IF(AND(ABS(N139)&gt;=MAX(N($Q$1),0.01),ABS(N139)&gt;=N($O$1)*MAX(L139,0)),IF(N139&gt;0,"Large","Negative"),"Small"))))))</f>
        <v/>
      </c>
      <c r="R139" s="14">
        <f>IF(L139="","",(L139-N(I139)-N(J139))*C139)</f>
        <v/>
      </c>
    </row>
    <row r="140">
      <c r="A140" s="28" t="n"/>
      <c r="B140" s="28" t="n"/>
      <c r="C140" s="29" t="n"/>
      <c r="D140" s="9">
        <f>IF(A140="","",COUNTIFS('My count'!$D$4:$D$153,A140,'My count'!$E$4:$E$153,B140))</f>
        <v/>
      </c>
      <c r="E140" s="39" t="n"/>
      <c r="F140" s="13">
        <f>IF(A140="","",IF(D140=0,0,IF(COUNTIFS('My count'!$D$4:$D$153,A140,'My count'!$E$4:$E$153,B140,'My count'!$J$4:$J$153,"&gt;=0")&lt;D140,"",SUMIFS('My count'!$J$4:$J$153,'My count'!$D$4:$D$153,A140,'My count'!$E$4:$E$153,B140))))</f>
        <v/>
      </c>
      <c r="G140" s="39" t="n"/>
      <c r="H140" s="39" t="n"/>
      <c r="I140" s="39" t="n"/>
      <c r="J140" s="39" t="n"/>
      <c r="K140" s="39" t="n"/>
      <c r="L140" s="13">
        <f>IF(OR(A140="",E140="",F140=""),"",N(E140)+N(G140)+N(H140)-F140)</f>
        <v/>
      </c>
      <c r="M140" s="25">
        <f>IF(OR(A140="",COUNT('My sales to bottles'!$B$8:$B$47)=0),"",IFERROR(INDEX('My sales to bottles'!$C$48:$AF$48,MATCH(A140&amp;" | "&amp;B140,'My sales to bottles'!$C$6:$AF$6,0)),0))</f>
        <v/>
      </c>
      <c r="N140" s="25">
        <f>IF(OR(L140="",M140=""),"",L140-M140-N(I140)-N(J140)-N(K140))</f>
        <v/>
      </c>
      <c r="O140" s="14">
        <f>IF(N140="","",N140*C140)</f>
        <v/>
      </c>
      <c r="P140" s="26">
        <f>IF(OR(N140="",N(L140)&lt;=0),"",N140/L140)</f>
        <v/>
      </c>
      <c r="Q140" s="25">
        <f>IF(A140="","",IF(COUNTIFS($A$4:$A$153,A140,$B$4:$B$153,B140)&gt;1,"Listed twice",IF(D140=0,"No match",IF(L140="","Count missing",IF(N140="","",IF(AND(ABS(N140)&gt;=MAX(N($Q$1),0.01),ABS(N140)&gt;=N($O$1)*MAX(L140,0)),IF(N140&gt;0,"Large","Negative"),"Small"))))))</f>
        <v/>
      </c>
      <c r="R140" s="14">
        <f>IF(L140="","",(L140-N(I140)-N(J140))*C140)</f>
        <v/>
      </c>
    </row>
    <row r="141">
      <c r="A141" s="28" t="n"/>
      <c r="B141" s="28" t="n"/>
      <c r="C141" s="29" t="n"/>
      <c r="D141" s="9">
        <f>IF(A141="","",COUNTIFS('My count'!$D$4:$D$153,A141,'My count'!$E$4:$E$153,B141))</f>
        <v/>
      </c>
      <c r="E141" s="39" t="n"/>
      <c r="F141" s="13">
        <f>IF(A141="","",IF(D141=0,0,IF(COUNTIFS('My count'!$D$4:$D$153,A141,'My count'!$E$4:$E$153,B141,'My count'!$J$4:$J$153,"&gt;=0")&lt;D141,"",SUMIFS('My count'!$J$4:$J$153,'My count'!$D$4:$D$153,A141,'My count'!$E$4:$E$153,B141))))</f>
        <v/>
      </c>
      <c r="G141" s="39" t="n"/>
      <c r="H141" s="39" t="n"/>
      <c r="I141" s="39" t="n"/>
      <c r="J141" s="39" t="n"/>
      <c r="K141" s="39" t="n"/>
      <c r="L141" s="13">
        <f>IF(OR(A141="",E141="",F141=""),"",N(E141)+N(G141)+N(H141)-F141)</f>
        <v/>
      </c>
      <c r="M141" s="25">
        <f>IF(OR(A141="",COUNT('My sales to bottles'!$B$8:$B$47)=0),"",IFERROR(INDEX('My sales to bottles'!$C$48:$AF$48,MATCH(A141&amp;" | "&amp;B141,'My sales to bottles'!$C$6:$AF$6,0)),0))</f>
        <v/>
      </c>
      <c r="N141" s="25">
        <f>IF(OR(L141="",M141=""),"",L141-M141-N(I141)-N(J141)-N(K141))</f>
        <v/>
      </c>
      <c r="O141" s="14">
        <f>IF(N141="","",N141*C141)</f>
        <v/>
      </c>
      <c r="P141" s="26">
        <f>IF(OR(N141="",N(L141)&lt;=0),"",N141/L141)</f>
        <v/>
      </c>
      <c r="Q141" s="25">
        <f>IF(A141="","",IF(COUNTIFS($A$4:$A$153,A141,$B$4:$B$153,B141)&gt;1,"Listed twice",IF(D141=0,"No match",IF(L141="","Count missing",IF(N141="","",IF(AND(ABS(N141)&gt;=MAX(N($Q$1),0.01),ABS(N141)&gt;=N($O$1)*MAX(L141,0)),IF(N141&gt;0,"Large","Negative"),"Small"))))))</f>
        <v/>
      </c>
      <c r="R141" s="14">
        <f>IF(L141="","",(L141-N(I141)-N(J141))*C141)</f>
        <v/>
      </c>
    </row>
    <row r="142">
      <c r="A142" s="28" t="n"/>
      <c r="B142" s="28" t="n"/>
      <c r="C142" s="29" t="n"/>
      <c r="D142" s="9">
        <f>IF(A142="","",COUNTIFS('My count'!$D$4:$D$153,A142,'My count'!$E$4:$E$153,B142))</f>
        <v/>
      </c>
      <c r="E142" s="39" t="n"/>
      <c r="F142" s="13">
        <f>IF(A142="","",IF(D142=0,0,IF(COUNTIFS('My count'!$D$4:$D$153,A142,'My count'!$E$4:$E$153,B142,'My count'!$J$4:$J$153,"&gt;=0")&lt;D142,"",SUMIFS('My count'!$J$4:$J$153,'My count'!$D$4:$D$153,A142,'My count'!$E$4:$E$153,B142))))</f>
        <v/>
      </c>
      <c r="G142" s="39" t="n"/>
      <c r="H142" s="39" t="n"/>
      <c r="I142" s="39" t="n"/>
      <c r="J142" s="39" t="n"/>
      <c r="K142" s="39" t="n"/>
      <c r="L142" s="13">
        <f>IF(OR(A142="",E142="",F142=""),"",N(E142)+N(G142)+N(H142)-F142)</f>
        <v/>
      </c>
      <c r="M142" s="25">
        <f>IF(OR(A142="",COUNT('My sales to bottles'!$B$8:$B$47)=0),"",IFERROR(INDEX('My sales to bottles'!$C$48:$AF$48,MATCH(A142&amp;" | "&amp;B142,'My sales to bottles'!$C$6:$AF$6,0)),0))</f>
        <v/>
      </c>
      <c r="N142" s="25">
        <f>IF(OR(L142="",M142=""),"",L142-M142-N(I142)-N(J142)-N(K142))</f>
        <v/>
      </c>
      <c r="O142" s="14">
        <f>IF(N142="","",N142*C142)</f>
        <v/>
      </c>
      <c r="P142" s="26">
        <f>IF(OR(N142="",N(L142)&lt;=0),"",N142/L142)</f>
        <v/>
      </c>
      <c r="Q142" s="25">
        <f>IF(A142="","",IF(COUNTIFS($A$4:$A$153,A142,$B$4:$B$153,B142)&gt;1,"Listed twice",IF(D142=0,"No match",IF(L142="","Count missing",IF(N142="","",IF(AND(ABS(N142)&gt;=MAX(N($Q$1),0.01),ABS(N142)&gt;=N($O$1)*MAX(L142,0)),IF(N142&gt;0,"Large","Negative"),"Small"))))))</f>
        <v/>
      </c>
      <c r="R142" s="14">
        <f>IF(L142="","",(L142-N(I142)-N(J142))*C142)</f>
        <v/>
      </c>
    </row>
    <row r="143">
      <c r="A143" s="28" t="n"/>
      <c r="B143" s="28" t="n"/>
      <c r="C143" s="29" t="n"/>
      <c r="D143" s="9">
        <f>IF(A143="","",COUNTIFS('My count'!$D$4:$D$153,A143,'My count'!$E$4:$E$153,B143))</f>
        <v/>
      </c>
      <c r="E143" s="39" t="n"/>
      <c r="F143" s="13">
        <f>IF(A143="","",IF(D143=0,0,IF(COUNTIFS('My count'!$D$4:$D$153,A143,'My count'!$E$4:$E$153,B143,'My count'!$J$4:$J$153,"&gt;=0")&lt;D143,"",SUMIFS('My count'!$J$4:$J$153,'My count'!$D$4:$D$153,A143,'My count'!$E$4:$E$153,B143))))</f>
        <v/>
      </c>
      <c r="G143" s="39" t="n"/>
      <c r="H143" s="39" t="n"/>
      <c r="I143" s="39" t="n"/>
      <c r="J143" s="39" t="n"/>
      <c r="K143" s="39" t="n"/>
      <c r="L143" s="13">
        <f>IF(OR(A143="",E143="",F143=""),"",N(E143)+N(G143)+N(H143)-F143)</f>
        <v/>
      </c>
      <c r="M143" s="25">
        <f>IF(OR(A143="",COUNT('My sales to bottles'!$B$8:$B$47)=0),"",IFERROR(INDEX('My sales to bottles'!$C$48:$AF$48,MATCH(A143&amp;" | "&amp;B143,'My sales to bottles'!$C$6:$AF$6,0)),0))</f>
        <v/>
      </c>
      <c r="N143" s="25">
        <f>IF(OR(L143="",M143=""),"",L143-M143-N(I143)-N(J143)-N(K143))</f>
        <v/>
      </c>
      <c r="O143" s="14">
        <f>IF(N143="","",N143*C143)</f>
        <v/>
      </c>
      <c r="P143" s="26">
        <f>IF(OR(N143="",N(L143)&lt;=0),"",N143/L143)</f>
        <v/>
      </c>
      <c r="Q143" s="25">
        <f>IF(A143="","",IF(COUNTIFS($A$4:$A$153,A143,$B$4:$B$153,B143)&gt;1,"Listed twice",IF(D143=0,"No match",IF(L143="","Count missing",IF(N143="","",IF(AND(ABS(N143)&gt;=MAX(N($Q$1),0.01),ABS(N143)&gt;=N($O$1)*MAX(L143,0)),IF(N143&gt;0,"Large","Negative"),"Small"))))))</f>
        <v/>
      </c>
      <c r="R143" s="14">
        <f>IF(L143="","",(L143-N(I143)-N(J143))*C143)</f>
        <v/>
      </c>
    </row>
    <row r="144">
      <c r="A144" s="28" t="n"/>
      <c r="B144" s="28" t="n"/>
      <c r="C144" s="29" t="n"/>
      <c r="D144" s="9">
        <f>IF(A144="","",COUNTIFS('My count'!$D$4:$D$153,A144,'My count'!$E$4:$E$153,B144))</f>
        <v/>
      </c>
      <c r="E144" s="39" t="n"/>
      <c r="F144" s="13">
        <f>IF(A144="","",IF(D144=0,0,IF(COUNTIFS('My count'!$D$4:$D$153,A144,'My count'!$E$4:$E$153,B144,'My count'!$J$4:$J$153,"&gt;=0")&lt;D144,"",SUMIFS('My count'!$J$4:$J$153,'My count'!$D$4:$D$153,A144,'My count'!$E$4:$E$153,B144))))</f>
        <v/>
      </c>
      <c r="G144" s="39" t="n"/>
      <c r="H144" s="39" t="n"/>
      <c r="I144" s="39" t="n"/>
      <c r="J144" s="39" t="n"/>
      <c r="K144" s="39" t="n"/>
      <c r="L144" s="13">
        <f>IF(OR(A144="",E144="",F144=""),"",N(E144)+N(G144)+N(H144)-F144)</f>
        <v/>
      </c>
      <c r="M144" s="25">
        <f>IF(OR(A144="",COUNT('My sales to bottles'!$B$8:$B$47)=0),"",IFERROR(INDEX('My sales to bottles'!$C$48:$AF$48,MATCH(A144&amp;" | "&amp;B144,'My sales to bottles'!$C$6:$AF$6,0)),0))</f>
        <v/>
      </c>
      <c r="N144" s="25">
        <f>IF(OR(L144="",M144=""),"",L144-M144-N(I144)-N(J144)-N(K144))</f>
        <v/>
      </c>
      <c r="O144" s="14">
        <f>IF(N144="","",N144*C144)</f>
        <v/>
      </c>
      <c r="P144" s="26">
        <f>IF(OR(N144="",N(L144)&lt;=0),"",N144/L144)</f>
        <v/>
      </c>
      <c r="Q144" s="25">
        <f>IF(A144="","",IF(COUNTIFS($A$4:$A$153,A144,$B$4:$B$153,B144)&gt;1,"Listed twice",IF(D144=0,"No match",IF(L144="","Count missing",IF(N144="","",IF(AND(ABS(N144)&gt;=MAX(N($Q$1),0.01),ABS(N144)&gt;=N($O$1)*MAX(L144,0)),IF(N144&gt;0,"Large","Negative"),"Small"))))))</f>
        <v/>
      </c>
      <c r="R144" s="14">
        <f>IF(L144="","",(L144-N(I144)-N(J144))*C144)</f>
        <v/>
      </c>
    </row>
    <row r="145">
      <c r="A145" s="28" t="n"/>
      <c r="B145" s="28" t="n"/>
      <c r="C145" s="29" t="n"/>
      <c r="D145" s="9">
        <f>IF(A145="","",COUNTIFS('My count'!$D$4:$D$153,A145,'My count'!$E$4:$E$153,B145))</f>
        <v/>
      </c>
      <c r="E145" s="39" t="n"/>
      <c r="F145" s="13">
        <f>IF(A145="","",IF(D145=0,0,IF(COUNTIFS('My count'!$D$4:$D$153,A145,'My count'!$E$4:$E$153,B145,'My count'!$J$4:$J$153,"&gt;=0")&lt;D145,"",SUMIFS('My count'!$J$4:$J$153,'My count'!$D$4:$D$153,A145,'My count'!$E$4:$E$153,B145))))</f>
        <v/>
      </c>
      <c r="G145" s="39" t="n"/>
      <c r="H145" s="39" t="n"/>
      <c r="I145" s="39" t="n"/>
      <c r="J145" s="39" t="n"/>
      <c r="K145" s="39" t="n"/>
      <c r="L145" s="13">
        <f>IF(OR(A145="",E145="",F145=""),"",N(E145)+N(G145)+N(H145)-F145)</f>
        <v/>
      </c>
      <c r="M145" s="25">
        <f>IF(OR(A145="",COUNT('My sales to bottles'!$B$8:$B$47)=0),"",IFERROR(INDEX('My sales to bottles'!$C$48:$AF$48,MATCH(A145&amp;" | "&amp;B145,'My sales to bottles'!$C$6:$AF$6,0)),0))</f>
        <v/>
      </c>
      <c r="N145" s="25">
        <f>IF(OR(L145="",M145=""),"",L145-M145-N(I145)-N(J145)-N(K145))</f>
        <v/>
      </c>
      <c r="O145" s="14">
        <f>IF(N145="","",N145*C145)</f>
        <v/>
      </c>
      <c r="P145" s="26">
        <f>IF(OR(N145="",N(L145)&lt;=0),"",N145/L145)</f>
        <v/>
      </c>
      <c r="Q145" s="25">
        <f>IF(A145="","",IF(COUNTIFS($A$4:$A$153,A145,$B$4:$B$153,B145)&gt;1,"Listed twice",IF(D145=0,"No match",IF(L145="","Count missing",IF(N145="","",IF(AND(ABS(N145)&gt;=MAX(N($Q$1),0.01),ABS(N145)&gt;=N($O$1)*MAX(L145,0)),IF(N145&gt;0,"Large","Negative"),"Small"))))))</f>
        <v/>
      </c>
      <c r="R145" s="14">
        <f>IF(L145="","",(L145-N(I145)-N(J145))*C145)</f>
        <v/>
      </c>
    </row>
    <row r="146">
      <c r="A146" s="28" t="n"/>
      <c r="B146" s="28" t="n"/>
      <c r="C146" s="29" t="n"/>
      <c r="D146" s="9">
        <f>IF(A146="","",COUNTIFS('My count'!$D$4:$D$153,A146,'My count'!$E$4:$E$153,B146))</f>
        <v/>
      </c>
      <c r="E146" s="39" t="n"/>
      <c r="F146" s="13">
        <f>IF(A146="","",IF(D146=0,0,IF(COUNTIFS('My count'!$D$4:$D$153,A146,'My count'!$E$4:$E$153,B146,'My count'!$J$4:$J$153,"&gt;=0")&lt;D146,"",SUMIFS('My count'!$J$4:$J$153,'My count'!$D$4:$D$153,A146,'My count'!$E$4:$E$153,B146))))</f>
        <v/>
      </c>
      <c r="G146" s="39" t="n"/>
      <c r="H146" s="39" t="n"/>
      <c r="I146" s="39" t="n"/>
      <c r="J146" s="39" t="n"/>
      <c r="K146" s="39" t="n"/>
      <c r="L146" s="13">
        <f>IF(OR(A146="",E146="",F146=""),"",N(E146)+N(G146)+N(H146)-F146)</f>
        <v/>
      </c>
      <c r="M146" s="25">
        <f>IF(OR(A146="",COUNT('My sales to bottles'!$B$8:$B$47)=0),"",IFERROR(INDEX('My sales to bottles'!$C$48:$AF$48,MATCH(A146&amp;" | "&amp;B146,'My sales to bottles'!$C$6:$AF$6,0)),0))</f>
        <v/>
      </c>
      <c r="N146" s="25">
        <f>IF(OR(L146="",M146=""),"",L146-M146-N(I146)-N(J146)-N(K146))</f>
        <v/>
      </c>
      <c r="O146" s="14">
        <f>IF(N146="","",N146*C146)</f>
        <v/>
      </c>
      <c r="P146" s="26">
        <f>IF(OR(N146="",N(L146)&lt;=0),"",N146/L146)</f>
        <v/>
      </c>
      <c r="Q146" s="25">
        <f>IF(A146="","",IF(COUNTIFS($A$4:$A$153,A146,$B$4:$B$153,B146)&gt;1,"Listed twice",IF(D146=0,"No match",IF(L146="","Count missing",IF(N146="","",IF(AND(ABS(N146)&gt;=MAX(N($Q$1),0.01),ABS(N146)&gt;=N($O$1)*MAX(L146,0)),IF(N146&gt;0,"Large","Negative"),"Small"))))))</f>
        <v/>
      </c>
      <c r="R146" s="14">
        <f>IF(L146="","",(L146-N(I146)-N(J146))*C146)</f>
        <v/>
      </c>
    </row>
    <row r="147">
      <c r="A147" s="28" t="n"/>
      <c r="B147" s="28" t="n"/>
      <c r="C147" s="29" t="n"/>
      <c r="D147" s="9">
        <f>IF(A147="","",COUNTIFS('My count'!$D$4:$D$153,A147,'My count'!$E$4:$E$153,B147))</f>
        <v/>
      </c>
      <c r="E147" s="39" t="n"/>
      <c r="F147" s="13">
        <f>IF(A147="","",IF(D147=0,0,IF(COUNTIFS('My count'!$D$4:$D$153,A147,'My count'!$E$4:$E$153,B147,'My count'!$J$4:$J$153,"&gt;=0")&lt;D147,"",SUMIFS('My count'!$J$4:$J$153,'My count'!$D$4:$D$153,A147,'My count'!$E$4:$E$153,B147))))</f>
        <v/>
      </c>
      <c r="G147" s="39" t="n"/>
      <c r="H147" s="39" t="n"/>
      <c r="I147" s="39" t="n"/>
      <c r="J147" s="39" t="n"/>
      <c r="K147" s="39" t="n"/>
      <c r="L147" s="13">
        <f>IF(OR(A147="",E147="",F147=""),"",N(E147)+N(G147)+N(H147)-F147)</f>
        <v/>
      </c>
      <c r="M147" s="25">
        <f>IF(OR(A147="",COUNT('My sales to bottles'!$B$8:$B$47)=0),"",IFERROR(INDEX('My sales to bottles'!$C$48:$AF$48,MATCH(A147&amp;" | "&amp;B147,'My sales to bottles'!$C$6:$AF$6,0)),0))</f>
        <v/>
      </c>
      <c r="N147" s="25">
        <f>IF(OR(L147="",M147=""),"",L147-M147-N(I147)-N(J147)-N(K147))</f>
        <v/>
      </c>
      <c r="O147" s="14">
        <f>IF(N147="","",N147*C147)</f>
        <v/>
      </c>
      <c r="P147" s="26">
        <f>IF(OR(N147="",N(L147)&lt;=0),"",N147/L147)</f>
        <v/>
      </c>
      <c r="Q147" s="25">
        <f>IF(A147="","",IF(COUNTIFS($A$4:$A$153,A147,$B$4:$B$153,B147)&gt;1,"Listed twice",IF(D147=0,"No match",IF(L147="","Count missing",IF(N147="","",IF(AND(ABS(N147)&gt;=MAX(N($Q$1),0.01),ABS(N147)&gt;=N($O$1)*MAX(L147,0)),IF(N147&gt;0,"Large","Negative"),"Small"))))))</f>
        <v/>
      </c>
      <c r="R147" s="14">
        <f>IF(L147="","",(L147-N(I147)-N(J147))*C147)</f>
        <v/>
      </c>
    </row>
    <row r="148">
      <c r="A148" s="28" t="n"/>
      <c r="B148" s="28" t="n"/>
      <c r="C148" s="29" t="n"/>
      <c r="D148" s="9">
        <f>IF(A148="","",COUNTIFS('My count'!$D$4:$D$153,A148,'My count'!$E$4:$E$153,B148))</f>
        <v/>
      </c>
      <c r="E148" s="39" t="n"/>
      <c r="F148" s="13">
        <f>IF(A148="","",IF(D148=0,0,IF(COUNTIFS('My count'!$D$4:$D$153,A148,'My count'!$E$4:$E$153,B148,'My count'!$J$4:$J$153,"&gt;=0")&lt;D148,"",SUMIFS('My count'!$J$4:$J$153,'My count'!$D$4:$D$153,A148,'My count'!$E$4:$E$153,B148))))</f>
        <v/>
      </c>
      <c r="G148" s="39" t="n"/>
      <c r="H148" s="39" t="n"/>
      <c r="I148" s="39" t="n"/>
      <c r="J148" s="39" t="n"/>
      <c r="K148" s="39" t="n"/>
      <c r="L148" s="13">
        <f>IF(OR(A148="",E148="",F148=""),"",N(E148)+N(G148)+N(H148)-F148)</f>
        <v/>
      </c>
      <c r="M148" s="25">
        <f>IF(OR(A148="",COUNT('My sales to bottles'!$B$8:$B$47)=0),"",IFERROR(INDEX('My sales to bottles'!$C$48:$AF$48,MATCH(A148&amp;" | "&amp;B148,'My sales to bottles'!$C$6:$AF$6,0)),0))</f>
        <v/>
      </c>
      <c r="N148" s="25">
        <f>IF(OR(L148="",M148=""),"",L148-M148-N(I148)-N(J148)-N(K148))</f>
        <v/>
      </c>
      <c r="O148" s="14">
        <f>IF(N148="","",N148*C148)</f>
        <v/>
      </c>
      <c r="P148" s="26">
        <f>IF(OR(N148="",N(L148)&lt;=0),"",N148/L148)</f>
        <v/>
      </c>
      <c r="Q148" s="25">
        <f>IF(A148="","",IF(COUNTIFS($A$4:$A$153,A148,$B$4:$B$153,B148)&gt;1,"Listed twice",IF(D148=0,"No match",IF(L148="","Count missing",IF(N148="","",IF(AND(ABS(N148)&gt;=MAX(N($Q$1),0.01),ABS(N148)&gt;=N($O$1)*MAX(L148,0)),IF(N148&gt;0,"Large","Negative"),"Small"))))))</f>
        <v/>
      </c>
      <c r="R148" s="14">
        <f>IF(L148="","",(L148-N(I148)-N(J148))*C148)</f>
        <v/>
      </c>
    </row>
    <row r="149">
      <c r="A149" s="28" t="n"/>
      <c r="B149" s="28" t="n"/>
      <c r="C149" s="29" t="n"/>
      <c r="D149" s="9">
        <f>IF(A149="","",COUNTIFS('My count'!$D$4:$D$153,A149,'My count'!$E$4:$E$153,B149))</f>
        <v/>
      </c>
      <c r="E149" s="39" t="n"/>
      <c r="F149" s="13">
        <f>IF(A149="","",IF(D149=0,0,IF(COUNTIFS('My count'!$D$4:$D$153,A149,'My count'!$E$4:$E$153,B149,'My count'!$J$4:$J$153,"&gt;=0")&lt;D149,"",SUMIFS('My count'!$J$4:$J$153,'My count'!$D$4:$D$153,A149,'My count'!$E$4:$E$153,B149))))</f>
        <v/>
      </c>
      <c r="G149" s="39" t="n"/>
      <c r="H149" s="39" t="n"/>
      <c r="I149" s="39" t="n"/>
      <c r="J149" s="39" t="n"/>
      <c r="K149" s="39" t="n"/>
      <c r="L149" s="13">
        <f>IF(OR(A149="",E149="",F149=""),"",N(E149)+N(G149)+N(H149)-F149)</f>
        <v/>
      </c>
      <c r="M149" s="25">
        <f>IF(OR(A149="",COUNT('My sales to bottles'!$B$8:$B$47)=0),"",IFERROR(INDEX('My sales to bottles'!$C$48:$AF$48,MATCH(A149&amp;" | "&amp;B149,'My sales to bottles'!$C$6:$AF$6,0)),0))</f>
        <v/>
      </c>
      <c r="N149" s="25">
        <f>IF(OR(L149="",M149=""),"",L149-M149-N(I149)-N(J149)-N(K149))</f>
        <v/>
      </c>
      <c r="O149" s="14">
        <f>IF(N149="","",N149*C149)</f>
        <v/>
      </c>
      <c r="P149" s="26">
        <f>IF(OR(N149="",N(L149)&lt;=0),"",N149/L149)</f>
        <v/>
      </c>
      <c r="Q149" s="25">
        <f>IF(A149="","",IF(COUNTIFS($A$4:$A$153,A149,$B$4:$B$153,B149)&gt;1,"Listed twice",IF(D149=0,"No match",IF(L149="","Count missing",IF(N149="","",IF(AND(ABS(N149)&gt;=MAX(N($Q$1),0.01),ABS(N149)&gt;=N($O$1)*MAX(L149,0)),IF(N149&gt;0,"Large","Negative"),"Small"))))))</f>
        <v/>
      </c>
      <c r="R149" s="14">
        <f>IF(L149="","",(L149-N(I149)-N(J149))*C149)</f>
        <v/>
      </c>
    </row>
    <row r="150">
      <c r="A150" s="28" t="n"/>
      <c r="B150" s="28" t="n"/>
      <c r="C150" s="29" t="n"/>
      <c r="D150" s="9">
        <f>IF(A150="","",COUNTIFS('My count'!$D$4:$D$153,A150,'My count'!$E$4:$E$153,B150))</f>
        <v/>
      </c>
      <c r="E150" s="39" t="n"/>
      <c r="F150" s="13">
        <f>IF(A150="","",IF(D150=0,0,IF(COUNTIFS('My count'!$D$4:$D$153,A150,'My count'!$E$4:$E$153,B150,'My count'!$J$4:$J$153,"&gt;=0")&lt;D150,"",SUMIFS('My count'!$J$4:$J$153,'My count'!$D$4:$D$153,A150,'My count'!$E$4:$E$153,B150))))</f>
        <v/>
      </c>
      <c r="G150" s="39" t="n"/>
      <c r="H150" s="39" t="n"/>
      <c r="I150" s="39" t="n"/>
      <c r="J150" s="39" t="n"/>
      <c r="K150" s="39" t="n"/>
      <c r="L150" s="13">
        <f>IF(OR(A150="",E150="",F150=""),"",N(E150)+N(G150)+N(H150)-F150)</f>
        <v/>
      </c>
      <c r="M150" s="25">
        <f>IF(OR(A150="",COUNT('My sales to bottles'!$B$8:$B$47)=0),"",IFERROR(INDEX('My sales to bottles'!$C$48:$AF$48,MATCH(A150&amp;" | "&amp;B150,'My sales to bottles'!$C$6:$AF$6,0)),0))</f>
        <v/>
      </c>
      <c r="N150" s="25">
        <f>IF(OR(L150="",M150=""),"",L150-M150-N(I150)-N(J150)-N(K150))</f>
        <v/>
      </c>
      <c r="O150" s="14">
        <f>IF(N150="","",N150*C150)</f>
        <v/>
      </c>
      <c r="P150" s="26">
        <f>IF(OR(N150="",N(L150)&lt;=0),"",N150/L150)</f>
        <v/>
      </c>
      <c r="Q150" s="25">
        <f>IF(A150="","",IF(COUNTIFS($A$4:$A$153,A150,$B$4:$B$153,B150)&gt;1,"Listed twice",IF(D150=0,"No match",IF(L150="","Count missing",IF(N150="","",IF(AND(ABS(N150)&gt;=MAX(N($Q$1),0.01),ABS(N150)&gt;=N($O$1)*MAX(L150,0)),IF(N150&gt;0,"Large","Negative"),"Small"))))))</f>
        <v/>
      </c>
      <c r="R150" s="14">
        <f>IF(L150="","",(L150-N(I150)-N(J150))*C150)</f>
        <v/>
      </c>
    </row>
    <row r="151">
      <c r="A151" s="28" t="n"/>
      <c r="B151" s="28" t="n"/>
      <c r="C151" s="29" t="n"/>
      <c r="D151" s="9">
        <f>IF(A151="","",COUNTIFS('My count'!$D$4:$D$153,A151,'My count'!$E$4:$E$153,B151))</f>
        <v/>
      </c>
      <c r="E151" s="39" t="n"/>
      <c r="F151" s="13">
        <f>IF(A151="","",IF(D151=0,0,IF(COUNTIFS('My count'!$D$4:$D$153,A151,'My count'!$E$4:$E$153,B151,'My count'!$J$4:$J$153,"&gt;=0")&lt;D151,"",SUMIFS('My count'!$J$4:$J$153,'My count'!$D$4:$D$153,A151,'My count'!$E$4:$E$153,B151))))</f>
        <v/>
      </c>
      <c r="G151" s="39" t="n"/>
      <c r="H151" s="39" t="n"/>
      <c r="I151" s="39" t="n"/>
      <c r="J151" s="39" t="n"/>
      <c r="K151" s="39" t="n"/>
      <c r="L151" s="13">
        <f>IF(OR(A151="",E151="",F151=""),"",N(E151)+N(G151)+N(H151)-F151)</f>
        <v/>
      </c>
      <c r="M151" s="25">
        <f>IF(OR(A151="",COUNT('My sales to bottles'!$B$8:$B$47)=0),"",IFERROR(INDEX('My sales to bottles'!$C$48:$AF$48,MATCH(A151&amp;" | "&amp;B151,'My sales to bottles'!$C$6:$AF$6,0)),0))</f>
        <v/>
      </c>
      <c r="N151" s="25">
        <f>IF(OR(L151="",M151=""),"",L151-M151-N(I151)-N(J151)-N(K151))</f>
        <v/>
      </c>
      <c r="O151" s="14">
        <f>IF(N151="","",N151*C151)</f>
        <v/>
      </c>
      <c r="P151" s="26">
        <f>IF(OR(N151="",N(L151)&lt;=0),"",N151/L151)</f>
        <v/>
      </c>
      <c r="Q151" s="25">
        <f>IF(A151="","",IF(COUNTIFS($A$4:$A$153,A151,$B$4:$B$153,B151)&gt;1,"Listed twice",IF(D151=0,"No match",IF(L151="","Count missing",IF(N151="","",IF(AND(ABS(N151)&gt;=MAX(N($Q$1),0.01),ABS(N151)&gt;=N($O$1)*MAX(L151,0)),IF(N151&gt;0,"Large","Negative"),"Small"))))))</f>
        <v/>
      </c>
      <c r="R151" s="14">
        <f>IF(L151="","",(L151-N(I151)-N(J151))*C151)</f>
        <v/>
      </c>
    </row>
    <row r="152">
      <c r="A152" s="28" t="n"/>
      <c r="B152" s="28" t="n"/>
      <c r="C152" s="29" t="n"/>
      <c r="D152" s="9">
        <f>IF(A152="","",COUNTIFS('My count'!$D$4:$D$153,A152,'My count'!$E$4:$E$153,B152))</f>
        <v/>
      </c>
      <c r="E152" s="39" t="n"/>
      <c r="F152" s="13">
        <f>IF(A152="","",IF(D152=0,0,IF(COUNTIFS('My count'!$D$4:$D$153,A152,'My count'!$E$4:$E$153,B152,'My count'!$J$4:$J$153,"&gt;=0")&lt;D152,"",SUMIFS('My count'!$J$4:$J$153,'My count'!$D$4:$D$153,A152,'My count'!$E$4:$E$153,B152))))</f>
        <v/>
      </c>
      <c r="G152" s="39" t="n"/>
      <c r="H152" s="39" t="n"/>
      <c r="I152" s="39" t="n"/>
      <c r="J152" s="39" t="n"/>
      <c r="K152" s="39" t="n"/>
      <c r="L152" s="13">
        <f>IF(OR(A152="",E152="",F152=""),"",N(E152)+N(G152)+N(H152)-F152)</f>
        <v/>
      </c>
      <c r="M152" s="25">
        <f>IF(OR(A152="",COUNT('My sales to bottles'!$B$8:$B$47)=0),"",IFERROR(INDEX('My sales to bottles'!$C$48:$AF$48,MATCH(A152&amp;" | "&amp;B152,'My sales to bottles'!$C$6:$AF$6,0)),0))</f>
        <v/>
      </c>
      <c r="N152" s="25">
        <f>IF(OR(L152="",M152=""),"",L152-M152-N(I152)-N(J152)-N(K152))</f>
        <v/>
      </c>
      <c r="O152" s="14">
        <f>IF(N152="","",N152*C152)</f>
        <v/>
      </c>
      <c r="P152" s="26">
        <f>IF(OR(N152="",N(L152)&lt;=0),"",N152/L152)</f>
        <v/>
      </c>
      <c r="Q152" s="25">
        <f>IF(A152="","",IF(COUNTIFS($A$4:$A$153,A152,$B$4:$B$153,B152)&gt;1,"Listed twice",IF(D152=0,"No match",IF(L152="","Count missing",IF(N152="","",IF(AND(ABS(N152)&gt;=MAX(N($Q$1),0.01),ABS(N152)&gt;=N($O$1)*MAX(L152,0)),IF(N152&gt;0,"Large","Negative"),"Small"))))))</f>
        <v/>
      </c>
      <c r="R152" s="14">
        <f>IF(L152="","",(L152-N(I152)-N(J152))*C152)</f>
        <v/>
      </c>
    </row>
    <row r="153">
      <c r="A153" s="28" t="n"/>
      <c r="B153" s="28" t="n"/>
      <c r="C153" s="29" t="n"/>
      <c r="D153" s="9">
        <f>IF(A153="","",COUNTIFS('My count'!$D$4:$D$153,A153,'My count'!$E$4:$E$153,B153))</f>
        <v/>
      </c>
      <c r="E153" s="39" t="n"/>
      <c r="F153" s="13">
        <f>IF(A153="","",IF(D153=0,0,IF(COUNTIFS('My count'!$D$4:$D$153,A153,'My count'!$E$4:$E$153,B153,'My count'!$J$4:$J$153,"&gt;=0")&lt;D153,"",SUMIFS('My count'!$J$4:$J$153,'My count'!$D$4:$D$153,A153,'My count'!$E$4:$E$153,B153))))</f>
        <v/>
      </c>
      <c r="G153" s="39" t="n"/>
      <c r="H153" s="39" t="n"/>
      <c r="I153" s="39" t="n"/>
      <c r="J153" s="39" t="n"/>
      <c r="K153" s="39" t="n"/>
      <c r="L153" s="13">
        <f>IF(OR(A153="",E153="",F153=""),"",N(E153)+N(G153)+N(H153)-F153)</f>
        <v/>
      </c>
      <c r="M153" s="25">
        <f>IF(OR(A153="",COUNT('My sales to bottles'!$B$8:$B$47)=0),"",IFERROR(INDEX('My sales to bottles'!$C$48:$AF$48,MATCH(A153&amp;" | "&amp;B153,'My sales to bottles'!$C$6:$AF$6,0)),0))</f>
        <v/>
      </c>
      <c r="N153" s="25">
        <f>IF(OR(L153="",M153=""),"",L153-M153-N(I153)-N(J153)-N(K153))</f>
        <v/>
      </c>
      <c r="O153" s="14">
        <f>IF(N153="","",N153*C153)</f>
        <v/>
      </c>
      <c r="P153" s="26">
        <f>IF(OR(N153="",N(L153)&lt;=0),"",N153/L153)</f>
        <v/>
      </c>
      <c r="Q153" s="25">
        <f>IF(A153="","",IF(COUNTIFS($A$4:$A$153,A153,$B$4:$B$153,B153)&gt;1,"Listed twice",IF(D153=0,"No match",IF(L153="","Count missing",IF(N153="","",IF(AND(ABS(N153)&gt;=MAX(N($Q$1),0.01),ABS(N153)&gt;=N($O$1)*MAX(L153,0)),IF(N153&gt;0,"Large","Negative"),"Small"))))))</f>
        <v/>
      </c>
      <c r="R153" s="14">
        <f>IF(L153="","",(L153-N(I153)-N(J153))*C153)</f>
        <v/>
      </c>
    </row>
    <row r="154">
      <c r="A154" s="15" t="inlineStr">
        <is>
          <t>All products</t>
        </is>
      </c>
      <c r="O154" s="16">
        <f>SUM(O4:O153)</f>
        <v/>
      </c>
      <c r="P154" s="27">
        <f>IF(SUMPRODUCT(--ISNUMBER(N4:N153),L4:L153,C4:C153)=0,"",O154/SUMPRODUCT(--ISNUMBER(N4:N153),L4:L153,C4:C153))</f>
        <v/>
      </c>
      <c r="R154" s="16">
        <f>SUM(R4:R153)</f>
        <v/>
      </c>
    </row>
    <row r="155" ht="76" customHeight="1">
      <c r="A155" s="6" t="inlineStr">
        <is>
          <t>No match: Matching inventory rows is 0, because the product or size is written differently on the count tab ('750 ml' and '750ml' don't match), so This count reads 0. Count missing: Last count is blank, or one of the product's count rows has no count yet (type 0 for none). Check: Large passes both limits at the top right. Small is counting in tenths, so −0.02 is nothing. Negative means a count, a delivery or a sales figure is wrong. The total percentage is the unaccounted value over the value of stock used (used × cost per unit), for products with a Sold figure: the same base as each row. Cost of stock used counts a house batch once: the spirits that went into it are left out, the batch is counted. Transfers out are left out too. Its total is the cost of everything on this sheet; divided by sales it gives the pour cost of those products, which runs below your full recipe cost if citrus, syrups and coffee aren't counted.</t>
        </is>
      </c>
    </row>
  </sheetData>
  <sheetProtection selectLockedCells="0" selectUnlockedCells="0" sheet="1" objects="1" insertRows="1" insertHyperlinks="1" autoFilter="0" scenarios="1" formatColumns="0" deleteColumns="1" insertColumns="1" pivotTables="1" deleteRows="1" formatCells="0" formatRows="0" sort="0"/>
  <autoFilter ref="A3:R153"/>
  <mergeCells count="2">
    <mergeCell ref="A2:R2"/>
    <mergeCell ref="A155:R155"/>
  </mergeCells>
  <conditionalFormatting sqref="N4:Q153">
    <cfRule type="expression" priority="1" dxfId="0" stopIfTrue="0">
      <formula>$Q4="Large"</formula>
    </cfRule>
    <cfRule type="expression" priority="2" dxfId="1" stopIfTrue="0">
      <formula>$Q4="Negative"</formula>
    </cfRule>
  </conditionalFormatting>
  <conditionalFormatting sqref="Q4:Q153">
    <cfRule type="expression" priority="3" dxfId="0" stopIfTrue="0">
      <formula>$Q4="No match"</formula>
    </cfRule>
    <cfRule type="expression" priority="4" dxfId="0" stopIfTrue="0">
      <formula>$Q4="Listed twice"</formula>
    </cfRule>
    <cfRule type="expression" priority="5" dxfId="1" stopIfTrue="0">
      <formula>$Q4="Count missing"</formula>
    </cfRule>
    <cfRule type="expression" priority="7" dxfId="2" stopIfTrue="0">
      <formula>$Q4="Small"</formula>
    </cfRule>
  </conditionalFormatting>
  <conditionalFormatting sqref="D4:D153">
    <cfRule type="expression" priority="6" dxfId="0" stopIfTrue="0">
      <formula>$D4=0</formula>
    </cfRule>
  </conditionalFormatting>
  <dataValidations count="2">
    <dataValidation sqref="O1" showDropDown="0" showInputMessage="1" showErrorMessage="1" allowBlank="0" errorTitle="Percent of used" error="Type a percent, like 2%." promptTitle="Large from" prompt="Unaccounted at or above this share of used is Large." type="decimal" operator="between">
      <formula1>0</formula1>
      <formula2>1</formula2>
    </dataValidation>
    <dataValidation sqref="Q1" showDropDown="0" showInputMessage="1" showErrorMessage="1" allowBlank="0" errorTitle="Bottles" error="Type bottles, like 0.5." promptTitle="And at least" prompt="Unaccounted must also be at least this many bottles (or kegs)." type="decimal" operator="greaterThanOrEqual">
      <formula1>0</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K43"/>
  <sheetViews>
    <sheetView zoomScale="110" workbookViewId="0">
      <pane xSplit="4" ySplit="3" topLeftCell="E4" activePane="bottomRight" state="frozen"/>
      <selection pane="topRight" activeCell="A1" sqref="A1"/>
      <selection pane="bottomLeft" activeCell="A1" sqref="A1"/>
      <selection pane="bottomRight" activeCell="A1" sqref="A1"/>
    </sheetView>
  </sheetViews>
  <sheetFormatPr baseColWidth="8" defaultRowHeight="15"/>
  <cols>
    <col width="5" customWidth="1" min="1" max="1"/>
    <col width="14" customWidth="1" min="2" max="2"/>
    <col width="30" customWidth="1" min="3" max="3"/>
    <col width="30" customWidth="1" min="4" max="4"/>
    <col width="9" customWidth="1" min="5" max="5"/>
    <col width="8" customWidth="1" min="6" max="6"/>
    <col width="12" customWidth="1" min="7" max="7"/>
    <col width="8" customWidth="1" min="8" max="8"/>
    <col width="10" customWidth="1" min="9" max="9"/>
    <col width="9" customWidth="1" min="10" max="10"/>
    <col width="12" customWidth="1" min="11" max="11"/>
  </cols>
  <sheetData>
    <row r="1">
      <c r="A1" s="5" t="inlineStr">
        <is>
          <t>The Marlowe · count, Sun Sep 27 after close</t>
        </is>
      </c>
    </row>
    <row r="2" ht="30" customHeight="1">
      <c r="A2" s="6" t="inlineStr">
        <is>
          <t>The Marlowe's count, filled in. Check the sums, then use My count.</t>
        </is>
      </c>
    </row>
    <row r="3" ht="46" customHeight="1">
      <c r="A3" s="7" t="inlineStr">
        <is>
          <t>#</t>
        </is>
      </c>
      <c r="B3" s="7" t="inlineStr">
        <is>
          <t>Area</t>
        </is>
      </c>
      <c r="C3" s="7" t="inlineStr">
        <is>
          <t>Shelf</t>
        </is>
      </c>
      <c r="D3" s="7" t="inlineStr">
        <is>
          <t>Product</t>
        </is>
      </c>
      <c r="E3" s="7" t="inlineStr">
        <is>
          <t>Size</t>
        </is>
      </c>
      <c r="F3" s="7" t="inlineStr">
        <is>
          <t>Unit</t>
        </is>
      </c>
      <c r="G3" s="8" t="inlineStr">
        <is>
          <t>Cost per unit</t>
        </is>
      </c>
      <c r="H3" s="8" t="inlineStr">
        <is>
          <t>Full</t>
        </is>
      </c>
      <c r="I3" s="8" t="inlineStr">
        <is>
          <t>Open (tenths)</t>
        </is>
      </c>
      <c r="J3" s="8" t="inlineStr">
        <is>
          <t>Count</t>
        </is>
      </c>
      <c r="K3" s="8" t="inlineStr">
        <is>
          <t>Value</t>
        </is>
      </c>
    </row>
    <row r="4">
      <c r="A4" s="9" t="n">
        <v>1</v>
      </c>
      <c r="B4" s="28" t="inlineStr">
        <is>
          <t>Back bar</t>
        </is>
      </c>
      <c r="C4" s="28" t="inlineStr">
        <is>
          <t>Shelf 1 · Whiskey, rum &amp; pisco</t>
        </is>
      </c>
      <c r="D4" s="28" t="inlineStr">
        <is>
          <t>Buffalo Trace Bourbon</t>
        </is>
      </c>
      <c r="E4" s="28" t="inlineStr">
        <is>
          <t>750 ml</t>
        </is>
      </c>
      <c r="F4" s="28" t="inlineStr">
        <is>
          <t>bottle</t>
        </is>
      </c>
      <c r="G4" s="29" t="n">
        <v>31.83</v>
      </c>
      <c r="H4" s="28" t="n">
        <v>3</v>
      </c>
      <c r="I4" s="30" t="n">
        <v>0.4</v>
      </c>
      <c r="J4" s="13">
        <f>IF(OR(D4="",AND(H4="",I4="")),"",N(H4)+N(I4))</f>
        <v/>
      </c>
      <c r="K4" s="14">
        <f>IF(OR(D4="",J4="",G4=""),"",J4*G4)</f>
        <v/>
      </c>
    </row>
    <row r="5">
      <c r="A5" s="9" t="n">
        <v>2</v>
      </c>
      <c r="B5" s="28" t="inlineStr">
        <is>
          <t>Back bar</t>
        </is>
      </c>
      <c r="C5" s="28" t="inlineStr">
        <is>
          <t>Shelf 1 · Whiskey, rum &amp; pisco</t>
        </is>
      </c>
      <c r="D5" s="28" t="inlineStr">
        <is>
          <t>Appleton Estate 12</t>
        </is>
      </c>
      <c r="E5" s="28" t="inlineStr">
        <is>
          <t>750 ml</t>
        </is>
      </c>
      <c r="F5" s="28" t="inlineStr">
        <is>
          <t>bottle</t>
        </is>
      </c>
      <c r="G5" s="29" t="n">
        <v>42</v>
      </c>
      <c r="H5" s="28" t="n">
        <v>3</v>
      </c>
      <c r="I5" s="30" t="n">
        <v>0.1</v>
      </c>
      <c r="J5" s="13">
        <f>IF(OR(D5="",AND(H5="",I5="")),"",N(H5)+N(I5))</f>
        <v/>
      </c>
      <c r="K5" s="14">
        <f>IF(OR(D5="",J5="",G5=""),"",J5*G5)</f>
        <v/>
      </c>
    </row>
    <row r="6">
      <c r="A6" s="9" t="n">
        <v>3</v>
      </c>
      <c r="B6" s="28" t="inlineStr">
        <is>
          <t>Back bar</t>
        </is>
      </c>
      <c r="C6" s="28" t="inlineStr">
        <is>
          <t>Shelf 1 · Whiskey, rum &amp; pisco</t>
        </is>
      </c>
      <c r="D6" s="28" t="inlineStr">
        <is>
          <t>Planteray 3 Stars Rum</t>
        </is>
      </c>
      <c r="E6" s="28" t="inlineStr">
        <is>
          <t>1 L</t>
        </is>
      </c>
      <c r="F6" s="28" t="inlineStr">
        <is>
          <t>bottle</t>
        </is>
      </c>
      <c r="G6" s="29" t="n">
        <v>24</v>
      </c>
      <c r="H6" s="28" t="n">
        <v>4</v>
      </c>
      <c r="I6" s="30" t="n">
        <v>0.7</v>
      </c>
      <c r="J6" s="13">
        <f>IF(OR(D6="",AND(H6="",I6="")),"",N(H6)+N(I6))</f>
        <v/>
      </c>
      <c r="K6" s="14">
        <f>IF(OR(D6="",J6="",G6=""),"",J6*G6)</f>
        <v/>
      </c>
    </row>
    <row r="7">
      <c r="A7" s="9" t="n">
        <v>4</v>
      </c>
      <c r="B7" s="28" t="inlineStr">
        <is>
          <t>Back bar</t>
        </is>
      </c>
      <c r="C7" s="28" t="inlineStr">
        <is>
          <t>Shelf 1 · Whiskey, rum &amp; pisco</t>
        </is>
      </c>
      <c r="D7" s="28" t="inlineStr">
        <is>
          <t>Rhum J.M Agricole Blanc</t>
        </is>
      </c>
      <c r="E7" s="28" t="inlineStr">
        <is>
          <t>1 L</t>
        </is>
      </c>
      <c r="F7" s="28" t="inlineStr">
        <is>
          <t>bottle</t>
        </is>
      </c>
      <c r="G7" s="29" t="n">
        <v>38</v>
      </c>
      <c r="H7" s="28" t="n">
        <v>1</v>
      </c>
      <c r="I7" s="30" t="n">
        <v>0.1</v>
      </c>
      <c r="J7" s="13">
        <f>IF(OR(D7="",AND(H7="",I7="")),"",N(H7)+N(I7))</f>
        <v/>
      </c>
      <c r="K7" s="14">
        <f>IF(OR(D7="",J7="",G7=""),"",J7*G7)</f>
        <v/>
      </c>
    </row>
    <row r="8">
      <c r="A8" s="9" t="n">
        <v>5</v>
      </c>
      <c r="B8" s="28" t="inlineStr">
        <is>
          <t>Back bar</t>
        </is>
      </c>
      <c r="C8" s="28" t="inlineStr">
        <is>
          <t>Shelf 1 · Whiskey, rum &amp; pisco</t>
        </is>
      </c>
      <c r="D8" s="28" t="inlineStr">
        <is>
          <t>BarSol Quebranta Pisco</t>
        </is>
      </c>
      <c r="E8" s="28" t="inlineStr">
        <is>
          <t>750 ml</t>
        </is>
      </c>
      <c r="F8" s="28" t="inlineStr">
        <is>
          <t>bottle</t>
        </is>
      </c>
      <c r="G8" s="29" t="n">
        <v>28</v>
      </c>
      <c r="H8" s="28" t="n">
        <v>2</v>
      </c>
      <c r="I8" s="30" t="n">
        <v>0.3</v>
      </c>
      <c r="J8" s="13">
        <f>IF(OR(D8="",AND(H8="",I8="")),"",N(H8)+N(I8))</f>
        <v/>
      </c>
      <c r="K8" s="14">
        <f>IF(OR(D8="",J8="",G8=""),"",J8*G8)</f>
        <v/>
      </c>
    </row>
    <row r="9">
      <c r="A9" s="9" t="n">
        <v>6</v>
      </c>
      <c r="B9" s="28" t="inlineStr">
        <is>
          <t>Back bar</t>
        </is>
      </c>
      <c r="C9" s="28" t="inlineStr">
        <is>
          <t>Shelf 2 · Aperitifs &amp; gin</t>
        </is>
      </c>
      <c r="D9" s="28" t="inlineStr">
        <is>
          <t>Aperol</t>
        </is>
      </c>
      <c r="E9" s="28" t="inlineStr">
        <is>
          <t>750 ml</t>
        </is>
      </c>
      <c r="F9" s="28" t="inlineStr">
        <is>
          <t>bottle</t>
        </is>
      </c>
      <c r="G9" s="29" t="n">
        <v>24.9</v>
      </c>
      <c r="H9" s="28" t="n">
        <v>4</v>
      </c>
      <c r="I9" s="30" t="n">
        <v>0</v>
      </c>
      <c r="J9" s="13">
        <f>IF(OR(D9="",AND(H9="",I9="")),"",N(H9)+N(I9))</f>
        <v/>
      </c>
      <c r="K9" s="14">
        <f>IF(OR(D9="",J9="",G9=""),"",J9*G9)</f>
        <v/>
      </c>
    </row>
    <row r="10">
      <c r="A10" s="9" t="n">
        <v>7</v>
      </c>
      <c r="B10" s="28" t="inlineStr">
        <is>
          <t>Back bar</t>
        </is>
      </c>
      <c r="C10" s="28" t="inlineStr">
        <is>
          <t>Shelf 2 · Aperitifs &amp; gin</t>
        </is>
      </c>
      <c r="D10" s="28" t="inlineStr">
        <is>
          <t>Campari</t>
        </is>
      </c>
      <c r="E10" s="28" t="inlineStr">
        <is>
          <t>1 L</t>
        </is>
      </c>
      <c r="F10" s="28" t="inlineStr">
        <is>
          <t>bottle</t>
        </is>
      </c>
      <c r="G10" s="29" t="n">
        <v>33.5</v>
      </c>
      <c r="H10" s="28" t="n">
        <v>2</v>
      </c>
      <c r="I10" s="30" t="n">
        <v>0.4</v>
      </c>
      <c r="J10" s="13">
        <f>IF(OR(D10="",AND(H10="",I10="")),"",N(H10)+N(I10))</f>
        <v/>
      </c>
      <c r="K10" s="14">
        <f>IF(OR(D10="",J10="",G10=""),"",J10*G10)</f>
        <v/>
      </c>
    </row>
    <row r="11">
      <c r="A11" s="9" t="n">
        <v>8</v>
      </c>
      <c r="B11" s="28" t="inlineStr">
        <is>
          <t>Back bar</t>
        </is>
      </c>
      <c r="C11" s="28" t="inlineStr">
        <is>
          <t>Shelf 2 · Aperitifs &amp; gin</t>
        </is>
      </c>
      <c r="D11" s="28" t="inlineStr">
        <is>
          <t>Tanqueray London Dry</t>
        </is>
      </c>
      <c r="E11" s="28" t="inlineStr">
        <is>
          <t>1 L</t>
        </is>
      </c>
      <c r="F11" s="28" t="inlineStr">
        <is>
          <t>bottle</t>
        </is>
      </c>
      <c r="G11" s="29" t="n">
        <v>28.4</v>
      </c>
      <c r="H11" s="28" t="n">
        <v>0</v>
      </c>
      <c r="I11" s="30" t="n">
        <v>0.5</v>
      </c>
      <c r="J11" s="13">
        <f>IF(OR(D11="",AND(H11="",I11="")),"",N(H11)+N(I11))</f>
        <v/>
      </c>
      <c r="K11" s="14">
        <f>IF(OR(D11="",J11="",G11=""),"",J11*G11)</f>
        <v/>
      </c>
    </row>
    <row r="12">
      <c r="A12" s="9" t="n">
        <v>9</v>
      </c>
      <c r="B12" s="28" t="inlineStr">
        <is>
          <t>Back bar</t>
        </is>
      </c>
      <c r="C12" s="28" t="inlineStr">
        <is>
          <t>Shelf 2 · Aperitifs &amp; gin</t>
        </is>
      </c>
      <c r="D12" s="28" t="inlineStr">
        <is>
          <t>Cynar</t>
        </is>
      </c>
      <c r="E12" s="28" t="inlineStr">
        <is>
          <t>750 ml</t>
        </is>
      </c>
      <c r="F12" s="28" t="inlineStr">
        <is>
          <t>bottle</t>
        </is>
      </c>
      <c r="G12" s="29" t="n">
        <v>27</v>
      </c>
      <c r="H12" s="28" t="n">
        <v>1</v>
      </c>
      <c r="I12" s="30" t="n">
        <v>0</v>
      </c>
      <c r="J12" s="13">
        <f>IF(OR(D12="",AND(H12="",I12="")),"",N(H12)+N(I12))</f>
        <v/>
      </c>
      <c r="K12" s="14">
        <f>IF(OR(D12="",J12="",G12=""),"",J12*G12)</f>
        <v/>
      </c>
    </row>
    <row r="13">
      <c r="A13" s="9" t="n">
        <v>10</v>
      </c>
      <c r="B13" s="28" t="inlineStr">
        <is>
          <t>Back bar</t>
        </is>
      </c>
      <c r="C13" s="28" t="inlineStr">
        <is>
          <t>Shelf 2 · Aperitifs &amp; gin</t>
        </is>
      </c>
      <c r="D13" s="28" t="inlineStr">
        <is>
          <t>Amaro Nonino</t>
        </is>
      </c>
      <c r="E13" s="28" t="inlineStr">
        <is>
          <t>750 ml</t>
        </is>
      </c>
      <c r="F13" s="28" t="inlineStr">
        <is>
          <t>bottle</t>
        </is>
      </c>
      <c r="G13" s="29" t="n">
        <v>46</v>
      </c>
      <c r="H13" s="28" t="n">
        <v>0</v>
      </c>
      <c r="I13" s="30" t="n">
        <v>0</v>
      </c>
      <c r="J13" s="13">
        <f>IF(OR(D13="",AND(H13="",I13="")),"",N(H13)+N(I13))</f>
        <v/>
      </c>
      <c r="K13" s="14">
        <f>IF(OR(D13="",J13="",G13=""),"",J13*G13)</f>
        <v/>
      </c>
    </row>
    <row r="14">
      <c r="A14" s="9" t="n">
        <v>11</v>
      </c>
      <c r="B14" s="28" t="inlineStr">
        <is>
          <t>Back bar</t>
        </is>
      </c>
      <c r="C14" s="28" t="inlineStr">
        <is>
          <t>Shelf 3 · Liqueurs, vodka &amp; bitters</t>
        </is>
      </c>
      <c r="D14" s="28" t="inlineStr">
        <is>
          <t>Ketel One Vodka</t>
        </is>
      </c>
      <c r="E14" s="28" t="inlineStr">
        <is>
          <t>1 L</t>
        </is>
      </c>
      <c r="F14" s="28" t="inlineStr">
        <is>
          <t>bottle</t>
        </is>
      </c>
      <c r="G14" s="29" t="n">
        <v>27</v>
      </c>
      <c r="H14" s="28" t="n">
        <v>3</v>
      </c>
      <c r="I14" s="30" t="n">
        <v>0.8</v>
      </c>
      <c r="J14" s="13">
        <f>IF(OR(D14="",AND(H14="",I14="")),"",N(H14)+N(I14))</f>
        <v/>
      </c>
      <c r="K14" s="14">
        <f>IF(OR(D14="",J14="",G14=""),"",J14*G14)</f>
        <v/>
      </c>
    </row>
    <row r="15">
      <c r="A15" s="9" t="n">
        <v>12</v>
      </c>
      <c r="B15" s="28" t="inlineStr">
        <is>
          <t>Back bar</t>
        </is>
      </c>
      <c r="C15" s="28" t="inlineStr">
        <is>
          <t>Shelf 3 · Liqueurs, vodka &amp; bitters</t>
        </is>
      </c>
      <c r="D15" s="28" t="inlineStr">
        <is>
          <t>Green Chartreuse</t>
        </is>
      </c>
      <c r="E15" s="28" t="inlineStr">
        <is>
          <t>750 ml</t>
        </is>
      </c>
      <c r="F15" s="28" t="inlineStr">
        <is>
          <t>bottle</t>
        </is>
      </c>
      <c r="G15" s="29" t="n">
        <v>72</v>
      </c>
      <c r="H15" s="28" t="n">
        <v>0</v>
      </c>
      <c r="I15" s="30" t="n">
        <v>0.6</v>
      </c>
      <c r="J15" s="13">
        <f>IF(OR(D15="",AND(H15="",I15="")),"",N(H15)+N(I15))</f>
        <v/>
      </c>
      <c r="K15" s="14">
        <f>IF(OR(D15="",J15="",G15=""),"",J15*G15)</f>
        <v/>
      </c>
    </row>
    <row r="16">
      <c r="A16" s="9" t="n">
        <v>13</v>
      </c>
      <c r="B16" s="28" t="inlineStr">
        <is>
          <t>Back bar</t>
        </is>
      </c>
      <c r="C16" s="28" t="inlineStr">
        <is>
          <t>Shelf 3 · Liqueurs, vodka &amp; bitters</t>
        </is>
      </c>
      <c r="D16" s="28" t="inlineStr">
        <is>
          <t>Luxardo Maraschino</t>
        </is>
      </c>
      <c r="E16" s="28" t="inlineStr">
        <is>
          <t>750 ml</t>
        </is>
      </c>
      <c r="F16" s="28" t="inlineStr">
        <is>
          <t>bottle</t>
        </is>
      </c>
      <c r="G16" s="29" t="n">
        <v>36</v>
      </c>
      <c r="H16" s="28" t="n">
        <v>2</v>
      </c>
      <c r="I16" s="30" t="n">
        <v>0.2</v>
      </c>
      <c r="J16" s="13">
        <f>IF(OR(D16="",AND(H16="",I16="")),"",N(H16)+N(I16))</f>
        <v/>
      </c>
      <c r="K16" s="14">
        <f>IF(OR(D16="",J16="",G16=""),"",J16*G16)</f>
        <v/>
      </c>
    </row>
    <row r="17">
      <c r="A17" s="9" t="n">
        <v>14</v>
      </c>
      <c r="B17" s="28" t="inlineStr">
        <is>
          <t>Back bar</t>
        </is>
      </c>
      <c r="C17" s="28" t="inlineStr">
        <is>
          <t>Shelf 3 · Liqueurs, vodka &amp; bitters</t>
        </is>
      </c>
      <c r="D17" s="28" t="inlineStr">
        <is>
          <t>Pierre Ferrand Dry Curaçao</t>
        </is>
      </c>
      <c r="E17" s="28" t="inlineStr">
        <is>
          <t>750 ml</t>
        </is>
      </c>
      <c r="F17" s="28" t="inlineStr">
        <is>
          <t>bottle</t>
        </is>
      </c>
      <c r="G17" s="29" t="n">
        <v>30</v>
      </c>
      <c r="H17" s="28" t="n">
        <v>1</v>
      </c>
      <c r="I17" s="30" t="n">
        <v>0.5</v>
      </c>
      <c r="J17" s="13">
        <f>IF(OR(D17="",AND(H17="",I17="")),"",N(H17)+N(I17))</f>
        <v/>
      </c>
      <c r="K17" s="14">
        <f>IF(OR(D17="",J17="",G17=""),"",J17*G17)</f>
        <v/>
      </c>
    </row>
    <row r="18">
      <c r="A18" s="9" t="n">
        <v>15</v>
      </c>
      <c r="B18" s="28" t="inlineStr">
        <is>
          <t>Back bar</t>
        </is>
      </c>
      <c r="C18" s="28" t="inlineStr">
        <is>
          <t>Shelf 3 · Liqueurs, vodka &amp; bitters</t>
        </is>
      </c>
      <c r="D18" s="28" t="inlineStr">
        <is>
          <t>Mr Black Coffee Liqueur</t>
        </is>
      </c>
      <c r="E18" s="28" t="inlineStr">
        <is>
          <t>750 ml</t>
        </is>
      </c>
      <c r="F18" s="28" t="inlineStr">
        <is>
          <t>bottle</t>
        </is>
      </c>
      <c r="G18" s="29" t="n">
        <v>32</v>
      </c>
      <c r="H18" s="28" t="n">
        <v>2</v>
      </c>
      <c r="I18" s="30" t="n">
        <v>0.1</v>
      </c>
      <c r="J18" s="13">
        <f>IF(OR(D18="",AND(H18="",I18="")),"",N(H18)+N(I18))</f>
        <v/>
      </c>
      <c r="K18" s="14">
        <f>IF(OR(D18="",J18="",G18=""),"",J18*G18)</f>
        <v/>
      </c>
    </row>
    <row r="19">
      <c r="A19" s="9" t="n">
        <v>16</v>
      </c>
      <c r="B19" s="28" t="inlineStr">
        <is>
          <t>Back bar</t>
        </is>
      </c>
      <c r="C19" s="28" t="inlineStr">
        <is>
          <t>Shelf 3 · Liqueurs, vodka &amp; bitters</t>
        </is>
      </c>
      <c r="D19" s="28" t="inlineStr">
        <is>
          <t>Angostura Bitters</t>
        </is>
      </c>
      <c r="E19" s="28" t="inlineStr">
        <is>
          <t>200 ml</t>
        </is>
      </c>
      <c r="F19" s="28" t="inlineStr">
        <is>
          <t>bottle</t>
        </is>
      </c>
      <c r="G19" s="29" t="n">
        <v>14</v>
      </c>
      <c r="H19" s="28" t="n">
        <v>1</v>
      </c>
      <c r="I19" s="30" t="n">
        <v>0.4</v>
      </c>
      <c r="J19" s="13">
        <f>IF(OR(D19="",AND(H19="",I19="")),"",N(H19)+N(I19))</f>
        <v/>
      </c>
      <c r="K19" s="14">
        <f>IF(OR(D19="",J19="",G19=""),"",J19*G19)</f>
        <v/>
      </c>
    </row>
    <row r="20">
      <c r="A20" s="9" t="n">
        <v>17</v>
      </c>
      <c r="B20" s="28" t="inlineStr">
        <is>
          <t>Back bar</t>
        </is>
      </c>
      <c r="C20" s="28" t="inlineStr">
        <is>
          <t>Shelf 3 · Liqueurs, vodka &amp; bitters</t>
        </is>
      </c>
      <c r="D20" s="28" t="inlineStr">
        <is>
          <t>Regans' Orange Bitters No. 6</t>
        </is>
      </c>
      <c r="E20" s="28" t="inlineStr">
        <is>
          <t>148 ml</t>
        </is>
      </c>
      <c r="F20" s="28" t="inlineStr">
        <is>
          <t>bottle</t>
        </is>
      </c>
      <c r="G20" s="29" t="n">
        <v>9</v>
      </c>
      <c r="H20" s="28" t="n">
        <v>0</v>
      </c>
      <c r="I20" s="30" t="n">
        <v>0.9</v>
      </c>
      <c r="J20" s="13">
        <f>IF(OR(D20="",AND(H20="",I20="")),"",N(H20)+N(I20))</f>
        <v/>
      </c>
      <c r="K20" s="14">
        <f>IF(OR(D20="",J20="",G20=""),"",J20*G20)</f>
        <v/>
      </c>
    </row>
    <row r="21">
      <c r="A21" s="9" t="n">
        <v>18</v>
      </c>
      <c r="B21" s="28" t="inlineStr">
        <is>
          <t>Bar fridge</t>
        </is>
      </c>
      <c r="C21" s="28" t="inlineStr">
        <is>
          <t>Top shelf</t>
        </is>
      </c>
      <c r="D21" s="28" t="inlineStr">
        <is>
          <t>Cocchi Vermouth di Torino</t>
        </is>
      </c>
      <c r="E21" s="28" t="inlineStr">
        <is>
          <t>750 ml</t>
        </is>
      </c>
      <c r="F21" s="28" t="inlineStr">
        <is>
          <t>bottle</t>
        </is>
      </c>
      <c r="G21" s="29" t="n">
        <v>21</v>
      </c>
      <c r="H21" s="28" t="n">
        <v>3</v>
      </c>
      <c r="I21" s="30" t="n">
        <v>0.1</v>
      </c>
      <c r="J21" s="13">
        <f>IF(OR(D21="",AND(H21="",I21="")),"",N(H21)+N(I21))</f>
        <v/>
      </c>
      <c r="K21" s="14">
        <f>IF(OR(D21="",J21="",G21=""),"",J21*G21)</f>
        <v/>
      </c>
    </row>
    <row r="22">
      <c r="A22" s="9" t="n">
        <v>19</v>
      </c>
      <c r="B22" s="28" t="inlineStr">
        <is>
          <t>Bar fridge</t>
        </is>
      </c>
      <c r="C22" s="28" t="inlineStr">
        <is>
          <t>Top shelf</t>
        </is>
      </c>
      <c r="D22" s="28" t="inlineStr">
        <is>
          <t>Dolin Dry Vermouth</t>
        </is>
      </c>
      <c r="E22" s="28" t="inlineStr">
        <is>
          <t>750 ml</t>
        </is>
      </c>
      <c r="F22" s="28" t="inlineStr">
        <is>
          <t>bottle</t>
        </is>
      </c>
      <c r="G22" s="29" t="n">
        <v>15.5</v>
      </c>
      <c r="H22" s="28" t="n">
        <v>1</v>
      </c>
      <c r="I22" s="30" t="n">
        <v>0.1</v>
      </c>
      <c r="J22" s="13">
        <f>IF(OR(D22="",AND(H22="",I22="")),"",N(H22)+N(I22))</f>
        <v/>
      </c>
      <c r="K22" s="14">
        <f>IF(OR(D22="",J22="",G22=""),"",J22*G22)</f>
        <v/>
      </c>
    </row>
    <row r="23">
      <c r="A23" s="9" t="n">
        <v>20</v>
      </c>
      <c r="B23" s="28" t="inlineStr">
        <is>
          <t>Bar fridge</t>
        </is>
      </c>
      <c r="C23" s="28" t="inlineStr">
        <is>
          <t>Bottom shelf</t>
        </is>
      </c>
      <c r="D23" s="28" t="inlineStr">
        <is>
          <t>La Marca Prosecco</t>
        </is>
      </c>
      <c r="E23" s="28" t="inlineStr">
        <is>
          <t>750 ml</t>
        </is>
      </c>
      <c r="F23" s="28" t="inlineStr">
        <is>
          <t>bottle</t>
        </is>
      </c>
      <c r="G23" s="29" t="n">
        <v>12.5</v>
      </c>
      <c r="H23" s="28" t="n">
        <v>2</v>
      </c>
      <c r="I23" s="30" t="n">
        <v>0</v>
      </c>
      <c r="J23" s="13">
        <f>IF(OR(D23="",AND(H23="",I23="")),"",N(H23)+N(I23))</f>
        <v/>
      </c>
      <c r="K23" s="14">
        <f>IF(OR(D23="",J23="",G23=""),"",J23*G23)</f>
        <v/>
      </c>
    </row>
    <row r="24">
      <c r="A24" s="9" t="n">
        <v>21</v>
      </c>
      <c r="B24" s="28" t="inlineStr">
        <is>
          <t>Bar fridge</t>
        </is>
      </c>
      <c r="C24" s="28" t="inlineStr">
        <is>
          <t>Bottom shelf</t>
        </is>
      </c>
      <c r="D24" s="28" t="inlineStr">
        <is>
          <t>Falernum (house)</t>
        </is>
      </c>
      <c r="E24" s="28" t="inlineStr">
        <is>
          <t>750 ml</t>
        </is>
      </c>
      <c r="F24" s="28" t="inlineStr">
        <is>
          <t>bottle</t>
        </is>
      </c>
      <c r="G24" s="29" t="n">
        <v>8.789999999999999</v>
      </c>
      <c r="H24" s="28" t="n">
        <v>0</v>
      </c>
      <c r="I24" s="30" t="n">
        <v>0</v>
      </c>
      <c r="J24" s="13">
        <f>IF(OR(D24="",AND(H24="",I24="")),"",N(H24)+N(I24))</f>
        <v/>
      </c>
      <c r="K24" s="14">
        <f>IF(OR(D24="",J24="",G24=""),"",J24*G24)</f>
        <v/>
      </c>
    </row>
    <row r="25">
      <c r="A25" s="9" t="n">
        <v>22</v>
      </c>
      <c r="B25" s="28" t="inlineStr">
        <is>
          <t>Bar fridge</t>
        </is>
      </c>
      <c r="C25" s="28" t="inlineStr">
        <is>
          <t>Bottom shelf</t>
        </is>
      </c>
      <c r="D25" s="28" t="inlineStr">
        <is>
          <t>Pineapple juice</t>
        </is>
      </c>
      <c r="E25" s="28" t="inlineStr">
        <is>
          <t>1 L</t>
        </is>
      </c>
      <c r="F25" s="28" t="inlineStr">
        <is>
          <t>bottle</t>
        </is>
      </c>
      <c r="G25" s="29" t="n">
        <v>4.5</v>
      </c>
      <c r="H25" s="28" t="n">
        <v>0</v>
      </c>
      <c r="I25" s="30" t="n">
        <v>0.4</v>
      </c>
      <c r="J25" s="13">
        <f>IF(OR(D25="",AND(H25="",I25="")),"",N(H25)+N(I25))</f>
        <v/>
      </c>
      <c r="K25" s="14">
        <f>IF(OR(D25="",J25="",G25=""),"",J25*G25)</f>
        <v/>
      </c>
    </row>
    <row r="26">
      <c r="A26" s="9" t="n">
        <v>23</v>
      </c>
      <c r="B26" s="28" t="inlineStr">
        <is>
          <t>Bar fridge</t>
        </is>
      </c>
      <c r="C26" s="28" t="inlineStr">
        <is>
          <t>Bottom shelf</t>
        </is>
      </c>
      <c r="D26" s="28" t="inlineStr">
        <is>
          <t>Club soda</t>
        </is>
      </c>
      <c r="E26" s="28" t="inlineStr">
        <is>
          <t>1 L</t>
        </is>
      </c>
      <c r="F26" s="28" t="inlineStr">
        <is>
          <t>bottle</t>
        </is>
      </c>
      <c r="G26" s="29" t="n">
        <v>1.2</v>
      </c>
      <c r="H26" s="28" t="n">
        <v>3</v>
      </c>
      <c r="I26" s="30" t="n">
        <v>0</v>
      </c>
      <c r="J26" s="13">
        <f>IF(OR(D26="",AND(H26="",I26="")),"",N(H26)+N(I26))</f>
        <v/>
      </c>
      <c r="K26" s="14">
        <f>IF(OR(D26="",J26="",G26=""),"",J26*G26)</f>
        <v/>
      </c>
    </row>
    <row r="27">
      <c r="A27" s="9" t="n">
        <v>24</v>
      </c>
      <c r="B27" s="28" t="inlineStr">
        <is>
          <t>Freezer</t>
        </is>
      </c>
      <c r="C27" s="28" t="inlineStr">
        <is>
          <t>Drawer</t>
        </is>
      </c>
      <c r="D27" s="28" t="inlineStr">
        <is>
          <t>Freezer Martini (house)</t>
        </is>
      </c>
      <c r="E27" s="28" t="inlineStr">
        <is>
          <t>750 ml</t>
        </is>
      </c>
      <c r="F27" s="28" t="inlineStr">
        <is>
          <t>bottle</t>
        </is>
      </c>
      <c r="G27" s="29" t="n">
        <v>16.78</v>
      </c>
      <c r="H27" s="28" t="n">
        <v>0</v>
      </c>
      <c r="I27" s="30" t="n">
        <v>0.5</v>
      </c>
      <c r="J27" s="13">
        <f>IF(OR(D27="",AND(H27="",I27="")),"",N(H27)+N(I27))</f>
        <v/>
      </c>
      <c r="K27" s="14">
        <f>IF(OR(D27="",J27="",G27=""),"",J27*G27)</f>
        <v/>
      </c>
    </row>
    <row r="28">
      <c r="A28" s="9" t="n">
        <v>25</v>
      </c>
      <c r="B28" s="28" t="inlineStr">
        <is>
          <t>Walk-in</t>
        </is>
      </c>
      <c r="C28" s="28" t="inlineStr">
        <is>
          <t>Keg cooler</t>
        </is>
      </c>
      <c r="D28" s="28" t="inlineStr">
        <is>
          <t>House lager</t>
        </is>
      </c>
      <c r="E28" s="28" t="inlineStr">
        <is>
          <t>Keg</t>
        </is>
      </c>
      <c r="F28" s="28" t="inlineStr">
        <is>
          <t>keg</t>
        </is>
      </c>
      <c r="G28" s="29" t="n">
        <v>180</v>
      </c>
      <c r="H28" s="28" t="n">
        <v>1</v>
      </c>
      <c r="I28" s="30" t="n">
        <v>0.7</v>
      </c>
      <c r="J28" s="13">
        <f>IF(OR(D28="",AND(H28="",I28="")),"",N(H28)+N(I28))</f>
        <v/>
      </c>
      <c r="K28" s="14">
        <f>IF(OR(D28="",J28="",G28=""),"",J28*G28)</f>
        <v/>
      </c>
    </row>
    <row r="29">
      <c r="A29" s="9" t="n">
        <v>26</v>
      </c>
      <c r="B29" s="28" t="inlineStr">
        <is>
          <t>Stockroom</t>
        </is>
      </c>
      <c r="C29" s="28" t="inlineStr">
        <is>
          <t>Rack A</t>
        </is>
      </c>
      <c r="D29" s="28" t="inlineStr">
        <is>
          <t>Aperol</t>
        </is>
      </c>
      <c r="E29" s="28" t="inlineStr">
        <is>
          <t>750 ml</t>
        </is>
      </c>
      <c r="F29" s="28" t="inlineStr">
        <is>
          <t>bottle</t>
        </is>
      </c>
      <c r="G29" s="29" t="n">
        <v>24.9</v>
      </c>
      <c r="H29" s="28" t="n">
        <v>6</v>
      </c>
      <c r="I29" s="30" t="n">
        <v>0</v>
      </c>
      <c r="J29" s="13">
        <f>IF(OR(D29="",AND(H29="",I29="")),"",N(H29)+N(I29))</f>
        <v/>
      </c>
      <c r="K29" s="14">
        <f>IF(OR(D29="",J29="",G29=""),"",J29*G29)</f>
        <v/>
      </c>
    </row>
    <row r="30">
      <c r="A30" s="9" t="n">
        <v>27</v>
      </c>
      <c r="B30" s="28" t="inlineStr">
        <is>
          <t>Stockroom</t>
        </is>
      </c>
      <c r="C30" s="28" t="inlineStr">
        <is>
          <t>Rack A</t>
        </is>
      </c>
      <c r="D30" s="28" t="inlineStr">
        <is>
          <t>Tanqueray London Dry</t>
        </is>
      </c>
      <c r="E30" s="28" t="inlineStr">
        <is>
          <t>1 L</t>
        </is>
      </c>
      <c r="F30" s="28" t="inlineStr">
        <is>
          <t>bottle</t>
        </is>
      </c>
      <c r="G30" s="29" t="n">
        <v>28.4</v>
      </c>
      <c r="H30" s="28" t="n">
        <v>2</v>
      </c>
      <c r="I30" s="30" t="n">
        <v>0</v>
      </c>
      <c r="J30" s="13">
        <f>IF(OR(D30="",AND(H30="",I30="")),"",N(H30)+N(I30))</f>
        <v/>
      </c>
      <c r="K30" s="14">
        <f>IF(OR(D30="",J30="",G30=""),"",J30*G30)</f>
        <v/>
      </c>
    </row>
    <row r="31">
      <c r="A31" s="9" t="n">
        <v>28</v>
      </c>
      <c r="B31" s="28" t="inlineStr">
        <is>
          <t>Stockroom</t>
        </is>
      </c>
      <c r="C31" s="28" t="inlineStr">
        <is>
          <t>Rack A</t>
        </is>
      </c>
      <c r="D31" s="28" t="inlineStr">
        <is>
          <t>Tanqueray London Dry</t>
        </is>
      </c>
      <c r="E31" s="28" t="inlineStr">
        <is>
          <t>750 ml</t>
        </is>
      </c>
      <c r="F31" s="28" t="inlineStr">
        <is>
          <t>bottle</t>
        </is>
      </c>
      <c r="G31" s="29" t="n">
        <v>23.2</v>
      </c>
      <c r="H31" s="28" t="n">
        <v>1</v>
      </c>
      <c r="I31" s="30" t="n">
        <v>0</v>
      </c>
      <c r="J31" s="13">
        <f>IF(OR(D31="",AND(H31="",I31="")),"",N(H31)+N(I31))</f>
        <v/>
      </c>
      <c r="K31" s="14">
        <f>IF(OR(D31="",J31="",G31=""),"",J31*G31)</f>
        <v/>
      </c>
    </row>
    <row r="32">
      <c r="A32" s="9" t="n">
        <v>29</v>
      </c>
      <c r="B32" s="28" t="inlineStr">
        <is>
          <t>Stockroom</t>
        </is>
      </c>
      <c r="C32" s="28" t="inlineStr">
        <is>
          <t>Rack B</t>
        </is>
      </c>
      <c r="D32" s="28" t="inlineStr">
        <is>
          <t>La Marca Prosecco</t>
        </is>
      </c>
      <c r="E32" s="28" t="inlineStr">
        <is>
          <t>750 ml</t>
        </is>
      </c>
      <c r="F32" s="28" t="inlineStr">
        <is>
          <t>bottle</t>
        </is>
      </c>
      <c r="G32" s="29" t="n">
        <v>12.5</v>
      </c>
      <c r="H32" s="28" t="n">
        <v>4</v>
      </c>
      <c r="I32" s="30" t="n">
        <v>0</v>
      </c>
      <c r="J32" s="13">
        <f>IF(OR(D32="",AND(H32="",I32="")),"",N(H32)+N(I32))</f>
        <v/>
      </c>
      <c r="K32" s="14">
        <f>IF(OR(D32="",J32="",G32=""),"",J32*G32)</f>
        <v/>
      </c>
    </row>
    <row r="33">
      <c r="A33" s="9" t="n">
        <v>30</v>
      </c>
      <c r="B33" s="28" t="n"/>
      <c r="C33" s="28" t="n"/>
      <c r="D33" s="28" t="n"/>
      <c r="E33" s="28" t="n"/>
      <c r="F33" s="28" t="n"/>
      <c r="G33" s="29" t="n"/>
      <c r="H33" s="28" t="n"/>
      <c r="I33" s="30" t="n"/>
      <c r="J33" s="13">
        <f>IF(OR(D33="",AND(H33="",I33="")),"",N(H33)+N(I33))</f>
        <v/>
      </c>
      <c r="K33" s="14">
        <f>IF(OR(D33="",J33="",G33=""),"",J33*G33)</f>
        <v/>
      </c>
    </row>
    <row r="34">
      <c r="A34" s="9" t="n">
        <v>31</v>
      </c>
      <c r="B34" s="28" t="n"/>
      <c r="C34" s="28" t="n"/>
      <c r="D34" s="28" t="n"/>
      <c r="E34" s="28" t="n"/>
      <c r="F34" s="28" t="n"/>
      <c r="G34" s="29" t="n"/>
      <c r="H34" s="28" t="n"/>
      <c r="I34" s="30" t="n"/>
      <c r="J34" s="13">
        <f>IF(OR(D34="",AND(H34="",I34="")),"",N(H34)+N(I34))</f>
        <v/>
      </c>
      <c r="K34" s="14">
        <f>IF(OR(D34="",J34="",G34=""),"",J34*G34)</f>
        <v/>
      </c>
    </row>
    <row r="35">
      <c r="A35" s="9" t="n">
        <v>32</v>
      </c>
      <c r="B35" s="28" t="n"/>
      <c r="C35" s="28" t="n"/>
      <c r="D35" s="28" t="n"/>
      <c r="E35" s="28" t="n"/>
      <c r="F35" s="28" t="n"/>
      <c r="G35" s="29" t="n"/>
      <c r="H35" s="28" t="n"/>
      <c r="I35" s="30" t="n"/>
      <c r="J35" s="13">
        <f>IF(OR(D35="",AND(H35="",I35="")),"",N(H35)+N(I35))</f>
        <v/>
      </c>
      <c r="K35" s="14">
        <f>IF(OR(D35="",J35="",G35=""),"",J35*G35)</f>
        <v/>
      </c>
    </row>
    <row r="36">
      <c r="A36" s="9" t="n">
        <v>33</v>
      </c>
      <c r="B36" s="28" t="n"/>
      <c r="C36" s="28" t="n"/>
      <c r="D36" s="28" t="n"/>
      <c r="E36" s="28" t="n"/>
      <c r="F36" s="28" t="n"/>
      <c r="G36" s="29" t="n"/>
      <c r="H36" s="28" t="n"/>
      <c r="I36" s="30" t="n"/>
      <c r="J36" s="13">
        <f>IF(OR(D36="",AND(H36="",I36="")),"",N(H36)+N(I36))</f>
        <v/>
      </c>
      <c r="K36" s="14">
        <f>IF(OR(D36="",J36="",G36=""),"",J36*G36)</f>
        <v/>
      </c>
    </row>
    <row r="37">
      <c r="A37" s="9" t="n">
        <v>34</v>
      </c>
      <c r="B37" s="28" t="n"/>
      <c r="C37" s="28" t="n"/>
      <c r="D37" s="28" t="n"/>
      <c r="E37" s="28" t="n"/>
      <c r="F37" s="28" t="n"/>
      <c r="G37" s="29" t="n"/>
      <c r="H37" s="28" t="n"/>
      <c r="I37" s="30" t="n"/>
      <c r="J37" s="13">
        <f>IF(OR(D37="",AND(H37="",I37="")),"",N(H37)+N(I37))</f>
        <v/>
      </c>
      <c r="K37" s="14">
        <f>IF(OR(D37="",J37="",G37=""),"",J37*G37)</f>
        <v/>
      </c>
    </row>
    <row r="38">
      <c r="A38" s="9" t="n">
        <v>35</v>
      </c>
      <c r="B38" s="28" t="n"/>
      <c r="C38" s="28" t="n"/>
      <c r="D38" s="28" t="n"/>
      <c r="E38" s="28" t="n"/>
      <c r="F38" s="28" t="n"/>
      <c r="G38" s="29" t="n"/>
      <c r="H38" s="28" t="n"/>
      <c r="I38" s="30" t="n"/>
      <c r="J38" s="13">
        <f>IF(OR(D38="",AND(H38="",I38="")),"",N(H38)+N(I38))</f>
        <v/>
      </c>
      <c r="K38" s="14">
        <f>IF(OR(D38="",J38="",G38=""),"",J38*G38)</f>
        <v/>
      </c>
    </row>
    <row r="39">
      <c r="A39" s="9" t="n">
        <v>36</v>
      </c>
      <c r="B39" s="28" t="n"/>
      <c r="C39" s="28" t="n"/>
      <c r="D39" s="28" t="n"/>
      <c r="E39" s="28" t="n"/>
      <c r="F39" s="28" t="n"/>
      <c r="G39" s="29" t="n"/>
      <c r="H39" s="28" t="n"/>
      <c r="I39" s="30" t="n"/>
      <c r="J39" s="13">
        <f>IF(OR(D39="",AND(H39="",I39="")),"",N(H39)+N(I39))</f>
        <v/>
      </c>
      <c r="K39" s="14">
        <f>IF(OR(D39="",J39="",G39=""),"",J39*G39)</f>
        <v/>
      </c>
    </row>
    <row r="40">
      <c r="A40" s="9" t="n">
        <v>37</v>
      </c>
      <c r="B40" s="28" t="n"/>
      <c r="C40" s="28" t="n"/>
      <c r="D40" s="28" t="n"/>
      <c r="E40" s="28" t="n"/>
      <c r="F40" s="28" t="n"/>
      <c r="G40" s="29" t="n"/>
      <c r="H40" s="28" t="n"/>
      <c r="I40" s="30" t="n"/>
      <c r="J40" s="13">
        <f>IF(OR(D40="",AND(H40="",I40="")),"",N(H40)+N(I40))</f>
        <v/>
      </c>
      <c r="K40" s="14">
        <f>IF(OR(D40="",J40="",G40=""),"",J40*G40)</f>
        <v/>
      </c>
    </row>
    <row r="41">
      <c r="A41" s="9" t="n">
        <v>38</v>
      </c>
      <c r="B41" s="28" t="n"/>
      <c r="C41" s="28" t="n"/>
      <c r="D41" s="28" t="n"/>
      <c r="E41" s="28" t="n"/>
      <c r="F41" s="28" t="n"/>
      <c r="G41" s="29" t="n"/>
      <c r="H41" s="28" t="n"/>
      <c r="I41" s="30" t="n"/>
      <c r="J41" s="13">
        <f>IF(OR(D41="",AND(H41="",I41="")),"",N(H41)+N(I41))</f>
        <v/>
      </c>
      <c r="K41" s="14">
        <f>IF(OR(D41="",J41="",G41=""),"",J41*G41)</f>
        <v/>
      </c>
    </row>
    <row r="42">
      <c r="A42" s="9" t="n">
        <v>39</v>
      </c>
      <c r="B42" s="28" t="n"/>
      <c r="C42" s="28" t="n"/>
      <c r="D42" s="28" t="n"/>
      <c r="E42" s="28" t="n"/>
      <c r="F42" s="28" t="n"/>
      <c r="G42" s="29" t="n"/>
      <c r="H42" s="28" t="n"/>
      <c r="I42" s="30" t="n"/>
      <c r="J42" s="13">
        <f>IF(OR(D42="",AND(H42="",I42="")),"",N(H42)+N(I42))</f>
        <v/>
      </c>
      <c r="K42" s="14">
        <f>IF(OR(D42="",J42="",G42=""),"",J42*G42)</f>
        <v/>
      </c>
    </row>
    <row r="43">
      <c r="D43" s="15" t="inlineStr">
        <is>
          <t>Total stock on hand</t>
        </is>
      </c>
      <c r="K43" s="16">
        <f>SUM(K4:K42)</f>
        <v/>
      </c>
    </row>
  </sheetData>
  <sheetProtection selectLockedCells="0" selectUnlockedCells="0" sheet="1" objects="1" insertRows="1" insertHyperlinks="1" autoFilter="0" scenarios="1" formatColumns="0" deleteColumns="1" insertColumns="1" pivotTables="1" deleteRows="1" formatCells="0" formatRows="0" sort="0"/>
  <autoFilter ref="A3:K42"/>
  <mergeCells count="1">
    <mergeCell ref="A2:K2"/>
  </mergeCells>
  <dataValidations count="1">
    <dataValidation sqref="I4:I42" showDropDown="0" showInputMessage="1" showErrorMessage="1" allowBlank="1" errorTitle="Tenths only" error="Type the open bottle in tenths, 0 to 0.9. Full bottles go in the Full column." promptTitle="Open bottle" prompt="The open bottle in tenths, 0 to 0.9. Full bottles go in the Full column." type="decimal" errorStyle="stop" operator="between">
      <formula1>0</formula1>
      <formula2>0.9</formula2>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AA26"/>
  <sheetViews>
    <sheetView zoomScale="110" workbookViewId="0">
      <pane xSplit="2" ySplit="7" topLeftCell="C8"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9"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5" t="inlineStr">
        <is>
          <t>The Marlowe · drinks sold, Mon Sep 14 to Sun Sep 27</t>
        </is>
      </c>
    </row>
    <row r="2" ht="44" customHeight="1">
      <c r="A2" s="6" t="inlineStr">
        <is>
          <t>The Marlowe's sales between its two counts and each spec in ml (30 ml to the ounce). The Old Fashioned pours 67.5 ml of a house batch; the 60 ml of bourbon inside it is entered under Buffalo Trace. The Freezer Martini is a bottled batch, so it has its own column.</t>
        </is>
      </c>
    </row>
    <row r="3" ht="46" customHeight="1">
      <c r="A3" s="15" t="inlineStr">
        <is>
          <t>Product →</t>
        </is>
      </c>
      <c r="C3" s="31" t="inlineStr">
        <is>
          <t>Buffalo Trace Bourbon</t>
        </is>
      </c>
      <c r="D3" s="31" t="inlineStr">
        <is>
          <t>Appleton Estate 12</t>
        </is>
      </c>
      <c r="E3" s="31" t="inlineStr">
        <is>
          <t>Planteray 3 Stars Rum</t>
        </is>
      </c>
      <c r="F3" s="31" t="inlineStr">
        <is>
          <t>Rhum J.M Agricole Blanc</t>
        </is>
      </c>
      <c r="G3" s="31" t="inlineStr">
        <is>
          <t>BarSol Quebranta Pisco</t>
        </is>
      </c>
      <c r="H3" s="31" t="inlineStr">
        <is>
          <t>Aperol</t>
        </is>
      </c>
      <c r="I3" s="31" t="inlineStr">
        <is>
          <t>Campari</t>
        </is>
      </c>
      <c r="J3" s="31" t="inlineStr">
        <is>
          <t>Tanqueray London Dry</t>
        </is>
      </c>
      <c r="K3" s="31" t="inlineStr">
        <is>
          <t>Amaro Nonino</t>
        </is>
      </c>
      <c r="L3" s="31" t="inlineStr">
        <is>
          <t>Ketel One Vodka</t>
        </is>
      </c>
      <c r="M3" s="31" t="inlineStr">
        <is>
          <t>Green Chartreuse</t>
        </is>
      </c>
      <c r="N3" s="31" t="inlineStr">
        <is>
          <t>Luxardo Maraschino</t>
        </is>
      </c>
      <c r="O3" s="31" t="inlineStr">
        <is>
          <t>Pierre Ferrand Dry Curaçao</t>
        </is>
      </c>
      <c r="P3" s="31" t="inlineStr">
        <is>
          <t>Mr Black Coffee Liqueur</t>
        </is>
      </c>
      <c r="Q3" s="31" t="inlineStr">
        <is>
          <t>Angostura Bitters</t>
        </is>
      </c>
      <c r="R3" s="31" t="inlineStr">
        <is>
          <t>Regans' Orange Bitters No. 6</t>
        </is>
      </c>
      <c r="S3" s="31" t="inlineStr">
        <is>
          <t>Cocchi Vermouth di Torino</t>
        </is>
      </c>
      <c r="T3" s="31" t="inlineStr">
        <is>
          <t>La Marca Prosecco</t>
        </is>
      </c>
      <c r="U3" s="31" t="inlineStr">
        <is>
          <t>Falernum (house)</t>
        </is>
      </c>
      <c r="V3" s="31" t="inlineStr">
        <is>
          <t>Pineapple juice</t>
        </is>
      </c>
      <c r="W3" s="31" t="inlineStr">
        <is>
          <t>Club soda</t>
        </is>
      </c>
      <c r="X3" s="31" t="inlineStr">
        <is>
          <t>Freezer Martini (house)</t>
        </is>
      </c>
      <c r="Y3" s="31" t="inlineStr">
        <is>
          <t>House lager</t>
        </is>
      </c>
      <c r="Z3" s="31" t="n"/>
      <c r="AA3" s="31" t="n"/>
    </row>
    <row r="4">
      <c r="A4" s="15" t="inlineStr">
        <is>
          <t>Size</t>
        </is>
      </c>
      <c r="C4" s="31" t="inlineStr">
        <is>
          <t>750 ml</t>
        </is>
      </c>
      <c r="D4" s="31" t="inlineStr">
        <is>
          <t>750 ml</t>
        </is>
      </c>
      <c r="E4" s="31" t="inlineStr">
        <is>
          <t>1 L</t>
        </is>
      </c>
      <c r="F4" s="31" t="inlineStr">
        <is>
          <t>1 L</t>
        </is>
      </c>
      <c r="G4" s="31" t="inlineStr">
        <is>
          <t>750 ml</t>
        </is>
      </c>
      <c r="H4" s="31" t="inlineStr">
        <is>
          <t>750 ml</t>
        </is>
      </c>
      <c r="I4" s="31" t="inlineStr">
        <is>
          <t>1 L</t>
        </is>
      </c>
      <c r="J4" s="31" t="inlineStr">
        <is>
          <t>1 L</t>
        </is>
      </c>
      <c r="K4" s="31" t="inlineStr">
        <is>
          <t>750 ml</t>
        </is>
      </c>
      <c r="L4" s="31" t="inlineStr">
        <is>
          <t>1 L</t>
        </is>
      </c>
      <c r="M4" s="31" t="inlineStr">
        <is>
          <t>750 ml</t>
        </is>
      </c>
      <c r="N4" s="31" t="inlineStr">
        <is>
          <t>750 ml</t>
        </is>
      </c>
      <c r="O4" s="31" t="inlineStr">
        <is>
          <t>750 ml</t>
        </is>
      </c>
      <c r="P4" s="31" t="inlineStr">
        <is>
          <t>750 ml</t>
        </is>
      </c>
      <c r="Q4" s="31" t="inlineStr">
        <is>
          <t>200 ml</t>
        </is>
      </c>
      <c r="R4" s="31" t="inlineStr">
        <is>
          <t>148 ml</t>
        </is>
      </c>
      <c r="S4" s="31" t="inlineStr">
        <is>
          <t>750 ml</t>
        </is>
      </c>
      <c r="T4" s="31" t="inlineStr">
        <is>
          <t>750 ml</t>
        </is>
      </c>
      <c r="U4" s="31" t="inlineStr">
        <is>
          <t>750 ml</t>
        </is>
      </c>
      <c r="V4" s="31" t="inlineStr">
        <is>
          <t>1 L</t>
        </is>
      </c>
      <c r="W4" s="31" t="inlineStr">
        <is>
          <t>1 L</t>
        </is>
      </c>
      <c r="X4" s="31" t="inlineStr">
        <is>
          <t>750 ml</t>
        </is>
      </c>
      <c r="Y4" s="31" t="inlineStr">
        <is>
          <t>Keg</t>
        </is>
      </c>
      <c r="Z4" s="31" t="n"/>
      <c r="AA4" s="31" t="n"/>
    </row>
    <row r="5">
      <c r="A5" s="15" t="inlineStr">
        <is>
          <t>Bottle size (ml)</t>
        </is>
      </c>
      <c r="C5" s="31" t="n">
        <v>750</v>
      </c>
      <c r="D5" s="31" t="n">
        <v>750</v>
      </c>
      <c r="E5" s="31" t="n">
        <v>1000</v>
      </c>
      <c r="F5" s="31" t="n">
        <v>1000</v>
      </c>
      <c r="G5" s="31" t="n">
        <v>750</v>
      </c>
      <c r="H5" s="31" t="n">
        <v>750</v>
      </c>
      <c r="I5" s="31" t="n">
        <v>1000</v>
      </c>
      <c r="J5" s="31" t="n">
        <v>1000</v>
      </c>
      <c r="K5" s="31" t="n">
        <v>750</v>
      </c>
      <c r="L5" s="31" t="n">
        <v>1000</v>
      </c>
      <c r="M5" s="31" t="n">
        <v>750</v>
      </c>
      <c r="N5" s="31" t="n">
        <v>750</v>
      </c>
      <c r="O5" s="31" t="n">
        <v>750</v>
      </c>
      <c r="P5" s="31" t="n">
        <v>750</v>
      </c>
      <c r="Q5" s="31" t="n">
        <v>200</v>
      </c>
      <c r="R5" s="31" t="n">
        <v>148</v>
      </c>
      <c r="S5" s="31" t="n">
        <v>750</v>
      </c>
      <c r="T5" s="31" t="n">
        <v>750</v>
      </c>
      <c r="U5" s="31" t="n">
        <v>750</v>
      </c>
      <c r="V5" s="31" t="n">
        <v>1000</v>
      </c>
      <c r="W5" s="31" t="n">
        <v>1000</v>
      </c>
      <c r="X5" s="31" t="n">
        <v>750</v>
      </c>
      <c r="Y5" s="31" t="n">
        <v>58670</v>
      </c>
      <c r="Z5" s="31" t="n"/>
      <c r="AA5" s="31" t="n"/>
    </row>
    <row r="6">
      <c r="A6" s="18" t="inlineStr">
        <is>
          <t>Match key</t>
        </is>
      </c>
      <c r="C6" s="18">
        <f>IF(C3="","",C3&amp;" | "&amp;C4)</f>
        <v/>
      </c>
      <c r="D6" s="18">
        <f>IF(D3="","",D3&amp;" | "&amp;D4)</f>
        <v/>
      </c>
      <c r="E6" s="18">
        <f>IF(E3="","",E3&amp;" | "&amp;E4)</f>
        <v/>
      </c>
      <c r="F6" s="18">
        <f>IF(F3="","",F3&amp;" | "&amp;F4)</f>
        <v/>
      </c>
      <c r="G6" s="18">
        <f>IF(G3="","",G3&amp;" | "&amp;G4)</f>
        <v/>
      </c>
      <c r="H6" s="18">
        <f>IF(H3="","",H3&amp;" | "&amp;H4)</f>
        <v/>
      </c>
      <c r="I6" s="18">
        <f>IF(I3="","",I3&amp;" | "&amp;I4)</f>
        <v/>
      </c>
      <c r="J6" s="18">
        <f>IF(J3="","",J3&amp;" | "&amp;J4)</f>
        <v/>
      </c>
      <c r="K6" s="18">
        <f>IF(K3="","",K3&amp;" | "&amp;K4)</f>
        <v/>
      </c>
      <c r="L6" s="18">
        <f>IF(L3="","",L3&amp;" | "&amp;L4)</f>
        <v/>
      </c>
      <c r="M6" s="18">
        <f>IF(M3="","",M3&amp;" | "&amp;M4)</f>
        <v/>
      </c>
      <c r="N6" s="18">
        <f>IF(N3="","",N3&amp;" | "&amp;N4)</f>
        <v/>
      </c>
      <c r="O6" s="18">
        <f>IF(O3="","",O3&amp;" | "&amp;O4)</f>
        <v/>
      </c>
      <c r="P6" s="18">
        <f>IF(P3="","",P3&amp;" | "&amp;P4)</f>
        <v/>
      </c>
      <c r="Q6" s="18">
        <f>IF(Q3="","",Q3&amp;" | "&amp;Q4)</f>
        <v/>
      </c>
      <c r="R6" s="18">
        <f>IF(R3="","",R3&amp;" | "&amp;R4)</f>
        <v/>
      </c>
      <c r="S6" s="18">
        <f>IF(S3="","",S3&amp;" | "&amp;S4)</f>
        <v/>
      </c>
      <c r="T6" s="18">
        <f>IF(T3="","",T3&amp;" | "&amp;T4)</f>
        <v/>
      </c>
      <c r="U6" s="18">
        <f>IF(U3="","",U3&amp;" | "&amp;U4)</f>
        <v/>
      </c>
      <c r="V6" s="18">
        <f>IF(V3="","",V3&amp;" | "&amp;V4)</f>
        <v/>
      </c>
      <c r="W6" s="18">
        <f>IF(W3="","",W3&amp;" | "&amp;W4)</f>
        <v/>
      </c>
      <c r="X6" s="18">
        <f>IF(X3="","",X3&amp;" | "&amp;X4)</f>
        <v/>
      </c>
      <c r="Y6" s="18">
        <f>IF(Y3="","",Y3&amp;" | "&amp;Y4)</f>
        <v/>
      </c>
      <c r="Z6" s="18">
        <f>IF(Z3="","",Z3&amp;" | "&amp;Z4)</f>
        <v/>
      </c>
      <c r="AA6" s="18">
        <f>IF(AA3="","",AA3&amp;" | "&amp;AA4)</f>
        <v/>
      </c>
    </row>
    <row r="7">
      <c r="A7" s="19" t="inlineStr">
        <is>
          <t>Drink ↓</t>
        </is>
      </c>
      <c r="B7" s="19" t="inlineStr">
        <is>
          <t>Sold</t>
        </is>
      </c>
      <c r="C7" s="20" t="inlineStr">
        <is>
          <t>ml per drink</t>
        </is>
      </c>
      <c r="D7" s="20" t="inlineStr">
        <is>
          <t>ml per drink</t>
        </is>
      </c>
      <c r="E7" s="20" t="inlineStr">
        <is>
          <t>ml per drink</t>
        </is>
      </c>
      <c r="F7" s="20" t="inlineStr">
        <is>
          <t>ml per drink</t>
        </is>
      </c>
      <c r="G7" s="20" t="inlineStr">
        <is>
          <t>ml per drink</t>
        </is>
      </c>
      <c r="H7" s="20" t="inlineStr">
        <is>
          <t>ml per drink</t>
        </is>
      </c>
      <c r="I7" s="20" t="inlineStr">
        <is>
          <t>ml per drink</t>
        </is>
      </c>
      <c r="J7" s="20" t="inlineStr">
        <is>
          <t>ml per drink</t>
        </is>
      </c>
      <c r="K7" s="20" t="inlineStr">
        <is>
          <t>ml per drink</t>
        </is>
      </c>
      <c r="L7" s="20" t="inlineStr">
        <is>
          <t>ml per drink</t>
        </is>
      </c>
      <c r="M7" s="20" t="inlineStr">
        <is>
          <t>ml per drink</t>
        </is>
      </c>
      <c r="N7" s="20" t="inlineStr">
        <is>
          <t>ml per drink</t>
        </is>
      </c>
      <c r="O7" s="20" t="inlineStr">
        <is>
          <t>ml per drink</t>
        </is>
      </c>
      <c r="P7" s="20" t="inlineStr">
        <is>
          <t>ml per drink</t>
        </is>
      </c>
      <c r="Q7" s="20" t="inlineStr">
        <is>
          <t>ml per drink</t>
        </is>
      </c>
      <c r="R7" s="20" t="inlineStr">
        <is>
          <t>ml per drink</t>
        </is>
      </c>
      <c r="S7" s="20" t="inlineStr">
        <is>
          <t>ml per drink</t>
        </is>
      </c>
      <c r="T7" s="20" t="inlineStr">
        <is>
          <t>ml per drink</t>
        </is>
      </c>
      <c r="U7" s="20" t="inlineStr">
        <is>
          <t>ml per drink</t>
        </is>
      </c>
      <c r="V7" s="20" t="inlineStr">
        <is>
          <t>ml per drink</t>
        </is>
      </c>
      <c r="W7" s="20" t="inlineStr">
        <is>
          <t>ml per drink</t>
        </is>
      </c>
      <c r="X7" s="20" t="inlineStr">
        <is>
          <t>ml per drink</t>
        </is>
      </c>
      <c r="Y7" s="20" t="inlineStr">
        <is>
          <t>ml per drink</t>
        </is>
      </c>
      <c r="Z7" s="20" t="inlineStr">
        <is>
          <t>ml per drink</t>
        </is>
      </c>
      <c r="AA7" s="20" t="inlineStr">
        <is>
          <t>ml per drink</t>
        </is>
      </c>
    </row>
    <row r="8">
      <c r="A8" s="32" t="inlineStr">
        <is>
          <t>Negroni</t>
        </is>
      </c>
      <c r="B8" s="32" t="n">
        <v>614</v>
      </c>
      <c r="C8" s="33" t="n"/>
      <c r="D8" s="33" t="n"/>
      <c r="E8" s="33" t="n"/>
      <c r="F8" s="33" t="n"/>
      <c r="G8" s="33" t="n"/>
      <c r="H8" s="33" t="n"/>
      <c r="I8" s="33" t="n">
        <v>30</v>
      </c>
      <c r="J8" s="33" t="n">
        <v>30</v>
      </c>
      <c r="K8" s="33" t="n"/>
      <c r="L8" s="33" t="n"/>
      <c r="M8" s="33" t="n"/>
      <c r="N8" s="33" t="n"/>
      <c r="O8" s="33" t="n"/>
      <c r="P8" s="33" t="n"/>
      <c r="Q8" s="33" t="n"/>
      <c r="R8" s="33" t="n"/>
      <c r="S8" s="33" t="n">
        <v>30</v>
      </c>
      <c r="T8" s="33" t="n"/>
      <c r="U8" s="33" t="n"/>
      <c r="V8" s="33" t="n"/>
      <c r="W8" s="33" t="n"/>
      <c r="X8" s="33" t="n"/>
      <c r="Y8" s="33" t="n"/>
      <c r="Z8" s="33" t="n"/>
      <c r="AA8" s="33" t="n"/>
    </row>
    <row r="9">
      <c r="A9" s="32" t="inlineStr">
        <is>
          <t>Paper Plane</t>
        </is>
      </c>
      <c r="B9" s="32" t="n">
        <v>528</v>
      </c>
      <c r="C9" s="33" t="n">
        <v>22.5</v>
      </c>
      <c r="D9" s="33" t="n"/>
      <c r="E9" s="33" t="n"/>
      <c r="F9" s="33" t="n"/>
      <c r="G9" s="33" t="n"/>
      <c r="H9" s="33" t="n">
        <v>22.5</v>
      </c>
      <c r="I9" s="33" t="n"/>
      <c r="J9" s="33" t="n"/>
      <c r="K9" s="33" t="n">
        <v>22.5</v>
      </c>
      <c r="L9" s="33" t="n"/>
      <c r="M9" s="33" t="n"/>
      <c r="N9" s="33" t="n"/>
      <c r="O9" s="33" t="n"/>
      <c r="P9" s="33" t="n"/>
      <c r="Q9" s="33" t="n"/>
      <c r="R9" s="33" t="n"/>
      <c r="S9" s="33" t="n"/>
      <c r="T9" s="33" t="n"/>
      <c r="U9" s="33" t="n"/>
      <c r="V9" s="33" t="n"/>
      <c r="W9" s="33" t="n"/>
      <c r="X9" s="33" t="n"/>
      <c r="Y9" s="33" t="n"/>
      <c r="Z9" s="33" t="n"/>
      <c r="AA9" s="33" t="n"/>
    </row>
    <row r="10">
      <c r="A10" s="32" t="inlineStr">
        <is>
          <t>Gold Rush</t>
        </is>
      </c>
      <c r="B10" s="32" t="n">
        <v>277</v>
      </c>
      <c r="C10" s="33" t="n">
        <v>60</v>
      </c>
      <c r="D10" s="33" t="n"/>
      <c r="E10" s="33" t="n"/>
      <c r="F10" s="33" t="n"/>
      <c r="G10" s="33" t="n"/>
      <c r="H10" s="33" t="n"/>
      <c r="I10" s="33" t="n"/>
      <c r="J10" s="33" t="n"/>
      <c r="K10" s="33" t="n"/>
      <c r="L10" s="33" t="n"/>
      <c r="M10" s="33" t="n"/>
      <c r="N10" s="33" t="n"/>
      <c r="O10" s="33" t="n"/>
      <c r="P10" s="33" t="n"/>
      <c r="Q10" s="33" t="n"/>
      <c r="R10" s="33" t="n"/>
      <c r="S10" s="33" t="n"/>
      <c r="T10" s="33" t="n"/>
      <c r="U10" s="33" t="n"/>
      <c r="V10" s="33" t="n"/>
      <c r="W10" s="33" t="n"/>
      <c r="X10" s="33" t="n"/>
      <c r="Y10" s="33" t="n"/>
      <c r="Z10" s="33" t="n"/>
      <c r="AA10" s="33" t="n"/>
    </row>
    <row r="11">
      <c r="A11" s="32" t="inlineStr">
        <is>
          <t>Old Fashioned</t>
        </is>
      </c>
      <c r="B11" s="32" t="n">
        <v>454</v>
      </c>
      <c r="C11" s="33" t="n">
        <v>60</v>
      </c>
      <c r="D11" s="33" t="n"/>
      <c r="E11" s="33" t="n"/>
      <c r="F11" s="33" t="n"/>
      <c r="G11" s="33" t="n"/>
      <c r="H11" s="33" t="n"/>
      <c r="I11" s="33" t="n"/>
      <c r="J11" s="33" t="n"/>
      <c r="K11" s="33" t="n"/>
      <c r="L11" s="33" t="n"/>
      <c r="M11" s="33" t="n"/>
      <c r="N11" s="33" t="n"/>
      <c r="O11" s="33" t="n"/>
      <c r="P11" s="33" t="n"/>
      <c r="Q11" s="33" t="n">
        <v>1.8</v>
      </c>
      <c r="R11" s="33" t="n"/>
      <c r="S11" s="33" t="n"/>
      <c r="T11" s="33" t="n"/>
      <c r="U11" s="33" t="n"/>
      <c r="V11" s="33" t="n"/>
      <c r="W11" s="33" t="n"/>
      <c r="X11" s="33" t="n"/>
      <c r="Y11" s="33" t="n"/>
      <c r="Z11" s="33" t="n"/>
      <c r="AA11" s="33" t="n"/>
    </row>
    <row r="12">
      <c r="A12" s="32" t="inlineStr">
        <is>
          <t>Daiquiri</t>
        </is>
      </c>
      <c r="B12" s="32" t="n">
        <v>533</v>
      </c>
      <c r="C12" s="33" t="n"/>
      <c r="D12" s="33" t="n"/>
      <c r="E12" s="33" t="n">
        <v>60</v>
      </c>
      <c r="F12" s="33" t="n"/>
      <c r="G12" s="33" t="n"/>
      <c r="H12" s="33" t="n"/>
      <c r="I12" s="33" t="n"/>
      <c r="J12" s="33" t="n"/>
      <c r="K12" s="33" t="n"/>
      <c r="L12" s="33" t="n"/>
      <c r="M12" s="33" t="n"/>
      <c r="N12" s="33" t="n"/>
      <c r="O12" s="33" t="n"/>
      <c r="P12" s="33" t="n"/>
      <c r="Q12" s="33" t="n"/>
      <c r="R12" s="33" t="n"/>
      <c r="S12" s="33" t="n"/>
      <c r="T12" s="33" t="n"/>
      <c r="U12" s="33" t="n"/>
      <c r="V12" s="33" t="n"/>
      <c r="W12" s="33" t="n"/>
      <c r="X12" s="33" t="n"/>
      <c r="Y12" s="33" t="n"/>
      <c r="Z12" s="33" t="n"/>
      <c r="AA12" s="33" t="n"/>
    </row>
    <row r="13">
      <c r="A13" s="32" t="inlineStr">
        <is>
          <t>Last Word</t>
        </is>
      </c>
      <c r="B13" s="32" t="n">
        <v>162</v>
      </c>
      <c r="C13" s="33" t="n"/>
      <c r="D13" s="33" t="n"/>
      <c r="E13" s="33" t="n"/>
      <c r="F13" s="33" t="n"/>
      <c r="G13" s="33" t="n"/>
      <c r="H13" s="33" t="n"/>
      <c r="I13" s="33" t="n"/>
      <c r="J13" s="33" t="n">
        <v>22.5</v>
      </c>
      <c r="K13" s="33" t="n"/>
      <c r="L13" s="33" t="n"/>
      <c r="M13" s="33" t="n">
        <v>22.5</v>
      </c>
      <c r="N13" s="33" t="n">
        <v>22.5</v>
      </c>
      <c r="O13" s="33" t="n"/>
      <c r="P13" s="33" t="n"/>
      <c r="Q13" s="33" t="n"/>
      <c r="R13" s="33" t="n"/>
      <c r="S13" s="33" t="n"/>
      <c r="T13" s="33" t="n"/>
      <c r="U13" s="33" t="n"/>
      <c r="V13" s="33" t="n"/>
      <c r="W13" s="33" t="n"/>
      <c r="X13" s="33" t="n"/>
      <c r="Y13" s="33" t="n"/>
      <c r="Z13" s="33" t="n"/>
      <c r="AA13" s="33" t="n"/>
    </row>
    <row r="14">
      <c r="A14" s="32" t="inlineStr">
        <is>
          <t>Bijou</t>
        </is>
      </c>
      <c r="B14" s="32" t="n">
        <v>91</v>
      </c>
      <c r="C14" s="33" t="n"/>
      <c r="D14" s="33" t="n"/>
      <c r="E14" s="33" t="n"/>
      <c r="F14" s="33" t="n"/>
      <c r="G14" s="33" t="n"/>
      <c r="H14" s="33" t="n"/>
      <c r="I14" s="33" t="n"/>
      <c r="J14" s="33" t="n">
        <v>30</v>
      </c>
      <c r="K14" s="33" t="n"/>
      <c r="L14" s="33" t="n"/>
      <c r="M14" s="33" t="n">
        <v>30</v>
      </c>
      <c r="N14" s="33" t="n"/>
      <c r="O14" s="33" t="n"/>
      <c r="P14" s="33" t="n"/>
      <c r="Q14" s="33" t="n"/>
      <c r="R14" s="33" t="n">
        <v>0.9</v>
      </c>
      <c r="S14" s="33" t="n">
        <v>30</v>
      </c>
      <c r="T14" s="33" t="n"/>
      <c r="U14" s="33" t="n"/>
      <c r="V14" s="33" t="n"/>
      <c r="W14" s="33" t="n"/>
      <c r="X14" s="33" t="n"/>
      <c r="Y14" s="33" t="n"/>
      <c r="Z14" s="33" t="n"/>
      <c r="AA14" s="33" t="n"/>
    </row>
    <row r="15">
      <c r="A15" s="32" t="inlineStr">
        <is>
          <t>Chartreuse Swizzle</t>
        </is>
      </c>
      <c r="B15" s="32" t="n">
        <v>117</v>
      </c>
      <c r="C15" s="33" t="n"/>
      <c r="D15" s="33" t="n"/>
      <c r="E15" s="33" t="n"/>
      <c r="F15" s="33" t="n"/>
      <c r="G15" s="33" t="n"/>
      <c r="H15" s="33" t="n"/>
      <c r="I15" s="33" t="n"/>
      <c r="J15" s="33" t="n"/>
      <c r="K15" s="33" t="n"/>
      <c r="L15" s="33" t="n"/>
      <c r="M15" s="33" t="n">
        <v>37.5</v>
      </c>
      <c r="N15" s="33" t="n"/>
      <c r="O15" s="33" t="n"/>
      <c r="P15" s="33" t="n"/>
      <c r="Q15" s="33" t="n"/>
      <c r="R15" s="33" t="n"/>
      <c r="S15" s="33" t="n"/>
      <c r="T15" s="33" t="n"/>
      <c r="U15" s="33" t="n">
        <v>15</v>
      </c>
      <c r="V15" s="33" t="n">
        <v>30</v>
      </c>
      <c r="W15" s="33" t="n"/>
      <c r="X15" s="33" t="n"/>
      <c r="Y15" s="33" t="n"/>
      <c r="Z15" s="33" t="n"/>
      <c r="AA15" s="33" t="n"/>
    </row>
    <row r="16">
      <c r="A16" s="32" t="inlineStr">
        <is>
          <t>Mai Tai</t>
        </is>
      </c>
      <c r="B16" s="32" t="n">
        <v>255</v>
      </c>
      <c r="C16" s="33" t="n"/>
      <c r="D16" s="33" t="n">
        <v>30</v>
      </c>
      <c r="E16" s="33" t="n"/>
      <c r="F16" s="33" t="n">
        <v>30</v>
      </c>
      <c r="G16" s="33" t="n"/>
      <c r="H16" s="33" t="n"/>
      <c r="I16" s="33" t="n"/>
      <c r="J16" s="33" t="n"/>
      <c r="K16" s="33" t="n"/>
      <c r="L16" s="33" t="n"/>
      <c r="M16" s="33" t="n"/>
      <c r="N16" s="33" t="n"/>
      <c r="O16" s="33" t="n">
        <v>15</v>
      </c>
      <c r="P16" s="33" t="n"/>
      <c r="Q16" s="33" t="n"/>
      <c r="R16" s="33" t="n"/>
      <c r="S16" s="33" t="n"/>
      <c r="T16" s="33" t="n"/>
      <c r="U16" s="33" t="n"/>
      <c r="V16" s="33" t="n"/>
      <c r="W16" s="33" t="n"/>
      <c r="X16" s="33" t="n"/>
      <c r="Y16" s="33" t="n"/>
      <c r="Z16" s="33" t="n"/>
      <c r="AA16" s="33" t="n"/>
    </row>
    <row r="17">
      <c r="A17" s="32" t="inlineStr">
        <is>
          <t>Espresso Martini</t>
        </is>
      </c>
      <c r="B17" s="32" t="n">
        <v>632</v>
      </c>
      <c r="C17" s="33" t="n"/>
      <c r="D17" s="33" t="n"/>
      <c r="E17" s="33" t="n"/>
      <c r="F17" s="33" t="n"/>
      <c r="G17" s="33" t="n"/>
      <c r="H17" s="33" t="n"/>
      <c r="I17" s="33" t="n"/>
      <c r="J17" s="33" t="n"/>
      <c r="K17" s="33" t="n"/>
      <c r="L17" s="33" t="n">
        <v>45</v>
      </c>
      <c r="M17" s="33" t="n"/>
      <c r="N17" s="33" t="n"/>
      <c r="O17" s="33" t="n"/>
      <c r="P17" s="33" t="n">
        <v>22.5</v>
      </c>
      <c r="Q17" s="33" t="n"/>
      <c r="R17" s="33" t="n"/>
      <c r="S17" s="33" t="n"/>
      <c r="T17" s="33" t="n"/>
      <c r="U17" s="33" t="n"/>
      <c r="V17" s="33" t="n"/>
      <c r="W17" s="33" t="n"/>
      <c r="X17" s="33" t="n"/>
      <c r="Y17" s="33" t="n"/>
      <c r="Z17" s="33" t="n"/>
      <c r="AA17" s="33" t="n"/>
    </row>
    <row r="18">
      <c r="A18" s="32" t="inlineStr">
        <is>
          <t>Freezer Martini</t>
        </is>
      </c>
      <c r="B18" s="32" t="n">
        <v>324</v>
      </c>
      <c r="C18" s="33" t="n"/>
      <c r="D18" s="33" t="n"/>
      <c r="E18" s="33" t="n"/>
      <c r="F18" s="33" t="n"/>
      <c r="G18" s="33" t="n"/>
      <c r="H18" s="33" t="n"/>
      <c r="I18" s="33" t="n"/>
      <c r="J18" s="33" t="n"/>
      <c r="K18" s="33" t="n"/>
      <c r="L18" s="33" t="n"/>
      <c r="M18" s="33" t="n"/>
      <c r="N18" s="33" t="n"/>
      <c r="O18" s="33" t="n"/>
      <c r="P18" s="33" t="n"/>
      <c r="Q18" s="33" t="n"/>
      <c r="R18" s="33" t="n"/>
      <c r="S18" s="33" t="n"/>
      <c r="T18" s="33" t="n"/>
      <c r="U18" s="33" t="n"/>
      <c r="V18" s="33" t="n"/>
      <c r="W18" s="33" t="n"/>
      <c r="X18" s="33" t="n">
        <v>90</v>
      </c>
      <c r="Y18" s="33" t="n"/>
      <c r="Z18" s="33" t="n"/>
      <c r="AA18" s="33" t="n"/>
    </row>
    <row r="19">
      <c r="A19" s="32" t="inlineStr">
        <is>
          <t>Aperol Spritz</t>
        </is>
      </c>
      <c r="B19" s="32" t="n">
        <v>379</v>
      </c>
      <c r="C19" s="33" t="n"/>
      <c r="D19" s="33" t="n"/>
      <c r="E19" s="33" t="n"/>
      <c r="F19" s="33" t="n"/>
      <c r="G19" s="33" t="n"/>
      <c r="H19" s="33" t="n">
        <v>60</v>
      </c>
      <c r="I19" s="33" t="n"/>
      <c r="J19" s="33" t="n"/>
      <c r="K19" s="33" t="n"/>
      <c r="L19" s="33" t="n"/>
      <c r="M19" s="33" t="n"/>
      <c r="N19" s="33" t="n"/>
      <c r="O19" s="33" t="n"/>
      <c r="P19" s="33" t="n"/>
      <c r="Q19" s="33" t="n"/>
      <c r="R19" s="33" t="n"/>
      <c r="S19" s="33" t="n"/>
      <c r="T19" s="33" t="n">
        <v>90</v>
      </c>
      <c r="U19" s="33" t="n"/>
      <c r="V19" s="33" t="n"/>
      <c r="W19" s="33" t="n">
        <v>30</v>
      </c>
      <c r="X19" s="33" t="n"/>
      <c r="Y19" s="33" t="n"/>
      <c r="Z19" s="33" t="n"/>
      <c r="AA19" s="33" t="n"/>
    </row>
    <row r="20">
      <c r="A20" s="32" t="inlineStr">
        <is>
          <t>Pisco Sour</t>
        </is>
      </c>
      <c r="B20" s="32" t="n">
        <v>58</v>
      </c>
      <c r="C20" s="33" t="n"/>
      <c r="D20" s="33" t="n"/>
      <c r="E20" s="33" t="n"/>
      <c r="F20" s="33" t="n"/>
      <c r="G20" s="33" t="n">
        <v>60</v>
      </c>
      <c r="H20" s="33" t="n"/>
      <c r="I20" s="33" t="n"/>
      <c r="J20" s="33" t="n"/>
      <c r="K20" s="33" t="n"/>
      <c r="L20" s="33" t="n"/>
      <c r="M20" s="33" t="n"/>
      <c r="N20" s="33" t="n"/>
      <c r="O20" s="33" t="n"/>
      <c r="P20" s="33" t="n"/>
      <c r="Q20" s="33" t="n"/>
      <c r="R20" s="33" t="n"/>
      <c r="S20" s="33" t="n"/>
      <c r="T20" s="33" t="n"/>
      <c r="U20" s="33" t="n"/>
      <c r="V20" s="33" t="n"/>
      <c r="W20" s="33" t="n"/>
      <c r="X20" s="33" t="n"/>
      <c r="Y20" s="33" t="n"/>
      <c r="Z20" s="33" t="n"/>
      <c r="AA20" s="33" t="n"/>
    </row>
    <row r="21">
      <c r="A21" s="32" t="inlineStr">
        <is>
          <t>House lager</t>
        </is>
      </c>
      <c r="B21" s="32" t="n">
        <v>738</v>
      </c>
      <c r="C21" s="33" t="n"/>
      <c r="D21" s="33" t="n"/>
      <c r="E21" s="33" t="n"/>
      <c r="F21" s="33" t="n"/>
      <c r="G21" s="33" t="n"/>
      <c r="H21" s="33" t="n"/>
      <c r="I21" s="33" t="n"/>
      <c r="J21" s="33" t="n"/>
      <c r="K21" s="33" t="n"/>
      <c r="L21" s="33" t="n"/>
      <c r="M21" s="33" t="n"/>
      <c r="N21" s="33" t="n"/>
      <c r="O21" s="33" t="n"/>
      <c r="P21" s="33" t="n"/>
      <c r="Q21" s="33" t="n"/>
      <c r="R21" s="33" t="n"/>
      <c r="S21" s="33" t="n"/>
      <c r="T21" s="33" t="n"/>
      <c r="U21" s="33" t="n"/>
      <c r="V21" s="33" t="n"/>
      <c r="W21" s="33" t="n"/>
      <c r="X21" s="33" t="n"/>
      <c r="Y21" s="33" t="n">
        <v>473</v>
      </c>
      <c r="Z21" s="33" t="n"/>
      <c r="AA21" s="33" t="n"/>
    </row>
    <row r="22">
      <c r="A22" s="32" t="n"/>
      <c r="B22" s="32" t="n"/>
      <c r="C22" s="33" t="n"/>
      <c r="D22" s="33" t="n"/>
      <c r="E22" s="33" t="n"/>
      <c r="F22" s="33" t="n"/>
      <c r="G22" s="33" t="n"/>
      <c r="H22" s="33" t="n"/>
      <c r="I22" s="33" t="n"/>
      <c r="J22" s="33" t="n"/>
      <c r="K22" s="33" t="n"/>
      <c r="L22" s="33" t="n"/>
      <c r="M22" s="33" t="n"/>
      <c r="N22" s="33" t="n"/>
      <c r="O22" s="33" t="n"/>
      <c r="P22" s="33" t="n"/>
      <c r="Q22" s="33" t="n"/>
      <c r="R22" s="33" t="n"/>
      <c r="S22" s="33" t="n"/>
      <c r="T22" s="33" t="n"/>
      <c r="U22" s="33" t="n"/>
      <c r="V22" s="33" t="n"/>
      <c r="W22" s="33" t="n"/>
      <c r="X22" s="33" t="n"/>
      <c r="Y22" s="33" t="n"/>
      <c r="Z22" s="33" t="n"/>
      <c r="AA22" s="33" t="n"/>
    </row>
    <row r="23">
      <c r="A23" s="32" t="n"/>
      <c r="B23" s="32" t="n"/>
      <c r="C23" s="33" t="n"/>
      <c r="D23" s="33" t="n"/>
      <c r="E23" s="33" t="n"/>
      <c r="F23" s="33" t="n"/>
      <c r="G23" s="33" t="n"/>
      <c r="H23" s="33" t="n"/>
      <c r="I23" s="33" t="n"/>
      <c r="J23" s="33" t="n"/>
      <c r="K23" s="33" t="n"/>
      <c r="L23" s="33" t="n"/>
      <c r="M23" s="33" t="n"/>
      <c r="N23" s="33" t="n"/>
      <c r="O23" s="33" t="n"/>
      <c r="P23" s="33" t="n"/>
      <c r="Q23" s="33" t="n"/>
      <c r="R23" s="33" t="n"/>
      <c r="S23" s="33" t="n"/>
      <c r="T23" s="33" t="n"/>
      <c r="U23" s="33" t="n"/>
      <c r="V23" s="33" t="n"/>
      <c r="W23" s="33" t="n"/>
      <c r="X23" s="33" t="n"/>
      <c r="Y23" s="33" t="n"/>
      <c r="Z23" s="33" t="n"/>
      <c r="AA23" s="33" t="n"/>
    </row>
    <row r="24">
      <c r="A24" s="32" t="n"/>
      <c r="B24" s="32" t="n"/>
      <c r="C24" s="33" t="n"/>
      <c r="D24" s="33" t="n"/>
      <c r="E24" s="33" t="n"/>
      <c r="F24" s="33" t="n"/>
      <c r="G24" s="33" t="n"/>
      <c r="H24" s="33" t="n"/>
      <c r="I24" s="33" t="n"/>
      <c r="J24" s="33" t="n"/>
      <c r="K24" s="33" t="n"/>
      <c r="L24" s="33" t="n"/>
      <c r="M24" s="33" t="n"/>
      <c r="N24" s="33" t="n"/>
      <c r="O24" s="33" t="n"/>
      <c r="P24" s="33" t="n"/>
      <c r="Q24" s="33" t="n"/>
      <c r="R24" s="33" t="n"/>
      <c r="S24" s="33" t="n"/>
      <c r="T24" s="33" t="n"/>
      <c r="U24" s="33" t="n"/>
      <c r="V24" s="33" t="n"/>
      <c r="W24" s="33" t="n"/>
      <c r="X24" s="33" t="n"/>
      <c r="Y24" s="33" t="n"/>
      <c r="Z24" s="33" t="n"/>
      <c r="AA24" s="33" t="n"/>
    </row>
    <row r="25">
      <c r="A25" s="32" t="n"/>
      <c r="B25" s="32" t="n"/>
      <c r="C25" s="33" t="n"/>
      <c r="D25" s="33" t="n"/>
      <c r="E25" s="33" t="n"/>
      <c r="F25" s="33" t="n"/>
      <c r="G25" s="33" t="n"/>
      <c r="H25" s="33" t="n"/>
      <c r="I25" s="33" t="n"/>
      <c r="J25" s="33" t="n"/>
      <c r="K25" s="33" t="n"/>
      <c r="L25" s="33" t="n"/>
      <c r="M25" s="33" t="n"/>
      <c r="N25" s="33" t="n"/>
      <c r="O25" s="33" t="n"/>
      <c r="P25" s="33" t="n"/>
      <c r="Q25" s="33" t="n"/>
      <c r="R25" s="33" t="n"/>
      <c r="S25" s="33" t="n"/>
      <c r="T25" s="33" t="n"/>
      <c r="U25" s="33" t="n"/>
      <c r="V25" s="33" t="n"/>
      <c r="W25" s="33" t="n"/>
      <c r="X25" s="33" t="n"/>
      <c r="Y25" s="33" t="n"/>
      <c r="Z25" s="33" t="n"/>
      <c r="AA25" s="33" t="n"/>
    </row>
    <row r="26">
      <c r="A26" s="15" t="inlineStr">
        <is>
          <t>Sold, in bottles</t>
        </is>
      </c>
      <c r="C26" s="23">
        <f>IF(OR(C3="",N(C5)=0),"",SUMPRODUCT($B$8:$B$25,C8:C25)/C5)</f>
        <v/>
      </c>
      <c r="D26" s="23">
        <f>IF(OR(D3="",N(D5)=0),"",SUMPRODUCT($B$8:$B$25,D8:D25)/D5)</f>
        <v/>
      </c>
      <c r="E26" s="23">
        <f>IF(OR(E3="",N(E5)=0),"",SUMPRODUCT($B$8:$B$25,E8:E25)/E5)</f>
        <v/>
      </c>
      <c r="F26" s="23">
        <f>IF(OR(F3="",N(F5)=0),"",SUMPRODUCT($B$8:$B$25,F8:F25)/F5)</f>
        <v/>
      </c>
      <c r="G26" s="23">
        <f>IF(OR(G3="",N(G5)=0),"",SUMPRODUCT($B$8:$B$25,G8:G25)/G5)</f>
        <v/>
      </c>
      <c r="H26" s="23">
        <f>IF(OR(H3="",N(H5)=0),"",SUMPRODUCT($B$8:$B$25,H8:H25)/H5)</f>
        <v/>
      </c>
      <c r="I26" s="23">
        <f>IF(OR(I3="",N(I5)=0),"",SUMPRODUCT($B$8:$B$25,I8:I25)/I5)</f>
        <v/>
      </c>
      <c r="J26" s="23">
        <f>IF(OR(J3="",N(J5)=0),"",SUMPRODUCT($B$8:$B$25,J8:J25)/J5)</f>
        <v/>
      </c>
      <c r="K26" s="23">
        <f>IF(OR(K3="",N(K5)=0),"",SUMPRODUCT($B$8:$B$25,K8:K25)/K5)</f>
        <v/>
      </c>
      <c r="L26" s="23">
        <f>IF(OR(L3="",N(L5)=0),"",SUMPRODUCT($B$8:$B$25,L8:L25)/L5)</f>
        <v/>
      </c>
      <c r="M26" s="23">
        <f>IF(OR(M3="",N(M5)=0),"",SUMPRODUCT($B$8:$B$25,M8:M25)/M5)</f>
        <v/>
      </c>
      <c r="N26" s="23">
        <f>IF(OR(N3="",N(N5)=0),"",SUMPRODUCT($B$8:$B$25,N8:N25)/N5)</f>
        <v/>
      </c>
      <c r="O26" s="23">
        <f>IF(OR(O3="",N(O5)=0),"",SUMPRODUCT($B$8:$B$25,O8:O25)/O5)</f>
        <v/>
      </c>
      <c r="P26" s="23">
        <f>IF(OR(P3="",N(P5)=0),"",SUMPRODUCT($B$8:$B$25,P8:P25)/P5)</f>
        <v/>
      </c>
      <c r="Q26" s="23">
        <f>IF(OR(Q3="",N(Q5)=0),"",SUMPRODUCT($B$8:$B$25,Q8:Q25)/Q5)</f>
        <v/>
      </c>
      <c r="R26" s="23">
        <f>IF(OR(R3="",N(R5)=0),"",SUMPRODUCT($B$8:$B$25,R8:R25)/R5)</f>
        <v/>
      </c>
      <c r="S26" s="23">
        <f>IF(OR(S3="",N(S5)=0),"",SUMPRODUCT($B$8:$B$25,S8:S25)/S5)</f>
        <v/>
      </c>
      <c r="T26" s="23">
        <f>IF(OR(T3="",N(T5)=0),"",SUMPRODUCT($B$8:$B$25,T8:T25)/T5)</f>
        <v/>
      </c>
      <c r="U26" s="23">
        <f>IF(OR(U3="",N(U5)=0),"",SUMPRODUCT($B$8:$B$25,U8:U25)/U5)</f>
        <v/>
      </c>
      <c r="V26" s="23">
        <f>IF(OR(V3="",N(V5)=0),"",SUMPRODUCT($B$8:$B$25,V8:V25)/V5)</f>
        <v/>
      </c>
      <c r="W26" s="23">
        <f>IF(OR(W3="",N(W5)=0),"",SUMPRODUCT($B$8:$B$25,W8:W25)/W5)</f>
        <v/>
      </c>
      <c r="X26" s="23">
        <f>IF(OR(X3="",N(X5)=0),"",SUMPRODUCT($B$8:$B$25,X8:X25)/X5)</f>
        <v/>
      </c>
      <c r="Y26" s="23">
        <f>IF(OR(Y3="",N(Y5)=0),"",SUMPRODUCT($B$8:$B$25,Y8:Y25)/Y5)</f>
        <v/>
      </c>
      <c r="Z26" s="23">
        <f>IF(OR(Z3="",N(Z5)=0),"",SUMPRODUCT($B$8:$B$25,Z8:Z25)/Z5)</f>
        <v/>
      </c>
      <c r="AA26" s="23">
        <f>IF(OR(AA3="",N(AA5)=0),"",SUMPRODUCT($B$8:$B$25,AA8:AA25)/AA5)</f>
        <v/>
      </c>
    </row>
  </sheetData>
  <sheetProtection selectLockedCells="0" selectUnlockedCells="0" sheet="1" objects="1" insertRows="1" insertHyperlinks="1" autoFilter="0" scenarios="1" formatColumns="0" deleteColumns="1" insertColumns="1" pivotTables="1" deleteRows="1" formatCells="0" formatRows="0" sort="0"/>
  <mergeCells count="1">
    <mergeCell ref="A2:L2"/>
  </mergeCell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R37"/>
  <sheetViews>
    <sheetView zoomScale="110" workbookViewId="0">
      <pane xSplit="2" ySplit="3" topLeftCell="C4" activePane="bottomRight" state="frozen"/>
      <selection pane="topRight" activeCell="A1" sqref="A1"/>
      <selection pane="bottomLeft" activeCell="A1" sqref="A1"/>
      <selection pane="bottomRight" activeCell="A1" sqref="A1"/>
    </sheetView>
  </sheetViews>
  <sheetFormatPr baseColWidth="8" defaultRowHeight="15"/>
  <cols>
    <col width="30" customWidth="1" min="1" max="1"/>
    <col width="9" customWidth="1" min="2" max="2"/>
    <col width="11" customWidth="1" min="3" max="3"/>
    <col width="10" customWidth="1" min="4" max="4"/>
    <col width="9" customWidth="1" min="5" max="5"/>
    <col width="9" customWidth="1" min="6" max="6"/>
    <col width="9" customWidth="1" min="7" max="7"/>
    <col width="9" customWidth="1" min="8" max="8"/>
    <col width="10" customWidth="1" min="9" max="9"/>
    <col width="10" customWidth="1" min="10" max="10"/>
    <col width="10" customWidth="1" min="11" max="11"/>
    <col width="9" customWidth="1" min="12" max="12"/>
    <col width="10" customWidth="1" min="13" max="13"/>
    <col width="11" customWidth="1" min="14" max="14"/>
    <col width="12" customWidth="1" min="15" max="15"/>
    <col width="12" customWidth="1" min="16" max="16"/>
    <col width="14" customWidth="1" min="17" max="17"/>
    <col width="12" customWidth="1" min="18" max="18"/>
  </cols>
  <sheetData>
    <row r="1">
      <c r="A1" s="5" t="inlineStr">
        <is>
          <t>The Marlowe · Sun Sep 13 to Sun Sep 27</t>
        </is>
      </c>
      <c r="N1" s="34" t="inlineStr">
        <is>
          <t>Large from</t>
        </is>
      </c>
      <c r="O1" s="35" t="n">
        <v>0.02</v>
      </c>
      <c r="P1" s="36" t="inlineStr">
        <is>
          <t>of used, and</t>
        </is>
      </c>
      <c r="Q1" s="37" t="n">
        <v>0.5</v>
      </c>
      <c r="R1" s="38" t="inlineStr">
        <is>
          <t>bottles</t>
        </is>
      </c>
    </row>
    <row r="2" ht="58" customHeight="1">
      <c r="A2" s="6" t="inlineStr">
        <is>
          <t>The Marlowe's two weeks between counts, filled in. This count comes from Marlowe count and Sold from Marlowe sales to bottles.</t>
        </is>
      </c>
    </row>
    <row r="3" ht="46" customHeight="1">
      <c r="A3" s="7" t="inlineStr">
        <is>
          <t>Product</t>
        </is>
      </c>
      <c r="B3" s="7" t="inlineStr">
        <is>
          <t>Size</t>
        </is>
      </c>
      <c r="C3" s="8" t="inlineStr">
        <is>
          <t>Cost per unit</t>
        </is>
      </c>
      <c r="D3" s="8" t="inlineStr">
        <is>
          <t>Matching inventory rows</t>
        </is>
      </c>
      <c r="E3" s="8" t="inlineStr">
        <is>
          <t>Last count</t>
        </is>
      </c>
      <c r="F3" s="8" t="inlineStr">
        <is>
          <t>This count</t>
        </is>
      </c>
      <c r="G3" s="8" t="inlineStr">
        <is>
          <t>Received</t>
        </is>
      </c>
      <c r="H3" s="8" t="inlineStr">
        <is>
          <t>Made in house</t>
        </is>
      </c>
      <c r="I3" s="8" t="inlineStr">
        <is>
          <t>Into house batches</t>
        </is>
      </c>
      <c r="J3" s="8" t="inlineStr">
        <is>
          <t>Transfers out</t>
        </is>
      </c>
      <c r="K3" s="8" t="inlineStr">
        <is>
          <t>Waste and comps logged</t>
        </is>
      </c>
      <c r="L3" s="8" t="inlineStr">
        <is>
          <t>Used</t>
        </is>
      </c>
      <c r="M3" s="8" t="inlineStr">
        <is>
          <t>Sold (from sales)</t>
        </is>
      </c>
      <c r="N3" s="8" t="inlineStr">
        <is>
          <t>Unaccounted</t>
        </is>
      </c>
      <c r="O3" s="8" t="inlineStr">
        <is>
          <t>Unaccounted (value)</t>
        </is>
      </c>
      <c r="P3" s="8" t="inlineStr">
        <is>
          <t>Unaccounted (% of used)</t>
        </is>
      </c>
      <c r="Q3" s="8" t="inlineStr">
        <is>
          <t>Check</t>
        </is>
      </c>
      <c r="R3" s="8" t="inlineStr">
        <is>
          <t>Cost of stock used, batches once</t>
        </is>
      </c>
    </row>
    <row r="4">
      <c r="A4" s="28" t="inlineStr">
        <is>
          <t>Buffalo Trace Bourbon</t>
        </is>
      </c>
      <c r="B4" s="28" t="inlineStr">
        <is>
          <t>750 ml</t>
        </is>
      </c>
      <c r="C4" s="29" t="n">
        <v>31.83</v>
      </c>
      <c r="D4" s="9">
        <f>IF(A4="","",COUNTIFS('Marlowe count'!$D$4:$D$42,A4,'Marlowe count'!$E$4:$E$42,B4))</f>
        <v/>
      </c>
      <c r="E4" s="39" t="n">
        <v>17.3</v>
      </c>
      <c r="F4" s="13">
        <f>IF(A4="","",IF(D4=0,0,IF(COUNTIFS('Marlowe count'!$D$4:$D$42,A4,'Marlowe count'!$E$4:$E$42,B4,'Marlowe count'!$J$4:$J$42,"&gt;=0")&lt;D4,"",SUMIFS('Marlowe count'!$J$4:$J$42,'Marlowe count'!$D$4:$D$42,A4,'Marlowe count'!$E$4:$E$42,B4))))</f>
        <v/>
      </c>
      <c r="G4" s="39" t="n">
        <v>66</v>
      </c>
      <c r="H4" s="39" t="n"/>
      <c r="I4" s="39" t="n"/>
      <c r="J4" s="39" t="n"/>
      <c r="K4" s="39" t="n"/>
      <c r="L4" s="13">
        <f>IF(OR(A4="",E4="",F4=""),"",N(E4)+N(G4)+N(H4)-F4)</f>
        <v/>
      </c>
      <c r="M4" s="25">
        <f>IF(OR(A4="",COUNT('Marlowe sales to bottles'!$B$8:$B$25)=0),"",IFERROR(INDEX('Marlowe sales to bottles'!$C$26:$AA$26,MATCH(A4&amp;" | "&amp;B4,'Marlowe sales to bottles'!$C$6:$AA$6,0)),0))</f>
        <v/>
      </c>
      <c r="N4" s="25">
        <f>IF(OR(L4="",M4=""),"",L4-M4-N(I4)-N(J4)-N(K4))</f>
        <v/>
      </c>
      <c r="O4" s="14">
        <f>IF(N4="","",N4*C4)</f>
        <v/>
      </c>
      <c r="P4" s="26">
        <f>IF(OR(N4="",N(L4)&lt;=0),"",N4/L4)</f>
        <v/>
      </c>
      <c r="Q4" s="25">
        <f>IF(A4="","",IF(COUNTIFS($A$4:$A$35,A4,$B$4:$B$35,B4)&gt;1,"Listed twice",IF(D4=0,"No match",IF(L4="","Count missing",IF(N4="","",IF(AND(ABS(N4)&gt;=MAX(N($Q$1),0.01),ABS(N4)&gt;=N($O$1)*MAX(L4,0)),IF(N4&gt;0,"Large","Negative"),"Small"))))))</f>
        <v/>
      </c>
      <c r="R4" s="14">
        <f>IF(L4="","",(L4-N(I4)-N(J4))*C4)</f>
        <v/>
      </c>
    </row>
    <row r="5">
      <c r="A5" s="28" t="inlineStr">
        <is>
          <t>Appleton Estate 12</t>
        </is>
      </c>
      <c r="B5" s="28" t="inlineStr">
        <is>
          <t>750 ml</t>
        </is>
      </c>
      <c r="C5" s="29" t="n">
        <v>42</v>
      </c>
      <c r="D5" s="9">
        <f>IF(A5="","",COUNTIFS('Marlowe count'!$D$4:$D$42,A5,'Marlowe count'!$E$4:$E$42,B5))</f>
        <v/>
      </c>
      <c r="E5" s="39" t="n">
        <v>2.3</v>
      </c>
      <c r="F5" s="13">
        <f>IF(A5="","",IF(D5=0,0,IF(COUNTIFS('Marlowe count'!$D$4:$D$42,A5,'Marlowe count'!$E$4:$E$42,B5,'Marlowe count'!$J$4:$J$42,"&gt;=0")&lt;D5,"",SUMIFS('Marlowe count'!$J$4:$J$42,'Marlowe count'!$D$4:$D$42,A5,'Marlowe count'!$E$4:$E$42,B5))))</f>
        <v/>
      </c>
      <c r="G5" s="39" t="n">
        <v>11</v>
      </c>
      <c r="H5" s="39" t="n"/>
      <c r="I5" s="39" t="n"/>
      <c r="J5" s="39" t="n"/>
      <c r="K5" s="39" t="n"/>
      <c r="L5" s="13">
        <f>IF(OR(A5="",E5="",F5=""),"",N(E5)+N(G5)+N(H5)-F5)</f>
        <v/>
      </c>
      <c r="M5" s="25">
        <f>IF(OR(A5="",COUNT('Marlowe sales to bottles'!$B$8:$B$25)=0),"",IFERROR(INDEX('Marlowe sales to bottles'!$C$26:$AA$26,MATCH(A5&amp;" | "&amp;B5,'Marlowe sales to bottles'!$C$6:$AA$6,0)),0))</f>
        <v/>
      </c>
      <c r="N5" s="25">
        <f>IF(OR(L5="",M5=""),"",L5-M5-N(I5)-N(J5)-N(K5))</f>
        <v/>
      </c>
      <c r="O5" s="14">
        <f>IF(N5="","",N5*C5)</f>
        <v/>
      </c>
      <c r="P5" s="26">
        <f>IF(OR(N5="",N(L5)&lt;=0),"",N5/L5)</f>
        <v/>
      </c>
      <c r="Q5" s="25">
        <f>IF(A5="","",IF(COUNTIFS($A$4:$A$35,A5,$B$4:$B$35,B5)&gt;1,"Listed twice",IF(D5=0,"No match",IF(L5="","Count missing",IF(N5="","",IF(AND(ABS(N5)&gt;=MAX(N($Q$1),0.01),ABS(N5)&gt;=N($O$1)*MAX(L5,0)),IF(N5&gt;0,"Large","Negative"),"Small"))))))</f>
        <v/>
      </c>
      <c r="R5" s="14">
        <f>IF(L5="","",(L5-N(I5)-N(J5))*C5)</f>
        <v/>
      </c>
    </row>
    <row r="6">
      <c r="A6" s="28" t="inlineStr">
        <is>
          <t>Planteray 3 Stars Rum</t>
        </is>
      </c>
      <c r="B6" s="28" t="inlineStr">
        <is>
          <t>1 L</t>
        </is>
      </c>
      <c r="C6" s="29" t="n">
        <v>24</v>
      </c>
      <c r="D6" s="9">
        <f>IF(A6="","",COUNTIFS('Marlowe count'!$D$4:$D$42,A6,'Marlowe count'!$E$4:$E$42,B6))</f>
        <v/>
      </c>
      <c r="E6" s="39" t="n">
        <v>8.1</v>
      </c>
      <c r="F6" s="13">
        <f>IF(A6="","",IF(D6=0,0,IF(COUNTIFS('Marlowe count'!$D$4:$D$42,A6,'Marlowe count'!$E$4:$E$42,B6,'Marlowe count'!$J$4:$J$42,"&gt;=0")&lt;D6,"",SUMIFS('Marlowe count'!$J$4:$J$42,'Marlowe count'!$D$4:$D$42,A6,'Marlowe count'!$E$4:$E$42,B6))))</f>
        <v/>
      </c>
      <c r="G6" s="39" t="n">
        <v>29</v>
      </c>
      <c r="H6" s="39" t="n"/>
      <c r="I6" s="39" t="n">
        <v>0.4</v>
      </c>
      <c r="J6" s="39" t="n"/>
      <c r="K6" s="39" t="n"/>
      <c r="L6" s="13">
        <f>IF(OR(A6="",E6="",F6=""),"",N(E6)+N(G6)+N(H6)-F6)</f>
        <v/>
      </c>
      <c r="M6" s="25">
        <f>IF(OR(A6="",COUNT('Marlowe sales to bottles'!$B$8:$B$25)=0),"",IFERROR(INDEX('Marlowe sales to bottles'!$C$26:$AA$26,MATCH(A6&amp;" | "&amp;B6,'Marlowe sales to bottles'!$C$6:$AA$6,0)),0))</f>
        <v/>
      </c>
      <c r="N6" s="25">
        <f>IF(OR(L6="",M6=""),"",L6-M6-N(I6)-N(J6)-N(K6))</f>
        <v/>
      </c>
      <c r="O6" s="14">
        <f>IF(N6="","",N6*C6)</f>
        <v/>
      </c>
      <c r="P6" s="26">
        <f>IF(OR(N6="",N(L6)&lt;=0),"",N6/L6)</f>
        <v/>
      </c>
      <c r="Q6" s="25">
        <f>IF(A6="","",IF(COUNTIFS($A$4:$A$35,A6,$B$4:$B$35,B6)&gt;1,"Listed twice",IF(D6=0,"No match",IF(L6="","Count missing",IF(N6="","",IF(AND(ABS(N6)&gt;=MAX(N($Q$1),0.01),ABS(N6)&gt;=N($O$1)*MAX(L6,0)),IF(N6&gt;0,"Large","Negative"),"Small"))))))</f>
        <v/>
      </c>
      <c r="R6" s="14">
        <f>IF(L6="","",(L6-N(I6)-N(J6))*C6)</f>
        <v/>
      </c>
    </row>
    <row r="7">
      <c r="A7" s="28" t="inlineStr">
        <is>
          <t>Rhum J.M Agricole Blanc</t>
        </is>
      </c>
      <c r="B7" s="28" t="inlineStr">
        <is>
          <t>1 L</t>
        </is>
      </c>
      <c r="C7" s="29" t="n">
        <v>38</v>
      </c>
      <c r="D7" s="9">
        <f>IF(A7="","",COUNTIFS('Marlowe count'!$D$4:$D$42,A7,'Marlowe count'!$E$4:$E$42,B7))</f>
        <v/>
      </c>
      <c r="E7" s="39" t="n">
        <v>1.8</v>
      </c>
      <c r="F7" s="13">
        <f>IF(A7="","",IF(D7=0,0,IF(COUNTIFS('Marlowe count'!$D$4:$D$42,A7,'Marlowe count'!$E$4:$E$42,B7,'Marlowe count'!$J$4:$J$42,"&gt;=0")&lt;D7,"",SUMIFS('Marlowe count'!$J$4:$J$42,'Marlowe count'!$D$4:$D$42,A7,'Marlowe count'!$E$4:$E$42,B7))))</f>
        <v/>
      </c>
      <c r="G7" s="39" t="n">
        <v>7</v>
      </c>
      <c r="H7" s="39" t="n"/>
      <c r="I7" s="39" t="n"/>
      <c r="J7" s="39" t="n"/>
      <c r="K7" s="39" t="n"/>
      <c r="L7" s="13">
        <f>IF(OR(A7="",E7="",F7=""),"",N(E7)+N(G7)+N(H7)-F7)</f>
        <v/>
      </c>
      <c r="M7" s="25">
        <f>IF(OR(A7="",COUNT('Marlowe sales to bottles'!$B$8:$B$25)=0),"",IFERROR(INDEX('Marlowe sales to bottles'!$C$26:$AA$26,MATCH(A7&amp;" | "&amp;B7,'Marlowe sales to bottles'!$C$6:$AA$6,0)),0))</f>
        <v/>
      </c>
      <c r="N7" s="25">
        <f>IF(OR(L7="",M7=""),"",L7-M7-N(I7)-N(J7)-N(K7))</f>
        <v/>
      </c>
      <c r="O7" s="14">
        <f>IF(N7="","",N7*C7)</f>
        <v/>
      </c>
      <c r="P7" s="26">
        <f>IF(OR(N7="",N(L7)&lt;=0),"",N7/L7)</f>
        <v/>
      </c>
      <c r="Q7" s="25">
        <f>IF(A7="","",IF(COUNTIFS($A$4:$A$35,A7,$B$4:$B$35,B7)&gt;1,"Listed twice",IF(D7=0,"No match",IF(L7="","Count missing",IF(N7="","",IF(AND(ABS(N7)&gt;=MAX(N($Q$1),0.01),ABS(N7)&gt;=N($O$1)*MAX(L7,0)),IF(N7&gt;0,"Large","Negative"),"Small"))))))</f>
        <v/>
      </c>
      <c r="R7" s="14">
        <f>IF(L7="","",(L7-N(I7)-N(J7))*C7)</f>
        <v/>
      </c>
    </row>
    <row r="8">
      <c r="A8" s="28" t="inlineStr">
        <is>
          <t>BarSol Quebranta Pisco</t>
        </is>
      </c>
      <c r="B8" s="28" t="inlineStr">
        <is>
          <t>750 ml</t>
        </is>
      </c>
      <c r="C8" s="29" t="n">
        <v>28</v>
      </c>
      <c r="D8" s="9">
        <f>IF(A8="","",COUNTIFS('Marlowe count'!$D$4:$D$42,A8,'Marlowe count'!$E$4:$E$42,B8))</f>
        <v/>
      </c>
      <c r="E8" s="39" t="n">
        <v>1.9</v>
      </c>
      <c r="F8" s="13">
        <f>IF(A8="","",IF(D8=0,0,IF(COUNTIFS('Marlowe count'!$D$4:$D$42,A8,'Marlowe count'!$E$4:$E$42,B8,'Marlowe count'!$J$4:$J$42,"&gt;=0")&lt;D8,"",SUMIFS('Marlowe count'!$J$4:$J$42,'Marlowe count'!$D$4:$D$42,A8,'Marlowe count'!$E$4:$E$42,B8))))</f>
        <v/>
      </c>
      <c r="G8" s="39" t="n">
        <v>5</v>
      </c>
      <c r="H8" s="39" t="n"/>
      <c r="I8" s="39" t="n"/>
      <c r="J8" s="39" t="n"/>
      <c r="K8" s="39" t="n"/>
      <c r="L8" s="13">
        <f>IF(OR(A8="",E8="",F8=""),"",N(E8)+N(G8)+N(H8)-F8)</f>
        <v/>
      </c>
      <c r="M8" s="25">
        <f>IF(OR(A8="",COUNT('Marlowe sales to bottles'!$B$8:$B$25)=0),"",IFERROR(INDEX('Marlowe sales to bottles'!$C$26:$AA$26,MATCH(A8&amp;" | "&amp;B8,'Marlowe sales to bottles'!$C$6:$AA$6,0)),0))</f>
        <v/>
      </c>
      <c r="N8" s="25">
        <f>IF(OR(L8="",M8=""),"",L8-M8-N(I8)-N(J8)-N(K8))</f>
        <v/>
      </c>
      <c r="O8" s="14">
        <f>IF(N8="","",N8*C8)</f>
        <v/>
      </c>
      <c r="P8" s="26">
        <f>IF(OR(N8="",N(L8)&lt;=0),"",N8/L8)</f>
        <v/>
      </c>
      <c r="Q8" s="25">
        <f>IF(A8="","",IF(COUNTIFS($A$4:$A$35,A8,$B$4:$B$35,B8)&gt;1,"Listed twice",IF(D8=0,"No match",IF(L8="","Count missing",IF(N8="","",IF(AND(ABS(N8)&gt;=MAX(N($Q$1),0.01),ABS(N8)&gt;=N($O$1)*MAX(L8,0)),IF(N8&gt;0,"Large","Negative"),"Small"))))))</f>
        <v/>
      </c>
      <c r="R8" s="14">
        <f>IF(L8="","",(L8-N(I8)-N(J8))*C8)</f>
        <v/>
      </c>
    </row>
    <row r="9">
      <c r="A9" s="28" t="inlineStr">
        <is>
          <t>Aperol</t>
        </is>
      </c>
      <c r="B9" s="28" t="inlineStr">
        <is>
          <t>750 ml</t>
        </is>
      </c>
      <c r="C9" s="29" t="n">
        <v>24.9</v>
      </c>
      <c r="D9" s="9">
        <f>IF(A9="","",COUNTIFS('Marlowe count'!$D$4:$D$42,A9,'Marlowe count'!$E$4:$E$42,B9))</f>
        <v/>
      </c>
      <c r="E9" s="39" t="n">
        <v>10.6</v>
      </c>
      <c r="F9" s="13">
        <f>IF(A9="","",IF(D9=0,0,IF(COUNTIFS('Marlowe count'!$D$4:$D$42,A9,'Marlowe count'!$E$4:$E$42,B9,'Marlowe count'!$J$4:$J$42,"&gt;=0")&lt;D9,"",SUMIFS('Marlowe count'!$J$4:$J$42,'Marlowe count'!$D$4:$D$42,A9,'Marlowe count'!$E$4:$E$42,B9))))</f>
        <v/>
      </c>
      <c r="G9" s="39" t="n">
        <v>47</v>
      </c>
      <c r="H9" s="39" t="n"/>
      <c r="I9" s="39" t="n"/>
      <c r="J9" s="39" t="n"/>
      <c r="K9" s="39" t="n"/>
      <c r="L9" s="13">
        <f>IF(OR(A9="",E9="",F9=""),"",N(E9)+N(G9)+N(H9)-F9)</f>
        <v/>
      </c>
      <c r="M9" s="25">
        <f>IF(OR(A9="",COUNT('Marlowe sales to bottles'!$B$8:$B$25)=0),"",IFERROR(INDEX('Marlowe sales to bottles'!$C$26:$AA$26,MATCH(A9&amp;" | "&amp;B9,'Marlowe sales to bottles'!$C$6:$AA$6,0)),0))</f>
        <v/>
      </c>
      <c r="N9" s="25">
        <f>IF(OR(L9="",M9=""),"",L9-M9-N(I9)-N(J9)-N(K9))</f>
        <v/>
      </c>
      <c r="O9" s="14">
        <f>IF(N9="","",N9*C9)</f>
        <v/>
      </c>
      <c r="P9" s="26">
        <f>IF(OR(N9="",N(L9)&lt;=0),"",N9/L9)</f>
        <v/>
      </c>
      <c r="Q9" s="25">
        <f>IF(A9="","",IF(COUNTIFS($A$4:$A$35,A9,$B$4:$B$35,B9)&gt;1,"Listed twice",IF(D9=0,"No match",IF(L9="","Count missing",IF(N9="","",IF(AND(ABS(N9)&gt;=MAX(N($Q$1),0.01),ABS(N9)&gt;=N($O$1)*MAX(L9,0)),IF(N9&gt;0,"Large","Negative"),"Small"))))))</f>
        <v/>
      </c>
      <c r="R9" s="14">
        <f>IF(L9="","",(L9-N(I9)-N(J9))*C9)</f>
        <v/>
      </c>
    </row>
    <row r="10">
      <c r="A10" s="28" t="inlineStr">
        <is>
          <t>Campari</t>
        </is>
      </c>
      <c r="B10" s="28" t="inlineStr">
        <is>
          <t>1 L</t>
        </is>
      </c>
      <c r="C10" s="29" t="n">
        <v>33.5</v>
      </c>
      <c r="D10" s="9">
        <f>IF(A10="","",COUNTIFS('Marlowe count'!$D$4:$D$42,A10,'Marlowe count'!$E$4:$E$42,B10))</f>
        <v/>
      </c>
      <c r="E10" s="39" t="n">
        <v>4.8</v>
      </c>
      <c r="F10" s="13">
        <f>IF(A10="","",IF(D10=0,0,IF(COUNTIFS('Marlowe count'!$D$4:$D$42,A10,'Marlowe count'!$E$4:$E$42,B10,'Marlowe count'!$J$4:$J$42,"&gt;=0")&lt;D10,"",SUMIFS('Marlowe count'!$J$4:$J$42,'Marlowe count'!$D$4:$D$42,A10,'Marlowe count'!$E$4:$E$42,B10))))</f>
        <v/>
      </c>
      <c r="G10" s="39" t="n">
        <v>16</v>
      </c>
      <c r="H10" s="39" t="n"/>
      <c r="I10" s="39" t="n"/>
      <c r="J10" s="39" t="n"/>
      <c r="K10" s="39" t="n"/>
      <c r="L10" s="13">
        <f>IF(OR(A10="",E10="",F10=""),"",N(E10)+N(G10)+N(H10)-F10)</f>
        <v/>
      </c>
      <c r="M10" s="25">
        <f>IF(OR(A10="",COUNT('Marlowe sales to bottles'!$B$8:$B$25)=0),"",IFERROR(INDEX('Marlowe sales to bottles'!$C$26:$AA$26,MATCH(A10&amp;" | "&amp;B10,'Marlowe sales to bottles'!$C$6:$AA$6,0)),0))</f>
        <v/>
      </c>
      <c r="N10" s="25">
        <f>IF(OR(L10="",M10=""),"",L10-M10-N(I10)-N(J10)-N(K10))</f>
        <v/>
      </c>
      <c r="O10" s="14">
        <f>IF(N10="","",N10*C10)</f>
        <v/>
      </c>
      <c r="P10" s="26">
        <f>IF(OR(N10="",N(L10)&lt;=0),"",N10/L10)</f>
        <v/>
      </c>
      <c r="Q10" s="25">
        <f>IF(A10="","",IF(COUNTIFS($A$4:$A$35,A10,$B$4:$B$35,B10)&gt;1,"Listed twice",IF(D10=0,"No match",IF(L10="","Count missing",IF(N10="","",IF(AND(ABS(N10)&gt;=MAX(N($Q$1),0.01),ABS(N10)&gt;=N($O$1)*MAX(L10,0)),IF(N10&gt;0,"Large","Negative"),"Small"))))))</f>
        <v/>
      </c>
      <c r="R10" s="14">
        <f>IF(L10="","",(L10-N(I10)-N(J10))*C10)</f>
        <v/>
      </c>
    </row>
    <row r="11">
      <c r="A11" s="28" t="inlineStr">
        <is>
          <t>Tanqueray London Dry</t>
        </is>
      </c>
      <c r="B11" s="28" t="inlineStr">
        <is>
          <t>1 L</t>
        </is>
      </c>
      <c r="C11" s="29" t="n">
        <v>28.4</v>
      </c>
      <c r="D11" s="9">
        <f>IF(A11="","",COUNTIFS('Marlowe count'!$D$4:$D$42,A11,'Marlowe count'!$E$4:$E$42,B11))</f>
        <v/>
      </c>
      <c r="E11" s="39" t="n">
        <v>10.2</v>
      </c>
      <c r="F11" s="13">
        <f>IF(A11="","",IF(D11=0,0,IF(COUNTIFS('Marlowe count'!$D$4:$D$42,A11,'Marlowe count'!$E$4:$E$42,B11,'Marlowe count'!$J$4:$J$42,"&gt;=0")&lt;D11,"",SUMIFS('Marlowe count'!$J$4:$J$42,'Marlowe count'!$D$4:$D$42,A11,'Marlowe count'!$E$4:$E$42,B11))))</f>
        <v/>
      </c>
      <c r="G11" s="39" t="n">
        <v>37</v>
      </c>
      <c r="H11" s="39" t="n"/>
      <c r="I11" s="39" t="n">
        <v>18</v>
      </c>
      <c r="J11" s="39" t="n"/>
      <c r="K11" s="39" t="n"/>
      <c r="L11" s="13">
        <f>IF(OR(A11="",E11="",F11=""),"",N(E11)+N(G11)+N(H11)-F11)</f>
        <v/>
      </c>
      <c r="M11" s="25">
        <f>IF(OR(A11="",COUNT('Marlowe sales to bottles'!$B$8:$B$25)=0),"",IFERROR(INDEX('Marlowe sales to bottles'!$C$26:$AA$26,MATCH(A11&amp;" | "&amp;B11,'Marlowe sales to bottles'!$C$6:$AA$6,0)),0))</f>
        <v/>
      </c>
      <c r="N11" s="25">
        <f>IF(OR(L11="",M11=""),"",L11-M11-N(I11)-N(J11)-N(K11))</f>
        <v/>
      </c>
      <c r="O11" s="14">
        <f>IF(N11="","",N11*C11)</f>
        <v/>
      </c>
      <c r="P11" s="26">
        <f>IF(OR(N11="",N(L11)&lt;=0),"",N11/L11)</f>
        <v/>
      </c>
      <c r="Q11" s="25">
        <f>IF(A11="","",IF(COUNTIFS($A$4:$A$35,A11,$B$4:$B$35,B11)&gt;1,"Listed twice",IF(D11=0,"No match",IF(L11="","Count missing",IF(N11="","",IF(AND(ABS(N11)&gt;=MAX(N($Q$1),0.01),ABS(N11)&gt;=N($O$1)*MAX(L11,0)),IF(N11&gt;0,"Large","Negative"),"Small"))))))</f>
        <v/>
      </c>
      <c r="R11" s="14">
        <f>IF(L11="","",(L11-N(I11)-N(J11))*C11)</f>
        <v/>
      </c>
    </row>
    <row r="12">
      <c r="A12" s="28" t="inlineStr">
        <is>
          <t>Tanqueray London Dry</t>
        </is>
      </c>
      <c r="B12" s="28" t="inlineStr">
        <is>
          <t>750 ml</t>
        </is>
      </c>
      <c r="C12" s="29" t="n">
        <v>23.2</v>
      </c>
      <c r="D12" s="9">
        <f>IF(A12="","",COUNTIFS('Marlowe count'!$D$4:$D$42,A12,'Marlowe count'!$E$4:$E$42,B12))</f>
        <v/>
      </c>
      <c r="E12" s="39" t="n">
        <v>1</v>
      </c>
      <c r="F12" s="13">
        <f>IF(A12="","",IF(D12=0,0,IF(COUNTIFS('Marlowe count'!$D$4:$D$42,A12,'Marlowe count'!$E$4:$E$42,B12,'Marlowe count'!$J$4:$J$42,"&gt;=0")&lt;D12,"",SUMIFS('Marlowe count'!$J$4:$J$42,'Marlowe count'!$D$4:$D$42,A12,'Marlowe count'!$E$4:$E$42,B12))))</f>
        <v/>
      </c>
      <c r="G12" s="39" t="n">
        <v>0</v>
      </c>
      <c r="H12" s="39" t="n"/>
      <c r="I12" s="39" t="n"/>
      <c r="J12" s="39" t="n"/>
      <c r="K12" s="39" t="n"/>
      <c r="L12" s="13">
        <f>IF(OR(A12="",E12="",F12=""),"",N(E12)+N(G12)+N(H12)-F12)</f>
        <v/>
      </c>
      <c r="M12" s="25">
        <f>IF(OR(A12="",COUNT('Marlowe sales to bottles'!$B$8:$B$25)=0),"",IFERROR(INDEX('Marlowe sales to bottles'!$C$26:$AA$26,MATCH(A12&amp;" | "&amp;B12,'Marlowe sales to bottles'!$C$6:$AA$6,0)),0))</f>
        <v/>
      </c>
      <c r="N12" s="25">
        <f>IF(OR(L12="",M12=""),"",L12-M12-N(I12)-N(J12)-N(K12))</f>
        <v/>
      </c>
      <c r="O12" s="14">
        <f>IF(N12="","",N12*C12)</f>
        <v/>
      </c>
      <c r="P12" s="26">
        <f>IF(OR(N12="",N(L12)&lt;=0),"",N12/L12)</f>
        <v/>
      </c>
      <c r="Q12" s="25">
        <f>IF(A12="","",IF(COUNTIFS($A$4:$A$35,A12,$B$4:$B$35,B12)&gt;1,"Listed twice",IF(D12=0,"No match",IF(L12="","Count missing",IF(N12="","",IF(AND(ABS(N12)&gt;=MAX(N($Q$1),0.01),ABS(N12)&gt;=N($O$1)*MAX(L12,0)),IF(N12&gt;0,"Large","Negative"),"Small"))))))</f>
        <v/>
      </c>
      <c r="R12" s="14">
        <f>IF(L12="","",(L12-N(I12)-N(J12))*C12)</f>
        <v/>
      </c>
    </row>
    <row r="13">
      <c r="A13" s="28" t="inlineStr">
        <is>
          <t>Cynar</t>
        </is>
      </c>
      <c r="B13" s="28" t="inlineStr">
        <is>
          <t>750 ml</t>
        </is>
      </c>
      <c r="C13" s="29" t="n">
        <v>27</v>
      </c>
      <c r="D13" s="9">
        <f>IF(A13="","",COUNTIFS('Marlowe count'!$D$4:$D$42,A13,'Marlowe count'!$E$4:$E$42,B13))</f>
        <v/>
      </c>
      <c r="E13" s="39" t="n">
        <v>1</v>
      </c>
      <c r="F13" s="13">
        <f>IF(A13="","",IF(D13=0,0,IF(COUNTIFS('Marlowe count'!$D$4:$D$42,A13,'Marlowe count'!$E$4:$E$42,B13,'Marlowe count'!$J$4:$J$42,"&gt;=0")&lt;D13,"",SUMIFS('Marlowe count'!$J$4:$J$42,'Marlowe count'!$D$4:$D$42,A13,'Marlowe count'!$E$4:$E$42,B13))))</f>
        <v/>
      </c>
      <c r="G13" s="39" t="n">
        <v>0</v>
      </c>
      <c r="H13" s="39" t="n"/>
      <c r="I13" s="39" t="n"/>
      <c r="J13" s="39" t="n"/>
      <c r="K13" s="39" t="n"/>
      <c r="L13" s="13">
        <f>IF(OR(A13="",E13="",F13=""),"",N(E13)+N(G13)+N(H13)-F13)</f>
        <v/>
      </c>
      <c r="M13" s="25">
        <f>IF(OR(A13="",COUNT('Marlowe sales to bottles'!$B$8:$B$25)=0),"",IFERROR(INDEX('Marlowe sales to bottles'!$C$26:$AA$26,MATCH(A13&amp;" | "&amp;B13,'Marlowe sales to bottles'!$C$6:$AA$6,0)),0))</f>
        <v/>
      </c>
      <c r="N13" s="25">
        <f>IF(OR(L13="",M13=""),"",L13-M13-N(I13)-N(J13)-N(K13))</f>
        <v/>
      </c>
      <c r="O13" s="14">
        <f>IF(N13="","",N13*C13)</f>
        <v/>
      </c>
      <c r="P13" s="26">
        <f>IF(OR(N13="",N(L13)&lt;=0),"",N13/L13)</f>
        <v/>
      </c>
      <c r="Q13" s="25">
        <f>IF(A13="","",IF(COUNTIFS($A$4:$A$35,A13,$B$4:$B$35,B13)&gt;1,"Listed twice",IF(D13=0,"No match",IF(L13="","Count missing",IF(N13="","",IF(AND(ABS(N13)&gt;=MAX(N($Q$1),0.01),ABS(N13)&gt;=N($O$1)*MAX(L13,0)),IF(N13&gt;0,"Large","Negative"),"Small"))))))</f>
        <v/>
      </c>
      <c r="R13" s="14">
        <f>IF(L13="","",(L13-N(I13)-N(J13))*C13)</f>
        <v/>
      </c>
    </row>
    <row r="14">
      <c r="A14" s="28" t="inlineStr">
        <is>
          <t>Amaro Nonino</t>
        </is>
      </c>
      <c r="B14" s="28" t="inlineStr">
        <is>
          <t>750 ml</t>
        </is>
      </c>
      <c r="C14" s="29" t="n">
        <v>46</v>
      </c>
      <c r="D14" s="9">
        <f>IF(A14="","",COUNTIFS('Marlowe count'!$D$4:$D$42,A14,'Marlowe count'!$E$4:$E$42,B14))</f>
        <v/>
      </c>
      <c r="E14" s="39" t="n">
        <v>3.8</v>
      </c>
      <c r="F14" s="13">
        <f>IF(A14="","",IF(D14=0,0,IF(COUNTIFS('Marlowe count'!$D$4:$D$42,A14,'Marlowe count'!$E$4:$E$42,B14,'Marlowe count'!$J$4:$J$42,"&gt;=0")&lt;D14,"",SUMIFS('Marlowe count'!$J$4:$J$42,'Marlowe count'!$D$4:$D$42,A14,'Marlowe count'!$E$4:$E$42,B14))))</f>
        <v/>
      </c>
      <c r="G14" s="39" t="n">
        <v>12</v>
      </c>
      <c r="H14" s="39" t="n"/>
      <c r="I14" s="39" t="n"/>
      <c r="J14" s="39" t="n"/>
      <c r="K14" s="39" t="n"/>
      <c r="L14" s="13">
        <f>IF(OR(A14="",E14="",F14=""),"",N(E14)+N(G14)+N(H14)-F14)</f>
        <v/>
      </c>
      <c r="M14" s="25">
        <f>IF(OR(A14="",COUNT('Marlowe sales to bottles'!$B$8:$B$25)=0),"",IFERROR(INDEX('Marlowe sales to bottles'!$C$26:$AA$26,MATCH(A14&amp;" | "&amp;B14,'Marlowe sales to bottles'!$C$6:$AA$6,0)),0))</f>
        <v/>
      </c>
      <c r="N14" s="25">
        <f>IF(OR(L14="",M14=""),"",L14-M14-N(I14)-N(J14)-N(K14))</f>
        <v/>
      </c>
      <c r="O14" s="14">
        <f>IF(N14="","",N14*C14)</f>
        <v/>
      </c>
      <c r="P14" s="26">
        <f>IF(OR(N14="",N(L14)&lt;=0),"",N14/L14)</f>
        <v/>
      </c>
      <c r="Q14" s="25">
        <f>IF(A14="","",IF(COUNTIFS($A$4:$A$35,A14,$B$4:$B$35,B14)&gt;1,"Listed twice",IF(D14=0,"No match",IF(L14="","Count missing",IF(N14="","",IF(AND(ABS(N14)&gt;=MAX(N($Q$1),0.01),ABS(N14)&gt;=N($O$1)*MAX(L14,0)),IF(N14&gt;0,"Large","Negative"),"Small"))))))</f>
        <v/>
      </c>
      <c r="R14" s="14">
        <f>IF(L14="","",(L14-N(I14)-N(J14))*C14)</f>
        <v/>
      </c>
    </row>
    <row r="15">
      <c r="A15" s="28" t="inlineStr">
        <is>
          <t>Ketel One Vodka</t>
        </is>
      </c>
      <c r="B15" s="28" t="inlineStr">
        <is>
          <t>1 L</t>
        </is>
      </c>
      <c r="C15" s="29" t="n">
        <v>27</v>
      </c>
      <c r="D15" s="9">
        <f>IF(A15="","",COUNTIFS('Marlowe count'!$D$4:$D$42,A15,'Marlowe count'!$E$4:$E$42,B15))</f>
        <v/>
      </c>
      <c r="E15" s="39" t="n">
        <v>7</v>
      </c>
      <c r="F15" s="13">
        <f>IF(A15="","",IF(D15=0,0,IF(COUNTIFS('Marlowe count'!$D$4:$D$42,A15,'Marlowe count'!$E$4:$E$42,B15,'Marlowe count'!$J$4:$J$42,"&gt;=0")&lt;D15,"",SUMIFS('Marlowe count'!$J$4:$J$42,'Marlowe count'!$D$4:$D$42,A15,'Marlowe count'!$E$4:$E$42,B15))))</f>
        <v/>
      </c>
      <c r="G15" s="39" t="n">
        <v>26</v>
      </c>
      <c r="H15" s="39" t="n"/>
      <c r="I15" s="39" t="n"/>
      <c r="J15" s="39" t="n"/>
      <c r="K15" s="39" t="n"/>
      <c r="L15" s="13">
        <f>IF(OR(A15="",E15="",F15=""),"",N(E15)+N(G15)+N(H15)-F15)</f>
        <v/>
      </c>
      <c r="M15" s="25">
        <f>IF(OR(A15="",COUNT('Marlowe sales to bottles'!$B$8:$B$25)=0),"",IFERROR(INDEX('Marlowe sales to bottles'!$C$26:$AA$26,MATCH(A15&amp;" | "&amp;B15,'Marlowe sales to bottles'!$C$6:$AA$6,0)),0))</f>
        <v/>
      </c>
      <c r="N15" s="25">
        <f>IF(OR(L15="",M15=""),"",L15-M15-N(I15)-N(J15)-N(K15))</f>
        <v/>
      </c>
      <c r="O15" s="14">
        <f>IF(N15="","",N15*C15)</f>
        <v/>
      </c>
      <c r="P15" s="26">
        <f>IF(OR(N15="",N(L15)&lt;=0),"",N15/L15)</f>
        <v/>
      </c>
      <c r="Q15" s="25">
        <f>IF(A15="","",IF(COUNTIFS($A$4:$A$35,A15,$B$4:$B$35,B15)&gt;1,"Listed twice",IF(D15=0,"No match",IF(L15="","Count missing",IF(N15="","",IF(AND(ABS(N15)&gt;=MAX(N($Q$1),0.01),ABS(N15)&gt;=N($O$1)*MAX(L15,0)),IF(N15&gt;0,"Large","Negative"),"Small"))))))</f>
        <v/>
      </c>
      <c r="R15" s="14">
        <f>IF(L15="","",(L15-N(I15)-N(J15))*C15)</f>
        <v/>
      </c>
    </row>
    <row r="16">
      <c r="A16" s="28" t="inlineStr">
        <is>
          <t>Green Chartreuse</t>
        </is>
      </c>
      <c r="B16" s="28" t="inlineStr">
        <is>
          <t>750 ml</t>
        </is>
      </c>
      <c r="C16" s="29" t="n">
        <v>72</v>
      </c>
      <c r="D16" s="9">
        <f>IF(A16="","",COUNTIFS('Marlowe count'!$D$4:$D$42,A16,'Marlowe count'!$E$4:$E$42,B16))</f>
        <v/>
      </c>
      <c r="E16" s="39" t="n">
        <v>3.2</v>
      </c>
      <c r="F16" s="13">
        <f>IF(A16="","",IF(D16=0,0,IF(COUNTIFS('Marlowe count'!$D$4:$D$42,A16,'Marlowe count'!$E$4:$E$42,B16,'Marlowe count'!$J$4:$J$42,"&gt;=0")&lt;D16,"",SUMIFS('Marlowe count'!$J$4:$J$42,'Marlowe count'!$D$4:$D$42,A16,'Marlowe count'!$E$4:$E$42,B16))))</f>
        <v/>
      </c>
      <c r="G16" s="39" t="n">
        <v>13</v>
      </c>
      <c r="H16" s="39" t="n"/>
      <c r="I16" s="39" t="n"/>
      <c r="J16" s="39" t="n"/>
      <c r="K16" s="39" t="n"/>
      <c r="L16" s="13">
        <f>IF(OR(A16="",E16="",F16=""),"",N(E16)+N(G16)+N(H16)-F16)</f>
        <v/>
      </c>
      <c r="M16" s="25">
        <f>IF(OR(A16="",COUNT('Marlowe sales to bottles'!$B$8:$B$25)=0),"",IFERROR(INDEX('Marlowe sales to bottles'!$C$26:$AA$26,MATCH(A16&amp;" | "&amp;B16,'Marlowe sales to bottles'!$C$6:$AA$6,0)),0))</f>
        <v/>
      </c>
      <c r="N16" s="25">
        <f>IF(OR(L16="",M16=""),"",L16-M16-N(I16)-N(J16)-N(K16))</f>
        <v/>
      </c>
      <c r="O16" s="14">
        <f>IF(N16="","",N16*C16)</f>
        <v/>
      </c>
      <c r="P16" s="26">
        <f>IF(OR(N16="",N(L16)&lt;=0),"",N16/L16)</f>
        <v/>
      </c>
      <c r="Q16" s="25">
        <f>IF(A16="","",IF(COUNTIFS($A$4:$A$35,A16,$B$4:$B$35,B16)&gt;1,"Listed twice",IF(D16=0,"No match",IF(L16="","Count missing",IF(N16="","",IF(AND(ABS(N16)&gt;=MAX(N($Q$1),0.01),ABS(N16)&gt;=N($O$1)*MAX(L16,0)),IF(N16&gt;0,"Large","Negative"),"Small"))))))</f>
        <v/>
      </c>
      <c r="R16" s="14">
        <f>IF(L16="","",(L16-N(I16)-N(J16))*C16)</f>
        <v/>
      </c>
    </row>
    <row r="17">
      <c r="A17" s="28" t="inlineStr">
        <is>
          <t>Luxardo Maraschino</t>
        </is>
      </c>
      <c r="B17" s="28" t="inlineStr">
        <is>
          <t>750 ml</t>
        </is>
      </c>
      <c r="C17" s="29" t="n">
        <v>36</v>
      </c>
      <c r="D17" s="9">
        <f>IF(A17="","",COUNTIFS('Marlowe count'!$D$4:$D$42,A17,'Marlowe count'!$E$4:$E$42,B17))</f>
        <v/>
      </c>
      <c r="E17" s="39" t="n">
        <v>2.1</v>
      </c>
      <c r="F17" s="13">
        <f>IF(A17="","",IF(D17=0,0,IF(COUNTIFS('Marlowe count'!$D$4:$D$42,A17,'Marlowe count'!$E$4:$E$42,B17,'Marlowe count'!$J$4:$J$42,"&gt;=0")&lt;D17,"",SUMIFS('Marlowe count'!$J$4:$J$42,'Marlowe count'!$D$4:$D$42,A17,'Marlowe count'!$E$4:$E$42,B17))))</f>
        <v/>
      </c>
      <c r="G17" s="39" t="n">
        <v>5</v>
      </c>
      <c r="H17" s="39" t="n"/>
      <c r="I17" s="39" t="n"/>
      <c r="J17" s="39" t="n"/>
      <c r="K17" s="39" t="n"/>
      <c r="L17" s="13">
        <f>IF(OR(A17="",E17="",F17=""),"",N(E17)+N(G17)+N(H17)-F17)</f>
        <v/>
      </c>
      <c r="M17" s="25">
        <f>IF(OR(A17="",COUNT('Marlowe sales to bottles'!$B$8:$B$25)=0),"",IFERROR(INDEX('Marlowe sales to bottles'!$C$26:$AA$26,MATCH(A17&amp;" | "&amp;B17,'Marlowe sales to bottles'!$C$6:$AA$6,0)),0))</f>
        <v/>
      </c>
      <c r="N17" s="25">
        <f>IF(OR(L17="",M17=""),"",L17-M17-N(I17)-N(J17)-N(K17))</f>
        <v/>
      </c>
      <c r="O17" s="14">
        <f>IF(N17="","",N17*C17)</f>
        <v/>
      </c>
      <c r="P17" s="26">
        <f>IF(OR(N17="",N(L17)&lt;=0),"",N17/L17)</f>
        <v/>
      </c>
      <c r="Q17" s="25">
        <f>IF(A17="","",IF(COUNTIFS($A$4:$A$35,A17,$B$4:$B$35,B17)&gt;1,"Listed twice",IF(D17=0,"No match",IF(L17="","Count missing",IF(N17="","",IF(AND(ABS(N17)&gt;=MAX(N($Q$1),0.01),ABS(N17)&gt;=N($O$1)*MAX(L17,0)),IF(N17&gt;0,"Large","Negative"),"Small"))))))</f>
        <v/>
      </c>
      <c r="R17" s="14">
        <f>IF(L17="","",(L17-N(I17)-N(J17))*C17)</f>
        <v/>
      </c>
    </row>
    <row r="18">
      <c r="A18" s="28" t="inlineStr">
        <is>
          <t>Pierre Ferrand Dry Curaçao</t>
        </is>
      </c>
      <c r="B18" s="28" t="inlineStr">
        <is>
          <t>750 ml</t>
        </is>
      </c>
      <c r="C18" s="29" t="n">
        <v>30</v>
      </c>
      <c r="D18" s="9">
        <f>IF(A18="","",COUNTIFS('Marlowe count'!$D$4:$D$42,A18,'Marlowe count'!$E$4:$E$42,B18))</f>
        <v/>
      </c>
      <c r="E18" s="39" t="n">
        <v>1.6</v>
      </c>
      <c r="F18" s="13">
        <f>IF(A18="","",IF(D18=0,0,IF(COUNTIFS('Marlowe count'!$D$4:$D$42,A18,'Marlowe count'!$E$4:$E$42,B18,'Marlowe count'!$J$4:$J$42,"&gt;=0")&lt;D18,"",SUMIFS('Marlowe count'!$J$4:$J$42,'Marlowe count'!$D$4:$D$42,A18,'Marlowe count'!$E$4:$E$42,B18))))</f>
        <v/>
      </c>
      <c r="G18" s="39" t="n">
        <v>5</v>
      </c>
      <c r="H18" s="39" t="n"/>
      <c r="I18" s="39" t="n"/>
      <c r="J18" s="39" t="n"/>
      <c r="K18" s="39" t="n"/>
      <c r="L18" s="13">
        <f>IF(OR(A18="",E18="",F18=""),"",N(E18)+N(G18)+N(H18)-F18)</f>
        <v/>
      </c>
      <c r="M18" s="25">
        <f>IF(OR(A18="",COUNT('Marlowe sales to bottles'!$B$8:$B$25)=0),"",IFERROR(INDEX('Marlowe sales to bottles'!$C$26:$AA$26,MATCH(A18&amp;" | "&amp;B18,'Marlowe sales to bottles'!$C$6:$AA$6,0)),0))</f>
        <v/>
      </c>
      <c r="N18" s="25">
        <f>IF(OR(L18="",M18=""),"",L18-M18-N(I18)-N(J18)-N(K18))</f>
        <v/>
      </c>
      <c r="O18" s="14">
        <f>IF(N18="","",N18*C18)</f>
        <v/>
      </c>
      <c r="P18" s="26">
        <f>IF(OR(N18="",N(L18)&lt;=0),"",N18/L18)</f>
        <v/>
      </c>
      <c r="Q18" s="25">
        <f>IF(A18="","",IF(COUNTIFS($A$4:$A$35,A18,$B$4:$B$35,B18)&gt;1,"Listed twice",IF(D18=0,"No match",IF(L18="","Count missing",IF(N18="","",IF(AND(ABS(N18)&gt;=MAX(N($Q$1),0.01),ABS(N18)&gt;=N($O$1)*MAX(L18,0)),IF(N18&gt;0,"Large","Negative"),"Small"))))))</f>
        <v/>
      </c>
      <c r="R18" s="14">
        <f>IF(L18="","",(L18-N(I18)-N(J18))*C18)</f>
        <v/>
      </c>
    </row>
    <row r="19">
      <c r="A19" s="28" t="inlineStr">
        <is>
          <t>Mr Black Coffee Liqueur</t>
        </is>
      </c>
      <c r="B19" s="28" t="inlineStr">
        <is>
          <t>750 ml</t>
        </is>
      </c>
      <c r="C19" s="29" t="n">
        <v>32</v>
      </c>
      <c r="D19" s="9">
        <f>IF(A19="","",COUNTIFS('Marlowe count'!$D$4:$D$42,A19,'Marlowe count'!$E$4:$E$42,B19))</f>
        <v/>
      </c>
      <c r="E19" s="39" t="n">
        <v>4.1</v>
      </c>
      <c r="F19" s="13">
        <f>IF(A19="","",IF(D19=0,0,IF(COUNTIFS('Marlowe count'!$D$4:$D$42,A19,'Marlowe count'!$E$4:$E$42,B19,'Marlowe count'!$J$4:$J$42,"&gt;=0")&lt;D19,"",SUMIFS('Marlowe count'!$J$4:$J$42,'Marlowe count'!$D$4:$D$42,A19,'Marlowe count'!$E$4:$E$42,B19))))</f>
        <v/>
      </c>
      <c r="G19" s="39" t="n">
        <v>17</v>
      </c>
      <c r="H19" s="39" t="n"/>
      <c r="I19" s="39" t="n"/>
      <c r="J19" s="39" t="n"/>
      <c r="K19" s="39" t="n"/>
      <c r="L19" s="13">
        <f>IF(OR(A19="",E19="",F19=""),"",N(E19)+N(G19)+N(H19)-F19)</f>
        <v/>
      </c>
      <c r="M19" s="25">
        <f>IF(OR(A19="",COUNT('Marlowe sales to bottles'!$B$8:$B$25)=0),"",IFERROR(INDEX('Marlowe sales to bottles'!$C$26:$AA$26,MATCH(A19&amp;" | "&amp;B19,'Marlowe sales to bottles'!$C$6:$AA$6,0)),0))</f>
        <v/>
      </c>
      <c r="N19" s="25">
        <f>IF(OR(L19="",M19=""),"",L19-M19-N(I19)-N(J19)-N(K19))</f>
        <v/>
      </c>
      <c r="O19" s="14">
        <f>IF(N19="","",N19*C19)</f>
        <v/>
      </c>
      <c r="P19" s="26">
        <f>IF(OR(N19="",N(L19)&lt;=0),"",N19/L19)</f>
        <v/>
      </c>
      <c r="Q19" s="25">
        <f>IF(A19="","",IF(COUNTIFS($A$4:$A$35,A19,$B$4:$B$35,B19)&gt;1,"Listed twice",IF(D19=0,"No match",IF(L19="","Count missing",IF(N19="","",IF(AND(ABS(N19)&gt;=MAX(N($Q$1),0.01),ABS(N19)&gt;=N($O$1)*MAX(L19,0)),IF(N19&gt;0,"Large","Negative"),"Small"))))))</f>
        <v/>
      </c>
      <c r="R19" s="14">
        <f>IF(L19="","",(L19-N(I19)-N(J19))*C19)</f>
        <v/>
      </c>
    </row>
    <row r="20">
      <c r="A20" s="28" t="inlineStr">
        <is>
          <t>Angostura Bitters</t>
        </is>
      </c>
      <c r="B20" s="28" t="inlineStr">
        <is>
          <t>200 ml</t>
        </is>
      </c>
      <c r="C20" s="29" t="n">
        <v>14</v>
      </c>
      <c r="D20" s="9">
        <f>IF(A20="","",COUNTIFS('Marlowe count'!$D$4:$D$42,A20,'Marlowe count'!$E$4:$E$42,B20))</f>
        <v/>
      </c>
      <c r="E20" s="39" t="n">
        <v>1.5</v>
      </c>
      <c r="F20" s="13">
        <f>IF(A20="","",IF(D20=0,0,IF(COUNTIFS('Marlowe count'!$D$4:$D$42,A20,'Marlowe count'!$E$4:$E$42,B20,'Marlowe count'!$J$4:$J$42,"&gt;=0")&lt;D20,"",SUMIFS('Marlowe count'!$J$4:$J$42,'Marlowe count'!$D$4:$D$42,A20,'Marlowe count'!$E$4:$E$42,B20))))</f>
        <v/>
      </c>
      <c r="G20" s="39" t="n">
        <v>4</v>
      </c>
      <c r="H20" s="39" t="n"/>
      <c r="I20" s="39" t="n"/>
      <c r="J20" s="39" t="n"/>
      <c r="K20" s="39" t="n"/>
      <c r="L20" s="13">
        <f>IF(OR(A20="",E20="",F20=""),"",N(E20)+N(G20)+N(H20)-F20)</f>
        <v/>
      </c>
      <c r="M20" s="25">
        <f>IF(OR(A20="",COUNT('Marlowe sales to bottles'!$B$8:$B$25)=0),"",IFERROR(INDEX('Marlowe sales to bottles'!$C$26:$AA$26,MATCH(A20&amp;" | "&amp;B20,'Marlowe sales to bottles'!$C$6:$AA$6,0)),0))</f>
        <v/>
      </c>
      <c r="N20" s="25">
        <f>IF(OR(L20="",M20=""),"",L20-M20-N(I20)-N(J20)-N(K20))</f>
        <v/>
      </c>
      <c r="O20" s="14">
        <f>IF(N20="","",N20*C20)</f>
        <v/>
      </c>
      <c r="P20" s="26">
        <f>IF(OR(N20="",N(L20)&lt;=0),"",N20/L20)</f>
        <v/>
      </c>
      <c r="Q20" s="25">
        <f>IF(A20="","",IF(COUNTIFS($A$4:$A$35,A20,$B$4:$B$35,B20)&gt;1,"Listed twice",IF(D20=0,"No match",IF(L20="","Count missing",IF(N20="","",IF(AND(ABS(N20)&gt;=MAX(N($Q$1),0.01),ABS(N20)&gt;=N($O$1)*MAX(L20,0)),IF(N20&gt;0,"Large","Negative"),"Small"))))))</f>
        <v/>
      </c>
      <c r="R20" s="14">
        <f>IF(L20="","",(L20-N(I20)-N(J20))*C20)</f>
        <v/>
      </c>
    </row>
    <row r="21">
      <c r="A21" s="28" t="inlineStr">
        <is>
          <t>Regans' Orange Bitters No. 6</t>
        </is>
      </c>
      <c r="B21" s="28" t="inlineStr">
        <is>
          <t>148 ml</t>
        </is>
      </c>
      <c r="C21" s="29" t="n">
        <v>9</v>
      </c>
      <c r="D21" s="9">
        <f>IF(A21="","",COUNTIFS('Marlowe count'!$D$4:$D$42,A21,'Marlowe count'!$E$4:$E$42,B21))</f>
        <v/>
      </c>
      <c r="E21" s="39" t="n">
        <v>0.5</v>
      </c>
      <c r="F21" s="13">
        <f>IF(A21="","",IF(D21=0,0,IF(COUNTIFS('Marlowe count'!$D$4:$D$42,A21,'Marlowe count'!$E$4:$E$42,B21,'Marlowe count'!$J$4:$J$42,"&gt;=0")&lt;D21,"",SUMIFS('Marlowe count'!$J$4:$J$42,'Marlowe count'!$D$4:$D$42,A21,'Marlowe count'!$E$4:$E$42,B21))))</f>
        <v/>
      </c>
      <c r="G21" s="39" t="n">
        <v>1</v>
      </c>
      <c r="H21" s="39" t="n"/>
      <c r="I21" s="39" t="n"/>
      <c r="J21" s="39" t="n"/>
      <c r="K21" s="39" t="n"/>
      <c r="L21" s="13">
        <f>IF(OR(A21="",E21="",F21=""),"",N(E21)+N(G21)+N(H21)-F21)</f>
        <v/>
      </c>
      <c r="M21" s="25">
        <f>IF(OR(A21="",COUNT('Marlowe sales to bottles'!$B$8:$B$25)=0),"",IFERROR(INDEX('Marlowe sales to bottles'!$C$26:$AA$26,MATCH(A21&amp;" | "&amp;B21,'Marlowe sales to bottles'!$C$6:$AA$6,0)),0))</f>
        <v/>
      </c>
      <c r="N21" s="25">
        <f>IF(OR(L21="",M21=""),"",L21-M21-N(I21)-N(J21)-N(K21))</f>
        <v/>
      </c>
      <c r="O21" s="14">
        <f>IF(N21="","",N21*C21)</f>
        <v/>
      </c>
      <c r="P21" s="26">
        <f>IF(OR(N21="",N(L21)&lt;=0),"",N21/L21)</f>
        <v/>
      </c>
      <c r="Q21" s="25">
        <f>IF(A21="","",IF(COUNTIFS($A$4:$A$35,A21,$B$4:$B$35,B21)&gt;1,"Listed twice",IF(D21=0,"No match",IF(L21="","Count missing",IF(N21="","",IF(AND(ABS(N21)&gt;=MAX(N($Q$1),0.01),ABS(N21)&gt;=N($O$1)*MAX(L21,0)),IF(N21&gt;0,"Large","Negative"),"Small"))))))</f>
        <v/>
      </c>
      <c r="R21" s="14">
        <f>IF(L21="","",(L21-N(I21)-N(J21))*C21)</f>
        <v/>
      </c>
    </row>
    <row r="22">
      <c r="A22" s="28" t="inlineStr">
        <is>
          <t>Cocchi Vermouth di Torino</t>
        </is>
      </c>
      <c r="B22" s="28" t="inlineStr">
        <is>
          <t>750 ml</t>
        </is>
      </c>
      <c r="C22" s="29" t="n">
        <v>21</v>
      </c>
      <c r="D22" s="9">
        <f>IF(A22="","",COUNTIFS('Marlowe count'!$D$4:$D$42,A22,'Marlowe count'!$E$4:$E$42,B22))</f>
        <v/>
      </c>
      <c r="E22" s="39" t="n">
        <v>7.3</v>
      </c>
      <c r="F22" s="13">
        <f>IF(A22="","",IF(D22=0,0,IF(COUNTIFS('Marlowe count'!$D$4:$D$42,A22,'Marlowe count'!$E$4:$E$42,B22,'Marlowe count'!$J$4:$J$42,"&gt;=0")&lt;D22,"",SUMIFS('Marlowe count'!$J$4:$J$42,'Marlowe count'!$D$4:$D$42,A22,'Marlowe count'!$E$4:$E$42,B22))))</f>
        <v/>
      </c>
      <c r="G22" s="39" t="n">
        <v>24</v>
      </c>
      <c r="H22" s="39" t="n"/>
      <c r="I22" s="39" t="n"/>
      <c r="J22" s="39" t="n"/>
      <c r="K22" s="39" t="n"/>
      <c r="L22" s="13">
        <f>IF(OR(A22="",E22="",F22=""),"",N(E22)+N(G22)+N(H22)-F22)</f>
        <v/>
      </c>
      <c r="M22" s="25">
        <f>IF(OR(A22="",COUNT('Marlowe sales to bottles'!$B$8:$B$25)=0),"",IFERROR(INDEX('Marlowe sales to bottles'!$C$26:$AA$26,MATCH(A22&amp;" | "&amp;B22,'Marlowe sales to bottles'!$C$6:$AA$6,0)),0))</f>
        <v/>
      </c>
      <c r="N22" s="25">
        <f>IF(OR(L22="",M22=""),"",L22-M22-N(I22)-N(J22)-N(K22))</f>
        <v/>
      </c>
      <c r="O22" s="14">
        <f>IF(N22="","",N22*C22)</f>
        <v/>
      </c>
      <c r="P22" s="26">
        <f>IF(OR(N22="",N(L22)&lt;=0),"",N22/L22)</f>
        <v/>
      </c>
      <c r="Q22" s="25">
        <f>IF(A22="","",IF(COUNTIFS($A$4:$A$35,A22,$B$4:$B$35,B22)&gt;1,"Listed twice",IF(D22=0,"No match",IF(L22="","Count missing",IF(N22="","",IF(AND(ABS(N22)&gt;=MAX(N($Q$1),0.01),ABS(N22)&gt;=N($O$1)*MAX(L22,0)),IF(N22&gt;0,"Large","Negative"),"Small"))))))</f>
        <v/>
      </c>
      <c r="R22" s="14">
        <f>IF(L22="","",(L22-N(I22)-N(J22))*C22)</f>
        <v/>
      </c>
    </row>
    <row r="23">
      <c r="A23" s="28" t="inlineStr">
        <is>
          <t>Dolin Dry Vermouth</t>
        </is>
      </c>
      <c r="B23" s="28" t="inlineStr">
        <is>
          <t>750 ml</t>
        </is>
      </c>
      <c r="C23" s="29" t="n">
        <v>15.5</v>
      </c>
      <c r="D23" s="9">
        <f>IF(A23="","",COUNTIFS('Marlowe count'!$D$4:$D$42,A23,'Marlowe count'!$E$4:$E$42,B23))</f>
        <v/>
      </c>
      <c r="E23" s="39" t="n">
        <v>2.1</v>
      </c>
      <c r="F23" s="13">
        <f>IF(A23="","",IF(D23=0,0,IF(COUNTIFS('Marlowe count'!$D$4:$D$42,A23,'Marlowe count'!$E$4:$E$42,B23,'Marlowe count'!$J$4:$J$42,"&gt;=0")&lt;D23,"",SUMIFS('Marlowe count'!$J$4:$J$42,'Marlowe count'!$D$4:$D$42,A23,'Marlowe count'!$E$4:$E$42,B23))))</f>
        <v/>
      </c>
      <c r="G23" s="39" t="n">
        <v>5</v>
      </c>
      <c r="H23" s="39" t="n"/>
      <c r="I23" s="39" t="n">
        <v>6</v>
      </c>
      <c r="J23" s="39" t="n"/>
      <c r="K23" s="39" t="n"/>
      <c r="L23" s="13">
        <f>IF(OR(A23="",E23="",F23=""),"",N(E23)+N(G23)+N(H23)-F23)</f>
        <v/>
      </c>
      <c r="M23" s="25">
        <f>IF(OR(A23="",COUNT('Marlowe sales to bottles'!$B$8:$B$25)=0),"",IFERROR(INDEX('Marlowe sales to bottles'!$C$26:$AA$26,MATCH(A23&amp;" | "&amp;B23,'Marlowe sales to bottles'!$C$6:$AA$6,0)),0))</f>
        <v/>
      </c>
      <c r="N23" s="25">
        <f>IF(OR(L23="",M23=""),"",L23-M23-N(I23)-N(J23)-N(K23))</f>
        <v/>
      </c>
      <c r="O23" s="14">
        <f>IF(N23="","",N23*C23)</f>
        <v/>
      </c>
      <c r="P23" s="26">
        <f>IF(OR(N23="",N(L23)&lt;=0),"",N23/L23)</f>
        <v/>
      </c>
      <c r="Q23" s="25">
        <f>IF(A23="","",IF(COUNTIFS($A$4:$A$35,A23,$B$4:$B$35,B23)&gt;1,"Listed twice",IF(D23=0,"No match",IF(L23="","Count missing",IF(N23="","",IF(AND(ABS(N23)&gt;=MAX(N($Q$1),0.01),ABS(N23)&gt;=N($O$1)*MAX(L23,0)),IF(N23&gt;0,"Large","Negative"),"Small"))))))</f>
        <v/>
      </c>
      <c r="R23" s="14">
        <f>IF(L23="","",(L23-N(I23)-N(J23))*C23)</f>
        <v/>
      </c>
    </row>
    <row r="24">
      <c r="A24" s="28" t="inlineStr">
        <is>
          <t>La Marca Prosecco</t>
        </is>
      </c>
      <c r="B24" s="28" t="inlineStr">
        <is>
          <t>750 ml</t>
        </is>
      </c>
      <c r="C24" s="29" t="n">
        <v>12.5</v>
      </c>
      <c r="D24" s="9">
        <f>IF(A24="","",COUNTIFS('Marlowe count'!$D$4:$D$42,A24,'Marlowe count'!$E$4:$E$42,B24))</f>
        <v/>
      </c>
      <c r="E24" s="39" t="n">
        <v>10.5</v>
      </c>
      <c r="F24" s="13">
        <f>IF(A24="","",IF(D24=0,0,IF(COUNTIFS('Marlowe count'!$D$4:$D$42,A24,'Marlowe count'!$E$4:$E$42,B24,'Marlowe count'!$J$4:$J$42,"&gt;=0")&lt;D24,"",SUMIFS('Marlowe count'!$J$4:$J$42,'Marlowe count'!$D$4:$D$42,A24,'Marlowe count'!$E$4:$E$42,B24))))</f>
        <v/>
      </c>
      <c r="G24" s="39" t="n">
        <v>42</v>
      </c>
      <c r="H24" s="39" t="n"/>
      <c r="I24" s="39" t="n"/>
      <c r="J24" s="39" t="n"/>
      <c r="K24" s="39" t="n">
        <v>1</v>
      </c>
      <c r="L24" s="13">
        <f>IF(OR(A24="",E24="",F24=""),"",N(E24)+N(G24)+N(H24)-F24)</f>
        <v/>
      </c>
      <c r="M24" s="25">
        <f>IF(OR(A24="",COUNT('Marlowe sales to bottles'!$B$8:$B$25)=0),"",IFERROR(INDEX('Marlowe sales to bottles'!$C$26:$AA$26,MATCH(A24&amp;" | "&amp;B24,'Marlowe sales to bottles'!$C$6:$AA$6,0)),0))</f>
        <v/>
      </c>
      <c r="N24" s="25">
        <f>IF(OR(L24="",M24=""),"",L24-M24-N(I24)-N(J24)-N(K24))</f>
        <v/>
      </c>
      <c r="O24" s="14">
        <f>IF(N24="","",N24*C24)</f>
        <v/>
      </c>
      <c r="P24" s="26">
        <f>IF(OR(N24="",N(L24)&lt;=0),"",N24/L24)</f>
        <v/>
      </c>
      <c r="Q24" s="25">
        <f>IF(A24="","",IF(COUNTIFS($A$4:$A$35,A24,$B$4:$B$35,B24)&gt;1,"Listed twice",IF(D24=0,"No match",IF(L24="","Count missing",IF(N24="","",IF(AND(ABS(N24)&gt;=MAX(N($Q$1),0.01),ABS(N24)&gt;=N($O$1)*MAX(L24,0)),IF(N24&gt;0,"Large","Negative"),"Small"))))))</f>
        <v/>
      </c>
      <c r="R24" s="14">
        <f>IF(L24="","",(L24-N(I24)-N(J24))*C24)</f>
        <v/>
      </c>
    </row>
    <row r="25">
      <c r="A25" s="28" t="inlineStr">
        <is>
          <t>Falernum (house)</t>
        </is>
      </c>
      <c r="B25" s="28" t="inlineStr">
        <is>
          <t>750 ml</t>
        </is>
      </c>
      <c r="C25" s="29" t="n">
        <v>8.789999999999999</v>
      </c>
      <c r="D25" s="9">
        <f>IF(A25="","",COUNTIFS('Marlowe count'!$D$4:$D$42,A25,'Marlowe count'!$E$4:$E$42,B25))</f>
        <v/>
      </c>
      <c r="E25" s="39" t="n">
        <v>1</v>
      </c>
      <c r="F25" s="13">
        <f>IF(A25="","",IF(D25=0,0,IF(COUNTIFS('Marlowe count'!$D$4:$D$42,A25,'Marlowe count'!$E$4:$E$42,B25,'Marlowe count'!$J$4:$J$42,"&gt;=0")&lt;D25,"",SUMIFS('Marlowe count'!$J$4:$J$42,'Marlowe count'!$D$4:$D$42,A25,'Marlowe count'!$E$4:$E$42,B25))))</f>
        <v/>
      </c>
      <c r="G25" s="39" t="n">
        <v>0</v>
      </c>
      <c r="H25" s="39" t="n">
        <v>1.33</v>
      </c>
      <c r="I25" s="39" t="n"/>
      <c r="J25" s="39" t="n"/>
      <c r="K25" s="39" t="n"/>
      <c r="L25" s="13">
        <f>IF(OR(A25="",E25="",F25=""),"",N(E25)+N(G25)+N(H25)-F25)</f>
        <v/>
      </c>
      <c r="M25" s="25">
        <f>IF(OR(A25="",COUNT('Marlowe sales to bottles'!$B$8:$B$25)=0),"",IFERROR(INDEX('Marlowe sales to bottles'!$C$26:$AA$26,MATCH(A25&amp;" | "&amp;B25,'Marlowe sales to bottles'!$C$6:$AA$6,0)),0))</f>
        <v/>
      </c>
      <c r="N25" s="25">
        <f>IF(OR(L25="",M25=""),"",L25-M25-N(I25)-N(J25)-N(K25))</f>
        <v/>
      </c>
      <c r="O25" s="14">
        <f>IF(N25="","",N25*C25)</f>
        <v/>
      </c>
      <c r="P25" s="26">
        <f>IF(OR(N25="",N(L25)&lt;=0),"",N25/L25)</f>
        <v/>
      </c>
      <c r="Q25" s="25">
        <f>IF(A25="","",IF(COUNTIFS($A$4:$A$35,A25,$B$4:$B$35,B25)&gt;1,"Listed twice",IF(D25=0,"No match",IF(L25="","Count missing",IF(N25="","",IF(AND(ABS(N25)&gt;=MAX(N($Q$1),0.01),ABS(N25)&gt;=N($O$1)*MAX(L25,0)),IF(N25&gt;0,"Large","Negative"),"Small"))))))</f>
        <v/>
      </c>
      <c r="R25" s="14">
        <f>IF(L25="","",(L25-N(I25)-N(J25))*C25)</f>
        <v/>
      </c>
    </row>
    <row r="26">
      <c r="A26" s="28" t="inlineStr">
        <is>
          <t>Pineapple juice</t>
        </is>
      </c>
      <c r="B26" s="28" t="inlineStr">
        <is>
          <t>1 L</t>
        </is>
      </c>
      <c r="C26" s="29" t="n">
        <v>4.5</v>
      </c>
      <c r="D26" s="9">
        <f>IF(A26="","",COUNTIFS('Marlowe count'!$D$4:$D$42,A26,'Marlowe count'!$E$4:$E$42,B26))</f>
        <v/>
      </c>
      <c r="E26" s="39" t="n">
        <v>0.9</v>
      </c>
      <c r="F26" s="13">
        <f>IF(A26="","",IF(D26=0,0,IF(COUNTIFS('Marlowe count'!$D$4:$D$42,A26,'Marlowe count'!$E$4:$E$42,B26,'Marlowe count'!$J$4:$J$42,"&gt;=0")&lt;D26,"",SUMIFS('Marlowe count'!$J$4:$J$42,'Marlowe count'!$D$4:$D$42,A26,'Marlowe count'!$E$4:$E$42,B26))))</f>
        <v/>
      </c>
      <c r="G26" s="39" t="n">
        <v>3</v>
      </c>
      <c r="H26" s="39" t="n"/>
      <c r="I26" s="39" t="n"/>
      <c r="J26" s="39" t="n"/>
      <c r="K26" s="39" t="n"/>
      <c r="L26" s="13">
        <f>IF(OR(A26="",E26="",F26=""),"",N(E26)+N(G26)+N(H26)-F26)</f>
        <v/>
      </c>
      <c r="M26" s="25">
        <f>IF(OR(A26="",COUNT('Marlowe sales to bottles'!$B$8:$B$25)=0),"",IFERROR(INDEX('Marlowe sales to bottles'!$C$26:$AA$26,MATCH(A26&amp;" | "&amp;B26,'Marlowe sales to bottles'!$C$6:$AA$6,0)),0))</f>
        <v/>
      </c>
      <c r="N26" s="25">
        <f>IF(OR(L26="",M26=""),"",L26-M26-N(I26)-N(J26)-N(K26))</f>
        <v/>
      </c>
      <c r="O26" s="14">
        <f>IF(N26="","",N26*C26)</f>
        <v/>
      </c>
      <c r="P26" s="26">
        <f>IF(OR(N26="",N(L26)&lt;=0),"",N26/L26)</f>
        <v/>
      </c>
      <c r="Q26" s="25">
        <f>IF(A26="","",IF(COUNTIFS($A$4:$A$35,A26,$B$4:$B$35,B26)&gt;1,"Listed twice",IF(D26=0,"No match",IF(L26="","Count missing",IF(N26="","",IF(AND(ABS(N26)&gt;=MAX(N($Q$1),0.01),ABS(N26)&gt;=N($O$1)*MAX(L26,0)),IF(N26&gt;0,"Large","Negative"),"Small"))))))</f>
        <v/>
      </c>
      <c r="R26" s="14">
        <f>IF(L26="","",(L26-N(I26)-N(J26))*C26)</f>
        <v/>
      </c>
    </row>
    <row r="27">
      <c r="A27" s="28" t="inlineStr">
        <is>
          <t>Club soda</t>
        </is>
      </c>
      <c r="B27" s="28" t="inlineStr">
        <is>
          <t>1 L</t>
        </is>
      </c>
      <c r="C27" s="29" t="n">
        <v>1.2</v>
      </c>
      <c r="D27" s="9">
        <f>IF(A27="","",COUNTIFS('Marlowe count'!$D$4:$D$42,A27,'Marlowe count'!$E$4:$E$42,B27))</f>
        <v/>
      </c>
      <c r="E27" s="39" t="n">
        <v>2.4</v>
      </c>
      <c r="F27" s="13">
        <f>IF(A27="","",IF(D27=0,0,IF(COUNTIFS('Marlowe count'!$D$4:$D$42,A27,'Marlowe count'!$E$4:$E$42,B27,'Marlowe count'!$J$4:$J$42,"&gt;=0")&lt;D27,"",SUMIFS('Marlowe count'!$J$4:$J$42,'Marlowe count'!$D$4:$D$42,A27,'Marlowe count'!$E$4:$E$42,B27))))</f>
        <v/>
      </c>
      <c r="G27" s="39" t="n">
        <v>12</v>
      </c>
      <c r="H27" s="39" t="n"/>
      <c r="I27" s="39" t="n"/>
      <c r="J27" s="39" t="n"/>
      <c r="K27" s="39" t="n"/>
      <c r="L27" s="13">
        <f>IF(OR(A27="",E27="",F27=""),"",N(E27)+N(G27)+N(H27)-F27)</f>
        <v/>
      </c>
      <c r="M27" s="25">
        <f>IF(OR(A27="",COUNT('Marlowe sales to bottles'!$B$8:$B$25)=0),"",IFERROR(INDEX('Marlowe sales to bottles'!$C$26:$AA$26,MATCH(A27&amp;" | "&amp;B27,'Marlowe sales to bottles'!$C$6:$AA$6,0)),0))</f>
        <v/>
      </c>
      <c r="N27" s="25">
        <f>IF(OR(L27="",M27=""),"",L27-M27-N(I27)-N(J27)-N(K27))</f>
        <v/>
      </c>
      <c r="O27" s="14">
        <f>IF(N27="","",N27*C27)</f>
        <v/>
      </c>
      <c r="P27" s="26">
        <f>IF(OR(N27="",N(L27)&lt;=0),"",N27/L27)</f>
        <v/>
      </c>
      <c r="Q27" s="25">
        <f>IF(A27="","",IF(COUNTIFS($A$4:$A$35,A27,$B$4:$B$35,B27)&gt;1,"Listed twice",IF(D27=0,"No match",IF(L27="","Count missing",IF(N27="","",IF(AND(ABS(N27)&gt;=MAX(N($Q$1),0.01),ABS(N27)&gt;=N($O$1)*MAX(L27,0)),IF(N27&gt;0,"Large","Negative"),"Small"))))))</f>
        <v/>
      </c>
      <c r="R27" s="14">
        <f>IF(L27="","",(L27-N(I27)-N(J27))*C27)</f>
        <v/>
      </c>
    </row>
    <row r="28">
      <c r="A28" s="28" t="inlineStr">
        <is>
          <t>Freezer Martini (house)</t>
        </is>
      </c>
      <c r="B28" s="28" t="inlineStr">
        <is>
          <t>750 ml</t>
        </is>
      </c>
      <c r="C28" s="29" t="n">
        <v>16.78</v>
      </c>
      <c r="D28" s="9">
        <f>IF(A28="","",COUNTIFS('Marlowe count'!$D$4:$D$42,A28,'Marlowe count'!$E$4:$E$42,B28))</f>
        <v/>
      </c>
      <c r="E28" s="39" t="n">
        <v>3.4</v>
      </c>
      <c r="F28" s="13">
        <f>IF(A28="","",IF(D28=0,0,IF(COUNTIFS('Marlowe count'!$D$4:$D$42,A28,'Marlowe count'!$E$4:$E$42,B28,'Marlowe count'!$J$4:$J$42,"&gt;=0")&lt;D28,"",SUMIFS('Marlowe count'!$J$4:$J$42,'Marlowe count'!$D$4:$D$42,A28,'Marlowe count'!$E$4:$E$42,B28))))</f>
        <v/>
      </c>
      <c r="G28" s="39" t="n">
        <v>0</v>
      </c>
      <c r="H28" s="39" t="n">
        <v>36</v>
      </c>
      <c r="I28" s="39" t="n"/>
      <c r="J28" s="39" t="n"/>
      <c r="K28" s="39" t="n"/>
      <c r="L28" s="13">
        <f>IF(OR(A28="",E28="",F28=""),"",N(E28)+N(G28)+N(H28)-F28)</f>
        <v/>
      </c>
      <c r="M28" s="25">
        <f>IF(OR(A28="",COUNT('Marlowe sales to bottles'!$B$8:$B$25)=0),"",IFERROR(INDEX('Marlowe sales to bottles'!$C$26:$AA$26,MATCH(A28&amp;" | "&amp;B28,'Marlowe sales to bottles'!$C$6:$AA$6,0)),0))</f>
        <v/>
      </c>
      <c r="N28" s="25">
        <f>IF(OR(L28="",M28=""),"",L28-M28-N(I28)-N(J28)-N(K28))</f>
        <v/>
      </c>
      <c r="O28" s="14">
        <f>IF(N28="","",N28*C28)</f>
        <v/>
      </c>
      <c r="P28" s="26">
        <f>IF(OR(N28="",N(L28)&lt;=0),"",N28/L28)</f>
        <v/>
      </c>
      <c r="Q28" s="25">
        <f>IF(A28="","",IF(COUNTIFS($A$4:$A$35,A28,$B$4:$B$35,B28)&gt;1,"Listed twice",IF(D28=0,"No match",IF(L28="","Count missing",IF(N28="","",IF(AND(ABS(N28)&gt;=MAX(N($Q$1),0.01),ABS(N28)&gt;=N($O$1)*MAX(L28,0)),IF(N28&gt;0,"Large","Negative"),"Small"))))))</f>
        <v/>
      </c>
      <c r="R28" s="14">
        <f>IF(L28="","",(L28-N(I28)-N(J28))*C28)</f>
        <v/>
      </c>
    </row>
    <row r="29">
      <c r="A29" s="28" t="inlineStr">
        <is>
          <t>House lager</t>
        </is>
      </c>
      <c r="B29" s="28" t="inlineStr">
        <is>
          <t>Keg</t>
        </is>
      </c>
      <c r="C29" s="29" t="n">
        <v>180</v>
      </c>
      <c r="D29" s="9">
        <f>IF(A29="","",COUNTIFS('Marlowe count'!$D$4:$D$42,A29,'Marlowe count'!$E$4:$E$42,B29))</f>
        <v/>
      </c>
      <c r="E29" s="39" t="n">
        <v>1.7</v>
      </c>
      <c r="F29" s="13">
        <f>IF(A29="","",IF(D29=0,0,IF(COUNTIFS('Marlowe count'!$D$4:$D$42,A29,'Marlowe count'!$E$4:$E$42,B29,'Marlowe count'!$J$4:$J$42,"&gt;=0")&lt;D29,"",SUMIFS('Marlowe count'!$J$4:$J$42,'Marlowe count'!$D$4:$D$42,A29,'Marlowe count'!$E$4:$E$42,B29))))</f>
        <v/>
      </c>
      <c r="G29" s="39" t="n">
        <v>6</v>
      </c>
      <c r="H29" s="39" t="n"/>
      <c r="I29" s="39" t="n"/>
      <c r="J29" s="39" t="n"/>
      <c r="K29" s="39" t="n">
        <v>0.04</v>
      </c>
      <c r="L29" s="13">
        <f>IF(OR(A29="",E29="",F29=""),"",N(E29)+N(G29)+N(H29)-F29)</f>
        <v/>
      </c>
      <c r="M29" s="25">
        <f>IF(OR(A29="",COUNT('Marlowe sales to bottles'!$B$8:$B$25)=0),"",IFERROR(INDEX('Marlowe sales to bottles'!$C$26:$AA$26,MATCH(A29&amp;" | "&amp;B29,'Marlowe sales to bottles'!$C$6:$AA$6,0)),0))</f>
        <v/>
      </c>
      <c r="N29" s="25">
        <f>IF(OR(L29="",M29=""),"",L29-M29-N(I29)-N(J29)-N(K29))</f>
        <v/>
      </c>
      <c r="O29" s="14">
        <f>IF(N29="","",N29*C29)</f>
        <v/>
      </c>
      <c r="P29" s="26">
        <f>IF(OR(N29="",N(L29)&lt;=0),"",N29/L29)</f>
        <v/>
      </c>
      <c r="Q29" s="25">
        <f>IF(A29="","",IF(COUNTIFS($A$4:$A$35,A29,$B$4:$B$35,B29)&gt;1,"Listed twice",IF(D29=0,"No match",IF(L29="","Count missing",IF(N29="","",IF(AND(ABS(N29)&gt;=MAX(N($Q$1),0.01),ABS(N29)&gt;=N($O$1)*MAX(L29,0)),IF(N29&gt;0,"Large","Negative"),"Small"))))))</f>
        <v/>
      </c>
      <c r="R29" s="14">
        <f>IF(L29="","",(L29-N(I29)-N(J29))*C29)</f>
        <v/>
      </c>
    </row>
    <row r="30">
      <c r="A30" s="28" t="n"/>
      <c r="B30" s="28" t="n"/>
      <c r="C30" s="29" t="n"/>
      <c r="D30" s="9">
        <f>IF(A30="","",COUNTIFS('Marlowe count'!$D$4:$D$42,A30,'Marlowe count'!$E$4:$E$42,B30))</f>
        <v/>
      </c>
      <c r="E30" s="39" t="n"/>
      <c r="F30" s="13">
        <f>IF(A30="","",IF(D30=0,0,IF(COUNTIFS('Marlowe count'!$D$4:$D$42,A30,'Marlowe count'!$E$4:$E$42,B30,'Marlowe count'!$J$4:$J$42,"&gt;=0")&lt;D30,"",SUMIFS('Marlowe count'!$J$4:$J$42,'Marlowe count'!$D$4:$D$42,A30,'Marlowe count'!$E$4:$E$42,B30))))</f>
        <v/>
      </c>
      <c r="G30" s="39" t="n"/>
      <c r="H30" s="39" t="n"/>
      <c r="I30" s="39" t="n"/>
      <c r="J30" s="39" t="n"/>
      <c r="K30" s="39" t="n"/>
      <c r="L30" s="13">
        <f>IF(OR(A30="",E30="",F30=""),"",N(E30)+N(G30)+N(H30)-F30)</f>
        <v/>
      </c>
      <c r="M30" s="25">
        <f>IF(OR(A30="",COUNT('Marlowe sales to bottles'!$B$8:$B$25)=0),"",IFERROR(INDEX('Marlowe sales to bottles'!$C$26:$AA$26,MATCH(A30&amp;" | "&amp;B30,'Marlowe sales to bottles'!$C$6:$AA$6,0)),0))</f>
        <v/>
      </c>
      <c r="N30" s="25">
        <f>IF(OR(L30="",M30=""),"",L30-M30-N(I30)-N(J30)-N(K30))</f>
        <v/>
      </c>
      <c r="O30" s="14">
        <f>IF(N30="","",N30*C30)</f>
        <v/>
      </c>
      <c r="P30" s="26">
        <f>IF(OR(N30="",N(L30)&lt;=0),"",N30/L30)</f>
        <v/>
      </c>
      <c r="Q30" s="25">
        <f>IF(A30="","",IF(COUNTIFS($A$4:$A$35,A30,$B$4:$B$35,B30)&gt;1,"Listed twice",IF(D30=0,"No match",IF(L30="","Count missing",IF(N30="","",IF(AND(ABS(N30)&gt;=MAX(N($Q$1),0.01),ABS(N30)&gt;=N($O$1)*MAX(L30,0)),IF(N30&gt;0,"Large","Negative"),"Small"))))))</f>
        <v/>
      </c>
      <c r="R30" s="14">
        <f>IF(L30="","",(L30-N(I30)-N(J30))*C30)</f>
        <v/>
      </c>
    </row>
    <row r="31">
      <c r="A31" s="28" t="n"/>
      <c r="B31" s="28" t="n"/>
      <c r="C31" s="29" t="n"/>
      <c r="D31" s="9">
        <f>IF(A31="","",COUNTIFS('Marlowe count'!$D$4:$D$42,A31,'Marlowe count'!$E$4:$E$42,B31))</f>
        <v/>
      </c>
      <c r="E31" s="39" t="n"/>
      <c r="F31" s="13">
        <f>IF(A31="","",IF(D31=0,0,IF(COUNTIFS('Marlowe count'!$D$4:$D$42,A31,'Marlowe count'!$E$4:$E$42,B31,'Marlowe count'!$J$4:$J$42,"&gt;=0")&lt;D31,"",SUMIFS('Marlowe count'!$J$4:$J$42,'Marlowe count'!$D$4:$D$42,A31,'Marlowe count'!$E$4:$E$42,B31))))</f>
        <v/>
      </c>
      <c r="G31" s="39" t="n"/>
      <c r="H31" s="39" t="n"/>
      <c r="I31" s="39" t="n"/>
      <c r="J31" s="39" t="n"/>
      <c r="K31" s="39" t="n"/>
      <c r="L31" s="13">
        <f>IF(OR(A31="",E31="",F31=""),"",N(E31)+N(G31)+N(H31)-F31)</f>
        <v/>
      </c>
      <c r="M31" s="25">
        <f>IF(OR(A31="",COUNT('Marlowe sales to bottles'!$B$8:$B$25)=0),"",IFERROR(INDEX('Marlowe sales to bottles'!$C$26:$AA$26,MATCH(A31&amp;" | "&amp;B31,'Marlowe sales to bottles'!$C$6:$AA$6,0)),0))</f>
        <v/>
      </c>
      <c r="N31" s="25">
        <f>IF(OR(L31="",M31=""),"",L31-M31-N(I31)-N(J31)-N(K31))</f>
        <v/>
      </c>
      <c r="O31" s="14">
        <f>IF(N31="","",N31*C31)</f>
        <v/>
      </c>
      <c r="P31" s="26">
        <f>IF(OR(N31="",N(L31)&lt;=0),"",N31/L31)</f>
        <v/>
      </c>
      <c r="Q31" s="25">
        <f>IF(A31="","",IF(COUNTIFS($A$4:$A$35,A31,$B$4:$B$35,B31)&gt;1,"Listed twice",IF(D31=0,"No match",IF(L31="","Count missing",IF(N31="","",IF(AND(ABS(N31)&gt;=MAX(N($Q$1),0.01),ABS(N31)&gt;=N($O$1)*MAX(L31,0)),IF(N31&gt;0,"Large","Negative"),"Small"))))))</f>
        <v/>
      </c>
      <c r="R31" s="14">
        <f>IF(L31="","",(L31-N(I31)-N(J31))*C31)</f>
        <v/>
      </c>
    </row>
    <row r="32">
      <c r="A32" s="28" t="n"/>
      <c r="B32" s="28" t="n"/>
      <c r="C32" s="29" t="n"/>
      <c r="D32" s="9">
        <f>IF(A32="","",COUNTIFS('Marlowe count'!$D$4:$D$42,A32,'Marlowe count'!$E$4:$E$42,B32))</f>
        <v/>
      </c>
      <c r="E32" s="39" t="n"/>
      <c r="F32" s="13">
        <f>IF(A32="","",IF(D32=0,0,IF(COUNTIFS('Marlowe count'!$D$4:$D$42,A32,'Marlowe count'!$E$4:$E$42,B32,'Marlowe count'!$J$4:$J$42,"&gt;=0")&lt;D32,"",SUMIFS('Marlowe count'!$J$4:$J$42,'Marlowe count'!$D$4:$D$42,A32,'Marlowe count'!$E$4:$E$42,B32))))</f>
        <v/>
      </c>
      <c r="G32" s="39" t="n"/>
      <c r="H32" s="39" t="n"/>
      <c r="I32" s="39" t="n"/>
      <c r="J32" s="39" t="n"/>
      <c r="K32" s="39" t="n"/>
      <c r="L32" s="13">
        <f>IF(OR(A32="",E32="",F32=""),"",N(E32)+N(G32)+N(H32)-F32)</f>
        <v/>
      </c>
      <c r="M32" s="25">
        <f>IF(OR(A32="",COUNT('Marlowe sales to bottles'!$B$8:$B$25)=0),"",IFERROR(INDEX('Marlowe sales to bottles'!$C$26:$AA$26,MATCH(A32&amp;" | "&amp;B32,'Marlowe sales to bottles'!$C$6:$AA$6,0)),0))</f>
        <v/>
      </c>
      <c r="N32" s="25">
        <f>IF(OR(L32="",M32=""),"",L32-M32-N(I32)-N(J32)-N(K32))</f>
        <v/>
      </c>
      <c r="O32" s="14">
        <f>IF(N32="","",N32*C32)</f>
        <v/>
      </c>
      <c r="P32" s="26">
        <f>IF(OR(N32="",N(L32)&lt;=0),"",N32/L32)</f>
        <v/>
      </c>
      <c r="Q32" s="25">
        <f>IF(A32="","",IF(COUNTIFS($A$4:$A$35,A32,$B$4:$B$35,B32)&gt;1,"Listed twice",IF(D32=0,"No match",IF(L32="","Count missing",IF(N32="","",IF(AND(ABS(N32)&gt;=MAX(N($Q$1),0.01),ABS(N32)&gt;=N($O$1)*MAX(L32,0)),IF(N32&gt;0,"Large","Negative"),"Small"))))))</f>
        <v/>
      </c>
      <c r="R32" s="14">
        <f>IF(L32="","",(L32-N(I32)-N(J32))*C32)</f>
        <v/>
      </c>
    </row>
    <row r="33">
      <c r="A33" s="28" t="n"/>
      <c r="B33" s="28" t="n"/>
      <c r="C33" s="29" t="n"/>
      <c r="D33" s="9">
        <f>IF(A33="","",COUNTIFS('Marlowe count'!$D$4:$D$42,A33,'Marlowe count'!$E$4:$E$42,B33))</f>
        <v/>
      </c>
      <c r="E33" s="39" t="n"/>
      <c r="F33" s="13">
        <f>IF(A33="","",IF(D33=0,0,IF(COUNTIFS('Marlowe count'!$D$4:$D$42,A33,'Marlowe count'!$E$4:$E$42,B33,'Marlowe count'!$J$4:$J$42,"&gt;=0")&lt;D33,"",SUMIFS('Marlowe count'!$J$4:$J$42,'Marlowe count'!$D$4:$D$42,A33,'Marlowe count'!$E$4:$E$42,B33))))</f>
        <v/>
      </c>
      <c r="G33" s="39" t="n"/>
      <c r="H33" s="39" t="n"/>
      <c r="I33" s="39" t="n"/>
      <c r="J33" s="39" t="n"/>
      <c r="K33" s="39" t="n"/>
      <c r="L33" s="13">
        <f>IF(OR(A33="",E33="",F33=""),"",N(E33)+N(G33)+N(H33)-F33)</f>
        <v/>
      </c>
      <c r="M33" s="25">
        <f>IF(OR(A33="",COUNT('Marlowe sales to bottles'!$B$8:$B$25)=0),"",IFERROR(INDEX('Marlowe sales to bottles'!$C$26:$AA$26,MATCH(A33&amp;" | "&amp;B33,'Marlowe sales to bottles'!$C$6:$AA$6,0)),0))</f>
        <v/>
      </c>
      <c r="N33" s="25">
        <f>IF(OR(L33="",M33=""),"",L33-M33-N(I33)-N(J33)-N(K33))</f>
        <v/>
      </c>
      <c r="O33" s="14">
        <f>IF(N33="","",N33*C33)</f>
        <v/>
      </c>
      <c r="P33" s="26">
        <f>IF(OR(N33="",N(L33)&lt;=0),"",N33/L33)</f>
        <v/>
      </c>
      <c r="Q33" s="25">
        <f>IF(A33="","",IF(COUNTIFS($A$4:$A$35,A33,$B$4:$B$35,B33)&gt;1,"Listed twice",IF(D33=0,"No match",IF(L33="","Count missing",IF(N33="","",IF(AND(ABS(N33)&gt;=MAX(N($Q$1),0.01),ABS(N33)&gt;=N($O$1)*MAX(L33,0)),IF(N33&gt;0,"Large","Negative"),"Small"))))))</f>
        <v/>
      </c>
      <c r="R33" s="14">
        <f>IF(L33="","",(L33-N(I33)-N(J33))*C33)</f>
        <v/>
      </c>
    </row>
    <row r="34">
      <c r="A34" s="28" t="n"/>
      <c r="B34" s="28" t="n"/>
      <c r="C34" s="29" t="n"/>
      <c r="D34" s="9">
        <f>IF(A34="","",COUNTIFS('Marlowe count'!$D$4:$D$42,A34,'Marlowe count'!$E$4:$E$42,B34))</f>
        <v/>
      </c>
      <c r="E34" s="39" t="n"/>
      <c r="F34" s="13">
        <f>IF(A34="","",IF(D34=0,0,IF(COUNTIFS('Marlowe count'!$D$4:$D$42,A34,'Marlowe count'!$E$4:$E$42,B34,'Marlowe count'!$J$4:$J$42,"&gt;=0")&lt;D34,"",SUMIFS('Marlowe count'!$J$4:$J$42,'Marlowe count'!$D$4:$D$42,A34,'Marlowe count'!$E$4:$E$42,B34))))</f>
        <v/>
      </c>
      <c r="G34" s="39" t="n"/>
      <c r="H34" s="39" t="n"/>
      <c r="I34" s="39" t="n"/>
      <c r="J34" s="39" t="n"/>
      <c r="K34" s="39" t="n"/>
      <c r="L34" s="13">
        <f>IF(OR(A34="",E34="",F34=""),"",N(E34)+N(G34)+N(H34)-F34)</f>
        <v/>
      </c>
      <c r="M34" s="25">
        <f>IF(OR(A34="",COUNT('Marlowe sales to bottles'!$B$8:$B$25)=0),"",IFERROR(INDEX('Marlowe sales to bottles'!$C$26:$AA$26,MATCH(A34&amp;" | "&amp;B34,'Marlowe sales to bottles'!$C$6:$AA$6,0)),0))</f>
        <v/>
      </c>
      <c r="N34" s="25">
        <f>IF(OR(L34="",M34=""),"",L34-M34-N(I34)-N(J34)-N(K34))</f>
        <v/>
      </c>
      <c r="O34" s="14">
        <f>IF(N34="","",N34*C34)</f>
        <v/>
      </c>
      <c r="P34" s="26">
        <f>IF(OR(N34="",N(L34)&lt;=0),"",N34/L34)</f>
        <v/>
      </c>
      <c r="Q34" s="25">
        <f>IF(A34="","",IF(COUNTIFS($A$4:$A$35,A34,$B$4:$B$35,B34)&gt;1,"Listed twice",IF(D34=0,"No match",IF(L34="","Count missing",IF(N34="","",IF(AND(ABS(N34)&gt;=MAX(N($Q$1),0.01),ABS(N34)&gt;=N($O$1)*MAX(L34,0)),IF(N34&gt;0,"Large","Negative"),"Small"))))))</f>
        <v/>
      </c>
      <c r="R34" s="14">
        <f>IF(L34="","",(L34-N(I34)-N(J34))*C34)</f>
        <v/>
      </c>
    </row>
    <row r="35">
      <c r="A35" s="28" t="n"/>
      <c r="B35" s="28" t="n"/>
      <c r="C35" s="29" t="n"/>
      <c r="D35" s="9">
        <f>IF(A35="","",COUNTIFS('Marlowe count'!$D$4:$D$42,A35,'Marlowe count'!$E$4:$E$42,B35))</f>
        <v/>
      </c>
      <c r="E35" s="39" t="n"/>
      <c r="F35" s="13">
        <f>IF(A35="","",IF(D35=0,0,IF(COUNTIFS('Marlowe count'!$D$4:$D$42,A35,'Marlowe count'!$E$4:$E$42,B35,'Marlowe count'!$J$4:$J$42,"&gt;=0")&lt;D35,"",SUMIFS('Marlowe count'!$J$4:$J$42,'Marlowe count'!$D$4:$D$42,A35,'Marlowe count'!$E$4:$E$42,B35))))</f>
        <v/>
      </c>
      <c r="G35" s="39" t="n"/>
      <c r="H35" s="39" t="n"/>
      <c r="I35" s="39" t="n"/>
      <c r="J35" s="39" t="n"/>
      <c r="K35" s="39" t="n"/>
      <c r="L35" s="13">
        <f>IF(OR(A35="",E35="",F35=""),"",N(E35)+N(G35)+N(H35)-F35)</f>
        <v/>
      </c>
      <c r="M35" s="25">
        <f>IF(OR(A35="",COUNT('Marlowe sales to bottles'!$B$8:$B$25)=0),"",IFERROR(INDEX('Marlowe sales to bottles'!$C$26:$AA$26,MATCH(A35&amp;" | "&amp;B35,'Marlowe sales to bottles'!$C$6:$AA$6,0)),0))</f>
        <v/>
      </c>
      <c r="N35" s="25">
        <f>IF(OR(L35="",M35=""),"",L35-M35-N(I35)-N(J35)-N(K35))</f>
        <v/>
      </c>
      <c r="O35" s="14">
        <f>IF(N35="","",N35*C35)</f>
        <v/>
      </c>
      <c r="P35" s="26">
        <f>IF(OR(N35="",N(L35)&lt;=0),"",N35/L35)</f>
        <v/>
      </c>
      <c r="Q35" s="25">
        <f>IF(A35="","",IF(COUNTIFS($A$4:$A$35,A35,$B$4:$B$35,B35)&gt;1,"Listed twice",IF(D35=0,"No match",IF(L35="","Count missing",IF(N35="","",IF(AND(ABS(N35)&gt;=MAX(N($Q$1),0.01),ABS(N35)&gt;=N($O$1)*MAX(L35,0)),IF(N35&gt;0,"Large","Negative"),"Small"))))))</f>
        <v/>
      </c>
      <c r="R35" s="14">
        <f>IF(L35="","",(L35-N(I35)-N(J35))*C35)</f>
        <v/>
      </c>
    </row>
    <row r="36">
      <c r="A36" s="15" t="inlineStr">
        <is>
          <t>All products</t>
        </is>
      </c>
      <c r="O36" s="16">
        <f>SUM(O4:O35)</f>
        <v/>
      </c>
      <c r="P36" s="27">
        <f>IF(SUMPRODUCT(--ISNUMBER(N4:N35),L4:L35,C4:C35)=0,"",O36/SUMPRODUCT(--ISNUMBER(N4:N35),L4:L35,C4:C35))</f>
        <v/>
      </c>
      <c r="R36" s="16">
        <f>SUM(R4:R35)</f>
        <v/>
      </c>
    </row>
    <row r="37" ht="76" customHeight="1">
      <c r="A37" s="6" t="inlineStr">
        <is>
          <t>No match: Matching inventory rows is 0, because the product or size is written differently on the count tab ('750 ml' and '750ml' don't match), so This count reads 0. Count missing: Last count is blank, or one of the product's count rows has no count yet (type 0 for none). Check: Large passes both limits at the top right. Small is counting in tenths, so −0.02 is nothing. Negative means a count, a delivery or a sales figure is wrong. The total percentage is the unaccounted value over the value of stock used (used × cost per unit), for products with a Sold figure: the same base as each row. Cost of stock used counts a house batch once: the spirits that went into it are left out, the batch is counted. Transfers out are left out too. Its total is the cost of everything on this sheet; divided by sales it gives the pour cost of those products, which runs below your full recipe cost if citrus, syrups and coffee aren't counted.</t>
        </is>
      </c>
    </row>
  </sheetData>
  <sheetProtection selectLockedCells="0" selectUnlockedCells="0" sheet="1" objects="1" insertRows="1" insertHyperlinks="1" autoFilter="0" scenarios="1" formatColumns="0" deleteColumns="1" insertColumns="1" pivotTables="1" deleteRows="1" formatCells="0" formatRows="0" sort="0"/>
  <autoFilter ref="A3:R35"/>
  <mergeCells count="2">
    <mergeCell ref="A2:R2"/>
    <mergeCell ref="A37:R37"/>
  </mergeCells>
  <conditionalFormatting sqref="N4:Q35">
    <cfRule type="expression" priority="1" dxfId="0" stopIfTrue="0">
      <formula>$Q4="Large"</formula>
    </cfRule>
    <cfRule type="expression" priority="2" dxfId="1" stopIfTrue="0">
      <formula>$Q4="Negative"</formula>
    </cfRule>
  </conditionalFormatting>
  <conditionalFormatting sqref="Q4:Q35">
    <cfRule type="expression" priority="3" dxfId="0" stopIfTrue="0">
      <formula>$Q4="No match"</formula>
    </cfRule>
    <cfRule type="expression" priority="4" dxfId="0" stopIfTrue="0">
      <formula>$Q4="Listed twice"</formula>
    </cfRule>
    <cfRule type="expression" priority="5" dxfId="1" stopIfTrue="0">
      <formula>$Q4="Count missing"</formula>
    </cfRule>
    <cfRule type="expression" priority="7" dxfId="2" stopIfTrue="0">
      <formula>$Q4="Small"</formula>
    </cfRule>
  </conditionalFormatting>
  <conditionalFormatting sqref="D4:D35">
    <cfRule type="expression" priority="6" dxfId="0" stopIfTrue="0">
      <formula>$D4=0</formula>
    </cfRule>
  </conditionalFormatting>
  <dataValidations count="2">
    <dataValidation sqref="O1" showDropDown="0" showInputMessage="1" showErrorMessage="1" allowBlank="0" errorTitle="Percent of used" error="Type a percent, like 2%." promptTitle="Large from" prompt="Unaccounted at or above this share of used is Large." type="decimal" operator="between">
      <formula1>0</formula1>
      <formula2>1</formula2>
    </dataValidation>
    <dataValidation sqref="Q1" showDropDown="0" showInputMessage="1" showErrorMessage="1" allowBlank="0" errorTitle="Bottles" error="Type bottles, like 0.5." promptTitle="And at least" prompt="Unaccounted must also be at least this many bottles (or kegs)." type="decimal" operator="greaterThanOrEqual">
      <formula1>0</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2026-10-04T13:45:51Z</dcterms:created>
  <dcterms:modified xsi:type="dcterms:W3CDTF">2026-10-10T20:16:39Z</dcterms:modified>
</cp:coreProperties>
</file>