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ngt\Downloads\New folder\"/>
    </mc:Choice>
  </mc:AlternateContent>
  <bookViews>
    <workbookView xWindow="0" yWindow="0" windowWidth="19200" windowHeight="6930" tabRatio="500" firstSheet="2" activeTab="4"/>
  </bookViews>
  <sheets>
    <sheet name="📋 Start Here" sheetId="1" r:id="rId1"/>
    <sheet name="🏠 Tenants &amp; Units" sheetId="2" r:id="rId2"/>
    <sheet name="💰 Rent Log 2026" sheetId="3" r:id="rId3"/>
    <sheet name="🔧 Expenses 2026" sheetId="4" r:id="rId4"/>
    <sheet name="📊 P&amp;L Summary" sheetId="5" r:id="rId5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0" i="5" l="1"/>
  <c r="J10" i="5"/>
  <c r="L6" i="5"/>
  <c r="L12" i="5" s="1"/>
  <c r="M109" i="4"/>
  <c r="N10" i="5" s="1"/>
  <c r="L109" i="4"/>
  <c r="M10" i="5" s="1"/>
  <c r="K109" i="4"/>
  <c r="J109" i="4"/>
  <c r="K10" i="5" s="1"/>
  <c r="I109" i="4"/>
  <c r="H109" i="4"/>
  <c r="I10" i="5" s="1"/>
  <c r="G109" i="4"/>
  <c r="H10" i="5" s="1"/>
  <c r="F109" i="4"/>
  <c r="G10" i="5" s="1"/>
  <c r="E109" i="4"/>
  <c r="F10" i="5" s="1"/>
  <c r="D109" i="4"/>
  <c r="E10" i="5" s="1"/>
  <c r="C109" i="4"/>
  <c r="D10" i="5" s="1"/>
  <c r="B109" i="4"/>
  <c r="C10" i="5" s="1"/>
  <c r="R28" i="3"/>
  <c r="Q28" i="3"/>
  <c r="M6" i="5" s="1"/>
  <c r="P28" i="3"/>
  <c r="O28" i="3"/>
  <c r="K6" i="5" s="1"/>
  <c r="K12" i="5" s="1"/>
  <c r="K13" i="5" s="1"/>
  <c r="N28" i="3"/>
  <c r="J6" i="5" s="1"/>
  <c r="J12" i="5" s="1"/>
  <c r="M28" i="3"/>
  <c r="I6" i="5" s="1"/>
  <c r="L28" i="3"/>
  <c r="H6" i="5" s="1"/>
  <c r="H12" i="5" s="1"/>
  <c r="K28" i="3"/>
  <c r="G6" i="5" s="1"/>
  <c r="J28" i="3"/>
  <c r="I28" i="3"/>
  <c r="E6" i="5" s="1"/>
  <c r="H28" i="3"/>
  <c r="D6" i="5" s="1"/>
  <c r="G28" i="3"/>
  <c r="C6" i="5" s="1"/>
  <c r="S27" i="3"/>
  <c r="R27" i="3"/>
  <c r="N5" i="5" s="1"/>
  <c r="Q27" i="3"/>
  <c r="M5" i="5" s="1"/>
  <c r="P27" i="3"/>
  <c r="L5" i="5" s="1"/>
  <c r="O27" i="3"/>
  <c r="K5" i="5" s="1"/>
  <c r="N27" i="3"/>
  <c r="N29" i="3" s="1"/>
  <c r="J7" i="5" s="1"/>
  <c r="M27" i="3"/>
  <c r="M29" i="3" s="1"/>
  <c r="I7" i="5" s="1"/>
  <c r="L27" i="3"/>
  <c r="H5" i="5" s="1"/>
  <c r="K27" i="3"/>
  <c r="G5" i="5" s="1"/>
  <c r="J27" i="3"/>
  <c r="F5" i="5" s="1"/>
  <c r="I27" i="3"/>
  <c r="E5" i="5" s="1"/>
  <c r="H27" i="3"/>
  <c r="D5" i="5" s="1"/>
  <c r="G27" i="3"/>
  <c r="C5" i="5" s="1"/>
  <c r="S24" i="3"/>
  <c r="F24" i="3"/>
  <c r="T24" i="3" s="1"/>
  <c r="U24" i="3" s="1"/>
  <c r="E24" i="3"/>
  <c r="D24" i="3"/>
  <c r="C24" i="3"/>
  <c r="S23" i="3"/>
  <c r="F23" i="3"/>
  <c r="T23" i="3" s="1"/>
  <c r="U23" i="3" s="1"/>
  <c r="E23" i="3"/>
  <c r="D23" i="3"/>
  <c r="C23" i="3"/>
  <c r="T22" i="3"/>
  <c r="U22" i="3" s="1"/>
  <c r="S22" i="3"/>
  <c r="F22" i="3"/>
  <c r="E22" i="3"/>
  <c r="D22" i="3"/>
  <c r="C22" i="3"/>
  <c r="U21" i="3"/>
  <c r="T21" i="3"/>
  <c r="S21" i="3"/>
  <c r="F21" i="3"/>
  <c r="E21" i="3"/>
  <c r="D21" i="3"/>
  <c r="C21" i="3"/>
  <c r="T20" i="3"/>
  <c r="U20" i="3" s="1"/>
  <c r="S20" i="3"/>
  <c r="F20" i="3"/>
  <c r="E20" i="3"/>
  <c r="D20" i="3"/>
  <c r="C20" i="3"/>
  <c r="S19" i="3"/>
  <c r="F19" i="3"/>
  <c r="T19" i="3" s="1"/>
  <c r="U19" i="3" s="1"/>
  <c r="E19" i="3"/>
  <c r="D19" i="3"/>
  <c r="C19" i="3"/>
  <c r="S18" i="3"/>
  <c r="F18" i="3"/>
  <c r="T18" i="3" s="1"/>
  <c r="U18" i="3" s="1"/>
  <c r="E18" i="3"/>
  <c r="D18" i="3"/>
  <c r="C18" i="3"/>
  <c r="T17" i="3"/>
  <c r="U17" i="3" s="1"/>
  <c r="S17" i="3"/>
  <c r="F17" i="3"/>
  <c r="E17" i="3"/>
  <c r="D17" i="3"/>
  <c r="C17" i="3"/>
  <c r="S16" i="3"/>
  <c r="F16" i="3"/>
  <c r="T16" i="3" s="1"/>
  <c r="U16" i="3" s="1"/>
  <c r="E16" i="3"/>
  <c r="D16" i="3"/>
  <c r="C16" i="3"/>
  <c r="S15" i="3"/>
  <c r="F15" i="3"/>
  <c r="T15" i="3" s="1"/>
  <c r="U15" i="3" s="1"/>
  <c r="E15" i="3"/>
  <c r="D15" i="3"/>
  <c r="C15" i="3"/>
  <c r="T14" i="3"/>
  <c r="U14" i="3" s="1"/>
  <c r="S14" i="3"/>
  <c r="F14" i="3"/>
  <c r="E14" i="3"/>
  <c r="D14" i="3"/>
  <c r="C14" i="3"/>
  <c r="U13" i="3"/>
  <c r="T13" i="3"/>
  <c r="S13" i="3"/>
  <c r="F13" i="3"/>
  <c r="E13" i="3"/>
  <c r="D13" i="3"/>
  <c r="C13" i="3"/>
  <c r="T12" i="3"/>
  <c r="U12" i="3" s="1"/>
  <c r="S12" i="3"/>
  <c r="F12" i="3"/>
  <c r="E12" i="3"/>
  <c r="D12" i="3"/>
  <c r="C12" i="3"/>
  <c r="T11" i="3"/>
  <c r="S11" i="3"/>
  <c r="F11" i="3"/>
  <c r="E11" i="3"/>
  <c r="D11" i="3"/>
  <c r="C11" i="3"/>
  <c r="S10" i="3"/>
  <c r="F10" i="3"/>
  <c r="T10" i="3" s="1"/>
  <c r="U10" i="3" s="1"/>
  <c r="E10" i="3"/>
  <c r="D10" i="3"/>
  <c r="C10" i="3"/>
  <c r="S9" i="3"/>
  <c r="F9" i="3"/>
  <c r="T9" i="3" s="1"/>
  <c r="E9" i="3"/>
  <c r="D9" i="3"/>
  <c r="C9" i="3"/>
  <c r="S8" i="3"/>
  <c r="F8" i="3"/>
  <c r="T8" i="3" s="1"/>
  <c r="U8" i="3" s="1"/>
  <c r="E8" i="3"/>
  <c r="D8" i="3"/>
  <c r="C8" i="3"/>
  <c r="S7" i="3"/>
  <c r="F7" i="3"/>
  <c r="T7" i="3" s="1"/>
  <c r="U7" i="3" s="1"/>
  <c r="E7" i="3"/>
  <c r="D7" i="3"/>
  <c r="C7" i="3"/>
  <c r="T6" i="3"/>
  <c r="U6" i="3" s="1"/>
  <c r="S6" i="3"/>
  <c r="F6" i="3"/>
  <c r="E6" i="3"/>
  <c r="D6" i="3"/>
  <c r="C6" i="3"/>
  <c r="S5" i="3"/>
  <c r="F5" i="3"/>
  <c r="T5" i="3" s="1"/>
  <c r="U5" i="3" s="1"/>
  <c r="E5" i="3"/>
  <c r="D5" i="3"/>
  <c r="C5" i="3"/>
  <c r="F25" i="2"/>
  <c r="S28" i="3" l="1"/>
  <c r="S29" i="3" s="1"/>
  <c r="U9" i="3"/>
  <c r="U11" i="3"/>
  <c r="J29" i="3"/>
  <c r="F7" i="5" s="1"/>
  <c r="R29" i="3"/>
  <c r="N7" i="5" s="1"/>
  <c r="I5" i="5"/>
  <c r="G29" i="3"/>
  <c r="C7" i="5" s="1"/>
  <c r="H13" i="5"/>
  <c r="L13" i="5"/>
  <c r="O29" i="3"/>
  <c r="K7" i="5" s="1"/>
  <c r="E12" i="5"/>
  <c r="E13" i="5" s="1"/>
  <c r="M12" i="5"/>
  <c r="M13" i="5" s="1"/>
  <c r="C12" i="5"/>
  <c r="G12" i="5"/>
  <c r="G13" i="5" s="1"/>
  <c r="D12" i="5"/>
  <c r="D13" i="5" s="1"/>
  <c r="I12" i="5"/>
  <c r="I13" i="5" s="1"/>
  <c r="O10" i="5"/>
  <c r="H29" i="3"/>
  <c r="D7" i="5" s="1"/>
  <c r="P29" i="3"/>
  <c r="L7" i="5" s="1"/>
  <c r="N109" i="4"/>
  <c r="J5" i="5"/>
  <c r="J13" i="5" s="1"/>
  <c r="I29" i="3"/>
  <c r="E7" i="5" s="1"/>
  <c r="Q29" i="3"/>
  <c r="M7" i="5" s="1"/>
  <c r="F6" i="5"/>
  <c r="F12" i="5" s="1"/>
  <c r="F13" i="5" s="1"/>
  <c r="N6" i="5"/>
  <c r="N12" i="5" s="1"/>
  <c r="N13" i="5" s="1"/>
  <c r="K29" i="3"/>
  <c r="G7" i="5" s="1"/>
  <c r="L29" i="3"/>
  <c r="H7" i="5" s="1"/>
  <c r="O7" i="5" l="1"/>
  <c r="O5" i="5"/>
  <c r="O6" i="5"/>
  <c r="C13" i="5"/>
  <c r="O12" i="5"/>
  <c r="O13" i="5" l="1"/>
</calcChain>
</file>

<file path=xl/sharedStrings.xml><?xml version="1.0" encoding="utf-8"?>
<sst xmlns="http://schemas.openxmlformats.org/spreadsheetml/2006/main" count="179" uniqueCount="128">
  <si>
    <t>🏠  RENTAL PERFORMANCE TRACKER  ·  Uganda</t>
  </si>
  <si>
    <t>Simple · Practical · Built for Ugandan Landlords  —  Free resource by Threalty Services</t>
  </si>
  <si>
    <t>Step</t>
  </si>
  <si>
    <t>Sheet</t>
  </si>
  <si>
    <t>What to do</t>
  </si>
  <si>
    <t>STEP 1</t>
  </si>
  <si>
    <t>🏠 Tenants &amp; Units</t>
  </si>
  <si>
    <t>Fill this FIRST. Enter each unit, tenant name, phone and monthly rent. Everything else pulls from here automatically.</t>
  </si>
  <si>
    <t>STEP 2</t>
  </si>
  <si>
    <t>💰 Rent Log 2026</t>
  </si>
  <si>
    <t>Each month, type how much each tenant paid in the correct month column. Leave blank if not yet paid. Totals calculate on their own.</t>
  </si>
  <si>
    <t>STEP 3</t>
  </si>
  <si>
    <t>🔧 Expenses 2026</t>
  </si>
  <si>
    <t>Log every cost here — caretaker, repairs, KCCA rates, etc. Pick the month from the dropdown. That's it.</t>
  </si>
  <si>
    <t>STEP 4</t>
  </si>
  <si>
    <t>📊 P&amp;L Summary</t>
  </si>
  <si>
    <t>Your Profit &amp; Loss is fully automatic. No entry needed — just open it and see how your property is performing month by month.</t>
  </si>
  <si>
    <t>💡  QUICK TIPS</t>
  </si>
  <si>
    <t>✅  Amounts are in Uganda Shillings (UGX). Just type the number — no commas or formatting needed.</t>
  </si>
  <si>
    <t>✅  Yellow cells = enter your data.  Green cells = automatic calculations. Never type in green cells.</t>
  </si>
  <si>
    <t>✅  Start of each year: save a new copy, clear Rent Log &amp; Expenses rows, update any tenant changes.</t>
  </si>
  <si>
    <t>✅  Mobile Money payments: note the MoMo transaction code in the Notes column of the Rent Log.</t>
  </si>
  <si>
    <t>📞  Free resource by Threalty Services  ·  Uganda's trusted property management team  ·  Let us manage your property while you relax</t>
  </si>
  <si>
    <t>🏠  TENANTS &amp; UNITS  ·  Fill this sheet first — it feeds your Rent Log automatically</t>
  </si>
  <si>
    <t xml:space="preserve">  💡 One row per unit. Yellow cells = your data. Status options: Active · Vacant · Notice Given</t>
  </si>
  <si>
    <t>#</t>
  </si>
  <si>
    <t>Unit / Room</t>
  </si>
  <si>
    <t>Tenant Name</t>
  </si>
  <si>
    <t>Phone</t>
  </si>
  <si>
    <t>Monthly Rent
(UGX)</t>
  </si>
  <si>
    <t>Move-in Date</t>
  </si>
  <si>
    <t>Status</t>
  </si>
  <si>
    <t>Notes</t>
  </si>
  <si>
    <t>01/01/2026</t>
  </si>
  <si>
    <t>Active</t>
  </si>
  <si>
    <t>Single rental unit</t>
  </si>
  <si>
    <t>Boutique shop</t>
  </si>
  <si>
    <t>01/05/2024</t>
  </si>
  <si>
    <t>Pharmacy</t>
  </si>
  <si>
    <t>01/02/2024</t>
  </si>
  <si>
    <t>Retail shop</t>
  </si>
  <si>
    <t>01/06/2025</t>
  </si>
  <si>
    <t>Shop</t>
  </si>
  <si>
    <t>01/10/2025</t>
  </si>
  <si>
    <t>Annex room</t>
  </si>
  <si>
    <t>01/01/2025</t>
  </si>
  <si>
    <t>Double rental</t>
  </si>
  <si>
    <t>TOTAL MONTHLY RENT  (Active tenants only)</t>
  </si>
  <si>
    <t>← per month · This total feeds P&amp;L automatically</t>
  </si>
  <si>
    <t>💰  RENT COLLECTION LOG  ·  2026  |  Type amount paid each month. Leave BLANK if not yet paid.</t>
  </si>
  <si>
    <t xml:space="preserve">  🟢 Green = paid   ⬜ Blank/yellow = unpaid   |  Tenant details pull automatically from Tenants &amp; Units sheet</t>
  </si>
  <si>
    <t>Unit</t>
  </si>
  <si>
    <t>Rent/Month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</si>
  <si>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</si>
  <si>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</si>
  <si>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</si>
  <si>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</si>
  <si>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</si>
  <si>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</si>
  <si>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</si>
  <si>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</si>
  <si>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</si>
  <si>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</si>
  <si>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</si>
  <si>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</si>
  <si>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
Paid</t>
  </si>
  <si>
    <t>Annual
Target</t>
  </si>
  <si>
    <t>Balance
Owed</t>
  </si>
  <si>
    <t>📊  MONTHLY TOTALS</t>
  </si>
  <si>
    <t>💰 Expected Rent (UGX)</t>
  </si>
  <si>
    <t>✅ Collected (UGX)</t>
  </si>
  <si>
    <t>⚠️  Outstanding (UGX)</t>
  </si>
  <si>
    <t>🔧  EXPENSES LOG  ·  2026  |  Log every cost here. Pick the month from dropdown. Auto-totals feed your P&amp;L.</t>
  </si>
  <si>
    <t xml:space="preserve">  Categories: Caretaker  ·  Repairs &amp; Maintenance  ·  KCCA Rates  ·  Ground Rent  ·  Security  ·  Utilities  ·  Property Management  ·  Other</t>
  </si>
  <si>
    <t>Month</t>
  </si>
  <si>
    <t>Date</t>
  </si>
  <si>
    <t>Category</t>
  </si>
  <si>
    <t>Description</t>
  </si>
  <si>
    <t>Amount (UGX)</t>
  </si>
  <si>
    <t>Caretaker</t>
  </si>
  <si>
    <t>15/01/2026</t>
  </si>
  <si>
    <t>Repairs &amp; Maintenance</t>
  </si>
  <si>
    <t>01/02/2026</t>
  </si>
  <si>
    <t>10/02/2026</t>
  </si>
  <si>
    <t>Property Management</t>
  </si>
  <si>
    <t>Threalty Services - management fee</t>
  </si>
  <si>
    <t>01/03/2026</t>
  </si>
  <si>
    <t>22/03/2026</t>
  </si>
  <si>
    <t>📊  MONTHLY EXPENSE TOTALS  —  These feed into P&amp;L Summary automatically</t>
  </si>
  <si>
    <t>TOTAL 2026</t>
  </si>
  <si>
    <t>📊  PROFIT &amp; LOSS SUMMARY  ·  2026  |  Fully automatic. Updates as you fill the Rent Log and Expenses.</t>
  </si>
  <si>
    <t>TOTAL
2026</t>
  </si>
  <si>
    <t>INCOME</t>
  </si>
  <si>
    <t>Expected Rent (UGX)</t>
  </si>
  <si>
    <t>Rent Collected (UGX)</t>
  </si>
  <si>
    <t>Uncollected Rent (UGX)</t>
  </si>
  <si>
    <t>EXPENSES</t>
  </si>
  <si>
    <t>Total Expenses (UGX)</t>
  </si>
  <si>
    <t>NET INCOME (UGX)</t>
  </si>
  <si>
    <t>Net Margin %</t>
  </si>
  <si>
    <t>House 1</t>
  </si>
  <si>
    <t>House 2</t>
  </si>
  <si>
    <t>House 3</t>
  </si>
  <si>
    <t>House 4</t>
  </si>
  <si>
    <t>House 5</t>
  </si>
  <si>
    <t>House 6</t>
  </si>
  <si>
    <t>House 7</t>
  </si>
  <si>
    <t>House 8</t>
  </si>
  <si>
    <t xml:space="preserve">Raymond </t>
  </si>
  <si>
    <t xml:space="preserve">Brian </t>
  </si>
  <si>
    <t xml:space="preserve">Andrew </t>
  </si>
  <si>
    <t xml:space="preserve">Thomas </t>
  </si>
  <si>
    <t>Justine</t>
  </si>
  <si>
    <t>Dorothy</t>
  </si>
  <si>
    <t>Violet</t>
  </si>
  <si>
    <t>Samantha</t>
  </si>
  <si>
    <t>0700000001</t>
  </si>
  <si>
    <t>0700000002</t>
  </si>
  <si>
    <t>0700000003</t>
  </si>
  <si>
    <t>0700000004</t>
  </si>
  <si>
    <t>0700000005</t>
  </si>
  <si>
    <t>0700000006</t>
  </si>
  <si>
    <t>0700000007</t>
  </si>
  <si>
    <t>0700000008</t>
  </si>
  <si>
    <t>Bathroom tap replacement House 1</t>
  </si>
  <si>
    <t>Ronald Fake Name - monthly wage</t>
  </si>
  <si>
    <t>Paint touch-up House 6- shop</t>
  </si>
  <si>
    <t>📞  Free resource by Threalty Services  ·  Uganda Property Management  ·  We manage your property so you don't have to  ·  www.threalty.site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</si>
</sst>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1"/>
      <color rgb="FF444444"/>
      <name val="Arial"/>
      <charset val="1"/>
    </font>
    <font>
      <b/>
      <sz val="10"/>
      <color rgb="FFFFFFFF"/>
      <name val="Arial"/>
      <charset val="1"/>
    </font>
    <font>
      <b/>
      <sz val="10"/>
      <color rgb="FF1A5E30"/>
      <name val="Arial"/>
      <charset val="1"/>
    </font>
    <font>
      <sz val="10"/>
      <color rgb="FF212121"/>
      <name val="Arial"/>
      <charset val="1"/>
    </font>
    <font>
      <i/>
      <sz val="10"/>
      <color rgb="FFFFFFFF"/>
      <name val="Arial"/>
      <charset val="1"/>
    </font>
    <font>
      <b/>
      <sz val="13"/>
      <color rgb="FFFFFFFF"/>
      <name val="Arial"/>
      <charset val="1"/>
    </font>
    <font>
      <i/>
      <sz val="9"/>
      <color rgb="FF555555"/>
      <name val="Arial"/>
      <charset val="1"/>
    </font>
    <font>
      <b/>
      <sz val="9"/>
      <color rgb="FFFFFFFF"/>
      <name val="Arial"/>
      <charset val="1"/>
    </font>
    <font>
      <sz val="9"/>
      <color rgb="FF999999"/>
      <name val="Arial"/>
      <charset val="1"/>
    </font>
    <font>
      <sz val="10"/>
      <name val="Arial"/>
      <charset val="1"/>
    </font>
    <font>
      <i/>
      <sz val="9"/>
      <color rgb="FFFFFFFF"/>
      <name val="Arial"/>
      <charset val="1"/>
    </font>
    <font>
      <sz val="9"/>
      <color rgb="FF1A5E30"/>
      <name val="Arial"/>
      <charset val="1"/>
    </font>
    <font>
      <sz val="9"/>
      <name val="Arial"/>
      <charset val="1"/>
    </font>
    <font>
      <b/>
      <sz val="10"/>
      <color rgb="FF212121"/>
      <name val="Arial"/>
      <charset val="1"/>
    </font>
    <font>
      <sz val="10"/>
      <color rgb="FF777777"/>
      <name val="Arial"/>
      <charset val="1"/>
    </font>
    <font>
      <b/>
      <sz val="9"/>
      <color rgb="FF212121"/>
      <name val="Arial"/>
      <charset val="1"/>
    </font>
    <font>
      <sz val="9"/>
      <color rgb="FF212121"/>
      <name val="Arial"/>
      <charset val="1"/>
    </font>
    <font>
      <b/>
      <sz val="9"/>
      <name val="Arial"/>
      <charset val="1"/>
    </font>
    <font>
      <b/>
      <sz val="11"/>
      <color rgb="FFFFFFFF"/>
      <name val="Arial"/>
      <charset val="1"/>
    </font>
    <font>
      <b/>
      <sz val="11"/>
      <color rgb="FF212121"/>
      <name val="Arial"/>
      <charset val="1"/>
    </font>
  </fonts>
  <fills count="15">
    <fill>
      <patternFill patternType="none"/>
    </fill>
    <fill>
      <patternFill patternType="gray125"/>
    </fill>
    <fill>
      <patternFill patternType="solid">
        <fgColor rgb="FF1A5E30"/>
        <bgColor rgb="FF2E7D32"/>
      </patternFill>
    </fill>
    <fill>
      <patternFill patternType="solid">
        <fgColor rgb="FFFFFDE7"/>
        <bgColor rgb="FFFFFFFF"/>
      </patternFill>
    </fill>
    <fill>
      <patternFill patternType="solid">
        <fgColor rgb="FF2E7D32"/>
        <bgColor rgb="FF388E3C"/>
      </patternFill>
    </fill>
    <fill>
      <patternFill patternType="solid">
        <fgColor rgb="FFE8F5E9"/>
        <bgColor rgb="FFEBF5EC"/>
      </patternFill>
    </fill>
    <fill>
      <patternFill patternType="solid">
        <fgColor rgb="FFFFFFFF"/>
        <bgColor rgb="FFFFFDE7"/>
      </patternFill>
    </fill>
    <fill>
      <patternFill patternType="solid">
        <fgColor rgb="FFE65100"/>
        <bgColor rgb="FFC62828"/>
      </patternFill>
    </fill>
    <fill>
      <patternFill patternType="solid">
        <fgColor rgb="FFF5F5F5"/>
        <bgColor rgb="FFF1F8E9"/>
      </patternFill>
    </fill>
    <fill>
      <patternFill patternType="solid">
        <fgColor rgb="FFF1F8E9"/>
        <bgColor rgb="FFEBF5EC"/>
      </patternFill>
    </fill>
    <fill>
      <patternFill patternType="solid">
        <fgColor rgb="FFEBF5EC"/>
        <bgColor rgb="FFE8F5E9"/>
      </patternFill>
    </fill>
    <fill>
      <patternFill patternType="solid">
        <fgColor rgb="FFC8E6C9"/>
        <bgColor rgb="FFE8F5E9"/>
      </patternFill>
    </fill>
    <fill>
      <patternFill patternType="solid">
        <fgColor rgb="FFFFCDD2"/>
        <bgColor rgb="FFFFEBEE"/>
      </patternFill>
    </fill>
    <fill>
      <patternFill patternType="solid">
        <fgColor rgb="FFFFEBEE"/>
        <bgColor rgb="FFF5F5F5"/>
      </patternFill>
    </fill>
    <fill>
      <patternFill patternType="solid">
        <fgColor rgb="FFC62828"/>
        <bgColor rgb="FF993366"/>
      </patternFill>
    </fill>
  </fills>
  <borders count="3">
    <border>
      <left/>
      <right/>
      <top/>
      <bottom/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/>
    <xf numFmtId="3" fontId="3" fillId="4" borderId="1" xfId="0" applyNumberFormat="1" applyFont="1" applyFill="1" applyBorder="1" applyAlignment="1">
      <alignment horizontal="right" vertical="center"/>
    </xf>
    <xf numFmtId="0" fontId="13" fillId="9" borderId="1" xfId="0" applyFont="1" applyFill="1" applyBorder="1" applyAlignment="1">
      <alignment horizontal="left" vertical="center"/>
    </xf>
    <xf numFmtId="3" fontId="13" fillId="9" borderId="1" xfId="0" applyNumberFormat="1" applyFont="1" applyFill="1" applyBorder="1" applyAlignment="1">
      <alignment horizontal="right" vertical="center"/>
    </xf>
    <xf numFmtId="3" fontId="14" fillId="3" borderId="1" xfId="0" applyNumberFormat="1" applyFont="1" applyFill="1" applyBorder="1" applyAlignment="1">
      <alignment horizontal="right" vertical="center"/>
    </xf>
    <xf numFmtId="3" fontId="15" fillId="5" borderId="1" xfId="0" applyNumberFormat="1" applyFont="1" applyFill="1" applyBorder="1" applyAlignment="1">
      <alignment horizontal="right" vertical="center"/>
    </xf>
    <xf numFmtId="3" fontId="16" fillId="5" borderId="1" xfId="0" applyNumberFormat="1" applyFont="1" applyFill="1" applyBorder="1" applyAlignment="1">
      <alignment horizontal="right" vertical="center"/>
    </xf>
    <xf numFmtId="3" fontId="18" fillId="10" borderId="1" xfId="0" applyNumberFormat="1" applyFont="1" applyFill="1" applyBorder="1" applyAlignment="1">
      <alignment horizontal="right" vertical="center"/>
    </xf>
    <xf numFmtId="3" fontId="17" fillId="11" borderId="1" xfId="0" applyNumberFormat="1" applyFont="1" applyFill="1" applyBorder="1" applyAlignment="1">
      <alignment horizontal="right" vertical="center"/>
    </xf>
    <xf numFmtId="3" fontId="17" fillId="1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3" fontId="19" fillId="13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left" vertical="center"/>
    </xf>
    <xf numFmtId="3" fontId="5" fillId="10" borderId="1" xfId="0" applyNumberFormat="1" applyFont="1" applyFill="1" applyBorder="1" applyAlignment="1">
      <alignment horizontal="right" vertical="center"/>
    </xf>
    <xf numFmtId="3" fontId="15" fillId="10" borderId="1" xfId="0" applyNumberFormat="1" applyFont="1" applyFill="1" applyBorder="1" applyAlignment="1">
      <alignment horizontal="right" vertical="center"/>
    </xf>
    <xf numFmtId="0" fontId="15" fillId="11" borderId="1" xfId="0" applyFont="1" applyFill="1" applyBorder="1" applyAlignment="1">
      <alignment horizontal="left" vertical="center"/>
    </xf>
    <xf numFmtId="3" fontId="15" fillId="11" borderId="1" xfId="0" applyNumberFormat="1" applyFont="1" applyFill="1" applyBorder="1" applyAlignment="1">
      <alignment horizontal="right" vertical="center"/>
    </xf>
    <xf numFmtId="0" fontId="5" fillId="13" borderId="1" xfId="0" applyFont="1" applyFill="1" applyBorder="1" applyAlignment="1">
      <alignment horizontal="left" vertical="center"/>
    </xf>
    <xf numFmtId="3" fontId="5" fillId="13" borderId="1" xfId="0" applyNumberFormat="1" applyFont="1" applyFill="1" applyBorder="1" applyAlignment="1">
      <alignment horizontal="right" vertical="center"/>
    </xf>
    <xf numFmtId="3" fontId="15" fillId="12" borderId="1" xfId="0" applyNumberFormat="1" applyFont="1" applyFill="1" applyBorder="1" applyAlignment="1">
      <alignment horizontal="right" vertical="center"/>
    </xf>
    <xf numFmtId="0" fontId="15" fillId="13" borderId="1" xfId="0" applyFont="1" applyFill="1" applyBorder="1" applyAlignment="1">
      <alignment horizontal="left" vertical="center"/>
    </xf>
    <xf numFmtId="3" fontId="15" fillId="13" borderId="1" xfId="0" applyNumberFormat="1" applyFont="1" applyFill="1" applyBorder="1" applyAlignment="1">
      <alignment horizontal="right" vertical="center"/>
    </xf>
    <xf numFmtId="3" fontId="3" fillId="14" borderId="1" xfId="0" applyNumberFormat="1" applyFont="1" applyFill="1" applyBorder="1" applyAlignment="1">
      <alignment horizontal="right" vertical="center"/>
    </xf>
    <xf numFmtId="0" fontId="21" fillId="11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11" fillId="3" borderId="1" xfId="0" quotePrefix="1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right" vertical="center"/>
    </xf>
    <xf numFmtId="0" fontId="12" fillId="4" borderId="2" xfId="0" applyFont="1" applyFill="1" applyBorder="1" applyAlignment="1">
      <alignment horizontal="left" vertical="center"/>
    </xf>
    <xf numFmtId="0" fontId="17" fillId="11" borderId="2" xfId="0" applyFont="1" applyFill="1" applyBorder="1" applyAlignment="1">
      <alignment horizontal="left" vertical="center"/>
    </xf>
    <xf numFmtId="3" fontId="17" fillId="11" borderId="2" xfId="0" applyNumberFormat="1" applyFont="1" applyFill="1" applyBorder="1" applyAlignment="1">
      <alignment horizontal="right" vertical="center"/>
    </xf>
    <xf numFmtId="0" fontId="17" fillId="12" borderId="2" xfId="0" applyFont="1" applyFill="1" applyBorder="1" applyAlignment="1">
      <alignment horizontal="left" vertical="center"/>
    </xf>
    <xf numFmtId="3" fontId="17" fillId="12" borderId="2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left" vertical="center"/>
    </xf>
    <xf numFmtId="0" fontId="17" fillId="10" borderId="2" xfId="0" applyFont="1" applyFill="1" applyBorder="1" applyAlignment="1">
      <alignment horizontal="left" vertical="center"/>
    </xf>
    <xf numFmtId="3" fontId="17" fillId="10" borderId="2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3">
    <dxf>
      <font>
        <b/>
        <color rgb="FFC62828"/>
        <name val="Arial"/>
      </font>
      <fill>
        <patternFill>
          <bgColor rgb="FFFFCDD2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  <dxf>
      <fill>
        <patternFill>
          <bgColor rgb="FFA5D6A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2E7D32"/>
      <rgbColor rgb="FF000080"/>
      <rgbColor rgb="FF808000"/>
      <rgbColor rgb="FF800080"/>
      <rgbColor rgb="FF008080"/>
      <rgbColor rgb="FFBDBDBD"/>
      <rgbColor rgb="FF777777"/>
      <rgbColor rgb="FF9999FF"/>
      <rgbColor rgb="FF993366"/>
      <rgbColor rgb="FFFFFDE7"/>
      <rgbColor rgb="FFE8F5E9"/>
      <rgbColor rgb="FF660066"/>
      <rgbColor rgb="FFFF8080"/>
      <rgbColor rgb="FF1565C0"/>
      <rgbColor rgb="FFFFEB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EC"/>
      <rgbColor rgb="FFC8E6C9"/>
      <rgbColor rgb="FFF1F8E9"/>
      <rgbColor rgb="FFA5D6A7"/>
      <rgbColor rgb="FFF5F5F5"/>
      <rgbColor rgb="FFCC99FF"/>
      <rgbColor rgb="FFFFCDD2"/>
      <rgbColor rgb="FF3366FF"/>
      <rgbColor rgb="FF33CCCC"/>
      <rgbColor rgb="FF99CC00"/>
      <rgbColor rgb="FFFFCC00"/>
      <rgbColor rgb="FFFF9900"/>
      <rgbColor rgb="FFE65100"/>
      <rgbColor rgb="FF555555"/>
      <rgbColor rgb="FF999999"/>
      <rgbColor rgb="FF003366"/>
      <rgbColor rgb="FF388E3C"/>
      <rgbColor rgb="FF1A5E30"/>
      <rgbColor rgb="FF212121"/>
      <rgbColor rgb="FFC62828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5E30"/>
  </sheetPr>
  <dimension ref="B2:D19"/>
  <sheetViews>
    <sheetView showGridLines="0" topLeftCell="A13" zoomScaleNormal="100" workbookViewId="0">
      <selection activeCell="D24" sqref="D24"/>
    </sheetView>
  </sheetViews>
  <sheetFormatPr defaultColWidth="8.6328125" defaultRowHeight="14.5" x14ac:dyDescent="0.35"/>
  <cols>
    <col min="1" max="1" width="3" customWidth="1"/>
    <col min="2" max="2" width="12" customWidth="1"/>
    <col min="3" max="3" width="30" customWidth="1"/>
    <col min="4" max="4" width="55" customWidth="1"/>
  </cols>
  <sheetData>
    <row r="2" spans="2:4" ht="51.75" customHeight="1" x14ac:dyDescent="0.35">
      <c r="B2" s="42" t="s">
        <v>0</v>
      </c>
      <c r="C2" s="42"/>
      <c r="D2" s="42"/>
    </row>
    <row r="3" spans="2:4" ht="25.5" customHeight="1" x14ac:dyDescent="0.35">
      <c r="B3" s="43" t="s">
        <v>1</v>
      </c>
      <c r="C3" s="43"/>
      <c r="D3" s="43"/>
    </row>
    <row r="4" spans="2:4" ht="7.5" customHeight="1" x14ac:dyDescent="0.35"/>
    <row r="5" spans="2:4" ht="25.5" customHeight="1" x14ac:dyDescent="0.35">
      <c r="B5" s="1" t="s">
        <v>2</v>
      </c>
      <c r="C5" s="1" t="s">
        <v>3</v>
      </c>
      <c r="D5" s="1" t="s">
        <v>4</v>
      </c>
    </row>
    <row r="6" spans="2:4" ht="39.75" customHeight="1" x14ac:dyDescent="0.35">
      <c r="B6" s="2" t="s">
        <v>5</v>
      </c>
      <c r="C6" s="3" t="s">
        <v>6</v>
      </c>
      <c r="D6" s="4" t="s">
        <v>7</v>
      </c>
    </row>
    <row r="7" spans="2:4" ht="39.75" customHeight="1" x14ac:dyDescent="0.35">
      <c r="B7" s="2" t="s">
        <v>8</v>
      </c>
      <c r="C7" s="3" t="s">
        <v>9</v>
      </c>
      <c r="D7" s="4" t="s">
        <v>10</v>
      </c>
    </row>
    <row r="8" spans="2:4" ht="39.75" customHeight="1" x14ac:dyDescent="0.35">
      <c r="B8" s="2" t="s">
        <v>11</v>
      </c>
      <c r="C8" s="3" t="s">
        <v>12</v>
      </c>
      <c r="D8" s="4" t="s">
        <v>13</v>
      </c>
    </row>
    <row r="9" spans="2:4" ht="39.75" customHeight="1" x14ac:dyDescent="0.35">
      <c r="B9" s="2" t="s">
        <v>14</v>
      </c>
      <c r="C9" s="3" t="s">
        <v>15</v>
      </c>
      <c r="D9" s="4" t="s">
        <v>16</v>
      </c>
    </row>
    <row r="11" spans="2:4" ht="7.5" customHeight="1" x14ac:dyDescent="0.35"/>
    <row r="12" spans="2:4" ht="24" customHeight="1" x14ac:dyDescent="0.35">
      <c r="B12" s="44" t="s">
        <v>17</v>
      </c>
      <c r="C12" s="44"/>
      <c r="D12" s="44"/>
    </row>
    <row r="13" spans="2:4" ht="25.5" customHeight="1" x14ac:dyDescent="0.35">
      <c r="B13" s="40" t="s">
        <v>18</v>
      </c>
      <c r="C13" s="40"/>
      <c r="D13" s="40"/>
    </row>
    <row r="14" spans="2:4" ht="25.5" customHeight="1" x14ac:dyDescent="0.35">
      <c r="B14" s="40" t="s">
        <v>19</v>
      </c>
      <c r="C14" s="40"/>
      <c r="D14" s="40"/>
    </row>
    <row r="15" spans="2:4" ht="25.5" customHeight="1" x14ac:dyDescent="0.35">
      <c r="B15" s="40" t="s">
        <v>20</v>
      </c>
      <c r="C15" s="40"/>
      <c r="D15" s="40"/>
    </row>
    <row r="16" spans="2:4" ht="25.5" customHeight="1" x14ac:dyDescent="0.35">
      <c r="B16" s="40" t="s">
        <v>21</v>
      </c>
      <c r="C16" s="40"/>
      <c r="D16" s="40"/>
    </row>
    <row r="18" spans="2:4" ht="7.5" customHeight="1" x14ac:dyDescent="0.35"/>
    <row r="19" spans="2:4" ht="30" customHeight="1" x14ac:dyDescent="0.35">
      <c r="B19" s="41" t="s">
        <v>22</v>
      </c>
      <c r="C19" s="41"/>
      <c r="D19" s="41"/>
    </row>
  </sheetData>
  <mergeCells count="8">
    <mergeCell ref="B15:D15"/>
    <mergeCell ref="B16:D16"/>
    <mergeCell ref="B19:D19"/>
    <mergeCell ref="B2:D2"/>
    <mergeCell ref="B3:D3"/>
    <mergeCell ref="B12:D12"/>
    <mergeCell ref="B13:D13"/>
    <mergeCell ref="B14:D1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E7D32"/>
  </sheetPr>
  <dimension ref="B2:I25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8" sqref="F8"/>
    </sheetView>
  </sheetViews>
  <sheetFormatPr defaultColWidth="8.6328125" defaultRowHeight="14.5" x14ac:dyDescent="0.35"/>
  <cols>
    <col min="1" max="1" width="2" customWidth="1"/>
    <col min="2" max="2" width="4" customWidth="1"/>
    <col min="3" max="3" width="16" customWidth="1"/>
    <col min="4" max="4" width="28" customWidth="1"/>
    <col min="5" max="6" width="16" customWidth="1"/>
    <col min="7" max="7" width="14" customWidth="1"/>
    <col min="8" max="8" width="13" customWidth="1"/>
    <col min="9" max="9" width="22" customWidth="1"/>
  </cols>
  <sheetData>
    <row r="2" spans="2:9" ht="42" customHeight="1" x14ac:dyDescent="0.35">
      <c r="B2" s="45" t="s">
        <v>23</v>
      </c>
      <c r="C2" s="45"/>
      <c r="D2" s="45"/>
      <c r="E2" s="45"/>
      <c r="F2" s="45"/>
      <c r="G2" s="45"/>
      <c r="H2" s="45"/>
      <c r="I2" s="45"/>
    </row>
    <row r="3" spans="2:9" ht="19.5" customHeight="1" x14ac:dyDescent="0.35">
      <c r="B3" s="46" t="s">
        <v>24</v>
      </c>
      <c r="C3" s="46"/>
      <c r="D3" s="46"/>
      <c r="E3" s="46"/>
      <c r="F3" s="46"/>
      <c r="G3" s="46"/>
      <c r="H3" s="46"/>
      <c r="I3" s="46"/>
    </row>
    <row r="4" spans="2:9" ht="30" customHeight="1" x14ac:dyDescent="0.35">
      <c r="B4" s="5" t="s">
        <v>25</v>
      </c>
      <c r="C4" s="5" t="s">
        <v>26</v>
      </c>
      <c r="D4" s="5" t="s">
        <v>27</v>
      </c>
      <c r="E4" s="5" t="s">
        <v>28</v>
      </c>
      <c r="F4" s="5" t="s">
        <v>29</v>
      </c>
      <c r="G4" s="5" t="s">
        <v>30</v>
      </c>
      <c r="H4" s="5" t="s">
        <v>31</v>
      </c>
      <c r="I4" s="5" t="s">
        <v>32</v>
      </c>
    </row>
    <row r="5" spans="2:9" ht="21.75" customHeight="1" x14ac:dyDescent="0.35">
      <c r="B5" s="6">
        <v>1</v>
      </c>
      <c r="C5" s="7" t="s">
        <v>100</v>
      </c>
      <c r="D5" s="7" t="s">
        <v>108</v>
      </c>
      <c r="E5" s="39" t="s">
        <v>116</v>
      </c>
      <c r="F5" s="8">
        <v>300000</v>
      </c>
      <c r="G5" s="7" t="s">
        <v>33</v>
      </c>
      <c r="H5" s="9" t="s">
        <v>34</v>
      </c>
      <c r="I5" s="7" t="s">
        <v>35</v>
      </c>
    </row>
    <row r="6" spans="2:9" ht="21.75" customHeight="1" x14ac:dyDescent="0.35">
      <c r="B6" s="6">
        <v>2</v>
      </c>
      <c r="C6" s="7" t="s">
        <v>101</v>
      </c>
      <c r="D6" s="7" t="s">
        <v>109</v>
      </c>
      <c r="E6" s="39" t="s">
        <v>117</v>
      </c>
      <c r="F6" s="8">
        <v>200000</v>
      </c>
      <c r="G6" s="7" t="s">
        <v>33</v>
      </c>
      <c r="H6" s="9" t="s">
        <v>34</v>
      </c>
      <c r="I6" s="7" t="s">
        <v>36</v>
      </c>
    </row>
    <row r="7" spans="2:9" ht="21.75" customHeight="1" x14ac:dyDescent="0.35">
      <c r="B7" s="6">
        <v>3</v>
      </c>
      <c r="C7" s="7" t="s">
        <v>102</v>
      </c>
      <c r="D7" s="7" t="s">
        <v>110</v>
      </c>
      <c r="E7" s="39" t="s">
        <v>118</v>
      </c>
      <c r="F7" s="8">
        <v>250000</v>
      </c>
      <c r="G7" s="7" t="s">
        <v>37</v>
      </c>
      <c r="H7" s="9" t="s">
        <v>34</v>
      </c>
      <c r="I7" s="7" t="s">
        <v>38</v>
      </c>
    </row>
    <row r="8" spans="2:9" ht="21.75" customHeight="1" x14ac:dyDescent="0.35">
      <c r="B8" s="6">
        <v>4</v>
      </c>
      <c r="C8" s="7" t="s">
        <v>103</v>
      </c>
      <c r="D8" s="7" t="s">
        <v>111</v>
      </c>
      <c r="E8" s="39" t="s">
        <v>119</v>
      </c>
      <c r="F8" s="8">
        <v>200000</v>
      </c>
      <c r="G8" s="7" t="s">
        <v>39</v>
      </c>
      <c r="H8" s="9" t="s">
        <v>34</v>
      </c>
      <c r="I8" s="7" t="s">
        <v>40</v>
      </c>
    </row>
    <row r="9" spans="2:9" ht="21.75" customHeight="1" x14ac:dyDescent="0.35">
      <c r="B9" s="6">
        <v>5</v>
      </c>
      <c r="C9" s="7" t="s">
        <v>104</v>
      </c>
      <c r="D9" s="7" t="s">
        <v>112</v>
      </c>
      <c r="E9" s="39" t="s">
        <v>120</v>
      </c>
      <c r="F9" s="8">
        <v>200000</v>
      </c>
      <c r="G9" s="7" t="s">
        <v>41</v>
      </c>
      <c r="H9" s="9" t="s">
        <v>34</v>
      </c>
      <c r="I9" s="7" t="s">
        <v>42</v>
      </c>
    </row>
    <row r="10" spans="2:9" ht="21.75" customHeight="1" x14ac:dyDescent="0.35">
      <c r="B10" s="6">
        <v>6</v>
      </c>
      <c r="C10" s="7" t="s">
        <v>105</v>
      </c>
      <c r="D10" s="7" t="s">
        <v>113</v>
      </c>
      <c r="E10" s="39" t="s">
        <v>121</v>
      </c>
      <c r="F10" s="8">
        <v>200000</v>
      </c>
      <c r="G10" s="7" t="s">
        <v>41</v>
      </c>
      <c r="H10" s="9" t="s">
        <v>34</v>
      </c>
      <c r="I10" s="7" t="s">
        <v>42</v>
      </c>
    </row>
    <row r="11" spans="2:9" ht="21.75" customHeight="1" x14ac:dyDescent="0.35">
      <c r="B11" s="6">
        <v>7</v>
      </c>
      <c r="C11" s="7" t="s">
        <v>106</v>
      </c>
      <c r="D11" s="7" t="s">
        <v>114</v>
      </c>
      <c r="E11" s="39" t="s">
        <v>122</v>
      </c>
      <c r="F11" s="8">
        <v>200000</v>
      </c>
      <c r="G11" s="7" t="s">
        <v>43</v>
      </c>
      <c r="H11" s="9" t="s">
        <v>34</v>
      </c>
      <c r="I11" s="7" t="s">
        <v>44</v>
      </c>
    </row>
    <row r="12" spans="2:9" ht="21.75" customHeight="1" x14ac:dyDescent="0.35">
      <c r="B12" s="6">
        <v>8</v>
      </c>
      <c r="C12" s="7" t="s">
        <v>107</v>
      </c>
      <c r="D12" s="7" t="s">
        <v>115</v>
      </c>
      <c r="E12" s="39" t="s">
        <v>123</v>
      </c>
      <c r="F12" s="8">
        <v>400000</v>
      </c>
      <c r="G12" s="7" t="s">
        <v>45</v>
      </c>
      <c r="H12" s="9" t="s">
        <v>34</v>
      </c>
      <c r="I12" s="7" t="s">
        <v>46</v>
      </c>
    </row>
    <row r="13" spans="2:9" ht="21.75" customHeight="1" x14ac:dyDescent="0.35">
      <c r="B13" s="6">
        <v>9</v>
      </c>
      <c r="C13" s="10"/>
      <c r="D13" s="10"/>
      <c r="E13" s="10"/>
      <c r="F13" s="8"/>
      <c r="G13" s="10"/>
      <c r="H13" s="10"/>
      <c r="I13" s="10"/>
    </row>
    <row r="14" spans="2:9" ht="21.75" customHeight="1" x14ac:dyDescent="0.35">
      <c r="B14" s="6">
        <v>10</v>
      </c>
      <c r="C14" s="10"/>
      <c r="D14" s="10"/>
      <c r="E14" s="10"/>
      <c r="F14" s="8"/>
      <c r="G14" s="10"/>
      <c r="H14" s="10"/>
      <c r="I14" s="10"/>
    </row>
    <row r="15" spans="2:9" ht="21.75" customHeight="1" x14ac:dyDescent="0.35">
      <c r="B15" s="6">
        <v>11</v>
      </c>
      <c r="C15" s="10"/>
      <c r="D15" s="10"/>
      <c r="E15" s="10"/>
      <c r="F15" s="8"/>
      <c r="G15" s="10"/>
      <c r="H15" s="10"/>
      <c r="I15" s="10"/>
    </row>
    <row r="16" spans="2:9" ht="21.75" customHeight="1" x14ac:dyDescent="0.35">
      <c r="B16" s="6">
        <v>12</v>
      </c>
      <c r="C16" s="10"/>
      <c r="D16" s="10"/>
      <c r="E16" s="10"/>
      <c r="F16" s="8"/>
      <c r="G16" s="10"/>
      <c r="H16" s="10"/>
      <c r="I16" s="10"/>
    </row>
    <row r="17" spans="2:9" ht="21.75" customHeight="1" x14ac:dyDescent="0.35">
      <c r="B17" s="6">
        <v>13</v>
      </c>
      <c r="C17" s="10"/>
      <c r="D17" s="10"/>
      <c r="E17" s="10"/>
      <c r="F17" s="8"/>
      <c r="G17" s="10"/>
      <c r="H17" s="10"/>
      <c r="I17" s="10"/>
    </row>
    <row r="18" spans="2:9" ht="21.75" customHeight="1" x14ac:dyDescent="0.35">
      <c r="B18" s="6">
        <v>14</v>
      </c>
      <c r="C18" s="10"/>
      <c r="D18" s="10"/>
      <c r="E18" s="10"/>
      <c r="F18" s="8"/>
      <c r="G18" s="10"/>
      <c r="H18" s="10"/>
      <c r="I18" s="10"/>
    </row>
    <row r="19" spans="2:9" ht="21.75" customHeight="1" x14ac:dyDescent="0.35">
      <c r="B19" s="6">
        <v>15</v>
      </c>
      <c r="C19" s="10"/>
      <c r="D19" s="10"/>
      <c r="E19" s="10"/>
      <c r="F19" s="8"/>
      <c r="G19" s="10"/>
      <c r="H19" s="10"/>
      <c r="I19" s="10"/>
    </row>
    <row r="20" spans="2:9" ht="21.75" customHeight="1" x14ac:dyDescent="0.35">
      <c r="B20" s="6">
        <v>16</v>
      </c>
      <c r="C20" s="10"/>
      <c r="D20" s="10"/>
      <c r="E20" s="10"/>
      <c r="F20" s="8"/>
      <c r="G20" s="10"/>
      <c r="H20" s="10"/>
      <c r="I20" s="10"/>
    </row>
    <row r="21" spans="2:9" ht="21.75" customHeight="1" x14ac:dyDescent="0.35">
      <c r="B21" s="6">
        <v>17</v>
      </c>
      <c r="C21" s="10"/>
      <c r="D21" s="10"/>
      <c r="E21" s="10"/>
      <c r="F21" s="8"/>
      <c r="G21" s="10"/>
      <c r="H21" s="10"/>
      <c r="I21" s="10"/>
    </row>
    <row r="22" spans="2:9" ht="21.75" customHeight="1" x14ac:dyDescent="0.35">
      <c r="B22" s="6">
        <v>18</v>
      </c>
      <c r="C22" s="10"/>
      <c r="D22" s="10"/>
      <c r="E22" s="10"/>
      <c r="F22" s="8"/>
      <c r="G22" s="10"/>
      <c r="H22" s="10"/>
      <c r="I22" s="10"/>
    </row>
    <row r="23" spans="2:9" ht="21.75" customHeight="1" x14ac:dyDescent="0.35">
      <c r="B23" s="6">
        <v>19</v>
      </c>
      <c r="C23" s="10"/>
      <c r="D23" s="10"/>
      <c r="E23" s="10"/>
      <c r="F23" s="8"/>
      <c r="G23" s="10"/>
      <c r="H23" s="10"/>
      <c r="I23" s="10"/>
    </row>
    <row r="24" spans="2:9" ht="21.75" customHeight="1" x14ac:dyDescent="0.35">
      <c r="B24" s="6">
        <v>20</v>
      </c>
      <c r="C24" s="10"/>
      <c r="D24" s="10"/>
      <c r="E24" s="10"/>
      <c r="F24" s="8"/>
      <c r="G24" s="10"/>
      <c r="H24" s="10"/>
      <c r="I24" s="10"/>
    </row>
    <row r="25" spans="2:9" ht="25.5" customHeight="1" x14ac:dyDescent="0.35">
      <c r="B25" s="47" t="s">
        <v>47</v>
      </c>
      <c r="C25" s="47"/>
      <c r="D25" s="47"/>
      <c r="E25" s="47"/>
      <c r="F25" s="11">
        <f>SUMIF(H5:H24,"Active",F5:F24)</f>
        <v>1950000</v>
      </c>
      <c r="G25" s="48" t="s">
        <v>48</v>
      </c>
      <c r="H25" s="48"/>
      <c r="I25" s="48"/>
    </row>
  </sheetData>
  <mergeCells count="4">
    <mergeCell ref="B2:I2"/>
    <mergeCell ref="B3:I3"/>
    <mergeCell ref="B25:E25"/>
    <mergeCell ref="G25:I25"/>
  </mergeCells>
  <dataValidations count="1">
    <dataValidation type="list" allowBlank="1" sqref="H5:H24">
      <formula1>"Active,Vacant,Notice Given"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8E3C"/>
  </sheetPr>
  <dimension ref="B2:U29"/>
  <sheetViews>
    <sheetView showGridLines="0" zoomScaleNormal="100" workbookViewId="0">
      <pane xSplit="6" ySplit="4" topLeftCell="G23" activePane="bottomRight" state="frozen"/>
      <selection pane="topRight" activeCell="G1" sqref="G1"/>
      <selection pane="bottomLeft" activeCell="A5" sqref="A5"/>
      <selection pane="bottomRight" activeCell="G9" sqref="G9:G10"/>
    </sheetView>
  </sheetViews>
  <sheetFormatPr defaultColWidth="8.6328125" defaultRowHeight="14.5" x14ac:dyDescent="0.35"/>
  <cols>
    <col min="1" max="1" width="2" customWidth="1"/>
    <col min="2" max="2" width="4" customWidth="1"/>
    <col min="3" max="3" width="13" customWidth="1"/>
    <col min="4" max="4" width="26" customWidth="1"/>
    <col min="5" max="5" width="13" customWidth="1"/>
    <col min="6" max="6" width="14" customWidth="1"/>
    <col min="7" max="18" width="10" customWidth="1"/>
    <col min="19" max="19" width="13" customWidth="1"/>
    <col min="20" max="20" width="15" customWidth="1"/>
    <col min="21" max="21" width="13" customWidth="1"/>
  </cols>
  <sheetData>
    <row r="2" spans="2:21" ht="42" customHeight="1" x14ac:dyDescent="0.35">
      <c r="B2" s="45" t="s">
        <v>49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2:21" ht="19.5" customHeight="1" x14ac:dyDescent="0.35">
      <c r="B3" s="46" t="s">
        <v>50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</row>
    <row r="4" spans="2:21" ht="30" customHeight="1" x14ac:dyDescent="0.35">
      <c r="B4" s="5" t="s">
        <v>25</v>
      </c>
      <c r="C4" s="5" t="s">
        <v>51</v>
      </c>
      <c r="D4" s="5" t="s">
        <v>27</v>
      </c>
      <c r="E4" s="5" t="s">
        <v>28</v>
      </c>
      <c r="F4" s="5" t="s">
        <v>52</v>
      </c>
      <c r="G4" s="5" t="s">
        <v>53</v>
      </c>
      <c r="H4" s="5" t="s">
        <v>54</v>
      </c>
      <c r="I4" s="5" t="s">
        <v>55</v>
      </c>
      <c r="J4" s="5" t="s">
        <v>56</v>
      </c>
      <c r="K4" s="5" t="s">
        <v>57</v>
      </c>
      <c r="L4" s="5" t="s">
        <v>58</v>
      </c>
      <c r="M4" s="5" t="s">
        <v>59</v>
      </c>
      <c r="N4" s="5" t="s">
        <v>60</v>
      </c>
      <c r="O4" s="5" t="s">
        <v>61</v>
      </c>
      <c r="P4" s="5" t="s">
        <v>62</v>
      </c>
      <c r="Q4" s="5" t="s">
        <v>63</v>
      </c>
      <c r="R4" s="5" t="s">
        <v>64</v>
      </c>
      <c r="S4" s="5" t="s">
        <v>65</v>
      </c>
      <c r="T4" s="5" t="s">
        <v>66</v>
      </c>
      <c r="U4" s="5" t="s">
        <v>67</v>
      </c>
    </row>
    <row r="5" spans="2:21" ht="19.5" customHeight="1" x14ac:dyDescent="0.35">
      <c r="B5" s="6">
        <v>1</v>
      </c>
      <c r="C5" s="12" t="str">
        <f>'🏠 Tenants &amp; Units'!C5</f>
        <v>House 1</v>
      </c>
      <c r="D5" s="12" t="str">
        <f>'🏠 Tenants &amp; Units'!D5</f>
        <v xml:space="preserve">Raymond </v>
      </c>
      <c r="E5" s="12" t="str">
        <f>'🏠 Tenants &amp; Units'!E5</f>
        <v>0700000001</v>
      </c>
      <c r="F5" s="13">
        <f>'🏠 Tenants &amp; Units'!F5</f>
        <v>300000</v>
      </c>
      <c r="G5" s="14">
        <v>300000</v>
      </c>
      <c r="H5" s="14">
        <v>300000</v>
      </c>
      <c r="I5" s="14">
        <v>300000</v>
      </c>
      <c r="J5" s="14"/>
      <c r="K5" s="14"/>
      <c r="L5" s="14"/>
      <c r="M5" s="14"/>
      <c r="N5" s="14"/>
      <c r="O5" s="14"/>
      <c r="P5" s="14"/>
      <c r="Q5" s="14"/>
      <c r="R5" s="14"/>
      <c r="S5" s="15">
        <f t="shared" ref="S5:S24" si="0">SUM(G5:R5)</f>
        <v>900000</v>
      </c>
      <c r="T5" s="16">
        <f t="shared" ref="T5:T24" si="1">F5*12</f>
        <v>3600000</v>
      </c>
      <c r="U5" s="15">
        <f t="shared" ref="U5:U24" si="2">T5-S5</f>
        <v>2700000</v>
      </c>
    </row>
    <row r="6" spans="2:21" ht="19.5" customHeight="1" x14ac:dyDescent="0.35">
      <c r="B6" s="6">
        <v>2</v>
      </c>
      <c r="C6" s="12" t="str">
        <f>'🏠 Tenants &amp; Units'!C6</f>
        <v>House 2</v>
      </c>
      <c r="D6" s="12" t="str">
        <f>'🏠 Tenants &amp; Units'!D6</f>
        <v xml:space="preserve">Brian </v>
      </c>
      <c r="E6" s="12" t="str">
        <f>'🏠 Tenants &amp; Units'!E6</f>
        <v>0700000002</v>
      </c>
      <c r="F6" s="13">
        <f>'🏠 Tenants &amp; Units'!F6</f>
        <v>200000</v>
      </c>
      <c r="G6" s="14">
        <v>200000</v>
      </c>
      <c r="H6" s="14">
        <v>200000</v>
      </c>
      <c r="I6" s="14">
        <v>200000</v>
      </c>
      <c r="J6" s="14"/>
      <c r="K6" s="14"/>
      <c r="L6" s="14"/>
      <c r="M6" s="14"/>
      <c r="N6" s="14"/>
      <c r="O6" s="14"/>
      <c r="P6" s="14"/>
      <c r="Q6" s="14"/>
      <c r="R6" s="14"/>
      <c r="S6" s="15">
        <f t="shared" si="0"/>
        <v>600000</v>
      </c>
      <c r="T6" s="16">
        <f t="shared" si="1"/>
        <v>2400000</v>
      </c>
      <c r="U6" s="15">
        <f t="shared" si="2"/>
        <v>1800000</v>
      </c>
    </row>
    <row r="7" spans="2:21" ht="19.5" customHeight="1" x14ac:dyDescent="0.35">
      <c r="B7" s="6">
        <v>3</v>
      </c>
      <c r="C7" s="12" t="str">
        <f>'🏠 Tenants &amp; Units'!C7</f>
        <v>House 3</v>
      </c>
      <c r="D7" s="12" t="str">
        <f>'🏠 Tenants &amp; Units'!D7</f>
        <v xml:space="preserve">Andrew </v>
      </c>
      <c r="E7" s="12" t="str">
        <f>'🏠 Tenants &amp; Units'!E7</f>
        <v>0700000003</v>
      </c>
      <c r="F7" s="13">
        <f>'🏠 Tenants &amp; Units'!F7</f>
        <v>250000</v>
      </c>
      <c r="G7" s="14">
        <v>250000</v>
      </c>
      <c r="H7" s="14">
        <v>250000</v>
      </c>
      <c r="I7" s="14">
        <v>250000</v>
      </c>
      <c r="J7" s="14"/>
      <c r="K7" s="14"/>
      <c r="L7" s="14"/>
      <c r="M7" s="14"/>
      <c r="N7" s="14"/>
      <c r="O7" s="14"/>
      <c r="P7" s="14"/>
      <c r="Q7" s="14"/>
      <c r="R7" s="14"/>
      <c r="S7" s="15">
        <f t="shared" si="0"/>
        <v>750000</v>
      </c>
      <c r="T7" s="16">
        <f t="shared" si="1"/>
        <v>3000000</v>
      </c>
      <c r="U7" s="15">
        <f t="shared" si="2"/>
        <v>2250000</v>
      </c>
    </row>
    <row r="8" spans="2:21" ht="19.5" customHeight="1" x14ac:dyDescent="0.35">
      <c r="B8" s="6">
        <v>4</v>
      </c>
      <c r="C8" s="12" t="str">
        <f>'🏠 Tenants &amp; Units'!C8</f>
        <v>House 4</v>
      </c>
      <c r="D8" s="12" t="str">
        <f>'🏠 Tenants &amp; Units'!D8</f>
        <v xml:space="preserve">Thomas </v>
      </c>
      <c r="E8" s="12" t="str">
        <f>'🏠 Tenants &amp; Units'!E8</f>
        <v>0700000004</v>
      </c>
      <c r="F8" s="13">
        <f>'🏠 Tenants &amp; Units'!F8</f>
        <v>200000</v>
      </c>
      <c r="G8" s="14">
        <v>200000</v>
      </c>
      <c r="H8" s="14">
        <v>200000</v>
      </c>
      <c r="I8" s="14">
        <v>200000</v>
      </c>
      <c r="J8" s="14"/>
      <c r="K8" s="14"/>
      <c r="L8" s="14"/>
      <c r="M8" s="14"/>
      <c r="N8" s="14"/>
      <c r="O8" s="14"/>
      <c r="P8" s="14"/>
      <c r="Q8" s="14"/>
      <c r="R8" s="14"/>
      <c r="S8" s="15">
        <f t="shared" si="0"/>
        <v>600000</v>
      </c>
      <c r="T8" s="16">
        <f t="shared" si="1"/>
        <v>2400000</v>
      </c>
      <c r="U8" s="15">
        <f t="shared" si="2"/>
        <v>1800000</v>
      </c>
    </row>
    <row r="9" spans="2:21" ht="19.5" customHeight="1" x14ac:dyDescent="0.35">
      <c r="B9" s="6">
        <v>5</v>
      </c>
      <c r="C9" s="12" t="str">
        <f>'🏠 Tenants &amp; Units'!C9</f>
        <v>House 5</v>
      </c>
      <c r="D9" s="12" t="str">
        <f>'🏠 Tenants &amp; Units'!D9</f>
        <v>Justine</v>
      </c>
      <c r="E9" s="12" t="str">
        <f>'🏠 Tenants &amp; Units'!E9</f>
        <v>0700000005</v>
      </c>
      <c r="F9" s="13">
        <f>'🏠 Tenants &amp; Units'!F9</f>
        <v>200000</v>
      </c>
      <c r="G9" s="14">
        <v>200000</v>
      </c>
      <c r="H9" s="14">
        <v>200000</v>
      </c>
      <c r="I9" s="14">
        <v>200000</v>
      </c>
      <c r="J9" s="14"/>
      <c r="K9" s="14"/>
      <c r="L9" s="14"/>
      <c r="M9" s="14"/>
      <c r="N9" s="14"/>
      <c r="O9" s="14"/>
      <c r="P9" s="14"/>
      <c r="Q9" s="14"/>
      <c r="R9" s="14"/>
      <c r="S9" s="15">
        <f t="shared" si="0"/>
        <v>600000</v>
      </c>
      <c r="T9" s="16">
        <f t="shared" si="1"/>
        <v>2400000</v>
      </c>
      <c r="U9" s="15">
        <f t="shared" si="2"/>
        <v>1800000</v>
      </c>
    </row>
    <row r="10" spans="2:21" ht="19.5" customHeight="1" x14ac:dyDescent="0.35">
      <c r="B10" s="6">
        <v>6</v>
      </c>
      <c r="C10" s="12" t="str">
        <f>'🏠 Tenants &amp; Units'!C10</f>
        <v>House 6</v>
      </c>
      <c r="D10" s="12" t="str">
        <f>'🏠 Tenants &amp; Units'!D10</f>
        <v>Dorothy</v>
      </c>
      <c r="E10" s="12" t="str">
        <f>'🏠 Tenants &amp; Units'!E10</f>
        <v>0700000006</v>
      </c>
      <c r="F10" s="13">
        <f>'🏠 Tenants &amp; Units'!F10</f>
        <v>200000</v>
      </c>
      <c r="G10" s="14">
        <v>200000</v>
      </c>
      <c r="H10" s="14">
        <v>200000</v>
      </c>
      <c r="I10" s="14">
        <v>200000</v>
      </c>
      <c r="J10" s="14"/>
      <c r="K10" s="14"/>
      <c r="L10" s="14"/>
      <c r="M10" s="14"/>
      <c r="N10" s="14"/>
      <c r="O10" s="14"/>
      <c r="P10" s="14"/>
      <c r="Q10" s="14"/>
      <c r="R10" s="14"/>
      <c r="S10" s="15">
        <f t="shared" si="0"/>
        <v>600000</v>
      </c>
      <c r="T10" s="16">
        <f t="shared" si="1"/>
        <v>2400000</v>
      </c>
      <c r="U10" s="15">
        <f t="shared" si="2"/>
        <v>1800000</v>
      </c>
    </row>
    <row r="11" spans="2:21" ht="19.5" customHeight="1" x14ac:dyDescent="0.35">
      <c r="B11" s="6">
        <v>7</v>
      </c>
      <c r="C11" s="12" t="str">
        <f>'🏠 Tenants &amp; Units'!C11</f>
        <v>House 7</v>
      </c>
      <c r="D11" s="12" t="str">
        <f>'🏠 Tenants &amp; Units'!D11</f>
        <v>Violet</v>
      </c>
      <c r="E11" s="12" t="str">
        <f>'🏠 Tenants &amp; Units'!E11</f>
        <v>0700000007</v>
      </c>
      <c r="F11" s="13">
        <f>'🏠 Tenants &amp; Units'!F11</f>
        <v>200000</v>
      </c>
      <c r="G11" s="14">
        <v>200000</v>
      </c>
      <c r="H11" s="14">
        <v>200000</v>
      </c>
      <c r="I11" s="14">
        <v>200000</v>
      </c>
      <c r="J11" s="14"/>
      <c r="K11" s="14"/>
      <c r="L11" s="14"/>
      <c r="M11" s="14"/>
      <c r="N11" s="14"/>
      <c r="O11" s="14"/>
      <c r="P11" s="14"/>
      <c r="Q11" s="14"/>
      <c r="R11" s="14"/>
      <c r="S11" s="15">
        <f t="shared" si="0"/>
        <v>600000</v>
      </c>
      <c r="T11" s="16">
        <f t="shared" si="1"/>
        <v>2400000</v>
      </c>
      <c r="U11" s="15">
        <f t="shared" si="2"/>
        <v>1800000</v>
      </c>
    </row>
    <row r="12" spans="2:21" ht="19.5" customHeight="1" x14ac:dyDescent="0.35">
      <c r="B12" s="6">
        <v>8</v>
      </c>
      <c r="C12" s="12" t="str">
        <f>'🏠 Tenants &amp; Units'!C12</f>
        <v>House 8</v>
      </c>
      <c r="D12" s="12" t="str">
        <f>'🏠 Tenants &amp; Units'!D12</f>
        <v>Samantha</v>
      </c>
      <c r="E12" s="12" t="str">
        <f>'🏠 Tenants &amp; Units'!E12</f>
        <v>0700000008</v>
      </c>
      <c r="F12" s="13">
        <f>'🏠 Tenants &amp; Units'!F12</f>
        <v>400000</v>
      </c>
      <c r="G12" s="14">
        <v>400000</v>
      </c>
      <c r="H12" s="14">
        <v>400000</v>
      </c>
      <c r="I12" s="14">
        <v>400000</v>
      </c>
      <c r="J12" s="14"/>
      <c r="K12" s="14"/>
      <c r="L12" s="14"/>
      <c r="M12" s="14"/>
      <c r="N12" s="14"/>
      <c r="O12" s="14"/>
      <c r="P12" s="14"/>
      <c r="Q12" s="14"/>
      <c r="R12" s="14"/>
      <c r="S12" s="15">
        <f t="shared" si="0"/>
        <v>1200000</v>
      </c>
      <c r="T12" s="16">
        <f t="shared" si="1"/>
        <v>4800000</v>
      </c>
      <c r="U12" s="15">
        <f t="shared" si="2"/>
        <v>3600000</v>
      </c>
    </row>
    <row r="13" spans="2:21" ht="19.5" customHeight="1" x14ac:dyDescent="0.35">
      <c r="B13" s="6">
        <v>9</v>
      </c>
      <c r="C13" s="12">
        <f>'🏠 Tenants &amp; Units'!C13</f>
        <v>0</v>
      </c>
      <c r="D13" s="12">
        <f>'🏠 Tenants &amp; Units'!D13</f>
        <v>0</v>
      </c>
      <c r="E13" s="12">
        <f>'🏠 Tenants &amp; Units'!E13</f>
        <v>0</v>
      </c>
      <c r="F13" s="13">
        <f>'🏠 Tenants &amp; Units'!F13</f>
        <v>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>
        <f t="shared" si="0"/>
        <v>0</v>
      </c>
      <c r="T13" s="16">
        <f t="shared" si="1"/>
        <v>0</v>
      </c>
      <c r="U13" s="15">
        <f t="shared" si="2"/>
        <v>0</v>
      </c>
    </row>
    <row r="14" spans="2:21" ht="19.5" customHeight="1" x14ac:dyDescent="0.35">
      <c r="B14" s="6">
        <v>10</v>
      </c>
      <c r="C14" s="12">
        <f>'🏠 Tenants &amp; Units'!C14</f>
        <v>0</v>
      </c>
      <c r="D14" s="12">
        <f>'🏠 Tenants &amp; Units'!D14</f>
        <v>0</v>
      </c>
      <c r="E14" s="12">
        <f>'🏠 Tenants &amp; Units'!E14</f>
        <v>0</v>
      </c>
      <c r="F14" s="13">
        <f>'🏠 Tenants &amp; Units'!F14</f>
        <v>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>
        <f t="shared" si="0"/>
        <v>0</v>
      </c>
      <c r="T14" s="16">
        <f t="shared" si="1"/>
        <v>0</v>
      </c>
      <c r="U14" s="15">
        <f t="shared" si="2"/>
        <v>0</v>
      </c>
    </row>
    <row r="15" spans="2:21" ht="19.5" customHeight="1" x14ac:dyDescent="0.35">
      <c r="B15" s="6">
        <v>11</v>
      </c>
      <c r="C15" s="12">
        <f>'🏠 Tenants &amp; Units'!C15</f>
        <v>0</v>
      </c>
      <c r="D15" s="12">
        <f>'🏠 Tenants &amp; Units'!D15</f>
        <v>0</v>
      </c>
      <c r="E15" s="12">
        <f>'🏠 Tenants &amp; Units'!E15</f>
        <v>0</v>
      </c>
      <c r="F15" s="13">
        <f>'🏠 Tenants &amp; Units'!F15</f>
        <v>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>
        <f t="shared" si="0"/>
        <v>0</v>
      </c>
      <c r="T15" s="16">
        <f t="shared" si="1"/>
        <v>0</v>
      </c>
      <c r="U15" s="15">
        <f t="shared" si="2"/>
        <v>0</v>
      </c>
    </row>
    <row r="16" spans="2:21" ht="19.5" customHeight="1" x14ac:dyDescent="0.35">
      <c r="B16" s="6">
        <v>12</v>
      </c>
      <c r="C16" s="12">
        <f>'🏠 Tenants &amp; Units'!C16</f>
        <v>0</v>
      </c>
      <c r="D16" s="12">
        <f>'🏠 Tenants &amp; Units'!D16</f>
        <v>0</v>
      </c>
      <c r="E16" s="12">
        <f>'🏠 Tenants &amp; Units'!E16</f>
        <v>0</v>
      </c>
      <c r="F16" s="13">
        <f>'🏠 Tenants &amp; Units'!F16</f>
        <v>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>
        <f t="shared" si="0"/>
        <v>0</v>
      </c>
      <c r="T16" s="16">
        <f t="shared" si="1"/>
        <v>0</v>
      </c>
      <c r="U16" s="15">
        <f t="shared" si="2"/>
        <v>0</v>
      </c>
    </row>
    <row r="17" spans="2:21" ht="19.5" customHeight="1" x14ac:dyDescent="0.35">
      <c r="B17" s="6">
        <v>13</v>
      </c>
      <c r="C17" s="12">
        <f>'🏠 Tenants &amp; Units'!C17</f>
        <v>0</v>
      </c>
      <c r="D17" s="12">
        <f>'🏠 Tenants &amp; Units'!D17</f>
        <v>0</v>
      </c>
      <c r="E17" s="12">
        <f>'🏠 Tenants &amp; Units'!E17</f>
        <v>0</v>
      </c>
      <c r="F17" s="13">
        <f>'🏠 Tenants &amp; Units'!F17</f>
        <v>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>
        <f t="shared" si="0"/>
        <v>0</v>
      </c>
      <c r="T17" s="16">
        <f t="shared" si="1"/>
        <v>0</v>
      </c>
      <c r="U17" s="15">
        <f t="shared" si="2"/>
        <v>0</v>
      </c>
    </row>
    <row r="18" spans="2:21" ht="19.5" customHeight="1" x14ac:dyDescent="0.35">
      <c r="B18" s="6">
        <v>14</v>
      </c>
      <c r="C18" s="12">
        <f>'🏠 Tenants &amp; Units'!C18</f>
        <v>0</v>
      </c>
      <c r="D18" s="12">
        <f>'🏠 Tenants &amp; Units'!D18</f>
        <v>0</v>
      </c>
      <c r="E18" s="12">
        <f>'🏠 Tenants &amp; Units'!E18</f>
        <v>0</v>
      </c>
      <c r="F18" s="13">
        <f>'🏠 Tenants &amp; Units'!F18</f>
        <v>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>
        <f t="shared" si="0"/>
        <v>0</v>
      </c>
      <c r="T18" s="16">
        <f t="shared" si="1"/>
        <v>0</v>
      </c>
      <c r="U18" s="15">
        <f t="shared" si="2"/>
        <v>0</v>
      </c>
    </row>
    <row r="19" spans="2:21" ht="19.5" customHeight="1" x14ac:dyDescent="0.35">
      <c r="B19" s="6">
        <v>15</v>
      </c>
      <c r="C19" s="12">
        <f>'🏠 Tenants &amp; Units'!C19</f>
        <v>0</v>
      </c>
      <c r="D19" s="12">
        <f>'🏠 Tenants &amp; Units'!D19</f>
        <v>0</v>
      </c>
      <c r="E19" s="12">
        <f>'🏠 Tenants &amp; Units'!E19</f>
        <v>0</v>
      </c>
      <c r="F19" s="13">
        <f>'🏠 Tenants &amp; Units'!F19</f>
        <v>0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>
        <f t="shared" si="0"/>
        <v>0</v>
      </c>
      <c r="T19" s="16">
        <f t="shared" si="1"/>
        <v>0</v>
      </c>
      <c r="U19" s="15">
        <f t="shared" si="2"/>
        <v>0</v>
      </c>
    </row>
    <row r="20" spans="2:21" ht="19.5" customHeight="1" x14ac:dyDescent="0.35">
      <c r="B20" s="6">
        <v>16</v>
      </c>
      <c r="C20" s="12">
        <f>'🏠 Tenants &amp; Units'!C20</f>
        <v>0</v>
      </c>
      <c r="D20" s="12">
        <f>'🏠 Tenants &amp; Units'!D20</f>
        <v>0</v>
      </c>
      <c r="E20" s="12">
        <f>'🏠 Tenants &amp; Units'!E20</f>
        <v>0</v>
      </c>
      <c r="F20" s="13">
        <f>'🏠 Tenants &amp; Units'!F20</f>
        <v>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>
        <f t="shared" si="0"/>
        <v>0</v>
      </c>
      <c r="T20" s="16">
        <f t="shared" si="1"/>
        <v>0</v>
      </c>
      <c r="U20" s="15">
        <f t="shared" si="2"/>
        <v>0</v>
      </c>
    </row>
    <row r="21" spans="2:21" ht="19.5" customHeight="1" x14ac:dyDescent="0.35">
      <c r="B21" s="6">
        <v>17</v>
      </c>
      <c r="C21" s="12">
        <f>'🏠 Tenants &amp; Units'!C21</f>
        <v>0</v>
      </c>
      <c r="D21" s="12">
        <f>'🏠 Tenants &amp; Units'!D21</f>
        <v>0</v>
      </c>
      <c r="E21" s="12">
        <f>'🏠 Tenants &amp; Units'!E21</f>
        <v>0</v>
      </c>
      <c r="F21" s="13">
        <f>'🏠 Tenants &amp; Units'!F21</f>
        <v>0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5">
        <f t="shared" si="0"/>
        <v>0</v>
      </c>
      <c r="T21" s="16">
        <f t="shared" si="1"/>
        <v>0</v>
      </c>
      <c r="U21" s="15">
        <f t="shared" si="2"/>
        <v>0</v>
      </c>
    </row>
    <row r="22" spans="2:21" ht="19.5" customHeight="1" x14ac:dyDescent="0.35">
      <c r="B22" s="6">
        <v>18</v>
      </c>
      <c r="C22" s="12">
        <f>'🏠 Tenants &amp; Units'!C22</f>
        <v>0</v>
      </c>
      <c r="D22" s="12">
        <f>'🏠 Tenants &amp; Units'!D22</f>
        <v>0</v>
      </c>
      <c r="E22" s="12">
        <f>'🏠 Tenants &amp; Units'!E22</f>
        <v>0</v>
      </c>
      <c r="F22" s="13">
        <f>'🏠 Tenants &amp; Units'!F22</f>
        <v>0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>
        <f t="shared" si="0"/>
        <v>0</v>
      </c>
      <c r="T22" s="16">
        <f t="shared" si="1"/>
        <v>0</v>
      </c>
      <c r="U22" s="15">
        <f t="shared" si="2"/>
        <v>0</v>
      </c>
    </row>
    <row r="23" spans="2:21" ht="19.5" customHeight="1" x14ac:dyDescent="0.35">
      <c r="B23" s="6">
        <v>19</v>
      </c>
      <c r="C23" s="12">
        <f>'🏠 Tenants &amp; Units'!C23</f>
        <v>0</v>
      </c>
      <c r="D23" s="12">
        <f>'🏠 Tenants &amp; Units'!D23</f>
        <v>0</v>
      </c>
      <c r="E23" s="12">
        <f>'🏠 Tenants &amp; Units'!E23</f>
        <v>0</v>
      </c>
      <c r="F23" s="13">
        <f>'🏠 Tenants &amp; Units'!F23</f>
        <v>0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5">
        <f t="shared" si="0"/>
        <v>0</v>
      </c>
      <c r="T23" s="16">
        <f t="shared" si="1"/>
        <v>0</v>
      </c>
      <c r="U23" s="15">
        <f t="shared" si="2"/>
        <v>0</v>
      </c>
    </row>
    <row r="24" spans="2:21" ht="19.5" customHeight="1" x14ac:dyDescent="0.35">
      <c r="B24" s="6">
        <v>20</v>
      </c>
      <c r="C24" s="12">
        <f>'🏠 Tenants &amp; Units'!C24</f>
        <v>0</v>
      </c>
      <c r="D24" s="12">
        <f>'🏠 Tenants &amp; Units'!D24</f>
        <v>0</v>
      </c>
      <c r="E24" s="12">
        <f>'🏠 Tenants &amp; Units'!E24</f>
        <v>0</v>
      </c>
      <c r="F24" s="13">
        <f>'🏠 Tenants &amp; Units'!F24</f>
        <v>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5">
        <f t="shared" si="0"/>
        <v>0</v>
      </c>
      <c r="T24" s="16">
        <f t="shared" si="1"/>
        <v>0</v>
      </c>
      <c r="U24" s="15">
        <f t="shared" si="2"/>
        <v>0</v>
      </c>
    </row>
    <row r="25" spans="2:21" ht="6" customHeight="1" x14ac:dyDescent="0.35"/>
    <row r="26" spans="2:21" ht="25.5" customHeight="1" x14ac:dyDescent="0.35">
      <c r="B26" s="53" t="s">
        <v>68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</row>
    <row r="27" spans="2:21" ht="21.75" customHeight="1" x14ac:dyDescent="0.35">
      <c r="B27" s="54" t="s">
        <v>69</v>
      </c>
      <c r="C27" s="54"/>
      <c r="D27" s="54"/>
      <c r="E27" s="54"/>
      <c r="F27" s="54"/>
      <c r="G27" s="17">
        <f>SUMIF('🏠 Tenants &amp; Units'!H5:H24,"Active",'🏠 Tenants &amp; Units'!F5:F24)</f>
        <v>1950000</v>
      </c>
      <c r="H27" s="17">
        <f>SUMIF('🏠 Tenants &amp; Units'!H5:H24,"Active",'🏠 Tenants &amp; Units'!F5:F24)</f>
        <v>1950000</v>
      </c>
      <c r="I27" s="17">
        <f>SUMIF('🏠 Tenants &amp; Units'!H5:H24,"Active",'🏠 Tenants &amp; Units'!F5:F24)</f>
        <v>1950000</v>
      </c>
      <c r="J27" s="17">
        <f>SUMIF('🏠 Tenants &amp; Units'!H5:H24,"Active",'🏠 Tenants &amp; Units'!F5:F24)</f>
        <v>1950000</v>
      </c>
      <c r="K27" s="17">
        <f>SUMIF('🏠 Tenants &amp; Units'!H5:H24,"Active",'🏠 Tenants &amp; Units'!F5:F24)</f>
        <v>1950000</v>
      </c>
      <c r="L27" s="17">
        <f>SUMIF('🏠 Tenants &amp; Units'!H5:H24,"Active",'🏠 Tenants &amp; Units'!F5:F24)</f>
        <v>1950000</v>
      </c>
      <c r="M27" s="17">
        <f>SUMIF('🏠 Tenants &amp; Units'!H5:H24,"Active",'🏠 Tenants &amp; Units'!F5:F24)</f>
        <v>1950000</v>
      </c>
      <c r="N27" s="17">
        <f>SUMIF('🏠 Tenants &amp; Units'!H5:H24,"Active",'🏠 Tenants &amp; Units'!F5:F24)</f>
        <v>1950000</v>
      </c>
      <c r="O27" s="17">
        <f>SUMIF('🏠 Tenants &amp; Units'!H5:H24,"Active",'🏠 Tenants &amp; Units'!F5:F24)</f>
        <v>1950000</v>
      </c>
      <c r="P27" s="17">
        <f>SUMIF('🏠 Tenants &amp; Units'!H5:H24,"Active",'🏠 Tenants &amp; Units'!F5:F24)</f>
        <v>1950000</v>
      </c>
      <c r="Q27" s="17">
        <f>SUMIF('🏠 Tenants &amp; Units'!H5:H24,"Active",'🏠 Tenants &amp; Units'!F5:F24)</f>
        <v>1950000</v>
      </c>
      <c r="R27" s="17">
        <f>SUMIF('🏠 Tenants &amp; Units'!H5:H24,"Active",'🏠 Tenants &amp; Units'!F5:F24)</f>
        <v>1950000</v>
      </c>
      <c r="S27" s="55">
        <f>SUMIF('🏠 Tenants &amp; Units'!H5:H24,"Active",'🏠 Tenants &amp; Units'!F5:F24)*12</f>
        <v>23400000</v>
      </c>
      <c r="T27" s="55"/>
      <c r="U27" s="55"/>
    </row>
    <row r="28" spans="2:21" ht="21.75" customHeight="1" x14ac:dyDescent="0.35">
      <c r="B28" s="49" t="s">
        <v>70</v>
      </c>
      <c r="C28" s="49"/>
      <c r="D28" s="49"/>
      <c r="E28" s="49"/>
      <c r="F28" s="49"/>
      <c r="G28" s="18">
        <f t="shared" ref="G28:S28" si="3">SUM(G5:G24)</f>
        <v>1950000</v>
      </c>
      <c r="H28" s="18">
        <f t="shared" si="3"/>
        <v>1950000</v>
      </c>
      <c r="I28" s="18">
        <f t="shared" si="3"/>
        <v>1950000</v>
      </c>
      <c r="J28" s="18">
        <f t="shared" si="3"/>
        <v>0</v>
      </c>
      <c r="K28" s="18">
        <f t="shared" si="3"/>
        <v>0</v>
      </c>
      <c r="L28" s="18">
        <f t="shared" si="3"/>
        <v>0</v>
      </c>
      <c r="M28" s="18">
        <f t="shared" si="3"/>
        <v>0</v>
      </c>
      <c r="N28" s="18">
        <f t="shared" si="3"/>
        <v>0</v>
      </c>
      <c r="O28" s="18">
        <f t="shared" si="3"/>
        <v>0</v>
      </c>
      <c r="P28" s="18">
        <f t="shared" si="3"/>
        <v>0</v>
      </c>
      <c r="Q28" s="18">
        <f t="shared" si="3"/>
        <v>0</v>
      </c>
      <c r="R28" s="18">
        <f t="shared" si="3"/>
        <v>0</v>
      </c>
      <c r="S28" s="50">
        <f t="shared" si="3"/>
        <v>5850000</v>
      </c>
      <c r="T28" s="50"/>
      <c r="U28" s="50"/>
    </row>
    <row r="29" spans="2:21" ht="21.75" customHeight="1" x14ac:dyDescent="0.35">
      <c r="B29" s="51" t="s">
        <v>71</v>
      </c>
      <c r="C29" s="51"/>
      <c r="D29" s="51"/>
      <c r="E29" s="51"/>
      <c r="F29" s="51"/>
      <c r="G29" s="19">
        <f t="shared" ref="G29:S29" si="4">G27-G28</f>
        <v>0</v>
      </c>
      <c r="H29" s="19">
        <f t="shared" si="4"/>
        <v>0</v>
      </c>
      <c r="I29" s="19">
        <f t="shared" si="4"/>
        <v>0</v>
      </c>
      <c r="J29" s="19">
        <f t="shared" si="4"/>
        <v>1950000</v>
      </c>
      <c r="K29" s="19">
        <f t="shared" si="4"/>
        <v>1950000</v>
      </c>
      <c r="L29" s="19">
        <f t="shared" si="4"/>
        <v>1950000</v>
      </c>
      <c r="M29" s="19">
        <f t="shared" si="4"/>
        <v>1950000</v>
      </c>
      <c r="N29" s="19">
        <f t="shared" si="4"/>
        <v>1950000</v>
      </c>
      <c r="O29" s="19">
        <f t="shared" si="4"/>
        <v>1950000</v>
      </c>
      <c r="P29" s="19">
        <f t="shared" si="4"/>
        <v>1950000</v>
      </c>
      <c r="Q29" s="19">
        <f t="shared" si="4"/>
        <v>1950000</v>
      </c>
      <c r="R29" s="19">
        <f t="shared" si="4"/>
        <v>1950000</v>
      </c>
      <c r="S29" s="52">
        <f t="shared" si="4"/>
        <v>17550000</v>
      </c>
      <c r="T29" s="52"/>
      <c r="U29" s="52"/>
    </row>
  </sheetData>
  <mergeCells count="9">
    <mergeCell ref="B28:F28"/>
    <mergeCell ref="S28:U28"/>
    <mergeCell ref="B29:F29"/>
    <mergeCell ref="S29:U29"/>
    <mergeCell ref="B2:U2"/>
    <mergeCell ref="B3:U3"/>
    <mergeCell ref="B26:U26"/>
    <mergeCell ref="B27:F27"/>
    <mergeCell ref="S27:U27"/>
  </mergeCells>
  <conditionalFormatting sqref="G5:G24">
    <cfRule type="cellIs" dxfId="12" priority="2" operator="greaterThan">
      <formula>0</formula>
    </cfRule>
  </conditionalFormatting>
  <conditionalFormatting sqref="H5:H24">
    <cfRule type="cellIs" dxfId="11" priority="3" operator="greaterThan">
      <formula>0</formula>
    </cfRule>
  </conditionalFormatting>
  <conditionalFormatting sqref="I5:I24">
    <cfRule type="cellIs" dxfId="10" priority="4" operator="greaterThan">
      <formula>0</formula>
    </cfRule>
  </conditionalFormatting>
  <conditionalFormatting sqref="J5:J24">
    <cfRule type="cellIs" dxfId="9" priority="5" operator="greaterThan">
      <formula>0</formula>
    </cfRule>
  </conditionalFormatting>
  <conditionalFormatting sqref="K5:K24">
    <cfRule type="cellIs" dxfId="8" priority="6" operator="greaterThan">
      <formula>0</formula>
    </cfRule>
  </conditionalFormatting>
  <conditionalFormatting sqref="L5:L24">
    <cfRule type="cellIs" dxfId="7" priority="7" operator="greaterThan">
      <formula>0</formula>
    </cfRule>
  </conditionalFormatting>
  <conditionalFormatting sqref="M5:M24">
    <cfRule type="cellIs" dxfId="6" priority="8" operator="greaterThan">
      <formula>0</formula>
    </cfRule>
  </conditionalFormatting>
  <conditionalFormatting sqref="N5:N24">
    <cfRule type="cellIs" dxfId="5" priority="9" operator="greaterThan">
      <formula>0</formula>
    </cfRule>
  </conditionalFormatting>
  <conditionalFormatting sqref="O5:O24">
    <cfRule type="cellIs" dxfId="4" priority="10" operator="greaterThan">
      <formula>0</formula>
    </cfRule>
  </conditionalFormatting>
  <conditionalFormatting sqref="P5:P24">
    <cfRule type="cellIs" dxfId="3" priority="11" operator="greaterThan">
      <formula>0</formula>
    </cfRule>
  </conditionalFormatting>
  <conditionalFormatting sqref="Q5:Q24">
    <cfRule type="cellIs" dxfId="2" priority="12" operator="greaterThan">
      <formula>0</formula>
    </cfRule>
  </conditionalFormatting>
  <conditionalFormatting sqref="R5:R24">
    <cfRule type="cellIs" dxfId="1" priority="13" operator="greater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5100"/>
  </sheetPr>
  <dimension ref="B2:N109"/>
  <sheetViews>
    <sheetView showGridLines="0" zoomScaleNormal="100" workbookViewId="0">
      <pane xSplit="2" ySplit="4" topLeftCell="C104" activePane="bottomRight" state="frozen"/>
      <selection pane="topRight" activeCell="C1" sqref="C1"/>
      <selection pane="bottomLeft" activeCell="A5" sqref="A5"/>
      <selection pane="bottomRight" activeCell="F112" sqref="F112"/>
    </sheetView>
  </sheetViews>
  <sheetFormatPr defaultColWidth="8.6328125" defaultRowHeight="14.5" x14ac:dyDescent="0.35"/>
  <cols>
    <col min="1" max="1" width="2" customWidth="1"/>
    <col min="2" max="4" width="12" customWidth="1"/>
    <col min="5" max="5" width="27.1796875" customWidth="1"/>
    <col min="6" max="6" width="32.81640625" customWidth="1"/>
    <col min="7" max="7" width="21.90625" customWidth="1"/>
    <col min="8" max="13" width="12" customWidth="1"/>
    <col min="14" max="14" width="16" customWidth="1"/>
  </cols>
  <sheetData>
    <row r="2" spans="2:8" ht="42" customHeight="1" x14ac:dyDescent="0.35">
      <c r="B2" s="45" t="s">
        <v>72</v>
      </c>
      <c r="C2" s="45"/>
      <c r="D2" s="45"/>
      <c r="E2" s="45"/>
      <c r="F2" s="45"/>
      <c r="G2" s="45"/>
      <c r="H2" s="45"/>
    </row>
    <row r="3" spans="2:8" ht="19.5" customHeight="1" x14ac:dyDescent="0.35">
      <c r="B3" s="46" t="s">
        <v>73</v>
      </c>
      <c r="C3" s="46"/>
      <c r="D3" s="46"/>
      <c r="E3" s="46"/>
      <c r="F3" s="46"/>
      <c r="G3" s="46"/>
      <c r="H3" s="46"/>
    </row>
    <row r="4" spans="2:8" ht="27.75" customHeight="1" x14ac:dyDescent="0.35">
      <c r="B4" s="20" t="s">
        <v>25</v>
      </c>
      <c r="C4" s="20" t="s">
        <v>74</v>
      </c>
      <c r="D4" s="20" t="s">
        <v>75</v>
      </c>
      <c r="E4" s="20" t="s">
        <v>76</v>
      </c>
      <c r="F4" s="20" t="s">
        <v>77</v>
      </c>
      <c r="G4" s="20" t="s">
        <v>78</v>
      </c>
      <c r="H4" s="20" t="s">
        <v>32</v>
      </c>
    </row>
    <row r="5" spans="2:8" ht="19.5" customHeight="1" x14ac:dyDescent="0.35">
      <c r="B5" s="6">
        <v>1</v>
      </c>
      <c r="C5" s="9" t="s">
        <v>53</v>
      </c>
      <c r="D5" s="9" t="s">
        <v>33</v>
      </c>
      <c r="E5" s="7" t="s">
        <v>79</v>
      </c>
      <c r="F5" s="7" t="s">
        <v>125</v>
      </c>
      <c r="G5" s="8">
        <v>150000</v>
      </c>
      <c r="H5" s="7"/>
    </row>
    <row r="6" spans="2:8" ht="19.5" customHeight="1" x14ac:dyDescent="0.35">
      <c r="B6" s="6">
        <v>2</v>
      </c>
      <c r="C6" s="9" t="s">
        <v>53</v>
      </c>
      <c r="D6" s="9" t="s">
        <v>80</v>
      </c>
      <c r="E6" s="7" t="s">
        <v>81</v>
      </c>
      <c r="F6" s="7" t="s">
        <v>124</v>
      </c>
      <c r="G6" s="8">
        <v>45000</v>
      </c>
      <c r="H6" s="7"/>
    </row>
    <row r="7" spans="2:8" ht="19.5" customHeight="1" x14ac:dyDescent="0.35">
      <c r="B7" s="6">
        <v>3</v>
      </c>
      <c r="C7" s="9" t="s">
        <v>54</v>
      </c>
      <c r="D7" s="9" t="s">
        <v>82</v>
      </c>
      <c r="E7" s="7" t="s">
        <v>79</v>
      </c>
      <c r="F7" s="7" t="s">
        <v>125</v>
      </c>
      <c r="G7" s="8">
        <v>150000</v>
      </c>
      <c r="H7" s="7"/>
    </row>
    <row r="8" spans="2:8" ht="19.5" customHeight="1" x14ac:dyDescent="0.35">
      <c r="B8" s="6">
        <v>4</v>
      </c>
      <c r="C8" s="9" t="s">
        <v>54</v>
      </c>
      <c r="D8" s="9" t="s">
        <v>83</v>
      </c>
      <c r="E8" s="7" t="s">
        <v>84</v>
      </c>
      <c r="F8" s="7" t="s">
        <v>85</v>
      </c>
      <c r="G8" s="8">
        <v>150000</v>
      </c>
      <c r="H8" s="7"/>
    </row>
    <row r="9" spans="2:8" ht="19.5" customHeight="1" x14ac:dyDescent="0.35">
      <c r="B9" s="6">
        <v>5</v>
      </c>
      <c r="C9" s="9" t="s">
        <v>55</v>
      </c>
      <c r="D9" s="9" t="s">
        <v>86</v>
      </c>
      <c r="E9" s="7" t="s">
        <v>79</v>
      </c>
      <c r="F9" s="7" t="s">
        <v>125</v>
      </c>
      <c r="G9" s="8">
        <v>150000</v>
      </c>
      <c r="H9" s="7"/>
    </row>
    <row r="10" spans="2:8" ht="19.5" customHeight="1" x14ac:dyDescent="0.35">
      <c r="B10" s="6">
        <v>6</v>
      </c>
      <c r="C10" s="9" t="s">
        <v>55</v>
      </c>
      <c r="D10" s="9" t="s">
        <v>87</v>
      </c>
      <c r="E10" s="7" t="s">
        <v>81</v>
      </c>
      <c r="F10" s="7" t="s">
        <v>126</v>
      </c>
      <c r="G10" s="8">
        <v>80000</v>
      </c>
      <c r="H10" s="7"/>
    </row>
    <row r="11" spans="2:8" ht="19.5" customHeight="1" x14ac:dyDescent="0.35">
      <c r="B11" s="6">
        <v>7</v>
      </c>
      <c r="C11" s="10"/>
      <c r="D11" s="10"/>
      <c r="E11" s="10"/>
      <c r="F11" s="10"/>
      <c r="G11" s="8"/>
      <c r="H11" s="10"/>
    </row>
    <row r="12" spans="2:8" ht="19.5" customHeight="1" x14ac:dyDescent="0.35">
      <c r="B12" s="6">
        <v>8</v>
      </c>
      <c r="C12" s="10"/>
      <c r="D12" s="10"/>
      <c r="E12" s="10"/>
      <c r="F12" s="10"/>
      <c r="G12" s="8"/>
      <c r="H12" s="10"/>
    </row>
    <row r="13" spans="2:8" ht="19.5" customHeight="1" x14ac:dyDescent="0.35">
      <c r="B13" s="6">
        <v>9</v>
      </c>
      <c r="C13" s="10"/>
      <c r="D13" s="10"/>
      <c r="E13" s="10"/>
      <c r="F13" s="10"/>
      <c r="G13" s="8"/>
      <c r="H13" s="10"/>
    </row>
    <row r="14" spans="2:8" ht="19.5" customHeight="1" x14ac:dyDescent="0.35">
      <c r="B14" s="6">
        <v>10</v>
      </c>
      <c r="C14" s="10"/>
      <c r="D14" s="10"/>
      <c r="E14" s="10"/>
      <c r="F14" s="10"/>
      <c r="G14" s="8"/>
      <c r="H14" s="10"/>
    </row>
    <row r="15" spans="2:8" ht="19.5" customHeight="1" x14ac:dyDescent="0.35">
      <c r="B15" s="6">
        <v>11</v>
      </c>
      <c r="C15" s="10"/>
      <c r="D15" s="10"/>
      <c r="E15" s="10"/>
      <c r="F15" s="10"/>
      <c r="G15" s="8"/>
      <c r="H15" s="10"/>
    </row>
    <row r="16" spans="2:8" ht="19.5" customHeight="1" x14ac:dyDescent="0.35">
      <c r="B16" s="6">
        <v>12</v>
      </c>
      <c r="C16" s="10"/>
      <c r="D16" s="10"/>
      <c r="E16" s="10"/>
      <c r="F16" s="10"/>
      <c r="G16" s="8"/>
      <c r="H16" s="10"/>
    </row>
    <row r="17" spans="2:8" ht="19.5" customHeight="1" x14ac:dyDescent="0.35">
      <c r="B17" s="6">
        <v>13</v>
      </c>
      <c r="C17" s="10"/>
      <c r="D17" s="10"/>
      <c r="E17" s="10"/>
      <c r="F17" s="10"/>
      <c r="G17" s="8"/>
      <c r="H17" s="10"/>
    </row>
    <row r="18" spans="2:8" ht="19.5" customHeight="1" x14ac:dyDescent="0.35">
      <c r="B18" s="6">
        <v>14</v>
      </c>
      <c r="C18" s="10"/>
      <c r="D18" s="10"/>
      <c r="E18" s="10"/>
      <c r="F18" s="10"/>
      <c r="G18" s="8"/>
      <c r="H18" s="10"/>
    </row>
    <row r="19" spans="2:8" ht="19.5" customHeight="1" x14ac:dyDescent="0.35">
      <c r="B19" s="6">
        <v>15</v>
      </c>
      <c r="C19" s="10"/>
      <c r="D19" s="10"/>
      <c r="E19" s="10"/>
      <c r="F19" s="10"/>
      <c r="G19" s="8"/>
      <c r="H19" s="10"/>
    </row>
    <row r="20" spans="2:8" ht="19.5" customHeight="1" x14ac:dyDescent="0.35">
      <c r="B20" s="6">
        <v>16</v>
      </c>
      <c r="C20" s="10"/>
      <c r="D20" s="10"/>
      <c r="E20" s="10"/>
      <c r="F20" s="10"/>
      <c r="G20" s="8"/>
      <c r="H20" s="10"/>
    </row>
    <row r="21" spans="2:8" ht="19.5" customHeight="1" x14ac:dyDescent="0.35">
      <c r="B21" s="6">
        <v>17</v>
      </c>
      <c r="C21" s="10"/>
      <c r="D21" s="10"/>
      <c r="E21" s="10"/>
      <c r="F21" s="10"/>
      <c r="G21" s="8"/>
      <c r="H21" s="10"/>
    </row>
    <row r="22" spans="2:8" ht="19.5" customHeight="1" x14ac:dyDescent="0.35">
      <c r="B22" s="6">
        <v>18</v>
      </c>
      <c r="C22" s="10"/>
      <c r="D22" s="10"/>
      <c r="E22" s="10"/>
      <c r="F22" s="10"/>
      <c r="G22" s="8"/>
      <c r="H22" s="10"/>
    </row>
    <row r="23" spans="2:8" ht="19.5" customHeight="1" x14ac:dyDescent="0.35">
      <c r="B23" s="6">
        <v>19</v>
      </c>
      <c r="C23" s="10"/>
      <c r="D23" s="10"/>
      <c r="E23" s="10"/>
      <c r="F23" s="10"/>
      <c r="G23" s="8"/>
      <c r="H23" s="10"/>
    </row>
    <row r="24" spans="2:8" ht="19.5" customHeight="1" x14ac:dyDescent="0.35">
      <c r="B24" s="6">
        <v>20</v>
      </c>
      <c r="C24" s="10"/>
      <c r="D24" s="10"/>
      <c r="E24" s="10"/>
      <c r="F24" s="10"/>
      <c r="G24" s="8"/>
      <c r="H24" s="10"/>
    </row>
    <row r="25" spans="2:8" ht="19.5" customHeight="1" x14ac:dyDescent="0.35">
      <c r="B25" s="6">
        <v>21</v>
      </c>
      <c r="C25" s="10"/>
      <c r="D25" s="10"/>
      <c r="E25" s="10"/>
      <c r="F25" s="10"/>
      <c r="G25" s="8"/>
      <c r="H25" s="10"/>
    </row>
    <row r="26" spans="2:8" ht="19.5" customHeight="1" x14ac:dyDescent="0.35">
      <c r="B26" s="6">
        <v>22</v>
      </c>
      <c r="C26" s="10"/>
      <c r="D26" s="10"/>
      <c r="E26" s="10"/>
      <c r="F26" s="10"/>
      <c r="G26" s="8"/>
      <c r="H26" s="10"/>
    </row>
    <row r="27" spans="2:8" ht="19.5" customHeight="1" x14ac:dyDescent="0.35">
      <c r="B27" s="6">
        <v>23</v>
      </c>
      <c r="C27" s="10"/>
      <c r="D27" s="10"/>
      <c r="E27" s="10"/>
      <c r="F27" s="10"/>
      <c r="G27" s="8"/>
      <c r="H27" s="10"/>
    </row>
    <row r="28" spans="2:8" ht="19.5" customHeight="1" x14ac:dyDescent="0.35">
      <c r="B28" s="6">
        <v>24</v>
      </c>
      <c r="C28" s="10"/>
      <c r="D28" s="10"/>
      <c r="E28" s="10"/>
      <c r="F28" s="10"/>
      <c r="G28" s="8"/>
      <c r="H28" s="10"/>
    </row>
    <row r="29" spans="2:8" ht="19.5" customHeight="1" x14ac:dyDescent="0.35">
      <c r="B29" s="6">
        <v>25</v>
      </c>
      <c r="C29" s="10"/>
      <c r="D29" s="10"/>
      <c r="E29" s="10"/>
      <c r="F29" s="10"/>
      <c r="G29" s="8"/>
      <c r="H29" s="10"/>
    </row>
    <row r="30" spans="2:8" ht="19.5" customHeight="1" x14ac:dyDescent="0.35">
      <c r="B30" s="6">
        <v>26</v>
      </c>
      <c r="C30" s="10"/>
      <c r="D30" s="10"/>
      <c r="E30" s="10"/>
      <c r="F30" s="10"/>
      <c r="G30" s="8"/>
      <c r="H30" s="10"/>
    </row>
    <row r="31" spans="2:8" ht="19.5" customHeight="1" x14ac:dyDescent="0.35">
      <c r="B31" s="6">
        <v>27</v>
      </c>
      <c r="C31" s="10"/>
      <c r="D31" s="10"/>
      <c r="E31" s="10"/>
      <c r="F31" s="10"/>
      <c r="G31" s="8"/>
      <c r="H31" s="10"/>
    </row>
    <row r="32" spans="2:8" ht="19.5" customHeight="1" x14ac:dyDescent="0.35">
      <c r="B32" s="6">
        <v>28</v>
      </c>
      <c r="C32" s="10"/>
      <c r="D32" s="10"/>
      <c r="E32" s="10"/>
      <c r="F32" s="10"/>
      <c r="G32" s="8"/>
      <c r="H32" s="10"/>
    </row>
    <row r="33" spans="2:8" ht="19.5" customHeight="1" x14ac:dyDescent="0.35">
      <c r="B33" s="6">
        <v>29</v>
      </c>
      <c r="C33" s="10"/>
      <c r="D33" s="10"/>
      <c r="E33" s="10"/>
      <c r="F33" s="10"/>
      <c r="G33" s="8"/>
      <c r="H33" s="10"/>
    </row>
    <row r="34" spans="2:8" ht="19.5" customHeight="1" x14ac:dyDescent="0.35">
      <c r="B34" s="6">
        <v>30</v>
      </c>
      <c r="C34" s="10"/>
      <c r="D34" s="10"/>
      <c r="E34" s="10"/>
      <c r="F34" s="10"/>
      <c r="G34" s="8"/>
      <c r="H34" s="10"/>
    </row>
    <row r="35" spans="2:8" ht="19.5" customHeight="1" x14ac:dyDescent="0.35">
      <c r="B35" s="6">
        <v>31</v>
      </c>
      <c r="C35" s="10"/>
      <c r="D35" s="10"/>
      <c r="E35" s="10"/>
      <c r="F35" s="10"/>
      <c r="G35" s="8"/>
      <c r="H35" s="10"/>
    </row>
    <row r="36" spans="2:8" ht="19.5" customHeight="1" x14ac:dyDescent="0.35">
      <c r="B36" s="6">
        <v>32</v>
      </c>
      <c r="C36" s="10"/>
      <c r="D36" s="10"/>
      <c r="E36" s="10"/>
      <c r="F36" s="10"/>
      <c r="G36" s="8"/>
      <c r="H36" s="10"/>
    </row>
    <row r="37" spans="2:8" ht="19.5" customHeight="1" x14ac:dyDescent="0.35">
      <c r="B37" s="6">
        <v>33</v>
      </c>
      <c r="C37" s="10"/>
      <c r="D37" s="10"/>
      <c r="E37" s="10"/>
      <c r="F37" s="10"/>
      <c r="G37" s="8"/>
      <c r="H37" s="10"/>
    </row>
    <row r="38" spans="2:8" ht="19.5" customHeight="1" x14ac:dyDescent="0.35">
      <c r="B38" s="6">
        <v>34</v>
      </c>
      <c r="C38" s="10"/>
      <c r="D38" s="10"/>
      <c r="E38" s="10"/>
      <c r="F38" s="10"/>
      <c r="G38" s="8"/>
      <c r="H38" s="10"/>
    </row>
    <row r="39" spans="2:8" ht="19.5" customHeight="1" x14ac:dyDescent="0.35">
      <c r="B39" s="6">
        <v>35</v>
      </c>
      <c r="C39" s="10"/>
      <c r="D39" s="10"/>
      <c r="E39" s="10"/>
      <c r="F39" s="10"/>
      <c r="G39" s="8"/>
      <c r="H39" s="10"/>
    </row>
    <row r="40" spans="2:8" ht="19.5" customHeight="1" x14ac:dyDescent="0.35">
      <c r="B40" s="6">
        <v>36</v>
      </c>
      <c r="C40" s="10"/>
      <c r="D40" s="10"/>
      <c r="E40" s="10"/>
      <c r="F40" s="10"/>
      <c r="G40" s="8"/>
      <c r="H40" s="10"/>
    </row>
    <row r="41" spans="2:8" ht="19.5" customHeight="1" x14ac:dyDescent="0.35">
      <c r="B41" s="6">
        <v>37</v>
      </c>
      <c r="C41" s="10"/>
      <c r="D41" s="10"/>
      <c r="E41" s="10"/>
      <c r="F41" s="10"/>
      <c r="G41" s="8"/>
      <c r="H41" s="10"/>
    </row>
    <row r="42" spans="2:8" ht="19.5" customHeight="1" x14ac:dyDescent="0.35">
      <c r="B42" s="6">
        <v>38</v>
      </c>
      <c r="C42" s="10"/>
      <c r="D42" s="10"/>
      <c r="E42" s="10"/>
      <c r="F42" s="10"/>
      <c r="G42" s="8"/>
      <c r="H42" s="10"/>
    </row>
    <row r="43" spans="2:8" ht="19.5" customHeight="1" x14ac:dyDescent="0.35">
      <c r="B43" s="6">
        <v>39</v>
      </c>
      <c r="C43" s="10"/>
      <c r="D43" s="10"/>
      <c r="E43" s="10"/>
      <c r="F43" s="10"/>
      <c r="G43" s="8"/>
      <c r="H43" s="10"/>
    </row>
    <row r="44" spans="2:8" ht="19.5" customHeight="1" x14ac:dyDescent="0.35">
      <c r="B44" s="6">
        <v>40</v>
      </c>
      <c r="C44" s="10"/>
      <c r="D44" s="10"/>
      <c r="E44" s="10"/>
      <c r="F44" s="10"/>
      <c r="G44" s="8"/>
      <c r="H44" s="10"/>
    </row>
    <row r="45" spans="2:8" ht="19.5" customHeight="1" x14ac:dyDescent="0.35">
      <c r="B45" s="6">
        <v>41</v>
      </c>
      <c r="C45" s="10"/>
      <c r="D45" s="10"/>
      <c r="E45" s="10"/>
      <c r="F45" s="10"/>
      <c r="G45" s="8"/>
      <c r="H45" s="10"/>
    </row>
    <row r="46" spans="2:8" ht="19.5" customHeight="1" x14ac:dyDescent="0.35">
      <c r="B46" s="6">
        <v>42</v>
      </c>
      <c r="C46" s="10"/>
      <c r="D46" s="10"/>
      <c r="E46" s="10"/>
      <c r="F46" s="10"/>
      <c r="G46" s="8"/>
      <c r="H46" s="10"/>
    </row>
    <row r="47" spans="2:8" ht="19.5" customHeight="1" x14ac:dyDescent="0.35">
      <c r="B47" s="6">
        <v>43</v>
      </c>
      <c r="C47" s="10"/>
      <c r="D47" s="10"/>
      <c r="E47" s="10"/>
      <c r="F47" s="10"/>
      <c r="G47" s="8"/>
      <c r="H47" s="10"/>
    </row>
    <row r="48" spans="2:8" ht="19.5" customHeight="1" x14ac:dyDescent="0.35">
      <c r="B48" s="6">
        <v>44</v>
      </c>
      <c r="C48" s="10"/>
      <c r="D48" s="10"/>
      <c r="E48" s="10"/>
      <c r="F48" s="10"/>
      <c r="G48" s="8"/>
      <c r="H48" s="10"/>
    </row>
    <row r="49" spans="2:8" ht="19.5" customHeight="1" x14ac:dyDescent="0.35">
      <c r="B49" s="6">
        <v>45</v>
      </c>
      <c r="C49" s="10"/>
      <c r="D49" s="10"/>
      <c r="E49" s="10"/>
      <c r="F49" s="10"/>
      <c r="G49" s="8"/>
      <c r="H49" s="10"/>
    </row>
    <row r="50" spans="2:8" ht="19.5" customHeight="1" x14ac:dyDescent="0.35">
      <c r="B50" s="6">
        <v>46</v>
      </c>
      <c r="C50" s="10"/>
      <c r="D50" s="10"/>
      <c r="E50" s="10"/>
      <c r="F50" s="10"/>
      <c r="G50" s="8"/>
      <c r="H50" s="10"/>
    </row>
    <row r="51" spans="2:8" ht="19.5" customHeight="1" x14ac:dyDescent="0.35">
      <c r="B51" s="6">
        <v>47</v>
      </c>
      <c r="C51" s="10"/>
      <c r="D51" s="10"/>
      <c r="E51" s="10"/>
      <c r="F51" s="10"/>
      <c r="G51" s="8"/>
      <c r="H51" s="10"/>
    </row>
    <row r="52" spans="2:8" ht="19.5" customHeight="1" x14ac:dyDescent="0.35">
      <c r="B52" s="6">
        <v>48</v>
      </c>
      <c r="C52" s="10"/>
      <c r="D52" s="10"/>
      <c r="E52" s="10"/>
      <c r="F52" s="10"/>
      <c r="G52" s="8"/>
      <c r="H52" s="10"/>
    </row>
    <row r="53" spans="2:8" ht="19.5" customHeight="1" x14ac:dyDescent="0.35">
      <c r="B53" s="6">
        <v>49</v>
      </c>
      <c r="C53" s="10"/>
      <c r="D53" s="10"/>
      <c r="E53" s="10"/>
      <c r="F53" s="10"/>
      <c r="G53" s="8"/>
      <c r="H53" s="10"/>
    </row>
    <row r="54" spans="2:8" ht="19.5" customHeight="1" x14ac:dyDescent="0.35">
      <c r="B54" s="6">
        <v>50</v>
      </c>
      <c r="C54" s="10"/>
      <c r="D54" s="10"/>
      <c r="E54" s="10"/>
      <c r="F54" s="10"/>
      <c r="G54" s="8"/>
      <c r="H54" s="10"/>
    </row>
    <row r="55" spans="2:8" ht="19.5" customHeight="1" x14ac:dyDescent="0.35">
      <c r="B55" s="6">
        <v>51</v>
      </c>
      <c r="C55" s="10"/>
      <c r="D55" s="10"/>
      <c r="E55" s="10"/>
      <c r="F55" s="10"/>
      <c r="G55" s="8"/>
      <c r="H55" s="10"/>
    </row>
    <row r="56" spans="2:8" ht="19.5" customHeight="1" x14ac:dyDescent="0.35">
      <c r="B56" s="6">
        <v>52</v>
      </c>
      <c r="C56" s="10"/>
      <c r="D56" s="10"/>
      <c r="E56" s="10"/>
      <c r="F56" s="10"/>
      <c r="G56" s="8"/>
      <c r="H56" s="10"/>
    </row>
    <row r="57" spans="2:8" ht="19.5" customHeight="1" x14ac:dyDescent="0.35">
      <c r="B57" s="6">
        <v>53</v>
      </c>
      <c r="C57" s="10"/>
      <c r="D57" s="10"/>
      <c r="E57" s="10"/>
      <c r="F57" s="10"/>
      <c r="G57" s="8"/>
      <c r="H57" s="10"/>
    </row>
    <row r="58" spans="2:8" ht="19.5" customHeight="1" x14ac:dyDescent="0.35">
      <c r="B58" s="6">
        <v>54</v>
      </c>
      <c r="C58" s="10"/>
      <c r="D58" s="10"/>
      <c r="E58" s="10"/>
      <c r="F58" s="10"/>
      <c r="G58" s="8"/>
      <c r="H58" s="10"/>
    </row>
    <row r="59" spans="2:8" ht="19.5" customHeight="1" x14ac:dyDescent="0.35">
      <c r="B59" s="6">
        <v>55</v>
      </c>
      <c r="C59" s="10"/>
      <c r="D59" s="10"/>
      <c r="E59" s="10"/>
      <c r="F59" s="10"/>
      <c r="G59" s="8"/>
      <c r="H59" s="10"/>
    </row>
    <row r="60" spans="2:8" ht="19.5" customHeight="1" x14ac:dyDescent="0.35">
      <c r="B60" s="6">
        <v>56</v>
      </c>
      <c r="C60" s="10"/>
      <c r="D60" s="10"/>
      <c r="E60" s="10"/>
      <c r="F60" s="10"/>
      <c r="G60" s="8"/>
      <c r="H60" s="10"/>
    </row>
    <row r="61" spans="2:8" ht="19.5" customHeight="1" x14ac:dyDescent="0.35">
      <c r="B61" s="6">
        <v>57</v>
      </c>
      <c r="C61" s="10"/>
      <c r="D61" s="10"/>
      <c r="E61" s="10"/>
      <c r="F61" s="10"/>
      <c r="G61" s="8"/>
      <c r="H61" s="10"/>
    </row>
    <row r="62" spans="2:8" ht="19.5" customHeight="1" x14ac:dyDescent="0.35">
      <c r="B62" s="6">
        <v>58</v>
      </c>
      <c r="C62" s="10"/>
      <c r="D62" s="10"/>
      <c r="E62" s="10"/>
      <c r="F62" s="10"/>
      <c r="G62" s="8"/>
      <c r="H62" s="10"/>
    </row>
    <row r="63" spans="2:8" ht="19.5" customHeight="1" x14ac:dyDescent="0.35">
      <c r="B63" s="6">
        <v>59</v>
      </c>
      <c r="C63" s="10"/>
      <c r="D63" s="10"/>
      <c r="E63" s="10"/>
      <c r="F63" s="10"/>
      <c r="G63" s="8"/>
      <c r="H63" s="10"/>
    </row>
    <row r="64" spans="2:8" ht="19.5" customHeight="1" x14ac:dyDescent="0.35">
      <c r="B64" s="6">
        <v>60</v>
      </c>
      <c r="C64" s="10"/>
      <c r="D64" s="10"/>
      <c r="E64" s="10"/>
      <c r="F64" s="10"/>
      <c r="G64" s="8"/>
      <c r="H64" s="10"/>
    </row>
    <row r="65" spans="2:8" ht="19.5" customHeight="1" x14ac:dyDescent="0.35">
      <c r="B65" s="6">
        <v>61</v>
      </c>
      <c r="C65" s="10"/>
      <c r="D65" s="10"/>
      <c r="E65" s="10"/>
      <c r="F65" s="10"/>
      <c r="G65" s="8"/>
      <c r="H65" s="10"/>
    </row>
    <row r="66" spans="2:8" ht="19.5" customHeight="1" x14ac:dyDescent="0.35">
      <c r="B66" s="6">
        <v>62</v>
      </c>
      <c r="C66" s="10"/>
      <c r="D66" s="10"/>
      <c r="E66" s="10"/>
      <c r="F66" s="10"/>
      <c r="G66" s="8"/>
      <c r="H66" s="10"/>
    </row>
    <row r="67" spans="2:8" ht="19.5" customHeight="1" x14ac:dyDescent="0.35">
      <c r="B67" s="6">
        <v>63</v>
      </c>
      <c r="C67" s="10"/>
      <c r="D67" s="10"/>
      <c r="E67" s="10"/>
      <c r="F67" s="10"/>
      <c r="G67" s="8"/>
      <c r="H67" s="10"/>
    </row>
    <row r="68" spans="2:8" ht="19.5" customHeight="1" x14ac:dyDescent="0.35">
      <c r="B68" s="6">
        <v>64</v>
      </c>
      <c r="C68" s="10"/>
      <c r="D68" s="10"/>
      <c r="E68" s="10"/>
      <c r="F68" s="10"/>
      <c r="G68" s="8"/>
      <c r="H68" s="10"/>
    </row>
    <row r="69" spans="2:8" ht="19.5" customHeight="1" x14ac:dyDescent="0.35">
      <c r="B69" s="6">
        <v>65</v>
      </c>
      <c r="C69" s="10"/>
      <c r="D69" s="10"/>
      <c r="E69" s="10"/>
      <c r="F69" s="10"/>
      <c r="G69" s="8"/>
      <c r="H69" s="10"/>
    </row>
    <row r="70" spans="2:8" ht="19.5" customHeight="1" x14ac:dyDescent="0.35">
      <c r="B70" s="6">
        <v>66</v>
      </c>
      <c r="C70" s="10"/>
      <c r="D70" s="10"/>
      <c r="E70" s="10"/>
      <c r="F70" s="10"/>
      <c r="G70" s="8"/>
      <c r="H70" s="10"/>
    </row>
    <row r="71" spans="2:8" ht="19.5" customHeight="1" x14ac:dyDescent="0.35">
      <c r="B71" s="6">
        <v>67</v>
      </c>
      <c r="C71" s="10"/>
      <c r="D71" s="10"/>
      <c r="E71" s="10"/>
      <c r="F71" s="10"/>
      <c r="G71" s="8"/>
      <c r="H71" s="10"/>
    </row>
    <row r="72" spans="2:8" ht="19.5" customHeight="1" x14ac:dyDescent="0.35">
      <c r="B72" s="6">
        <v>68</v>
      </c>
      <c r="C72" s="10"/>
      <c r="D72" s="10"/>
      <c r="E72" s="10"/>
      <c r="F72" s="10"/>
      <c r="G72" s="8"/>
      <c r="H72" s="10"/>
    </row>
    <row r="73" spans="2:8" ht="19.5" customHeight="1" x14ac:dyDescent="0.35">
      <c r="B73" s="6">
        <v>69</v>
      </c>
      <c r="C73" s="10"/>
      <c r="D73" s="10"/>
      <c r="E73" s="10"/>
      <c r="F73" s="10"/>
      <c r="G73" s="8"/>
      <c r="H73" s="10"/>
    </row>
    <row r="74" spans="2:8" ht="19.5" customHeight="1" x14ac:dyDescent="0.35">
      <c r="B74" s="6">
        <v>70</v>
      </c>
      <c r="C74" s="10"/>
      <c r="D74" s="10"/>
      <c r="E74" s="10"/>
      <c r="F74" s="10"/>
      <c r="G74" s="8"/>
      <c r="H74" s="10"/>
    </row>
    <row r="75" spans="2:8" ht="19.5" customHeight="1" x14ac:dyDescent="0.35">
      <c r="B75" s="6">
        <v>71</v>
      </c>
      <c r="C75" s="10"/>
      <c r="D75" s="10"/>
      <c r="E75" s="10"/>
      <c r="F75" s="10"/>
      <c r="G75" s="8"/>
      <c r="H75" s="10"/>
    </row>
    <row r="76" spans="2:8" ht="19.5" customHeight="1" x14ac:dyDescent="0.35">
      <c r="B76" s="6">
        <v>72</v>
      </c>
      <c r="C76" s="10"/>
      <c r="D76" s="10"/>
      <c r="E76" s="10"/>
      <c r="F76" s="10"/>
      <c r="G76" s="8"/>
      <c r="H76" s="10"/>
    </row>
    <row r="77" spans="2:8" ht="19.5" customHeight="1" x14ac:dyDescent="0.35">
      <c r="B77" s="6">
        <v>73</v>
      </c>
      <c r="C77" s="10"/>
      <c r="D77" s="10"/>
      <c r="E77" s="10"/>
      <c r="F77" s="10"/>
      <c r="G77" s="8"/>
      <c r="H77" s="10"/>
    </row>
    <row r="78" spans="2:8" ht="19.5" customHeight="1" x14ac:dyDescent="0.35">
      <c r="B78" s="6">
        <v>74</v>
      </c>
      <c r="C78" s="10"/>
      <c r="D78" s="10"/>
      <c r="E78" s="10"/>
      <c r="F78" s="10"/>
      <c r="G78" s="8"/>
      <c r="H78" s="10"/>
    </row>
    <row r="79" spans="2:8" ht="19.5" customHeight="1" x14ac:dyDescent="0.35">
      <c r="B79" s="6">
        <v>75</v>
      </c>
      <c r="C79" s="10"/>
      <c r="D79" s="10"/>
      <c r="E79" s="10"/>
      <c r="F79" s="10"/>
      <c r="G79" s="8"/>
      <c r="H79" s="10"/>
    </row>
    <row r="80" spans="2:8" ht="19.5" customHeight="1" x14ac:dyDescent="0.35">
      <c r="B80" s="6">
        <v>76</v>
      </c>
      <c r="C80" s="10"/>
      <c r="D80" s="10"/>
      <c r="E80" s="10"/>
      <c r="F80" s="10"/>
      <c r="G80" s="8"/>
      <c r="H80" s="10"/>
    </row>
    <row r="81" spans="2:8" ht="19.5" customHeight="1" x14ac:dyDescent="0.35">
      <c r="B81" s="6">
        <v>77</v>
      </c>
      <c r="C81" s="10"/>
      <c r="D81" s="10"/>
      <c r="E81" s="10"/>
      <c r="F81" s="10"/>
      <c r="G81" s="8"/>
      <c r="H81" s="10"/>
    </row>
    <row r="82" spans="2:8" ht="19.5" customHeight="1" x14ac:dyDescent="0.35">
      <c r="B82" s="6">
        <v>78</v>
      </c>
      <c r="C82" s="10"/>
      <c r="D82" s="10"/>
      <c r="E82" s="10"/>
      <c r="F82" s="10"/>
      <c r="G82" s="8"/>
      <c r="H82" s="10"/>
    </row>
    <row r="83" spans="2:8" ht="19.5" customHeight="1" x14ac:dyDescent="0.35">
      <c r="B83" s="6">
        <v>79</v>
      </c>
      <c r="C83" s="10"/>
      <c r="D83" s="10"/>
      <c r="E83" s="10"/>
      <c r="F83" s="10"/>
      <c r="G83" s="8"/>
      <c r="H83" s="10"/>
    </row>
    <row r="84" spans="2:8" ht="19.5" customHeight="1" x14ac:dyDescent="0.35">
      <c r="B84" s="6">
        <v>80</v>
      </c>
      <c r="C84" s="10"/>
      <c r="D84" s="10"/>
      <c r="E84" s="10"/>
      <c r="F84" s="10"/>
      <c r="G84" s="8"/>
      <c r="H84" s="10"/>
    </row>
    <row r="85" spans="2:8" ht="19.5" customHeight="1" x14ac:dyDescent="0.35">
      <c r="B85" s="6">
        <v>81</v>
      </c>
      <c r="C85" s="10"/>
      <c r="D85" s="10"/>
      <c r="E85" s="10"/>
      <c r="F85" s="10"/>
      <c r="G85" s="8"/>
      <c r="H85" s="10"/>
    </row>
    <row r="86" spans="2:8" ht="19.5" customHeight="1" x14ac:dyDescent="0.35">
      <c r="B86" s="6">
        <v>82</v>
      </c>
      <c r="C86" s="10"/>
      <c r="D86" s="10"/>
      <c r="E86" s="10"/>
      <c r="F86" s="10"/>
      <c r="G86" s="8"/>
      <c r="H86" s="10"/>
    </row>
    <row r="87" spans="2:8" ht="19.5" customHeight="1" x14ac:dyDescent="0.35">
      <c r="B87" s="6">
        <v>83</v>
      </c>
      <c r="C87" s="10"/>
      <c r="D87" s="10"/>
      <c r="E87" s="10"/>
      <c r="F87" s="10"/>
      <c r="G87" s="8"/>
      <c r="H87" s="10"/>
    </row>
    <row r="88" spans="2:8" ht="19.5" customHeight="1" x14ac:dyDescent="0.35">
      <c r="B88" s="6">
        <v>84</v>
      </c>
      <c r="C88" s="10"/>
      <c r="D88" s="10"/>
      <c r="E88" s="10"/>
      <c r="F88" s="10"/>
      <c r="G88" s="8"/>
      <c r="H88" s="10"/>
    </row>
    <row r="89" spans="2:8" ht="19.5" customHeight="1" x14ac:dyDescent="0.35">
      <c r="B89" s="6">
        <v>85</v>
      </c>
      <c r="C89" s="10"/>
      <c r="D89" s="10"/>
      <c r="E89" s="10"/>
      <c r="F89" s="10"/>
      <c r="G89" s="8"/>
      <c r="H89" s="10"/>
    </row>
    <row r="90" spans="2:8" ht="19.5" customHeight="1" x14ac:dyDescent="0.35">
      <c r="B90" s="6">
        <v>86</v>
      </c>
      <c r="C90" s="10"/>
      <c r="D90" s="10"/>
      <c r="E90" s="10"/>
      <c r="F90" s="10"/>
      <c r="G90" s="8"/>
      <c r="H90" s="10"/>
    </row>
    <row r="91" spans="2:8" ht="19.5" customHeight="1" x14ac:dyDescent="0.35">
      <c r="B91" s="6">
        <v>87</v>
      </c>
      <c r="C91" s="10"/>
      <c r="D91" s="10"/>
      <c r="E91" s="10"/>
      <c r="F91" s="10"/>
      <c r="G91" s="8"/>
      <c r="H91" s="10"/>
    </row>
    <row r="92" spans="2:8" ht="19.5" customHeight="1" x14ac:dyDescent="0.35">
      <c r="B92" s="6">
        <v>88</v>
      </c>
      <c r="C92" s="10"/>
      <c r="D92" s="10"/>
      <c r="E92" s="10"/>
      <c r="F92" s="10"/>
      <c r="G92" s="8"/>
      <c r="H92" s="10"/>
    </row>
    <row r="93" spans="2:8" ht="19.5" customHeight="1" x14ac:dyDescent="0.35">
      <c r="B93" s="6">
        <v>89</v>
      </c>
      <c r="C93" s="10"/>
      <c r="D93" s="10"/>
      <c r="E93" s="10"/>
      <c r="F93" s="10"/>
      <c r="G93" s="8"/>
      <c r="H93" s="10"/>
    </row>
    <row r="94" spans="2:8" ht="19.5" customHeight="1" x14ac:dyDescent="0.35">
      <c r="B94" s="6">
        <v>90</v>
      </c>
      <c r="C94" s="10"/>
      <c r="D94" s="10"/>
      <c r="E94" s="10"/>
      <c r="F94" s="10"/>
      <c r="G94" s="8"/>
      <c r="H94" s="10"/>
    </row>
    <row r="95" spans="2:8" ht="19.5" customHeight="1" x14ac:dyDescent="0.35">
      <c r="B95" s="6">
        <v>91</v>
      </c>
      <c r="C95" s="10"/>
      <c r="D95" s="10"/>
      <c r="E95" s="10"/>
      <c r="F95" s="10"/>
      <c r="G95" s="8"/>
      <c r="H95" s="10"/>
    </row>
    <row r="96" spans="2:8" ht="19.5" customHeight="1" x14ac:dyDescent="0.35">
      <c r="B96" s="6">
        <v>92</v>
      </c>
      <c r="C96" s="10"/>
      <c r="D96" s="10"/>
      <c r="E96" s="10"/>
      <c r="F96" s="10"/>
      <c r="G96" s="8"/>
      <c r="H96" s="10"/>
    </row>
    <row r="97" spans="2:14" ht="19.5" customHeight="1" x14ac:dyDescent="0.35">
      <c r="B97" s="6">
        <v>93</v>
      </c>
      <c r="C97" s="10"/>
      <c r="D97" s="10"/>
      <c r="E97" s="10"/>
      <c r="F97" s="10"/>
      <c r="G97" s="8"/>
      <c r="H97" s="10"/>
    </row>
    <row r="98" spans="2:14" ht="19.5" customHeight="1" x14ac:dyDescent="0.35">
      <c r="B98" s="6">
        <v>94</v>
      </c>
      <c r="C98" s="10"/>
      <c r="D98" s="10"/>
      <c r="E98" s="10"/>
      <c r="F98" s="10"/>
      <c r="G98" s="8"/>
      <c r="H98" s="10"/>
    </row>
    <row r="99" spans="2:14" ht="19.5" customHeight="1" x14ac:dyDescent="0.35">
      <c r="B99" s="6">
        <v>95</v>
      </c>
      <c r="C99" s="10"/>
      <c r="D99" s="10"/>
      <c r="E99" s="10"/>
      <c r="F99" s="10"/>
      <c r="G99" s="8"/>
      <c r="H99" s="10"/>
    </row>
    <row r="100" spans="2:14" ht="19.5" customHeight="1" x14ac:dyDescent="0.35">
      <c r="B100" s="6">
        <v>96</v>
      </c>
      <c r="C100" s="10"/>
      <c r="D100" s="10"/>
      <c r="E100" s="10"/>
      <c r="F100" s="10"/>
      <c r="G100" s="8"/>
      <c r="H100" s="10"/>
    </row>
    <row r="101" spans="2:14" ht="19.5" customHeight="1" x14ac:dyDescent="0.35">
      <c r="B101" s="6">
        <v>97</v>
      </c>
      <c r="C101" s="10"/>
      <c r="D101" s="10"/>
      <c r="E101" s="10"/>
      <c r="F101" s="10"/>
      <c r="G101" s="8"/>
      <c r="H101" s="10"/>
    </row>
    <row r="102" spans="2:14" ht="19.5" customHeight="1" x14ac:dyDescent="0.35">
      <c r="B102" s="6">
        <v>98</v>
      </c>
      <c r="C102" s="10"/>
      <c r="D102" s="10"/>
      <c r="E102" s="10"/>
      <c r="F102" s="10"/>
      <c r="G102" s="8"/>
      <c r="H102" s="10"/>
    </row>
    <row r="103" spans="2:14" ht="19.5" customHeight="1" x14ac:dyDescent="0.35">
      <c r="B103" s="6">
        <v>99</v>
      </c>
      <c r="C103" s="10"/>
      <c r="D103" s="10"/>
      <c r="E103" s="10"/>
      <c r="F103" s="10"/>
      <c r="G103" s="8"/>
      <c r="H103" s="10"/>
    </row>
    <row r="104" spans="2:14" ht="19.5" customHeight="1" x14ac:dyDescent="0.35">
      <c r="B104" s="6">
        <v>100</v>
      </c>
      <c r="C104" s="10"/>
      <c r="D104" s="10"/>
      <c r="E104" s="10"/>
      <c r="F104" s="10"/>
      <c r="G104" s="8"/>
      <c r="H104" s="10"/>
    </row>
    <row r="106" spans="2:14" ht="6" customHeight="1" x14ac:dyDescent="0.35"/>
    <row r="107" spans="2:14" ht="25.5" customHeight="1" x14ac:dyDescent="0.35">
      <c r="B107" s="56" t="s">
        <v>88</v>
      </c>
      <c r="C107" s="56"/>
      <c r="D107" s="56"/>
      <c r="E107" s="56"/>
      <c r="F107" s="56"/>
      <c r="G107" s="56"/>
      <c r="H107" s="56"/>
    </row>
    <row r="108" spans="2:14" ht="25.5" customHeight="1" x14ac:dyDescent="0.35">
      <c r="B108" s="5" t="s">
        <v>53</v>
      </c>
      <c r="C108" s="5" t="s">
        <v>54</v>
      </c>
      <c r="D108" s="5" t="s">
        <v>55</v>
      </c>
      <c r="E108" s="5" t="s">
        <v>56</v>
      </c>
      <c r="F108" s="5" t="s">
        <v>57</v>
      </c>
      <c r="G108" s="5" t="s">
        <v>58</v>
      </c>
      <c r="H108" s="5" t="s">
        <v>59</v>
      </c>
      <c r="I108" s="5" t="s">
        <v>60</v>
      </c>
      <c r="J108" s="5" t="s">
        <v>61</v>
      </c>
      <c r="K108" s="5" t="s">
        <v>62</v>
      </c>
      <c r="L108" s="5" t="s">
        <v>63</v>
      </c>
      <c r="M108" s="5" t="s">
        <v>64</v>
      </c>
      <c r="N108" s="21" t="s">
        <v>89</v>
      </c>
    </row>
    <row r="109" spans="2:14" ht="24" customHeight="1" x14ac:dyDescent="0.35">
      <c r="B109" s="22">
        <f>SUMIF(C5:C104,"Jan",G5:G104)</f>
        <v>195000</v>
      </c>
      <c r="C109" s="22">
        <f>SUMIF(C5:C104,"Feb",G5:G104)</f>
        <v>300000</v>
      </c>
      <c r="D109" s="22">
        <f>SUMIF(C5:C104,"Mar",G5:G104)</f>
        <v>230000</v>
      </c>
      <c r="E109" s="22">
        <f>SUMIF(C5:C104,"Apr",G5:G104)</f>
        <v>0</v>
      </c>
      <c r="F109" s="22">
        <f>SUMIF(C5:C104,"May",G5:G104)</f>
        <v>0</v>
      </c>
      <c r="G109" s="22">
        <f>SUMIF(C5:C104,"Jun",G5:G104)</f>
        <v>0</v>
      </c>
      <c r="H109" s="22">
        <f>SUMIF(C5:C104,"Jul",G5:G104)</f>
        <v>0</v>
      </c>
      <c r="I109" s="22">
        <f>SUMIF(C5:C104,"Aug",G5:G104)</f>
        <v>0</v>
      </c>
      <c r="J109" s="22">
        <f>SUMIF(C5:C104,"Sep",G5:G104)</f>
        <v>0</v>
      </c>
      <c r="K109" s="22">
        <f>SUMIF(C5:C104,"Oct",G5:G104)</f>
        <v>0</v>
      </c>
      <c r="L109" s="22">
        <f>SUMIF(C5:C104,"Nov",G5:G104)</f>
        <v>0</v>
      </c>
      <c r="M109" s="22">
        <f>SUMIF(C5:C104,"Dec",G5:G104)</f>
        <v>0</v>
      </c>
      <c r="N109" s="11">
        <f>SUM(B109:M109)</f>
        <v>725000</v>
      </c>
    </row>
  </sheetData>
  <mergeCells count="3">
    <mergeCell ref="B2:H2"/>
    <mergeCell ref="B3:H3"/>
    <mergeCell ref="B107:H107"/>
  </mergeCells>
  <dataValidations count="2">
    <dataValidation type="list" allowBlank="1" sqref="C5:C104">
      <formula1>"Jan,Feb,Mar,Apr,May,Jun,Jul,Aug,Sep,Oct,Nov,Dec"</formula1>
      <formula2>0</formula2>
    </dataValidation>
    <dataValidation type="list" allowBlank="1" sqref="E5:E104">
      <formula1>"Caretaker,Repairs &amp; Maintenance,KCCA Rates,Ground Rent,Security,Utilities,Property Management,Other"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565C0"/>
  </sheetPr>
  <dimension ref="B2:O17"/>
  <sheetViews>
    <sheetView showGridLines="0" tabSelected="1" topLeftCell="A4" zoomScaleNormal="100" workbookViewId="0">
      <selection activeCell="K14" sqref="K14"/>
    </sheetView>
  </sheetViews>
  <sheetFormatPr defaultColWidth="8.6328125" defaultRowHeight="14.5" x14ac:dyDescent="0.35"/>
  <cols>
    <col min="1" max="1" width="2" customWidth="1"/>
    <col min="2" max="2" width="30" customWidth="1"/>
    <col min="3" max="14" width="12" customWidth="1"/>
    <col min="15" max="15" width="14" customWidth="1"/>
  </cols>
  <sheetData>
    <row r="2" spans="2:15" ht="42" customHeight="1" x14ac:dyDescent="0.35">
      <c r="B2" s="45" t="s">
        <v>90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2:15" ht="27.75" customHeight="1" x14ac:dyDescent="0.35">
      <c r="B3" s="23"/>
      <c r="C3" s="20" t="s">
        <v>53</v>
      </c>
      <c r="D3" s="20" t="s">
        <v>54</v>
      </c>
      <c r="E3" s="20" t="s">
        <v>55</v>
      </c>
      <c r="F3" s="20" t="s">
        <v>56</v>
      </c>
      <c r="G3" s="20" t="s">
        <v>57</v>
      </c>
      <c r="H3" s="20" t="s">
        <v>58</v>
      </c>
      <c r="I3" s="20" t="s">
        <v>59</v>
      </c>
      <c r="J3" s="20" t="s">
        <v>60</v>
      </c>
      <c r="K3" s="20" t="s">
        <v>61</v>
      </c>
      <c r="L3" s="20" t="s">
        <v>62</v>
      </c>
      <c r="M3" s="20" t="s">
        <v>63</v>
      </c>
      <c r="N3" s="20" t="s">
        <v>64</v>
      </c>
      <c r="O3" s="21" t="s">
        <v>91</v>
      </c>
    </row>
    <row r="4" spans="2:15" ht="25.5" customHeight="1" x14ac:dyDescent="0.35">
      <c r="B4" s="57" t="s">
        <v>92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2:15" ht="21.75" customHeight="1" x14ac:dyDescent="0.35">
      <c r="B5" s="24" t="s">
        <v>93</v>
      </c>
      <c r="C5" s="25">
        <f>'💰 Rent Log 2026'!G27</f>
        <v>1950000</v>
      </c>
      <c r="D5" s="25">
        <f>'💰 Rent Log 2026'!H27</f>
        <v>1950000</v>
      </c>
      <c r="E5" s="25">
        <f>'💰 Rent Log 2026'!I27</f>
        <v>1950000</v>
      </c>
      <c r="F5" s="25">
        <f>'💰 Rent Log 2026'!J27</f>
        <v>1950000</v>
      </c>
      <c r="G5" s="25">
        <f>'💰 Rent Log 2026'!K27</f>
        <v>1950000</v>
      </c>
      <c r="H5" s="25">
        <f>'💰 Rent Log 2026'!L27</f>
        <v>1950000</v>
      </c>
      <c r="I5" s="25">
        <f>'💰 Rent Log 2026'!M27</f>
        <v>1950000</v>
      </c>
      <c r="J5" s="25">
        <f>'💰 Rent Log 2026'!N27</f>
        <v>1950000</v>
      </c>
      <c r="K5" s="25">
        <f>'💰 Rent Log 2026'!O27</f>
        <v>1950000</v>
      </c>
      <c r="L5" s="25">
        <f>'💰 Rent Log 2026'!P27</f>
        <v>1950000</v>
      </c>
      <c r="M5" s="25">
        <f>'💰 Rent Log 2026'!Q27</f>
        <v>1950000</v>
      </c>
      <c r="N5" s="25">
        <f>'💰 Rent Log 2026'!R27</f>
        <v>1950000</v>
      </c>
      <c r="O5" s="26">
        <f>SUM(C5:N5)</f>
        <v>23400000</v>
      </c>
    </row>
    <row r="6" spans="2:15" ht="24" customHeight="1" x14ac:dyDescent="0.35">
      <c r="B6" s="27" t="s">
        <v>94</v>
      </c>
      <c r="C6" s="28">
        <f>'💰 Rent Log 2026'!G28</f>
        <v>1950000</v>
      </c>
      <c r="D6" s="28">
        <f>'💰 Rent Log 2026'!H28</f>
        <v>1950000</v>
      </c>
      <c r="E6" s="28">
        <f>'💰 Rent Log 2026'!I28</f>
        <v>1950000</v>
      </c>
      <c r="F6" s="28">
        <f>'💰 Rent Log 2026'!J28</f>
        <v>0</v>
      </c>
      <c r="G6" s="28">
        <f>'💰 Rent Log 2026'!K28</f>
        <v>0</v>
      </c>
      <c r="H6" s="28">
        <f>'💰 Rent Log 2026'!L28</f>
        <v>0</v>
      </c>
      <c r="I6" s="28">
        <f>'💰 Rent Log 2026'!M28</f>
        <v>0</v>
      </c>
      <c r="J6" s="28">
        <f>'💰 Rent Log 2026'!N28</f>
        <v>0</v>
      </c>
      <c r="K6" s="28">
        <f>'💰 Rent Log 2026'!O28</f>
        <v>0</v>
      </c>
      <c r="L6" s="28">
        <f>'💰 Rent Log 2026'!P28</f>
        <v>0</v>
      </c>
      <c r="M6" s="28">
        <f>'💰 Rent Log 2026'!Q28</f>
        <v>0</v>
      </c>
      <c r="N6" s="28">
        <f>'💰 Rent Log 2026'!R28</f>
        <v>0</v>
      </c>
      <c r="O6" s="11">
        <f>SUM(C6:N6)</f>
        <v>5850000</v>
      </c>
    </row>
    <row r="7" spans="2:15" ht="21.75" customHeight="1" x14ac:dyDescent="0.35">
      <c r="B7" s="29" t="s">
        <v>95</v>
      </c>
      <c r="C7" s="30">
        <f>'💰 Rent Log 2026'!G29</f>
        <v>0</v>
      </c>
      <c r="D7" s="30">
        <f>'💰 Rent Log 2026'!H29</f>
        <v>0</v>
      </c>
      <c r="E7" s="30">
        <f>'💰 Rent Log 2026'!I29</f>
        <v>0</v>
      </c>
      <c r="F7" s="30">
        <f>'💰 Rent Log 2026'!J29</f>
        <v>1950000</v>
      </c>
      <c r="G7" s="30">
        <f>'💰 Rent Log 2026'!K29</f>
        <v>1950000</v>
      </c>
      <c r="H7" s="30">
        <f>'💰 Rent Log 2026'!L29</f>
        <v>1950000</v>
      </c>
      <c r="I7" s="30">
        <f>'💰 Rent Log 2026'!M29</f>
        <v>1950000</v>
      </c>
      <c r="J7" s="30">
        <f>'💰 Rent Log 2026'!N29</f>
        <v>1950000</v>
      </c>
      <c r="K7" s="30">
        <f>'💰 Rent Log 2026'!O29</f>
        <v>1950000</v>
      </c>
      <c r="L7" s="30">
        <f>'💰 Rent Log 2026'!P29</f>
        <v>1950000</v>
      </c>
      <c r="M7" s="30">
        <f>'💰 Rent Log 2026'!Q29</f>
        <v>1950000</v>
      </c>
      <c r="N7" s="30">
        <f>'💰 Rent Log 2026'!R29</f>
        <v>1950000</v>
      </c>
      <c r="O7" s="31">
        <f>SUM(C7:N7)</f>
        <v>17550000</v>
      </c>
    </row>
    <row r="8" spans="2:15" ht="6" customHeight="1" x14ac:dyDescent="0.35"/>
    <row r="9" spans="2:15" ht="25.5" customHeight="1" x14ac:dyDescent="0.35">
      <c r="B9" s="57" t="s">
        <v>96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</row>
    <row r="10" spans="2:15" ht="24" customHeight="1" x14ac:dyDescent="0.35">
      <c r="B10" s="32" t="s">
        <v>97</v>
      </c>
      <c r="C10" s="33">
        <f>'🔧 Expenses 2026'!B109</f>
        <v>195000</v>
      </c>
      <c r="D10" s="33">
        <f>'🔧 Expenses 2026'!C109</f>
        <v>300000</v>
      </c>
      <c r="E10" s="33">
        <f>'🔧 Expenses 2026'!D109</f>
        <v>230000</v>
      </c>
      <c r="F10" s="33">
        <f>'🔧 Expenses 2026'!E109</f>
        <v>0</v>
      </c>
      <c r="G10" s="33">
        <f>'🔧 Expenses 2026'!F109</f>
        <v>0</v>
      </c>
      <c r="H10" s="33">
        <f>'🔧 Expenses 2026'!G109</f>
        <v>0</v>
      </c>
      <c r="I10" s="33">
        <f>'🔧 Expenses 2026'!H109</f>
        <v>0</v>
      </c>
      <c r="J10" s="33">
        <f>'🔧 Expenses 2026'!I109</f>
        <v>0</v>
      </c>
      <c r="K10" s="33">
        <f>'🔧 Expenses 2026'!J109</f>
        <v>0</v>
      </c>
      <c r="L10" s="33">
        <f>'🔧 Expenses 2026'!K109</f>
        <v>0</v>
      </c>
      <c r="M10" s="33">
        <f>'🔧 Expenses 2026'!L109</f>
        <v>0</v>
      </c>
      <c r="N10" s="33">
        <f>'🔧 Expenses 2026'!M109</f>
        <v>0</v>
      </c>
      <c r="O10" s="34">
        <f>SUM(C10:N10)</f>
        <v>725000</v>
      </c>
    </row>
    <row r="11" spans="2:15" ht="6" customHeight="1" x14ac:dyDescent="0.35"/>
    <row r="12" spans="2:15" ht="30" customHeight="1" x14ac:dyDescent="0.35">
      <c r="B12" s="35" t="s">
        <v>98</v>
      </c>
      <c r="C12" s="28">
        <f t="shared" ref="C12:N12" si="0">C6-C10</f>
        <v>1755000</v>
      </c>
      <c r="D12" s="28">
        <f t="shared" si="0"/>
        <v>1650000</v>
      </c>
      <c r="E12" s="28">
        <f t="shared" si="0"/>
        <v>1720000</v>
      </c>
      <c r="F12" s="28">
        <f t="shared" si="0"/>
        <v>0</v>
      </c>
      <c r="G12" s="28">
        <f t="shared" si="0"/>
        <v>0</v>
      </c>
      <c r="H12" s="28">
        <f t="shared" si="0"/>
        <v>0</v>
      </c>
      <c r="I12" s="28">
        <f t="shared" si="0"/>
        <v>0</v>
      </c>
      <c r="J12" s="28">
        <f t="shared" si="0"/>
        <v>0</v>
      </c>
      <c r="K12" s="28">
        <f t="shared" si="0"/>
        <v>0</v>
      </c>
      <c r="L12" s="28">
        <f t="shared" si="0"/>
        <v>0</v>
      </c>
      <c r="M12" s="28">
        <f t="shared" si="0"/>
        <v>0</v>
      </c>
      <c r="N12" s="28">
        <f t="shared" si="0"/>
        <v>0</v>
      </c>
      <c r="O12" s="11">
        <f>SUM(C12:N12)</f>
        <v>5125000</v>
      </c>
    </row>
    <row r="13" spans="2:15" ht="21.75" customHeight="1" x14ac:dyDescent="0.35">
      <c r="B13" s="36" t="s">
        <v>99</v>
      </c>
      <c r="C13" s="37">
        <f t="shared" ref="C13:O13" si="1">IFERROR(C12/C5,0)</f>
        <v>0.9</v>
      </c>
      <c r="D13" s="37">
        <f t="shared" si="1"/>
        <v>0.84615384615384615</v>
      </c>
      <c r="E13" s="37">
        <f t="shared" si="1"/>
        <v>0.88205128205128203</v>
      </c>
      <c r="F13" s="37">
        <f t="shared" si="1"/>
        <v>0</v>
      </c>
      <c r="G13" s="37">
        <f t="shared" si="1"/>
        <v>0</v>
      </c>
      <c r="H13" s="37">
        <f t="shared" si="1"/>
        <v>0</v>
      </c>
      <c r="I13" s="37">
        <f t="shared" si="1"/>
        <v>0</v>
      </c>
      <c r="J13" s="37">
        <f t="shared" si="1"/>
        <v>0</v>
      </c>
      <c r="K13" s="37">
        <f t="shared" si="1"/>
        <v>0</v>
      </c>
      <c r="L13" s="37">
        <f t="shared" si="1"/>
        <v>0</v>
      </c>
      <c r="M13" s="37">
        <f t="shared" si="1"/>
        <v>0</v>
      </c>
      <c r="N13" s="37">
        <f t="shared" si="1"/>
        <v>0</v>
      </c>
      <c r="O13" s="38">
        <f t="shared" si="1"/>
        <v>0.21901709401709402</v>
      </c>
    </row>
    <row r="16" spans="2:15" ht="7.5" customHeight="1" x14ac:dyDescent="0.35"/>
    <row r="17" spans="2:15" ht="30" customHeight="1" x14ac:dyDescent="0.35">
      <c r="B17" s="41" t="s">
        <v>127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</sheetData>
  <mergeCells count="4">
    <mergeCell ref="B2:O2"/>
    <mergeCell ref="B4:O4"/>
    <mergeCell ref="B9:O9"/>
    <mergeCell ref="B17:O17"/>
  </mergeCells>
  <conditionalFormatting sqref="C12:N12">
    <cfRule type="cellIs" dxfId="0" priority="2" operator="lessThan">
      <formula>0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📋 Start Here</vt:lpstr>
      <vt:lpstr>🏠 Tenants &amp; Units</vt:lpstr>
      <vt:lpstr>💰 Rent Log 2026</vt:lpstr>
      <vt:lpstr>🔧 Expenses 2026</vt:lpstr>
      <vt:lpstr>📊 P&amp;L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Threalty Services Limited;RKirungi@broll.com</dc:creator>
  <dc:description/>
  <cp:lastModifiedBy>Raymond Kirungi</cp:lastModifiedBy>
  <cp:revision>0</cp:revision>
  <dcterms:created xsi:type="dcterms:W3CDTF">2026-04-22T16:56:13Z</dcterms:created>
  <dcterms:modified xsi:type="dcterms:W3CDTF">2026-04-22T17:28:50Z</dcterms:modified>
  <dc:language>en-US</dc:language>
</cp:coreProperties>
</file>