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nswgov.sharepoint.com/sites/AviationAttractionFund/Shared Documents/FY26 NSWTOF/Overview &amp; Guidelines/"/>
    </mc:Choice>
  </mc:AlternateContent>
  <xr:revisionPtr revIDLastSave="1571" documentId="8_{0F290F5E-60BA-441A-B7F6-6EA13CF6ED63}" xr6:coauthVersionLast="47" xr6:coauthVersionMax="47" xr10:uidLastSave="{5FE5158E-7E65-43D7-B51B-7CEE665162FA}"/>
  <bookViews>
    <workbookView xWindow="28680" yWindow="-255" windowWidth="29040" windowHeight="15720" xr2:uid="{573C715B-382C-41CA-B908-EF3B02FB1BFE}"/>
  </bookViews>
  <sheets>
    <sheet name="1. Opportunity Overview" sheetId="1" r:id="rId1"/>
    <sheet name="2. New Route Opp" sheetId="2" r:id="rId2"/>
    <sheet name="3. Additional Capacity Opp" sheetId="4" r:id="rId3"/>
    <sheet name="4. Nationalities" sheetId="5" r:id="rId4"/>
    <sheet name="5. Additional Commentary" sheetId="6" r:id="rId5"/>
    <sheet name="Dates" sheetId="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5" l="1"/>
  <c r="A18" i="5"/>
  <c r="B34" i="5"/>
  <c r="C33" i="5" s="1"/>
  <c r="B20" i="5"/>
  <c r="C18" i="5" s="1"/>
  <c r="B15" i="4"/>
  <c r="C15" i="4" s="1"/>
  <c r="Z18" i="4"/>
  <c r="Y18" i="4"/>
  <c r="X18" i="4"/>
  <c r="W18" i="4"/>
  <c r="V18" i="4"/>
  <c r="U18" i="4"/>
  <c r="T18" i="4"/>
  <c r="S18" i="4"/>
  <c r="R18" i="4"/>
  <c r="Q18" i="4"/>
  <c r="P18" i="4"/>
  <c r="O18" i="4"/>
  <c r="M18" i="4"/>
  <c r="L18" i="4"/>
  <c r="K18" i="4"/>
  <c r="J18" i="4"/>
  <c r="I18" i="4"/>
  <c r="H18" i="4"/>
  <c r="G18" i="4"/>
  <c r="F18" i="4"/>
  <c r="E18" i="4"/>
  <c r="D18" i="4"/>
  <c r="C18" i="4"/>
  <c r="B18" i="4"/>
  <c r="Z78" i="4"/>
  <c r="Y78" i="4"/>
  <c r="X78" i="4"/>
  <c r="W78" i="4"/>
  <c r="V78" i="4"/>
  <c r="U78" i="4"/>
  <c r="T78" i="4"/>
  <c r="S78" i="4"/>
  <c r="R78" i="4"/>
  <c r="Q78" i="4"/>
  <c r="P78" i="4"/>
  <c r="O78" i="4"/>
  <c r="M78" i="4"/>
  <c r="L78" i="4"/>
  <c r="K78" i="4"/>
  <c r="J78" i="4"/>
  <c r="I78" i="4"/>
  <c r="H78" i="4"/>
  <c r="G78" i="4"/>
  <c r="F78" i="4"/>
  <c r="E78" i="4"/>
  <c r="D78" i="4"/>
  <c r="C78" i="4"/>
  <c r="B78" i="4"/>
  <c r="Z63" i="4"/>
  <c r="Y63" i="4"/>
  <c r="X63" i="4"/>
  <c r="W63" i="4"/>
  <c r="V63" i="4"/>
  <c r="U63" i="4"/>
  <c r="T63" i="4"/>
  <c r="S63" i="4"/>
  <c r="R63" i="4"/>
  <c r="Q63" i="4"/>
  <c r="P63" i="4"/>
  <c r="O63" i="4"/>
  <c r="M63" i="4"/>
  <c r="L63" i="4"/>
  <c r="K63" i="4"/>
  <c r="J63" i="4"/>
  <c r="I63" i="4"/>
  <c r="H63" i="4"/>
  <c r="G63" i="4"/>
  <c r="F63" i="4"/>
  <c r="E63" i="4"/>
  <c r="D63" i="4"/>
  <c r="C63" i="4"/>
  <c r="B63" i="4"/>
  <c r="Z48" i="4"/>
  <c r="Y48" i="4"/>
  <c r="X48" i="4"/>
  <c r="W48" i="4"/>
  <c r="V48" i="4"/>
  <c r="U48" i="4"/>
  <c r="T48" i="4"/>
  <c r="S48" i="4"/>
  <c r="R48" i="4"/>
  <c r="Q48" i="4"/>
  <c r="P48" i="4"/>
  <c r="O48" i="4"/>
  <c r="M48" i="4"/>
  <c r="L48" i="4"/>
  <c r="K48" i="4"/>
  <c r="J48" i="4"/>
  <c r="I48" i="4"/>
  <c r="H48" i="4"/>
  <c r="G48" i="4"/>
  <c r="F48" i="4"/>
  <c r="E48" i="4"/>
  <c r="D48" i="4"/>
  <c r="C48" i="4"/>
  <c r="B48" i="4"/>
  <c r="Z33" i="4"/>
  <c r="Y33" i="4"/>
  <c r="X33" i="4"/>
  <c r="W33" i="4"/>
  <c r="V33" i="4"/>
  <c r="U33" i="4"/>
  <c r="T33" i="4"/>
  <c r="S33" i="4"/>
  <c r="R33" i="4"/>
  <c r="Q33" i="4"/>
  <c r="P33" i="4"/>
  <c r="O33" i="4"/>
  <c r="M33" i="4"/>
  <c r="L33" i="4"/>
  <c r="K33" i="4"/>
  <c r="J33" i="4"/>
  <c r="I33" i="4"/>
  <c r="H33" i="4"/>
  <c r="G33" i="4"/>
  <c r="F33" i="4"/>
  <c r="E33" i="4"/>
  <c r="D33" i="4"/>
  <c r="C33" i="4"/>
  <c r="B33" i="4"/>
  <c r="B30" i="4"/>
  <c r="B29" i="4" s="1"/>
  <c r="B32" i="4" s="1"/>
  <c r="Z67" i="2"/>
  <c r="Y67" i="2"/>
  <c r="X67" i="2"/>
  <c r="W67" i="2"/>
  <c r="V67" i="2"/>
  <c r="U67" i="2"/>
  <c r="T67" i="2"/>
  <c r="S67" i="2"/>
  <c r="R67" i="2"/>
  <c r="Q67" i="2"/>
  <c r="P67" i="2"/>
  <c r="O67" i="2"/>
  <c r="M67" i="2"/>
  <c r="L67" i="2"/>
  <c r="K67" i="2"/>
  <c r="J67" i="2"/>
  <c r="I67" i="2"/>
  <c r="H67" i="2"/>
  <c r="G67" i="2"/>
  <c r="F67" i="2"/>
  <c r="E67" i="2"/>
  <c r="D67" i="2"/>
  <c r="C67" i="2"/>
  <c r="B67" i="2"/>
  <c r="Z52" i="2"/>
  <c r="Y52" i="2"/>
  <c r="X52" i="2"/>
  <c r="W52" i="2"/>
  <c r="V52" i="2"/>
  <c r="U52" i="2"/>
  <c r="T52" i="2"/>
  <c r="S52" i="2"/>
  <c r="R52" i="2"/>
  <c r="Q52" i="2"/>
  <c r="P52" i="2"/>
  <c r="O52" i="2"/>
  <c r="M52" i="2"/>
  <c r="L52" i="2"/>
  <c r="K52" i="2"/>
  <c r="J52" i="2"/>
  <c r="I52" i="2"/>
  <c r="H52" i="2"/>
  <c r="G52" i="2"/>
  <c r="F52" i="2"/>
  <c r="E52" i="2"/>
  <c r="D52" i="2"/>
  <c r="C52" i="2"/>
  <c r="B52" i="2"/>
  <c r="Z37" i="2"/>
  <c r="Y37" i="2"/>
  <c r="X37" i="2"/>
  <c r="W37" i="2"/>
  <c r="V37" i="2"/>
  <c r="U37" i="2"/>
  <c r="T37" i="2"/>
  <c r="S37" i="2"/>
  <c r="R37" i="2"/>
  <c r="Q37" i="2"/>
  <c r="P37" i="2"/>
  <c r="O37" i="2"/>
  <c r="M37" i="2"/>
  <c r="L37" i="2"/>
  <c r="K37" i="2"/>
  <c r="J37" i="2"/>
  <c r="I37" i="2"/>
  <c r="H37" i="2"/>
  <c r="G37" i="2"/>
  <c r="F37" i="2"/>
  <c r="E37" i="2"/>
  <c r="D37" i="2"/>
  <c r="C37" i="2"/>
  <c r="B37" i="2"/>
  <c r="Z22" i="2"/>
  <c r="Y22" i="2"/>
  <c r="X22" i="2"/>
  <c r="W22" i="2"/>
  <c r="V22" i="2"/>
  <c r="U22" i="2"/>
  <c r="T22" i="2"/>
  <c r="S22" i="2"/>
  <c r="R22" i="2"/>
  <c r="Q22" i="2"/>
  <c r="P22" i="2"/>
  <c r="O22" i="2"/>
  <c r="M22" i="2"/>
  <c r="L22" i="2"/>
  <c r="K22" i="2"/>
  <c r="J22" i="2"/>
  <c r="I22" i="2"/>
  <c r="H22" i="2"/>
  <c r="G22" i="2"/>
  <c r="F22" i="2"/>
  <c r="E22" i="2"/>
  <c r="D22" i="2"/>
  <c r="C22" i="2"/>
  <c r="B22" i="2"/>
  <c r="B45" i="3"/>
  <c r="B44" i="3"/>
  <c r="B43" i="3"/>
  <c r="B42" i="3"/>
  <c r="B41" i="3"/>
  <c r="B40" i="3"/>
  <c r="B39" i="3"/>
  <c r="B38" i="3"/>
  <c r="B37" i="3"/>
  <c r="B36" i="3"/>
  <c r="B35" i="3"/>
  <c r="B34" i="3"/>
  <c r="B33" i="3"/>
  <c r="B32" i="3"/>
  <c r="B31" i="3"/>
  <c r="B30" i="3"/>
  <c r="B29" i="3"/>
  <c r="B28" i="3"/>
  <c r="B27" i="3"/>
  <c r="B26" i="3"/>
  <c r="B25" i="3"/>
  <c r="B24" i="3"/>
  <c r="B23" i="3"/>
  <c r="B22" i="3"/>
  <c r="B3" i="3"/>
  <c r="B4" i="3"/>
  <c r="B5" i="3"/>
  <c r="B6" i="3"/>
  <c r="B7" i="3"/>
  <c r="B8" i="3"/>
  <c r="B9" i="3"/>
  <c r="B10" i="3"/>
  <c r="B11" i="3"/>
  <c r="B12" i="3"/>
  <c r="B13" i="3"/>
  <c r="B14" i="3"/>
  <c r="B15" i="3"/>
  <c r="B16" i="3"/>
  <c r="B17" i="3"/>
  <c r="B18" i="3"/>
  <c r="B19" i="3"/>
  <c r="B20" i="3"/>
  <c r="B21" i="3"/>
  <c r="B2" i="3"/>
  <c r="B19" i="2"/>
  <c r="C19" i="2" s="1"/>
  <c r="D19" i="2" s="1"/>
  <c r="E19" i="2" s="1"/>
  <c r="F19" i="2" s="1"/>
  <c r="G19" i="2" s="1"/>
  <c r="H19" i="2" s="1"/>
  <c r="I19" i="2" s="1"/>
  <c r="J19" i="2" s="1"/>
  <c r="K19" i="2" s="1"/>
  <c r="L19" i="2" s="1"/>
  <c r="M19" i="2" s="1"/>
  <c r="O19" i="2" s="1"/>
  <c r="P19" i="2" s="1"/>
  <c r="Q19" i="2" s="1"/>
  <c r="R19" i="2" s="1"/>
  <c r="S19" i="2" s="1"/>
  <c r="T19" i="2" s="1"/>
  <c r="U19" i="2" s="1"/>
  <c r="V19" i="2" s="1"/>
  <c r="W19" i="2" s="1"/>
  <c r="X19" i="2" s="1"/>
  <c r="Y19" i="2" s="1"/>
  <c r="Z19" i="2" s="1"/>
  <c r="Z18" i="2" s="1"/>
  <c r="Z21" i="2" s="1"/>
  <c r="B34" i="2" l="1"/>
  <c r="B49" i="2" s="1"/>
  <c r="C49" i="2" s="1"/>
  <c r="C34" i="5"/>
  <c r="C23" i="5"/>
  <c r="C24" i="5"/>
  <c r="C25" i="5"/>
  <c r="C26" i="5"/>
  <c r="C27" i="5"/>
  <c r="C28" i="5"/>
  <c r="C29" i="5"/>
  <c r="C30" i="5"/>
  <c r="C31" i="5"/>
  <c r="C32" i="5"/>
  <c r="C20" i="5"/>
  <c r="C19" i="5"/>
  <c r="C14" i="4"/>
  <c r="C17" i="4" s="1"/>
  <c r="C19" i="4" s="1"/>
  <c r="C21" i="4" s="1"/>
  <c r="D15" i="4"/>
  <c r="C30" i="4"/>
  <c r="D30" i="4" s="1"/>
  <c r="D29" i="4" s="1"/>
  <c r="D32" i="4" s="1"/>
  <c r="D34" i="4" s="1"/>
  <c r="D36" i="4" s="1"/>
  <c r="B45" i="4"/>
  <c r="B60" i="4" s="1"/>
  <c r="B14" i="4"/>
  <c r="B34" i="4"/>
  <c r="Z23" i="2"/>
  <c r="Z25" i="2" s="1"/>
  <c r="B18" i="2"/>
  <c r="B21" i="2" s="1"/>
  <c r="B23" i="2" s="1"/>
  <c r="C18" i="2"/>
  <c r="C21" i="2" s="1"/>
  <c r="C23" i="2" s="1"/>
  <c r="C25" i="2" s="1"/>
  <c r="E18" i="2"/>
  <c r="E21" i="2" s="1"/>
  <c r="E23" i="2" s="1"/>
  <c r="E25" i="2" s="1"/>
  <c r="G18" i="2"/>
  <c r="G21" i="2" s="1"/>
  <c r="G23" i="2" s="1"/>
  <c r="G25" i="2" s="1"/>
  <c r="I18" i="2"/>
  <c r="I21" i="2" s="1"/>
  <c r="I23" i="2" s="1"/>
  <c r="I25" i="2" s="1"/>
  <c r="J18" i="2"/>
  <c r="J21" i="2" s="1"/>
  <c r="J23" i="2" s="1"/>
  <c r="J25" i="2" s="1"/>
  <c r="K18" i="2"/>
  <c r="K21" i="2" s="1"/>
  <c r="K23" i="2" s="1"/>
  <c r="K25" i="2" s="1"/>
  <c r="F18" i="2"/>
  <c r="F21" i="2" s="1"/>
  <c r="F23" i="2" s="1"/>
  <c r="F25" i="2" s="1"/>
  <c r="H18" i="2"/>
  <c r="H21" i="2" s="1"/>
  <c r="H23" i="2" s="1"/>
  <c r="H25" i="2" s="1"/>
  <c r="L18" i="2"/>
  <c r="L21" i="2" s="1"/>
  <c r="L23" i="2" s="1"/>
  <c r="L25" i="2" s="1"/>
  <c r="D18" i="2"/>
  <c r="D21" i="2" s="1"/>
  <c r="D23" i="2" s="1"/>
  <c r="D25" i="2" s="1"/>
  <c r="M18" i="2"/>
  <c r="M21" i="2" s="1"/>
  <c r="M23" i="2" s="1"/>
  <c r="M25" i="2" s="1"/>
  <c r="O18" i="2"/>
  <c r="P18" i="2"/>
  <c r="P21" i="2" s="1"/>
  <c r="P23" i="2" s="1"/>
  <c r="P25" i="2" s="1"/>
  <c r="Q18" i="2"/>
  <c r="Q21" i="2" s="1"/>
  <c r="Q23" i="2" s="1"/>
  <c r="Q25" i="2" s="1"/>
  <c r="S18" i="2"/>
  <c r="S21" i="2" s="1"/>
  <c r="S23" i="2" s="1"/>
  <c r="S25" i="2" s="1"/>
  <c r="Y18" i="2"/>
  <c r="Y21" i="2" s="1"/>
  <c r="Y23" i="2" s="1"/>
  <c r="Y25" i="2" s="1"/>
  <c r="R18" i="2"/>
  <c r="R21" i="2" s="1"/>
  <c r="R23" i="2" s="1"/>
  <c r="R25" i="2" s="1"/>
  <c r="T18" i="2"/>
  <c r="T21" i="2" s="1"/>
  <c r="T23" i="2" s="1"/>
  <c r="T25" i="2" s="1"/>
  <c r="U18" i="2"/>
  <c r="U21" i="2" s="1"/>
  <c r="U23" i="2" s="1"/>
  <c r="U25" i="2" s="1"/>
  <c r="V18" i="2"/>
  <c r="V21" i="2" s="1"/>
  <c r="V23" i="2" s="1"/>
  <c r="V25" i="2" s="1"/>
  <c r="W18" i="2"/>
  <c r="W21" i="2" s="1"/>
  <c r="W23" i="2" s="1"/>
  <c r="W25" i="2" s="1"/>
  <c r="X18" i="2"/>
  <c r="X21" i="2" s="1"/>
  <c r="X23" i="2" s="1"/>
  <c r="X25" i="2" s="1"/>
  <c r="B33" i="2" l="1"/>
  <c r="B36" i="2" s="1"/>
  <c r="C45" i="4"/>
  <c r="C44" i="4" s="1"/>
  <c r="C47" i="4" s="1"/>
  <c r="C49" i="4" s="1"/>
  <c r="C51" i="4" s="1"/>
  <c r="B44" i="4"/>
  <c r="B47" i="4" s="1"/>
  <c r="B64" i="2"/>
  <c r="C64" i="2" s="1"/>
  <c r="B48" i="2"/>
  <c r="B51" i="2" s="1"/>
  <c r="B53" i="2" s="1"/>
  <c r="C34" i="2"/>
  <c r="B63" i="2"/>
  <c r="B66" i="2" s="1"/>
  <c r="B68" i="2" s="1"/>
  <c r="B70" i="2" s="1"/>
  <c r="C29" i="4"/>
  <c r="C32" i="4" s="1"/>
  <c r="C34" i="4" s="1"/>
  <c r="C36" i="4" s="1"/>
  <c r="E30" i="4"/>
  <c r="F30" i="4" s="1"/>
  <c r="B17" i="4"/>
  <c r="E15" i="4"/>
  <c r="D14" i="4"/>
  <c r="D17" i="4" s="1"/>
  <c r="D19" i="4" s="1"/>
  <c r="D21" i="4" s="1"/>
  <c r="C60" i="4"/>
  <c r="B75" i="4"/>
  <c r="B59" i="4"/>
  <c r="B36" i="4"/>
  <c r="C48" i="2"/>
  <c r="D49" i="2"/>
  <c r="B25" i="2"/>
  <c r="N25" i="2" s="1"/>
  <c r="N23" i="2"/>
  <c r="N21" i="2"/>
  <c r="O21" i="2"/>
  <c r="AA18" i="2"/>
  <c r="N18" i="2"/>
  <c r="N20" i="2" l="1"/>
  <c r="D45" i="4"/>
  <c r="E45" i="4" s="1"/>
  <c r="D34" i="2"/>
  <c r="C33" i="2"/>
  <c r="C36" i="2" s="1"/>
  <c r="C38" i="2" s="1"/>
  <c r="C40" i="2" s="1"/>
  <c r="N22" i="2"/>
  <c r="C63" i="2"/>
  <c r="C66" i="2" s="1"/>
  <c r="C68" i="2" s="1"/>
  <c r="C70" i="2" s="1"/>
  <c r="D64" i="2"/>
  <c r="N24" i="2"/>
  <c r="E29" i="4"/>
  <c r="E32" i="4" s="1"/>
  <c r="E34" i="4" s="1"/>
  <c r="E36" i="4" s="1"/>
  <c r="F15" i="4"/>
  <c r="E14" i="4"/>
  <c r="E17" i="4" s="1"/>
  <c r="E19" i="4" s="1"/>
  <c r="E21" i="4" s="1"/>
  <c r="B19" i="4"/>
  <c r="B49" i="4"/>
  <c r="B62" i="4"/>
  <c r="C75" i="4"/>
  <c r="B74" i="4"/>
  <c r="D60" i="4"/>
  <c r="C59" i="4"/>
  <c r="C62" i="4" s="1"/>
  <c r="C64" i="4" s="1"/>
  <c r="C66" i="4" s="1"/>
  <c r="G30" i="4"/>
  <c r="F29" i="4"/>
  <c r="E49" i="2"/>
  <c r="D48" i="2"/>
  <c r="D51" i="2" s="1"/>
  <c r="D53" i="2" s="1"/>
  <c r="D55" i="2" s="1"/>
  <c r="B55" i="2"/>
  <c r="C51" i="2"/>
  <c r="B38" i="2"/>
  <c r="AB18" i="2"/>
  <c r="AA21" i="2"/>
  <c r="O23" i="2"/>
  <c r="D44" i="4" l="1"/>
  <c r="D47" i="4" s="1"/>
  <c r="E34" i="2"/>
  <c r="D33" i="2"/>
  <c r="D36" i="2" s="1"/>
  <c r="D38" i="2" s="1"/>
  <c r="D40" i="2" s="1"/>
  <c r="E64" i="2"/>
  <c r="D63" i="2"/>
  <c r="D66" i="2" s="1"/>
  <c r="D68" i="2" s="1"/>
  <c r="D70" i="2" s="1"/>
  <c r="B21" i="4"/>
  <c r="G15" i="4"/>
  <c r="F14" i="4"/>
  <c r="F17" i="4" s="1"/>
  <c r="F19" i="4" s="1"/>
  <c r="F21" i="4" s="1"/>
  <c r="E44" i="4"/>
  <c r="E47" i="4" s="1"/>
  <c r="E49" i="4" s="1"/>
  <c r="E51" i="4" s="1"/>
  <c r="F45" i="4"/>
  <c r="D59" i="4"/>
  <c r="D62" i="4" s="1"/>
  <c r="D64" i="4" s="1"/>
  <c r="D66" i="4" s="1"/>
  <c r="E60" i="4"/>
  <c r="B64" i="4"/>
  <c r="D75" i="4"/>
  <c r="C74" i="4"/>
  <c r="C77" i="4" s="1"/>
  <c r="C79" i="4" s="1"/>
  <c r="C81" i="4" s="1"/>
  <c r="B51" i="4"/>
  <c r="H30" i="4"/>
  <c r="G29" i="4"/>
  <c r="G32" i="4" s="1"/>
  <c r="G34" i="4" s="1"/>
  <c r="G36" i="4" s="1"/>
  <c r="B77" i="4"/>
  <c r="F32" i="4"/>
  <c r="C53" i="2"/>
  <c r="F49" i="2"/>
  <c r="E48" i="2"/>
  <c r="B40" i="2"/>
  <c r="AA23" i="2"/>
  <c r="AA22" i="2" s="1"/>
  <c r="O25" i="2"/>
  <c r="AA25" i="2" s="1"/>
  <c r="AB21" i="2"/>
  <c r="AB20" i="2" s="1"/>
  <c r="AA20" i="2"/>
  <c r="F34" i="2" l="1"/>
  <c r="E33" i="2"/>
  <c r="E36" i="2" s="1"/>
  <c r="E38" i="2" s="1"/>
  <c r="E40" i="2" s="1"/>
  <c r="F64" i="2"/>
  <c r="E63" i="2"/>
  <c r="E66" i="2" s="1"/>
  <c r="E68" i="2" s="1"/>
  <c r="AA24" i="2"/>
  <c r="G14" i="4"/>
  <c r="G17" i="4" s="1"/>
  <c r="G19" i="4" s="1"/>
  <c r="G21" i="4" s="1"/>
  <c r="H15" i="4"/>
  <c r="E75" i="4"/>
  <c r="D74" i="4"/>
  <c r="D77" i="4" s="1"/>
  <c r="D79" i="4" s="1"/>
  <c r="D81" i="4" s="1"/>
  <c r="E59" i="4"/>
  <c r="E62" i="4" s="1"/>
  <c r="E64" i="4" s="1"/>
  <c r="E66" i="4" s="1"/>
  <c r="F60" i="4"/>
  <c r="B66" i="4"/>
  <c r="F34" i="4"/>
  <c r="B79" i="4"/>
  <c r="D49" i="4"/>
  <c r="F44" i="4"/>
  <c r="G45" i="4"/>
  <c r="I30" i="4"/>
  <c r="H29" i="4"/>
  <c r="G49" i="2"/>
  <c r="F48" i="2"/>
  <c r="F51" i="2" s="1"/>
  <c r="F53" i="2" s="1"/>
  <c r="F55" i="2" s="1"/>
  <c r="E51" i="2"/>
  <c r="C55" i="2"/>
  <c r="AB25" i="2"/>
  <c r="AB23" i="2"/>
  <c r="AB22" i="2" s="1"/>
  <c r="G34" i="2" l="1"/>
  <c r="F33" i="2"/>
  <c r="F36" i="2" s="1"/>
  <c r="F38" i="2" s="1"/>
  <c r="F40" i="2" s="1"/>
  <c r="G64" i="2"/>
  <c r="F63" i="2"/>
  <c r="F66" i="2" s="1"/>
  <c r="F68" i="2" s="1"/>
  <c r="F70" i="2" s="1"/>
  <c r="AB24" i="2"/>
  <c r="H14" i="4"/>
  <c r="H17" i="4" s="1"/>
  <c r="H19" i="4" s="1"/>
  <c r="I15" i="4"/>
  <c r="J30" i="4"/>
  <c r="I29" i="4"/>
  <c r="I32" i="4" s="1"/>
  <c r="I34" i="4" s="1"/>
  <c r="I36" i="4" s="1"/>
  <c r="D51" i="4"/>
  <c r="B81" i="4"/>
  <c r="F36" i="4"/>
  <c r="H32" i="4"/>
  <c r="F59" i="4"/>
  <c r="G60" i="4"/>
  <c r="F47" i="4"/>
  <c r="G44" i="4"/>
  <c r="G47" i="4" s="1"/>
  <c r="G49" i="4" s="1"/>
  <c r="G51" i="4" s="1"/>
  <c r="H45" i="4"/>
  <c r="F75" i="4"/>
  <c r="E74" i="4"/>
  <c r="E77" i="4" s="1"/>
  <c r="E79" i="4" s="1"/>
  <c r="E81" i="4" s="1"/>
  <c r="E70" i="2"/>
  <c r="E53" i="2"/>
  <c r="H49" i="2"/>
  <c r="G48" i="2"/>
  <c r="G51" i="2" s="1"/>
  <c r="G53" i="2" s="1"/>
  <c r="G55" i="2" s="1"/>
  <c r="G33" i="2" l="1"/>
  <c r="G36" i="2" s="1"/>
  <c r="G38" i="2" s="1"/>
  <c r="G40" i="2" s="1"/>
  <c r="H34" i="2"/>
  <c r="H64" i="2"/>
  <c r="G63" i="2"/>
  <c r="G66" i="2" s="1"/>
  <c r="G68" i="2" s="1"/>
  <c r="H21" i="4"/>
  <c r="I14" i="4"/>
  <c r="I17" i="4" s="1"/>
  <c r="I19" i="4" s="1"/>
  <c r="I21" i="4" s="1"/>
  <c r="J15" i="4"/>
  <c r="G75" i="4"/>
  <c r="F74" i="4"/>
  <c r="F77" i="4" s="1"/>
  <c r="F79" i="4" s="1"/>
  <c r="F81" i="4" s="1"/>
  <c r="H44" i="4"/>
  <c r="H47" i="4" s="1"/>
  <c r="H49" i="4" s="1"/>
  <c r="H51" i="4" s="1"/>
  <c r="I45" i="4"/>
  <c r="H34" i="4"/>
  <c r="F49" i="4"/>
  <c r="G59" i="4"/>
  <c r="G62" i="4" s="1"/>
  <c r="G64" i="4" s="1"/>
  <c r="G66" i="4" s="1"/>
  <c r="H60" i="4"/>
  <c r="F62" i="4"/>
  <c r="J29" i="4"/>
  <c r="K30" i="4"/>
  <c r="E55" i="2"/>
  <c r="I49" i="2"/>
  <c r="H48" i="2"/>
  <c r="H51" i="2" s="1"/>
  <c r="H53" i="2" s="1"/>
  <c r="H55" i="2" s="1"/>
  <c r="I34" i="2" l="1"/>
  <c r="H33" i="2"/>
  <c r="H36" i="2" s="1"/>
  <c r="H38" i="2" s="1"/>
  <c r="H40" i="2" s="1"/>
  <c r="H63" i="2"/>
  <c r="H66" i="2" s="1"/>
  <c r="H68" i="2" s="1"/>
  <c r="H70" i="2" s="1"/>
  <c r="I64" i="2"/>
  <c r="J14" i="4"/>
  <c r="J17" i="4" s="1"/>
  <c r="J19" i="4" s="1"/>
  <c r="J21" i="4" s="1"/>
  <c r="K15" i="4"/>
  <c r="H59" i="4"/>
  <c r="I60" i="4"/>
  <c r="F51" i="4"/>
  <c r="F64" i="4"/>
  <c r="K29" i="4"/>
  <c r="K32" i="4" s="1"/>
  <c r="K34" i="4" s="1"/>
  <c r="K36" i="4" s="1"/>
  <c r="L30" i="4"/>
  <c r="J32" i="4"/>
  <c r="H36" i="4"/>
  <c r="J45" i="4"/>
  <c r="I44" i="4"/>
  <c r="G74" i="4"/>
  <c r="H75" i="4"/>
  <c r="G70" i="2"/>
  <c r="J49" i="2"/>
  <c r="I48" i="2"/>
  <c r="I51" i="2" s="1"/>
  <c r="I53" i="2" s="1"/>
  <c r="I55" i="2" s="1"/>
  <c r="I33" i="2" l="1"/>
  <c r="I36" i="2" s="1"/>
  <c r="I38" i="2" s="1"/>
  <c r="I40" i="2" s="1"/>
  <c r="J34" i="2"/>
  <c r="I63" i="2"/>
  <c r="I66" i="2" s="1"/>
  <c r="I68" i="2" s="1"/>
  <c r="I70" i="2" s="1"/>
  <c r="J64" i="2"/>
  <c r="L15" i="4"/>
  <c r="K14" i="4"/>
  <c r="K17" i="4" s="1"/>
  <c r="K19" i="4" s="1"/>
  <c r="K21" i="4" s="1"/>
  <c r="J34" i="4"/>
  <c r="I47" i="4"/>
  <c r="L29" i="4"/>
  <c r="L32" i="4" s="1"/>
  <c r="L34" i="4" s="1"/>
  <c r="L36" i="4" s="1"/>
  <c r="M30" i="4"/>
  <c r="G77" i="4"/>
  <c r="F66" i="4"/>
  <c r="H74" i="4"/>
  <c r="H77" i="4" s="1"/>
  <c r="H79" i="4" s="1"/>
  <c r="H81" i="4" s="1"/>
  <c r="I75" i="4"/>
  <c r="I59" i="4"/>
  <c r="I62" i="4" s="1"/>
  <c r="I64" i="4" s="1"/>
  <c r="I66" i="4" s="1"/>
  <c r="J60" i="4"/>
  <c r="K45" i="4"/>
  <c r="J44" i="4"/>
  <c r="J47" i="4" s="1"/>
  <c r="J49" i="4" s="1"/>
  <c r="J51" i="4" s="1"/>
  <c r="H62" i="4"/>
  <c r="K49" i="2"/>
  <c r="J48" i="2"/>
  <c r="J51" i="2" s="1"/>
  <c r="J53" i="2" s="1"/>
  <c r="J55" i="2" s="1"/>
  <c r="J33" i="2" l="1"/>
  <c r="J36" i="2" s="1"/>
  <c r="J38" i="2" s="1"/>
  <c r="J40" i="2" s="1"/>
  <c r="K34" i="2"/>
  <c r="J63" i="2"/>
  <c r="J66" i="2" s="1"/>
  <c r="J68" i="2" s="1"/>
  <c r="J70" i="2" s="1"/>
  <c r="K64" i="2"/>
  <c r="M15" i="4"/>
  <c r="L14" i="4"/>
  <c r="L17" i="4" s="1"/>
  <c r="L19" i="4" s="1"/>
  <c r="L21" i="4" s="1"/>
  <c r="L45" i="4"/>
  <c r="K44" i="4"/>
  <c r="K47" i="4" s="1"/>
  <c r="K49" i="4" s="1"/>
  <c r="K51" i="4" s="1"/>
  <c r="J59" i="4"/>
  <c r="J62" i="4" s="1"/>
  <c r="J64" i="4" s="1"/>
  <c r="J66" i="4" s="1"/>
  <c r="K60" i="4"/>
  <c r="I49" i="4"/>
  <c r="G79" i="4"/>
  <c r="H64" i="4"/>
  <c r="M29" i="4"/>
  <c r="O30" i="4"/>
  <c r="J36" i="4"/>
  <c r="I74" i="4"/>
  <c r="I77" i="4" s="1"/>
  <c r="I79" i="4" s="1"/>
  <c r="I81" i="4" s="1"/>
  <c r="J75" i="4"/>
  <c r="L49" i="2"/>
  <c r="K48" i="2"/>
  <c r="K51" i="2" s="1"/>
  <c r="K53" i="2" s="1"/>
  <c r="K55" i="2" s="1"/>
  <c r="L34" i="2" l="1"/>
  <c r="K33" i="2"/>
  <c r="K36" i="2" s="1"/>
  <c r="K38" i="2" s="1"/>
  <c r="K40" i="2" s="1"/>
  <c r="L64" i="2"/>
  <c r="K63" i="2"/>
  <c r="K66" i="2" s="1"/>
  <c r="K68" i="2" s="1"/>
  <c r="K70" i="2" s="1"/>
  <c r="O15" i="4"/>
  <c r="M14" i="4"/>
  <c r="J74" i="4"/>
  <c r="J77" i="4" s="1"/>
  <c r="J79" i="4" s="1"/>
  <c r="J81" i="4" s="1"/>
  <c r="K75" i="4"/>
  <c r="G81" i="4"/>
  <c r="M32" i="4"/>
  <c r="N29" i="4"/>
  <c r="H66" i="4"/>
  <c r="I51" i="4"/>
  <c r="L60" i="4"/>
  <c r="K59" i="4"/>
  <c r="K62" i="4" s="1"/>
  <c r="K64" i="4" s="1"/>
  <c r="K66" i="4" s="1"/>
  <c r="M45" i="4"/>
  <c r="L44" i="4"/>
  <c r="L47" i="4" s="1"/>
  <c r="L49" i="4" s="1"/>
  <c r="L51" i="4" s="1"/>
  <c r="O29" i="4"/>
  <c r="P30" i="4"/>
  <c r="O64" i="2"/>
  <c r="L48" i="2"/>
  <c r="L51" i="2" s="1"/>
  <c r="L53" i="2" s="1"/>
  <c r="L55" i="2" s="1"/>
  <c r="M49" i="2"/>
  <c r="O34" i="2"/>
  <c r="L33" i="2" l="1"/>
  <c r="L36" i="2" s="1"/>
  <c r="L38" i="2" s="1"/>
  <c r="L40" i="2" s="1"/>
  <c r="M34" i="2"/>
  <c r="M33" i="2" s="1"/>
  <c r="M36" i="2" s="1"/>
  <c r="M64" i="2"/>
  <c r="M63" i="2" s="1"/>
  <c r="M66" i="2" s="1"/>
  <c r="L63" i="2"/>
  <c r="L66" i="2" s="1"/>
  <c r="L68" i="2" s="1"/>
  <c r="L70" i="2" s="1"/>
  <c r="M17" i="4"/>
  <c r="N14" i="4"/>
  <c r="O14" i="4"/>
  <c r="P15" i="4"/>
  <c r="M60" i="4"/>
  <c r="L59" i="4"/>
  <c r="L62" i="4" s="1"/>
  <c r="L64" i="4" s="1"/>
  <c r="M34" i="4"/>
  <c r="N32" i="4"/>
  <c r="N31" i="4" s="1"/>
  <c r="O32" i="4"/>
  <c r="P29" i="4"/>
  <c r="P32" i="4" s="1"/>
  <c r="P34" i="4" s="1"/>
  <c r="P36" i="4" s="1"/>
  <c r="Q30" i="4"/>
  <c r="L75" i="4"/>
  <c r="K74" i="4"/>
  <c r="K77" i="4" s="1"/>
  <c r="K79" i="4" s="1"/>
  <c r="K81" i="4" s="1"/>
  <c r="M44" i="4"/>
  <c r="O45" i="4"/>
  <c r="P64" i="2"/>
  <c r="O63" i="2"/>
  <c r="M48" i="2"/>
  <c r="O49" i="2"/>
  <c r="O33" i="2"/>
  <c r="P34" i="2"/>
  <c r="N33" i="2" l="1"/>
  <c r="N63" i="2"/>
  <c r="M19" i="4"/>
  <c r="N17" i="4"/>
  <c r="N16" i="4" s="1"/>
  <c r="P14" i="4"/>
  <c r="P17" i="4" s="1"/>
  <c r="P19" i="4" s="1"/>
  <c r="P21" i="4" s="1"/>
  <c r="Q15" i="4"/>
  <c r="O17" i="4"/>
  <c r="L74" i="4"/>
  <c r="L77" i="4" s="1"/>
  <c r="L79" i="4" s="1"/>
  <c r="L81" i="4" s="1"/>
  <c r="M75" i="4"/>
  <c r="O34" i="4"/>
  <c r="M36" i="4"/>
  <c r="N36" i="4" s="1"/>
  <c r="N34" i="4"/>
  <c r="N33" i="4" s="1"/>
  <c r="O44" i="4"/>
  <c r="P45" i="4"/>
  <c r="Q29" i="4"/>
  <c r="Q32" i="4" s="1"/>
  <c r="Q34" i="4" s="1"/>
  <c r="Q36" i="4" s="1"/>
  <c r="R30" i="4"/>
  <c r="M47" i="4"/>
  <c r="N44" i="4"/>
  <c r="L66" i="4"/>
  <c r="O60" i="4"/>
  <c r="M59" i="4"/>
  <c r="M68" i="2"/>
  <c r="N66" i="2"/>
  <c r="O66" i="2"/>
  <c r="Q64" i="2"/>
  <c r="P63" i="2"/>
  <c r="P66" i="2" s="1"/>
  <c r="P68" i="2" s="1"/>
  <c r="P70" i="2" s="1"/>
  <c r="O48" i="2"/>
  <c r="P49" i="2"/>
  <c r="M51" i="2"/>
  <c r="N48" i="2"/>
  <c r="M38" i="2"/>
  <c r="N36" i="2"/>
  <c r="Q34" i="2"/>
  <c r="P33" i="2"/>
  <c r="P36" i="2" s="1"/>
  <c r="P38" i="2" s="1"/>
  <c r="P40" i="2" s="1"/>
  <c r="O36" i="2"/>
  <c r="N35" i="2" l="1"/>
  <c r="N65" i="2"/>
  <c r="M21" i="4"/>
  <c r="N21" i="4" s="1"/>
  <c r="N19" i="4"/>
  <c r="N18" i="4" s="1"/>
  <c r="O19" i="4"/>
  <c r="R15" i="4"/>
  <c r="Q14" i="4"/>
  <c r="P44" i="4"/>
  <c r="P47" i="4" s="1"/>
  <c r="P49" i="4" s="1"/>
  <c r="P51" i="4" s="1"/>
  <c r="Q45" i="4"/>
  <c r="O47" i="4"/>
  <c r="P60" i="4"/>
  <c r="O59" i="4"/>
  <c r="O36" i="4"/>
  <c r="M74" i="4"/>
  <c r="O75" i="4"/>
  <c r="N35" i="4"/>
  <c r="S30" i="4"/>
  <c r="R29" i="4"/>
  <c r="R32" i="4" s="1"/>
  <c r="R34" i="4" s="1"/>
  <c r="R36" i="4" s="1"/>
  <c r="M62" i="4"/>
  <c r="N59" i="4"/>
  <c r="M49" i="4"/>
  <c r="N47" i="4"/>
  <c r="N46" i="4" s="1"/>
  <c r="R64" i="2"/>
  <c r="Q63" i="2"/>
  <c r="Q66" i="2" s="1"/>
  <c r="Q68" i="2" s="1"/>
  <c r="Q70" i="2" s="1"/>
  <c r="O68" i="2"/>
  <c r="M70" i="2"/>
  <c r="N70" i="2" s="1"/>
  <c r="N68" i="2"/>
  <c r="N67" i="2" s="1"/>
  <c r="M53" i="2"/>
  <c r="N51" i="2"/>
  <c r="N50" i="2" s="1"/>
  <c r="Q49" i="2"/>
  <c r="P48" i="2"/>
  <c r="P51" i="2" s="1"/>
  <c r="P53" i="2" s="1"/>
  <c r="P55" i="2" s="1"/>
  <c r="O51" i="2"/>
  <c r="M40" i="2"/>
  <c r="N40" i="2" s="1"/>
  <c r="N38" i="2"/>
  <c r="N37" i="2" s="1"/>
  <c r="O38" i="2"/>
  <c r="R34" i="2"/>
  <c r="Q33" i="2"/>
  <c r="N69" i="2" l="1"/>
  <c r="N39" i="2"/>
  <c r="Q17" i="4"/>
  <c r="N20" i="4"/>
  <c r="S15" i="4"/>
  <c r="R14" i="4"/>
  <c r="R17" i="4" s="1"/>
  <c r="R19" i="4" s="1"/>
  <c r="R21" i="4" s="1"/>
  <c r="O21" i="4"/>
  <c r="P75" i="4"/>
  <c r="O74" i="4"/>
  <c r="Q60" i="4"/>
  <c r="P59" i="4"/>
  <c r="P62" i="4" s="1"/>
  <c r="P64" i="4" s="1"/>
  <c r="P66" i="4" s="1"/>
  <c r="O62" i="4"/>
  <c r="O49" i="4"/>
  <c r="M77" i="4"/>
  <c r="N74" i="4"/>
  <c r="M51" i="4"/>
  <c r="N51" i="4" s="1"/>
  <c r="N49" i="4"/>
  <c r="N48" i="4" s="1"/>
  <c r="M64" i="4"/>
  <c r="N62" i="4"/>
  <c r="N61" i="4" s="1"/>
  <c r="R45" i="4"/>
  <c r="Q44" i="4"/>
  <c r="T30" i="4"/>
  <c r="S29" i="4"/>
  <c r="S32" i="4" s="1"/>
  <c r="S34" i="4" s="1"/>
  <c r="S36" i="4" s="1"/>
  <c r="O70" i="2"/>
  <c r="S64" i="2"/>
  <c r="R63" i="2"/>
  <c r="R66" i="2" s="1"/>
  <c r="R68" i="2" s="1"/>
  <c r="R70" i="2" s="1"/>
  <c r="O53" i="2"/>
  <c r="R49" i="2"/>
  <c r="Q48" i="2"/>
  <c r="Q51" i="2" s="1"/>
  <c r="Q53" i="2" s="1"/>
  <c r="Q55" i="2" s="1"/>
  <c r="M55" i="2"/>
  <c r="N55" i="2" s="1"/>
  <c r="N53" i="2"/>
  <c r="N52" i="2" s="1"/>
  <c r="Q36" i="2"/>
  <c r="R33" i="2"/>
  <c r="R36" i="2" s="1"/>
  <c r="R38" i="2" s="1"/>
  <c r="R40" i="2" s="1"/>
  <c r="S34" i="2"/>
  <c r="O40" i="2"/>
  <c r="N54" i="2" l="1"/>
  <c r="Q19" i="4"/>
  <c r="T15" i="4"/>
  <c r="S14" i="4"/>
  <c r="S17" i="4" s="1"/>
  <c r="S19" i="4" s="1"/>
  <c r="S21" i="4" s="1"/>
  <c r="U30" i="4"/>
  <c r="T29" i="4"/>
  <c r="T32" i="4" s="1"/>
  <c r="T34" i="4" s="1"/>
  <c r="T36" i="4" s="1"/>
  <c r="M79" i="4"/>
  <c r="N77" i="4"/>
  <c r="N76" i="4" s="1"/>
  <c r="Q47" i="4"/>
  <c r="O51" i="4"/>
  <c r="O64" i="4"/>
  <c r="R44" i="4"/>
  <c r="R47" i="4" s="1"/>
  <c r="R49" i="4" s="1"/>
  <c r="R51" i="4" s="1"/>
  <c r="S45" i="4"/>
  <c r="M66" i="4"/>
  <c r="N66" i="4" s="1"/>
  <c r="N64" i="4"/>
  <c r="N63" i="4" s="1"/>
  <c r="Q59" i="4"/>
  <c r="Q62" i="4" s="1"/>
  <c r="Q64" i="4" s="1"/>
  <c r="Q66" i="4" s="1"/>
  <c r="R60" i="4"/>
  <c r="N50" i="4"/>
  <c r="O77" i="4"/>
  <c r="Q75" i="4"/>
  <c r="P74" i="4"/>
  <c r="P77" i="4" s="1"/>
  <c r="P79" i="4" s="1"/>
  <c r="P81" i="4" s="1"/>
  <c r="T64" i="2"/>
  <c r="S63" i="2"/>
  <c r="S66" i="2" s="1"/>
  <c r="S68" i="2" s="1"/>
  <c r="S70" i="2" s="1"/>
  <c r="S49" i="2"/>
  <c r="R48" i="2"/>
  <c r="R51" i="2" s="1"/>
  <c r="R53" i="2" s="1"/>
  <c r="R55" i="2" s="1"/>
  <c r="O55" i="2"/>
  <c r="Q38" i="2"/>
  <c r="T34" i="2"/>
  <c r="S33" i="2"/>
  <c r="S36" i="2" s="1"/>
  <c r="S38" i="2" s="1"/>
  <c r="S40" i="2" s="1"/>
  <c r="Q21" i="4" l="1"/>
  <c r="T14" i="4"/>
  <c r="T17" i="4" s="1"/>
  <c r="T19" i="4" s="1"/>
  <c r="T21" i="4" s="1"/>
  <c r="U15" i="4"/>
  <c r="N65" i="4"/>
  <c r="O66" i="4"/>
  <c r="Q49" i="4"/>
  <c r="O79" i="4"/>
  <c r="R59" i="4"/>
  <c r="R62" i="4" s="1"/>
  <c r="R64" i="4" s="1"/>
  <c r="R66" i="4" s="1"/>
  <c r="S60" i="4"/>
  <c r="M81" i="4"/>
  <c r="N81" i="4" s="1"/>
  <c r="N79" i="4"/>
  <c r="N78" i="4" s="1"/>
  <c r="S44" i="4"/>
  <c r="T45" i="4"/>
  <c r="V30" i="4"/>
  <c r="U29" i="4"/>
  <c r="U32" i="4" s="1"/>
  <c r="U34" i="4" s="1"/>
  <c r="U36" i="4" s="1"/>
  <c r="R75" i="4"/>
  <c r="Q74" i="4"/>
  <c r="Q77" i="4" s="1"/>
  <c r="Q79" i="4" s="1"/>
  <c r="Q81" i="4" s="1"/>
  <c r="U64" i="2"/>
  <c r="T63" i="2"/>
  <c r="T66" i="2" s="1"/>
  <c r="T68" i="2" s="1"/>
  <c r="T70" i="2" s="1"/>
  <c r="T49" i="2"/>
  <c r="S48" i="2"/>
  <c r="S51" i="2" s="1"/>
  <c r="S53" i="2" s="1"/>
  <c r="S55" i="2" s="1"/>
  <c r="Q40" i="2"/>
  <c r="T33" i="2"/>
  <c r="T36" i="2" s="1"/>
  <c r="T38" i="2" s="1"/>
  <c r="T40" i="2" s="1"/>
  <c r="U34" i="2"/>
  <c r="U14" i="4" l="1"/>
  <c r="U17" i="4" s="1"/>
  <c r="U19" i="4" s="1"/>
  <c r="U21" i="4" s="1"/>
  <c r="V15" i="4"/>
  <c r="O81" i="4"/>
  <c r="S75" i="4"/>
  <c r="R74" i="4"/>
  <c r="R77" i="4" s="1"/>
  <c r="R79" i="4" s="1"/>
  <c r="R81" i="4" s="1"/>
  <c r="Q51" i="4"/>
  <c r="S47" i="4"/>
  <c r="T44" i="4"/>
  <c r="T47" i="4" s="1"/>
  <c r="T49" i="4" s="1"/>
  <c r="T51" i="4" s="1"/>
  <c r="U45" i="4"/>
  <c r="N80" i="4"/>
  <c r="S59" i="4"/>
  <c r="S62" i="4" s="1"/>
  <c r="S64" i="4" s="1"/>
  <c r="S66" i="4" s="1"/>
  <c r="T60" i="4"/>
  <c r="W30" i="4"/>
  <c r="V29" i="4"/>
  <c r="V32" i="4" s="1"/>
  <c r="V34" i="4" s="1"/>
  <c r="V64" i="2"/>
  <c r="U63" i="2"/>
  <c r="U66" i="2" s="1"/>
  <c r="U68" i="2" s="1"/>
  <c r="U70" i="2" s="1"/>
  <c r="U49" i="2"/>
  <c r="T48" i="2"/>
  <c r="T51" i="2" s="1"/>
  <c r="T53" i="2" s="1"/>
  <c r="T55" i="2" s="1"/>
  <c r="U33" i="2"/>
  <c r="U36" i="2" s="1"/>
  <c r="U38" i="2" s="1"/>
  <c r="U40" i="2" s="1"/>
  <c r="V34" i="2"/>
  <c r="V14" i="4" l="1"/>
  <c r="V17" i="4" s="1"/>
  <c r="V19" i="4" s="1"/>
  <c r="V21" i="4" s="1"/>
  <c r="W15" i="4"/>
  <c r="V45" i="4"/>
  <c r="U44" i="4"/>
  <c r="U47" i="4" s="1"/>
  <c r="U49" i="4" s="1"/>
  <c r="U51" i="4" s="1"/>
  <c r="S49" i="4"/>
  <c r="T75" i="4"/>
  <c r="S74" i="4"/>
  <c r="W29" i="4"/>
  <c r="W32" i="4" s="1"/>
  <c r="W34" i="4" s="1"/>
  <c r="W36" i="4" s="1"/>
  <c r="X30" i="4"/>
  <c r="U60" i="4"/>
  <c r="T59" i="4"/>
  <c r="V36" i="4"/>
  <c r="V63" i="2"/>
  <c r="V66" i="2" s="1"/>
  <c r="V68" i="2" s="1"/>
  <c r="V70" i="2" s="1"/>
  <c r="W64" i="2"/>
  <c r="V49" i="2"/>
  <c r="U48" i="2"/>
  <c r="U51" i="2" s="1"/>
  <c r="U53" i="2" s="1"/>
  <c r="U55" i="2" s="1"/>
  <c r="V33" i="2"/>
  <c r="V36" i="2" s="1"/>
  <c r="V38" i="2" s="1"/>
  <c r="V40" i="2" s="1"/>
  <c r="W34" i="2"/>
  <c r="X15" i="4" l="1"/>
  <c r="W14" i="4"/>
  <c r="W17" i="4" s="1"/>
  <c r="W19" i="4" s="1"/>
  <c r="W21" i="4" s="1"/>
  <c r="S51" i="4"/>
  <c r="X29" i="4"/>
  <c r="X32" i="4" s="1"/>
  <c r="X34" i="4" s="1"/>
  <c r="X36" i="4" s="1"/>
  <c r="Y30" i="4"/>
  <c r="W45" i="4"/>
  <c r="V44" i="4"/>
  <c r="V47" i="4" s="1"/>
  <c r="V49" i="4" s="1"/>
  <c r="V51" i="4" s="1"/>
  <c r="U59" i="4"/>
  <c r="U62" i="4" s="1"/>
  <c r="U64" i="4" s="1"/>
  <c r="U66" i="4" s="1"/>
  <c r="V60" i="4"/>
  <c r="S77" i="4"/>
  <c r="T74" i="4"/>
  <c r="T77" i="4" s="1"/>
  <c r="T79" i="4" s="1"/>
  <c r="T81" i="4" s="1"/>
  <c r="U75" i="4"/>
  <c r="T62" i="4"/>
  <c r="X64" i="2"/>
  <c r="W63" i="2"/>
  <c r="W66" i="2" s="1"/>
  <c r="W68" i="2" s="1"/>
  <c r="W70" i="2" s="1"/>
  <c r="W49" i="2"/>
  <c r="V48" i="2"/>
  <c r="V51" i="2" s="1"/>
  <c r="V53" i="2" s="1"/>
  <c r="V55" i="2" s="1"/>
  <c r="X34" i="2"/>
  <c r="W33" i="2"/>
  <c r="W36" i="2" s="1"/>
  <c r="W38" i="2" s="1"/>
  <c r="W40" i="2" s="1"/>
  <c r="Y15" i="4" l="1"/>
  <c r="X14" i="4"/>
  <c r="X17" i="4" s="1"/>
  <c r="X19" i="4" s="1"/>
  <c r="X21" i="4" s="1"/>
  <c r="V59" i="4"/>
  <c r="V62" i="4" s="1"/>
  <c r="V64" i="4" s="1"/>
  <c r="V66" i="4" s="1"/>
  <c r="W60" i="4"/>
  <c r="S79" i="4"/>
  <c r="X45" i="4"/>
  <c r="W44" i="4"/>
  <c r="W47" i="4" s="1"/>
  <c r="W49" i="4" s="1"/>
  <c r="W51" i="4" s="1"/>
  <c r="Y29" i="4"/>
  <c r="Y32" i="4" s="1"/>
  <c r="Y34" i="4" s="1"/>
  <c r="Y36" i="4" s="1"/>
  <c r="Z30" i="4"/>
  <c r="Z29" i="4" s="1"/>
  <c r="T64" i="4"/>
  <c r="U74" i="4"/>
  <c r="V75" i="4"/>
  <c r="X63" i="2"/>
  <c r="X66" i="2" s="1"/>
  <c r="X68" i="2" s="1"/>
  <c r="X70" i="2" s="1"/>
  <c r="Y64" i="2"/>
  <c r="X49" i="2"/>
  <c r="W48" i="2"/>
  <c r="W51" i="2" s="1"/>
  <c r="W53" i="2" s="1"/>
  <c r="W55" i="2" s="1"/>
  <c r="X33" i="2"/>
  <c r="X36" i="2" s="1"/>
  <c r="X38" i="2" s="1"/>
  <c r="X40" i="2" s="1"/>
  <c r="Y34" i="2"/>
  <c r="Z15" i="4" l="1"/>
  <c r="Z14" i="4" s="1"/>
  <c r="Y14" i="4"/>
  <c r="Y17" i="4" s="1"/>
  <c r="Y19" i="4" s="1"/>
  <c r="Y21" i="4" s="1"/>
  <c r="U77" i="4"/>
  <c r="T66" i="4"/>
  <c r="Z32" i="4"/>
  <c r="AA29" i="4"/>
  <c r="AB29" i="4" s="1"/>
  <c r="Y45" i="4"/>
  <c r="X44" i="4"/>
  <c r="X47" i="4" s="1"/>
  <c r="X49" i="4" s="1"/>
  <c r="S81" i="4"/>
  <c r="W59" i="4"/>
  <c r="W62" i="4" s="1"/>
  <c r="X60" i="4"/>
  <c r="V74" i="4"/>
  <c r="V77" i="4" s="1"/>
  <c r="V79" i="4" s="1"/>
  <c r="V81" i="4" s="1"/>
  <c r="W75" i="4"/>
  <c r="Y63" i="2"/>
  <c r="Y66" i="2" s="1"/>
  <c r="Y68" i="2" s="1"/>
  <c r="Y70" i="2" s="1"/>
  <c r="Z64" i="2"/>
  <c r="Z63" i="2" s="1"/>
  <c r="Y49" i="2"/>
  <c r="X48" i="2"/>
  <c r="X51" i="2" s="1"/>
  <c r="X53" i="2" s="1"/>
  <c r="X55" i="2" s="1"/>
  <c r="Z34" i="2"/>
  <c r="Z33" i="2" s="1"/>
  <c r="Y33" i="2"/>
  <c r="Y36" i="2" s="1"/>
  <c r="Y38" i="2" s="1"/>
  <c r="Y40" i="2" s="1"/>
  <c r="Z17" i="4" l="1"/>
  <c r="AA14" i="4"/>
  <c r="AB14" i="4" s="1"/>
  <c r="Y60" i="4"/>
  <c r="X59" i="4"/>
  <c r="X62" i="4" s="1"/>
  <c r="X64" i="4" s="1"/>
  <c r="X66" i="4" s="1"/>
  <c r="Z45" i="4"/>
  <c r="Z44" i="4" s="1"/>
  <c r="Y44" i="4"/>
  <c r="Y47" i="4" s="1"/>
  <c r="Y49" i="4" s="1"/>
  <c r="Y51" i="4" s="1"/>
  <c r="Z34" i="4"/>
  <c r="AA32" i="4"/>
  <c r="X51" i="4"/>
  <c r="W64" i="4"/>
  <c r="X75" i="4"/>
  <c r="W74" i="4"/>
  <c r="W77" i="4" s="1"/>
  <c r="W79" i="4" s="1"/>
  <c r="W81" i="4" s="1"/>
  <c r="U79" i="4"/>
  <c r="Z66" i="2"/>
  <c r="AA63" i="2"/>
  <c r="AB63" i="2" s="1"/>
  <c r="Y48" i="2"/>
  <c r="Y51" i="2" s="1"/>
  <c r="Y53" i="2" s="1"/>
  <c r="Y55" i="2" s="1"/>
  <c r="Z49" i="2"/>
  <c r="Z48" i="2" s="1"/>
  <c r="Z36" i="2"/>
  <c r="AA33" i="2"/>
  <c r="AB33" i="2" s="1"/>
  <c r="Z19" i="4" l="1"/>
  <c r="AA17" i="4"/>
  <c r="W66" i="4"/>
  <c r="X74" i="4"/>
  <c r="X77" i="4" s="1"/>
  <c r="X79" i="4" s="1"/>
  <c r="X81" i="4" s="1"/>
  <c r="Y75" i="4"/>
  <c r="U81" i="4"/>
  <c r="AB32" i="4"/>
  <c r="AB31" i="4" s="1"/>
  <c r="AA31" i="4"/>
  <c r="Z36" i="4"/>
  <c r="AA36" i="4" s="1"/>
  <c r="AA34" i="4"/>
  <c r="Z47" i="4"/>
  <c r="AA44" i="4"/>
  <c r="AB44" i="4" s="1"/>
  <c r="Z60" i="4"/>
  <c r="Z59" i="4" s="1"/>
  <c r="Y59" i="4"/>
  <c r="Y62" i="4" s="1"/>
  <c r="Y64" i="4" s="1"/>
  <c r="Y66" i="4" s="1"/>
  <c r="Z68" i="2"/>
  <c r="AA66" i="2"/>
  <c r="Z51" i="2"/>
  <c r="AA48" i="2"/>
  <c r="AB48" i="2" s="1"/>
  <c r="Z38" i="2"/>
  <c r="AA36" i="2"/>
  <c r="AB17" i="4" l="1"/>
  <c r="AB16" i="4" s="1"/>
  <c r="AA16" i="4"/>
  <c r="Z21" i="4"/>
  <c r="AA21" i="4" s="1"/>
  <c r="AA19" i="4"/>
  <c r="Z49" i="4"/>
  <c r="AA47" i="4"/>
  <c r="AA33" i="4"/>
  <c r="AB34" i="4"/>
  <c r="AB33" i="4" s="1"/>
  <c r="AB36" i="4"/>
  <c r="AA35" i="4"/>
  <c r="Y74" i="4"/>
  <c r="Y77" i="4" s="1"/>
  <c r="Y79" i="4" s="1"/>
  <c r="Y81" i="4" s="1"/>
  <c r="Z75" i="4"/>
  <c r="Z74" i="4" s="1"/>
  <c r="Z62" i="4"/>
  <c r="AA59" i="4"/>
  <c r="AB59" i="4" s="1"/>
  <c r="AB66" i="2"/>
  <c r="AB65" i="2" s="1"/>
  <c r="AA65" i="2"/>
  <c r="Z70" i="2"/>
  <c r="AA70" i="2" s="1"/>
  <c r="AA68" i="2"/>
  <c r="AA67" i="2" s="1"/>
  <c r="Z53" i="2"/>
  <c r="AA51" i="2"/>
  <c r="AB36" i="2"/>
  <c r="AB35" i="2" s="1"/>
  <c r="AA35" i="2"/>
  <c r="Z40" i="2"/>
  <c r="AA40" i="2" s="1"/>
  <c r="AA38" i="2"/>
  <c r="AA37" i="2" s="1"/>
  <c r="AA39" i="2" l="1"/>
  <c r="AA69" i="2"/>
  <c r="AB21" i="4"/>
  <c r="AA20" i="4"/>
  <c r="AB19" i="4"/>
  <c r="AB18" i="4" s="1"/>
  <c r="AA18" i="4"/>
  <c r="AB35" i="4"/>
  <c r="Z64" i="4"/>
  <c r="AA62" i="4"/>
  <c r="Z77" i="4"/>
  <c r="AA74" i="4"/>
  <c r="AB74" i="4" s="1"/>
  <c r="AA46" i="4"/>
  <c r="AB47" i="4"/>
  <c r="AB46" i="4" s="1"/>
  <c r="Z51" i="4"/>
  <c r="AA51" i="4" s="1"/>
  <c r="AA49" i="4"/>
  <c r="AB68" i="2"/>
  <c r="AB67" i="2" s="1"/>
  <c r="AB70" i="2"/>
  <c r="Z55" i="2"/>
  <c r="AA55" i="2" s="1"/>
  <c r="AA53" i="2"/>
  <c r="AA52" i="2" s="1"/>
  <c r="AB51" i="2"/>
  <c r="AB50" i="2" s="1"/>
  <c r="AA50" i="2"/>
  <c r="AB38" i="2"/>
  <c r="AB37" i="2" s="1"/>
  <c r="AB40" i="2"/>
  <c r="AB39" i="2" l="1"/>
  <c r="AB69" i="2"/>
  <c r="AA54" i="2"/>
  <c r="AB20" i="4"/>
  <c r="AA50" i="4"/>
  <c r="AB51" i="4"/>
  <c r="AB49" i="4"/>
  <c r="AB48" i="4" s="1"/>
  <c r="AA48" i="4"/>
  <c r="Z79" i="4"/>
  <c r="AA77" i="4"/>
  <c r="AA61" i="4"/>
  <c r="AB62" i="4"/>
  <c r="AB61" i="4" s="1"/>
  <c r="Z66" i="4"/>
  <c r="AA66" i="4" s="1"/>
  <c r="AA64" i="4"/>
  <c r="AB53" i="2"/>
  <c r="AB52" i="2" s="1"/>
  <c r="AB55" i="2"/>
  <c r="AB54" i="2" l="1"/>
  <c r="AB50" i="4"/>
  <c r="AB64" i="4"/>
  <c r="AB63" i="4" s="1"/>
  <c r="AA63" i="4"/>
  <c r="Z81" i="4"/>
  <c r="AA81" i="4" s="1"/>
  <c r="AA79" i="4"/>
  <c r="AA65" i="4"/>
  <c r="AB66" i="4"/>
  <c r="AB77" i="4"/>
  <c r="AB76" i="4" s="1"/>
  <c r="AA76" i="4"/>
  <c r="AB65" i="4" l="1"/>
  <c r="AA78" i="4"/>
  <c r="AB79" i="4"/>
  <c r="AB78" i="4" s="1"/>
  <c r="AB81" i="4"/>
  <c r="AA80" i="4"/>
  <c r="AB80" i="4" l="1"/>
</calcChain>
</file>

<file path=xl/sharedStrings.xml><?xml version="1.0" encoding="utf-8"?>
<sst xmlns="http://schemas.openxmlformats.org/spreadsheetml/2006/main" count="218" uniqueCount="122">
  <si>
    <t>NSW TAKE-OFF FUND</t>
  </si>
  <si>
    <t>OPPORTUNITY OVERVIEW</t>
  </si>
  <si>
    <t>Airline:</t>
  </si>
  <si>
    <r>
      <t xml:space="preserve">International or interstate route: </t>
    </r>
    <r>
      <rPr>
        <b/>
        <sz val="8"/>
        <color theme="1"/>
        <rFont val="Aptos Narrow"/>
        <family val="2"/>
      </rPr>
      <t>(select from drop down)</t>
    </r>
  </si>
  <si>
    <t>Route:</t>
  </si>
  <si>
    <r>
      <t xml:space="preserve">Opportunity type: </t>
    </r>
    <r>
      <rPr>
        <b/>
        <sz val="8"/>
        <color theme="1"/>
        <rFont val="Aptos Narrow"/>
        <family val="2"/>
      </rPr>
      <t>(select from drop down)</t>
    </r>
  </si>
  <si>
    <t>Investment amount requested (up to):</t>
  </si>
  <si>
    <t>Funding support requested:</t>
  </si>
  <si>
    <t>(tick applicable box(s))</t>
  </si>
  <si>
    <r>
      <t xml:space="preserve">Opportunity proposed start date:
</t>
    </r>
    <r>
      <rPr>
        <b/>
        <sz val="8"/>
        <color theme="1"/>
        <rFont val="Aptos Narrow"/>
        <family val="2"/>
      </rPr>
      <t>(must be between Nov 2025 and Jun 2027)</t>
    </r>
  </si>
  <si>
    <r>
      <t>Support period requested:</t>
    </r>
    <r>
      <rPr>
        <b/>
        <sz val="8"/>
        <color theme="1"/>
        <rFont val="Aptos Narrow"/>
        <family val="2"/>
      </rPr>
      <t xml:space="preserve"> (select from drop down)</t>
    </r>
  </si>
  <si>
    <t>Proposed plane type:</t>
  </si>
  <si>
    <r>
      <t xml:space="preserve">Capacity of plane (# of seats): </t>
    </r>
    <r>
      <rPr>
        <b/>
        <sz val="8"/>
        <color theme="1"/>
        <rFont val="Aptos Narrow"/>
        <family val="2"/>
      </rPr>
      <t>(insert number only)</t>
    </r>
  </si>
  <si>
    <t>APPLICANT DETAILS</t>
  </si>
  <si>
    <t>First name:</t>
  </si>
  <si>
    <t>Last name:</t>
  </si>
  <si>
    <t>Job title:</t>
  </si>
  <si>
    <t>Email:</t>
  </si>
  <si>
    <t>Phone:</t>
  </si>
  <si>
    <r>
      <t xml:space="preserve">If you need any support or have any questions in relation to completing this template, please contact the Aviation and Grants Administration Team at </t>
    </r>
    <r>
      <rPr>
        <b/>
        <u/>
        <sz val="11"/>
        <color theme="1"/>
        <rFont val="Aptos Narrow"/>
        <family val="2"/>
      </rPr>
      <t>aviation.funding@dnsw.com.au</t>
    </r>
  </si>
  <si>
    <t>NEW ROUTE OPPORTUNITIES</t>
  </si>
  <si>
    <t>INSTRUCTIONS:</t>
  </si>
  <si>
    <t>Ensure you indicate how many funding scenarios are  being proposed in cell B10 as this ensures tables are correctly displayed</t>
  </si>
  <si>
    <t>Please provide data in this tab if you are seeking support for a new route</t>
  </si>
  <si>
    <t>Months, support period and gauge are linked to data provided on opportunity overview tab</t>
  </si>
  <si>
    <t>Please input into light blue cells only (all other cells contain formulas)</t>
  </si>
  <si>
    <t># of funding scenarios proposed:</t>
  </si>
  <si>
    <t>e.g. Scenario 1: 3x weekly, Scenario 2: commence with 3x weekly and increase to 5x weekly from month 4</t>
  </si>
  <si>
    <t>SCENARIO 1</t>
  </si>
  <si>
    <t>Requested level of investment</t>
  </si>
  <si>
    <t>Brief summary/assumptions behind scenario 1:</t>
  </si>
  <si>
    <t>Y1</t>
  </si>
  <si>
    <t>Y2</t>
  </si>
  <si>
    <t>Total</t>
  </si>
  <si>
    <t>Weekly frequencies</t>
  </si>
  <si>
    <t>Total movements</t>
  </si>
  <si>
    <t>Gauge</t>
  </si>
  <si>
    <t>Seats</t>
  </si>
  <si>
    <t>Est. load factor %</t>
  </si>
  <si>
    <t>Pax</t>
  </si>
  <si>
    <t>SCENARIO 2</t>
  </si>
  <si>
    <t>Brief summary/assumptions behind scenario 2:</t>
  </si>
  <si>
    <t>SCENARIO 3</t>
  </si>
  <si>
    <t>Brief summary/assumptions behind scenario 3:</t>
  </si>
  <si>
    <t>SCENARIO 4</t>
  </si>
  <si>
    <t>Brief summary/assumptions behind scenario 4:</t>
  </si>
  <si>
    <t>ADDITIONAL CAPACITY ON EXISTING ROUTES</t>
  </si>
  <si>
    <t>Please provide data in this tab if you are seeking support for additional capacity on an existing route</t>
  </si>
  <si>
    <t>e.g. Scenario 1: additional 3x weekly, Scenario 2: additional with 3x weekly and increase to additional 4x weekly from month 4</t>
  </si>
  <si>
    <t>BASELINE</t>
  </si>
  <si>
    <t>Please indicate the capacity that would be delivered over the period if no funding was to be made available.</t>
  </si>
  <si>
    <t>NATIONALITIES</t>
  </si>
  <si>
    <t>This tab must be complete for both new route opportunities and additional capacity on existing route opportunities.</t>
  </si>
  <si>
    <t>For new routes, please provide data based on comparative routes and provide details on what those comparative routes are.</t>
  </si>
  <si>
    <t>For additional capacity on existing routes, please provide data based on the latest available data for the last 12 months of operation.</t>
  </si>
  <si>
    <t>Data source:</t>
  </si>
  <si>
    <t>Time period of data provided:</t>
  </si>
  <si>
    <t>Comparative routes used:</t>
  </si>
  <si>
    <t>(For new routes only)</t>
  </si>
  <si>
    <r>
      <t>INBOUND TO NSW -</t>
    </r>
    <r>
      <rPr>
        <b/>
        <i/>
        <sz val="11"/>
        <color theme="1"/>
        <rFont val="Aptos Narrow"/>
        <family val="2"/>
      </rPr>
      <t xml:space="preserve"> enter pax numbers in blue cells</t>
    </r>
  </si>
  <si>
    <t>Total inbound</t>
  </si>
  <si>
    <r>
      <t xml:space="preserve">FOREIGN/INTERSTATE RESIDENT SPLITS - 
</t>
    </r>
    <r>
      <rPr>
        <b/>
        <i/>
        <sz val="11"/>
        <color theme="1"/>
        <rFont val="Aptos Narrow"/>
        <family val="2"/>
      </rPr>
      <t>enter country/state name and # of pax in blue cells</t>
    </r>
  </si>
  <si>
    <t>&lt;enter country/state 1&gt;</t>
  </si>
  <si>
    <t>&lt;enter country/state 2&gt;</t>
  </si>
  <si>
    <t>&lt;enter country/state 3&gt;</t>
  </si>
  <si>
    <t>&lt;enter country/state 4&gt;</t>
  </si>
  <si>
    <t>&lt;enter country/state 5&gt;</t>
  </si>
  <si>
    <t>&lt;enter country/state 6&gt;</t>
  </si>
  <si>
    <t>&lt;enter country/state 7&gt;</t>
  </si>
  <si>
    <t>&lt;enter country 8&gt;</t>
  </si>
  <si>
    <t>&lt;enter country 9&gt;</t>
  </si>
  <si>
    <t>&lt;enter country 10&gt;</t>
  </si>
  <si>
    <t>Other</t>
  </si>
  <si>
    <t>Total foreign/interstate residents</t>
  </si>
  <si>
    <t xml:space="preserve"> &lt;- Ensure the total in cell B34 = B19</t>
  </si>
  <si>
    <t>ADDITIONAL COMMENTARY</t>
  </si>
  <si>
    <t>Use this tab to provide supporting notes, including key assumptions, strategic rationale, market insights, and any risks or dependencies relevant to your proposal.</t>
  </si>
  <si>
    <t>Add rows to the text box if additional space is required.</t>
  </si>
  <si>
    <t>Nov 2025</t>
  </si>
  <si>
    <t>Dec 2025</t>
  </si>
  <si>
    <t>Jan 2026</t>
  </si>
  <si>
    <t>Feb 2026</t>
  </si>
  <si>
    <t>Mar 2026</t>
  </si>
  <si>
    <t>Apr 2026</t>
  </si>
  <si>
    <t>May 2026</t>
  </si>
  <si>
    <t>Jun 2026</t>
  </si>
  <si>
    <t>Jul 2026</t>
  </si>
  <si>
    <t>Aug 2026</t>
  </si>
  <si>
    <t>Sep 2026</t>
  </si>
  <si>
    <t>Oct 2026</t>
  </si>
  <si>
    <t>Nov 2026</t>
  </si>
  <si>
    <t>Dec 2026</t>
  </si>
  <si>
    <t>Jan 2027</t>
  </si>
  <si>
    <t>Feb 2027</t>
  </si>
  <si>
    <t>Mar 2027</t>
  </si>
  <si>
    <t>Apr 2027</t>
  </si>
  <si>
    <t>May 2027</t>
  </si>
  <si>
    <t>Jun 2027</t>
  </si>
  <si>
    <t>Jul 2027</t>
  </si>
  <si>
    <t>Aug 2027</t>
  </si>
  <si>
    <t>Sep 2027</t>
  </si>
  <si>
    <t>Oct 2027</t>
  </si>
  <si>
    <t>Nov 2027</t>
  </si>
  <si>
    <t>Dec 2027</t>
  </si>
  <si>
    <t>Jan 2028</t>
  </si>
  <si>
    <t>Feb 2028</t>
  </si>
  <si>
    <t>Mar 2028</t>
  </si>
  <si>
    <t>Apr 2028</t>
  </si>
  <si>
    <t>May 2028</t>
  </si>
  <si>
    <t>Jun 2028</t>
  </si>
  <si>
    <t>Jul 2028</t>
  </si>
  <si>
    <t>Aug 2028</t>
  </si>
  <si>
    <t>Sep 2028</t>
  </si>
  <si>
    <t>Oct 2028</t>
  </si>
  <si>
    <t>Nov 2028</t>
  </si>
  <si>
    <t>Dec 2028</t>
  </si>
  <si>
    <t>Jan 2029</t>
  </si>
  <si>
    <t>Feb 2029</t>
  </si>
  <si>
    <t>Mar 2029</t>
  </si>
  <si>
    <t>Apr 2029</t>
  </si>
  <si>
    <t>May 2029</t>
  </si>
  <si>
    <t>Jun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</si>
</sst>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43" formatCode="_-* #,##0.00_-;\-* #,##0.00_-;_-* &quot;-&quot;??_-;_-@_-"/>
    <numFmt numFmtId="164" formatCode="_-* #,##0_-;\-* #,##0_-;_-* &quot;-&quot;??_-;_-@_-"/>
    <numFmt numFmtId="165" formatCode="_-&quot;$&quot;* #,##0_-;\-&quot;$&quot;* #,##0_-;_-&quot;$&quot;* &quot;-&quot;??_-;_-@_-"/>
  </numFmts>
  <fonts count="23">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b/>
      <sz val="14"/>
      <color theme="0"/>
      <name val="Aptos Narrow"/>
      <family val="2"/>
      <scheme val="minor"/>
    </font>
    <font>
      <b/>
      <sz val="26"/>
      <color theme="0"/>
      <name val="Aptos Narrow"/>
      <family val="2"/>
      <scheme val="minor"/>
    </font>
    <font>
      <b/>
      <sz val="10"/>
      <color theme="1"/>
      <name val="Aptos Narrow"/>
      <family val="2"/>
      <scheme val="minor"/>
    </font>
    <font>
      <b/>
      <sz val="8"/>
      <color theme="1"/>
      <name val="Aptos Narrow"/>
      <family val="2"/>
      <scheme val="minor"/>
    </font>
    <font>
      <b/>
      <sz val="8"/>
      <color theme="1"/>
      <name val="Aptos Narrow"/>
      <family val="2"/>
    </font>
    <font>
      <b/>
      <u/>
      <sz val="11"/>
      <color theme="1"/>
      <name val="Aptos Narrow"/>
      <family val="2"/>
    </font>
    <font>
      <sz val="8"/>
      <name val="Aptos Narrow"/>
      <family val="2"/>
      <scheme val="minor"/>
    </font>
    <font>
      <b/>
      <u/>
      <sz val="16"/>
      <color theme="0"/>
      <name val="Aptos Narrow"/>
      <family val="2"/>
      <scheme val="minor"/>
    </font>
    <font>
      <b/>
      <u/>
      <sz val="14"/>
      <color theme="1"/>
      <name val="Aptos Narrow"/>
      <family val="2"/>
      <scheme val="minor"/>
    </font>
    <font>
      <sz val="10"/>
      <color theme="1"/>
      <name val="Aptos Narrow"/>
      <family val="2"/>
      <scheme val="minor"/>
    </font>
    <font>
      <b/>
      <sz val="10"/>
      <color theme="0"/>
      <name val="Aptos Narrow"/>
      <family val="2"/>
      <scheme val="minor"/>
    </font>
    <font>
      <sz val="8"/>
      <color theme="1"/>
      <name val="Aptos Narrow"/>
      <family val="2"/>
      <scheme val="minor"/>
    </font>
    <font>
      <i/>
      <sz val="11"/>
      <color theme="1"/>
      <name val="Aptos Narrow"/>
      <family val="2"/>
      <scheme val="minor"/>
    </font>
    <font>
      <b/>
      <sz val="11"/>
      <color rgb="FFFF0000"/>
      <name val="Aptos Narrow"/>
      <family val="2"/>
      <scheme val="minor"/>
    </font>
    <font>
      <b/>
      <i/>
      <sz val="11"/>
      <color theme="1"/>
      <name val="Aptos Narrow"/>
      <family val="2"/>
    </font>
    <font>
      <u/>
      <sz val="11"/>
      <color theme="10"/>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rgb="FF1C4096"/>
        <bgColor indexed="64"/>
      </patternFill>
    </fill>
    <fill>
      <patternFill patternType="solid">
        <fgColor theme="2" tint="-9.9978637043366805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74">
    <xf numFmtId="0" fontId="0" fillId="0" borderId="0" xfId="0"/>
    <xf numFmtId="0" fontId="0" fillId="2" borderId="1" xfId="0" applyFill="1" applyBorder="1"/>
    <xf numFmtId="0" fontId="4" fillId="0" borderId="0" xfId="0" applyFont="1"/>
    <xf numFmtId="0" fontId="10" fillId="0" borderId="0" xfId="0" applyFont="1" applyAlignment="1">
      <alignment vertical="top"/>
    </xf>
    <xf numFmtId="0" fontId="0" fillId="0" borderId="1" xfId="0" applyBorder="1" applyAlignment="1">
      <alignment horizontal="left"/>
    </xf>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4" borderId="0" xfId="0" applyFill="1"/>
    <xf numFmtId="0" fontId="4" fillId="4" borderId="0" xfId="0" applyFont="1" applyFill="1"/>
    <xf numFmtId="0" fontId="0" fillId="4" borderId="7" xfId="0" applyFill="1" applyBorder="1"/>
    <xf numFmtId="0" fontId="0" fillId="4" borderId="8" xfId="0" applyFill="1" applyBorder="1"/>
    <xf numFmtId="0" fontId="0" fillId="4" borderId="9" xfId="0" applyFill="1" applyBorder="1"/>
    <xf numFmtId="0" fontId="6" fillId="0" borderId="0" xfId="0" applyFont="1"/>
    <xf numFmtId="0" fontId="3" fillId="0" borderId="0" xfId="0" applyFont="1"/>
    <xf numFmtId="0" fontId="4" fillId="0" borderId="0" xfId="0" applyFont="1" applyAlignment="1">
      <alignment wrapText="1"/>
    </xf>
    <xf numFmtId="14" fontId="0" fillId="0" borderId="1" xfId="0" applyNumberFormat="1" applyBorder="1" applyAlignment="1">
      <alignment horizontal="left" vertical="center"/>
    </xf>
    <xf numFmtId="49" fontId="0" fillId="0" borderId="0" xfId="0" applyNumberFormat="1"/>
    <xf numFmtId="0" fontId="5" fillId="3" borderId="1" xfId="0" applyFont="1" applyFill="1" applyBorder="1" applyAlignment="1">
      <alignment horizontal="center"/>
    </xf>
    <xf numFmtId="0" fontId="2" fillId="3" borderId="1" xfId="0" applyFont="1" applyFill="1" applyBorder="1" applyAlignment="1">
      <alignment horizontal="center"/>
    </xf>
    <xf numFmtId="0" fontId="0" fillId="0" borderId="1" xfId="0" applyBorder="1"/>
    <xf numFmtId="164" fontId="0" fillId="2" borderId="1" xfId="1" applyNumberFormat="1" applyFont="1" applyFill="1" applyBorder="1"/>
    <xf numFmtId="9" fontId="0" fillId="0" borderId="1" xfId="3" applyFont="1" applyBorder="1"/>
    <xf numFmtId="0" fontId="15" fillId="0" borderId="0" xfId="0" applyFont="1"/>
    <xf numFmtId="164" fontId="16" fillId="2" borderId="1" xfId="1" applyNumberFormat="1" applyFont="1" applyFill="1" applyBorder="1" applyAlignment="1"/>
    <xf numFmtId="164" fontId="17" fillId="3" borderId="1" xfId="0" applyNumberFormat="1" applyFont="1" applyFill="1" applyBorder="1"/>
    <xf numFmtId="164" fontId="16" fillId="0" borderId="1" xfId="1" applyNumberFormat="1" applyFont="1" applyBorder="1" applyAlignment="1"/>
    <xf numFmtId="164" fontId="17" fillId="3" borderId="1" xfId="1" applyNumberFormat="1" applyFont="1" applyFill="1" applyBorder="1" applyAlignment="1"/>
    <xf numFmtId="164" fontId="9" fillId="0" borderId="1" xfId="1" applyNumberFormat="1" applyFont="1" applyBorder="1" applyAlignment="1"/>
    <xf numFmtId="9" fontId="16" fillId="2" borderId="1" xfId="3" applyFont="1" applyFill="1" applyBorder="1" applyAlignment="1"/>
    <xf numFmtId="9" fontId="17" fillId="3" borderId="1" xfId="3" applyFont="1" applyFill="1" applyBorder="1"/>
    <xf numFmtId="164" fontId="9" fillId="0" borderId="1" xfId="0" applyNumberFormat="1" applyFont="1" applyBorder="1"/>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0" fillId="0" borderId="0" xfId="0" applyFont="1" applyAlignment="1">
      <alignment horizontal="center"/>
    </xf>
    <xf numFmtId="0" fontId="18" fillId="0" borderId="0" xfId="0" applyFont="1" applyAlignment="1">
      <alignment horizontal="center"/>
    </xf>
    <xf numFmtId="0" fontId="19" fillId="0" borderId="0" xfId="0" applyFont="1"/>
    <xf numFmtId="0" fontId="20" fillId="0" borderId="0" xfId="0" applyFont="1"/>
    <xf numFmtId="0" fontId="4" fillId="0" borderId="1" xfId="0" applyFont="1" applyBorder="1"/>
    <xf numFmtId="9" fontId="4" fillId="0" borderId="1" xfId="3" applyFont="1" applyBorder="1"/>
    <xf numFmtId="164" fontId="4" fillId="0" borderId="1" xfId="1" applyNumberFormat="1" applyFont="1" applyBorder="1"/>
    <xf numFmtId="0" fontId="2" fillId="0" borderId="1" xfId="0" applyFont="1" applyBorder="1" applyAlignment="1">
      <alignment horizontal="center"/>
    </xf>
    <xf numFmtId="0" fontId="5" fillId="0" borderId="0" xfId="0" applyFont="1"/>
    <xf numFmtId="6" fontId="0" fillId="0" borderId="1" xfId="2" applyNumberFormat="1" applyFont="1" applyFill="1" applyBorder="1" applyAlignment="1">
      <alignment horizontal="left"/>
    </xf>
    <xf numFmtId="0" fontId="22" fillId="0" borderId="1" xfId="4" applyFill="1" applyBorder="1" applyAlignment="1">
      <alignment horizontal="left"/>
    </xf>
    <xf numFmtId="0" fontId="7" fillId="3" borderId="0" xfId="0" applyFont="1" applyFill="1" applyAlignment="1">
      <alignment horizontal="center"/>
    </xf>
    <xf numFmtId="0" fontId="8" fillId="3" borderId="0" xfId="0" applyFont="1" applyFill="1" applyAlignment="1">
      <alignment horizontal="right" vertical="center"/>
    </xf>
    <xf numFmtId="0" fontId="4" fillId="4" borderId="0" xfId="0" applyFont="1" applyFill="1" applyAlignment="1">
      <alignment horizontal="center" wrapText="1"/>
    </xf>
    <xf numFmtId="0" fontId="14" fillId="3" borderId="0" xfId="0" applyFont="1" applyFill="1" applyAlignment="1">
      <alignment horizontal="left"/>
    </xf>
    <xf numFmtId="0" fontId="0" fillId="2" borderId="14" xfId="0" applyFill="1" applyBorder="1" applyAlignment="1">
      <alignment horizontal="left" vertical="center" wrapText="1"/>
    </xf>
    <xf numFmtId="0" fontId="0" fillId="2" borderId="19" xfId="0" applyFill="1" applyBorder="1" applyAlignment="1">
      <alignment horizontal="left" vertical="center" wrapText="1"/>
    </xf>
    <xf numFmtId="0" fontId="0" fillId="2" borderId="15" xfId="0" applyFill="1" applyBorder="1" applyAlignment="1">
      <alignment horizontal="left" vertical="center"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0" fillId="2" borderId="20" xfId="0" applyFill="1" applyBorder="1" applyAlignment="1">
      <alignment horizontal="left" vertical="center" wrapText="1"/>
    </xf>
    <xf numFmtId="0" fontId="0" fillId="2" borderId="18" xfId="0" applyFill="1" applyBorder="1" applyAlignment="1">
      <alignment horizontal="left" vertical="center" wrapText="1"/>
    </xf>
    <xf numFmtId="165" fontId="0" fillId="2" borderId="1" xfId="2" applyNumberFormat="1" applyFont="1" applyFill="1" applyBorder="1" applyAlignment="1">
      <alignment horizontal="center"/>
    </xf>
    <xf numFmtId="0" fontId="4" fillId="0" borderId="1" xfId="0" applyFont="1" applyBorder="1" applyAlignment="1">
      <alignment horizontal="center" wrapText="1"/>
    </xf>
    <xf numFmtId="0" fontId="0" fillId="2" borderId="1" xfId="0" applyFill="1" applyBorder="1" applyAlignment="1">
      <alignment horizontal="left"/>
    </xf>
    <xf numFmtId="0" fontId="4" fillId="0" borderId="1" xfId="0" applyFont="1" applyBorder="1" applyAlignment="1">
      <alignment horizontal="center"/>
    </xf>
    <xf numFmtId="0" fontId="0" fillId="2" borderId="14" xfId="0" applyFill="1" applyBorder="1" applyAlignment="1">
      <alignment horizontal="left" vertical="top"/>
    </xf>
    <xf numFmtId="0" fontId="0" fillId="2" borderId="19" xfId="0" applyFill="1" applyBorder="1" applyAlignment="1">
      <alignment horizontal="left" vertical="top"/>
    </xf>
    <xf numFmtId="0" fontId="0" fillId="2" borderId="15" xfId="0" applyFill="1" applyBorder="1" applyAlignment="1">
      <alignment horizontal="left" vertical="top"/>
    </xf>
    <xf numFmtId="0" fontId="0" fillId="2" borderId="10" xfId="0" applyFill="1" applyBorder="1" applyAlignment="1">
      <alignment horizontal="left" vertical="top"/>
    </xf>
    <xf numFmtId="0" fontId="0" fillId="2" borderId="0" xfId="0" applyFill="1" applyAlignment="1">
      <alignment horizontal="left" vertical="top"/>
    </xf>
    <xf numFmtId="0" fontId="0" fillId="2" borderId="16" xfId="0" applyFill="1" applyBorder="1" applyAlignment="1">
      <alignment horizontal="left" vertical="top"/>
    </xf>
    <xf numFmtId="0" fontId="0" fillId="2" borderId="17" xfId="0" applyFill="1" applyBorder="1" applyAlignment="1">
      <alignment horizontal="left" vertical="top"/>
    </xf>
    <xf numFmtId="0" fontId="0" fillId="2" borderId="20" xfId="0" applyFill="1" applyBorder="1" applyAlignment="1">
      <alignment horizontal="left" vertical="top"/>
    </xf>
    <xf numFmtId="0" fontId="0" fillId="2" borderId="18" xfId="0" applyFill="1" applyBorder="1" applyAlignment="1">
      <alignment horizontal="left" vertical="top"/>
    </xf>
  </cellXfs>
  <cellStyles count="5">
    <cellStyle name="Comma" xfId="1" builtinId="3"/>
    <cellStyle name="Currency" xfId="2" builtinId="4"/>
    <cellStyle name="Hyperlink" xfId="4" builtinId="8"/>
    <cellStyle name="Normal" xfId="0" builtinId="0"/>
    <cellStyle name="Per cent" xfId="3" builtinId="5"/>
  </cellStyles>
  <dxfs count="19">
    <dxf>
      <font>
        <color theme="1"/>
      </font>
    </dxf>
    <dxf>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vertical/>
        <horizontal/>
      </border>
    </dxf>
  </dxfs>
  <tableStyles count="0" defaultTableStyle="TableStyleMedium2" defaultPivotStyle="PivotStyleLight16"/>
  <colors>
    <mruColors>
      <color rgb="FF1C409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15</xdr:row>
          <xdr:rowOff>38100</xdr:rowOff>
        </xdr:from>
        <xdr:to>
          <xdr:col>3</xdr:col>
          <xdr:colOff>1619250</xdr:colOff>
          <xdr:row>17</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Route subsidies/incentives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133350</xdr:rowOff>
        </xdr:from>
        <xdr:to>
          <xdr:col>3</xdr:col>
          <xdr:colOff>1590675</xdr:colOff>
          <xdr:row>18</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Strategic Marketing Support</a:t>
              </a:r>
            </a:p>
          </xdr:txBody>
        </xdr:sp>
        <xdr:clientData/>
      </xdr:twoCellAnchor>
    </mc:Choice>
    <mc:Fallback/>
  </mc:AlternateContent>
  <xdr:twoCellAnchor>
    <xdr:from>
      <xdr:col>2</xdr:col>
      <xdr:colOff>133349</xdr:colOff>
      <xdr:row>2</xdr:row>
      <xdr:rowOff>66675</xdr:rowOff>
    </xdr:from>
    <xdr:to>
      <xdr:col>3</xdr:col>
      <xdr:colOff>498480</xdr:colOff>
      <xdr:row>2</xdr:row>
      <xdr:rowOff>868046</xdr:rowOff>
    </xdr:to>
    <xdr:grpSp>
      <xdr:nvGrpSpPr>
        <xdr:cNvPr id="36" name="object 7">
          <a:extLst>
            <a:ext uri="{FF2B5EF4-FFF2-40B4-BE49-F238E27FC236}">
              <a16:creationId xmlns:a16="http://schemas.microsoft.com/office/drawing/2014/main" id="{F909F6A4-CE27-829C-50AB-ED84703D2CE3}"/>
            </a:ext>
          </a:extLst>
        </xdr:cNvPr>
        <xdr:cNvGrpSpPr/>
      </xdr:nvGrpSpPr>
      <xdr:grpSpPr>
        <a:xfrm>
          <a:off x="409574" y="209550"/>
          <a:ext cx="3527431" cy="801371"/>
          <a:chOff x="0" y="0"/>
          <a:chExt cx="3917222" cy="1008095"/>
        </a:xfrm>
      </xdr:grpSpPr>
      <xdr:pic>
        <xdr:nvPicPr>
          <xdr:cNvPr id="37" name="object 8">
            <a:extLst>
              <a:ext uri="{FF2B5EF4-FFF2-40B4-BE49-F238E27FC236}">
                <a16:creationId xmlns:a16="http://schemas.microsoft.com/office/drawing/2014/main" id="{E7E78009-FC91-C94C-4A07-87C8A951B280}"/>
              </a:ext>
            </a:extLst>
          </xdr:cNvPr>
          <xdr:cNvPicPr/>
        </xdr:nvPicPr>
        <xdr:blipFill>
          <a:blip xmlns:r="http://schemas.openxmlformats.org/officeDocument/2006/relationships" r:embed="rId1" cstate="print"/>
          <a:stretch>
            <a:fillRect/>
          </a:stretch>
        </xdr:blipFill>
        <xdr:spPr>
          <a:xfrm>
            <a:off x="2593785" y="556073"/>
            <a:ext cx="153142" cy="200073"/>
          </a:xfrm>
          <a:prstGeom prst="rect">
            <a:avLst/>
          </a:prstGeom>
        </xdr:spPr>
      </xdr:pic>
      <xdr:pic>
        <xdr:nvPicPr>
          <xdr:cNvPr id="38" name="object 9">
            <a:extLst>
              <a:ext uri="{FF2B5EF4-FFF2-40B4-BE49-F238E27FC236}">
                <a16:creationId xmlns:a16="http://schemas.microsoft.com/office/drawing/2014/main" id="{984D11C0-8646-B8DE-26DC-8F96D6F43195}"/>
              </a:ext>
            </a:extLst>
          </xdr:cNvPr>
          <xdr:cNvPicPr/>
        </xdr:nvPicPr>
        <xdr:blipFill>
          <a:blip xmlns:r="http://schemas.openxmlformats.org/officeDocument/2006/relationships" r:embed="rId2" cstate="print"/>
          <a:stretch>
            <a:fillRect/>
          </a:stretch>
        </xdr:blipFill>
        <xdr:spPr>
          <a:xfrm>
            <a:off x="2770258" y="554400"/>
            <a:ext cx="400459" cy="203440"/>
          </a:xfrm>
          <a:prstGeom prst="rect">
            <a:avLst/>
          </a:prstGeom>
        </xdr:spPr>
      </xdr:pic>
      <xdr:pic>
        <xdr:nvPicPr>
          <xdr:cNvPr id="39" name="object 10">
            <a:extLst>
              <a:ext uri="{FF2B5EF4-FFF2-40B4-BE49-F238E27FC236}">
                <a16:creationId xmlns:a16="http://schemas.microsoft.com/office/drawing/2014/main" id="{BB4332A3-4107-9C93-EEE6-415C3E213F9A}"/>
              </a:ext>
            </a:extLst>
          </xdr:cNvPr>
          <xdr:cNvPicPr/>
        </xdr:nvPicPr>
        <xdr:blipFill>
          <a:blip xmlns:r="http://schemas.openxmlformats.org/officeDocument/2006/relationships" r:embed="rId3" cstate="print"/>
          <a:stretch>
            <a:fillRect/>
          </a:stretch>
        </xdr:blipFill>
        <xdr:spPr>
          <a:xfrm>
            <a:off x="2592932" y="316497"/>
            <a:ext cx="145729" cy="200638"/>
          </a:xfrm>
          <a:prstGeom prst="rect">
            <a:avLst/>
          </a:prstGeom>
        </xdr:spPr>
      </xdr:pic>
      <xdr:pic>
        <xdr:nvPicPr>
          <xdr:cNvPr id="40" name="object 11">
            <a:extLst>
              <a:ext uri="{FF2B5EF4-FFF2-40B4-BE49-F238E27FC236}">
                <a16:creationId xmlns:a16="http://schemas.microsoft.com/office/drawing/2014/main" id="{A31FBE48-2DD2-5FC6-81A5-B5A1AF2F2F26}"/>
              </a:ext>
            </a:extLst>
          </xdr:cNvPr>
          <xdr:cNvPicPr/>
        </xdr:nvPicPr>
        <xdr:blipFill>
          <a:blip xmlns:r="http://schemas.openxmlformats.org/officeDocument/2006/relationships" r:embed="rId4" cstate="print"/>
          <a:stretch>
            <a:fillRect/>
          </a:stretch>
        </xdr:blipFill>
        <xdr:spPr>
          <a:xfrm>
            <a:off x="2758155" y="331148"/>
            <a:ext cx="353167" cy="187659"/>
          </a:xfrm>
          <a:prstGeom prst="rect">
            <a:avLst/>
          </a:prstGeom>
        </xdr:spPr>
      </xdr:pic>
      <xdr:sp macro="" textlink="">
        <xdr:nvSpPr>
          <xdr:cNvPr id="41" name="object 12">
            <a:extLst>
              <a:ext uri="{FF2B5EF4-FFF2-40B4-BE49-F238E27FC236}">
                <a16:creationId xmlns:a16="http://schemas.microsoft.com/office/drawing/2014/main" id="{006C0A57-F7E1-3C67-5B76-80904363FB84}"/>
              </a:ext>
            </a:extLst>
          </xdr:cNvPr>
          <xdr:cNvSpPr/>
        </xdr:nvSpPr>
        <xdr:spPr>
          <a:xfrm>
            <a:off x="3136173" y="315362"/>
            <a:ext cx="37465" cy="201930"/>
          </a:xfrm>
          <a:custGeom>
            <a:avLst/>
            <a:gdLst/>
            <a:ahLst/>
            <a:cxnLst/>
            <a:rect l="l" t="t" r="r" b="b"/>
            <a:pathLst>
              <a:path w="37465" h="201929">
                <a:moveTo>
                  <a:pt x="37211" y="59182"/>
                </a:moveTo>
                <a:lnTo>
                  <a:pt x="571" y="59182"/>
                </a:lnTo>
                <a:lnTo>
                  <a:pt x="571" y="201764"/>
                </a:lnTo>
                <a:lnTo>
                  <a:pt x="37211" y="201764"/>
                </a:lnTo>
                <a:lnTo>
                  <a:pt x="37211" y="59182"/>
                </a:lnTo>
                <a:close/>
              </a:path>
              <a:path w="37465" h="201929">
                <a:moveTo>
                  <a:pt x="37465" y="0"/>
                </a:moveTo>
                <a:lnTo>
                  <a:pt x="0" y="0"/>
                </a:lnTo>
                <a:lnTo>
                  <a:pt x="0" y="29870"/>
                </a:lnTo>
                <a:lnTo>
                  <a:pt x="37465" y="29870"/>
                </a:lnTo>
                <a:lnTo>
                  <a:pt x="37465" y="0"/>
                </a:lnTo>
                <a:close/>
              </a:path>
            </a:pathLst>
          </a:custGeom>
          <a:solidFill>
            <a:srgbClr val="FFFFFF"/>
          </a:solidFill>
        </xdr:spPr>
        <xdr:txBody>
          <a:bodyPr wrap="square" lIns="0" tIns="0" rIns="0" bIns="0" rtlCol="0"/>
          <a:lstStyle/>
          <a:p>
            <a:endParaRPr lang="en-AU"/>
          </a:p>
        </xdr:txBody>
      </xdr:sp>
      <xdr:pic>
        <xdr:nvPicPr>
          <xdr:cNvPr id="42" name="object 13">
            <a:extLst>
              <a:ext uri="{FF2B5EF4-FFF2-40B4-BE49-F238E27FC236}">
                <a16:creationId xmlns:a16="http://schemas.microsoft.com/office/drawing/2014/main" id="{8DF80AD2-017A-4E80-16E9-756706752D9E}"/>
              </a:ext>
            </a:extLst>
          </xdr:cNvPr>
          <xdr:cNvPicPr/>
        </xdr:nvPicPr>
        <xdr:blipFill>
          <a:blip xmlns:r="http://schemas.openxmlformats.org/officeDocument/2006/relationships" r:embed="rId5" cstate="print"/>
          <a:stretch>
            <a:fillRect/>
          </a:stretch>
        </xdr:blipFill>
        <xdr:spPr>
          <a:xfrm>
            <a:off x="3201378" y="368642"/>
            <a:ext cx="122006" cy="148493"/>
          </a:xfrm>
          <a:prstGeom prst="rect">
            <a:avLst/>
          </a:prstGeom>
        </xdr:spPr>
      </xdr:pic>
      <xdr:pic>
        <xdr:nvPicPr>
          <xdr:cNvPr id="43" name="object 14">
            <a:extLst>
              <a:ext uri="{FF2B5EF4-FFF2-40B4-BE49-F238E27FC236}">
                <a16:creationId xmlns:a16="http://schemas.microsoft.com/office/drawing/2014/main" id="{E0D9138E-9D59-8499-F94E-788ACD2026DD}"/>
              </a:ext>
            </a:extLst>
          </xdr:cNvPr>
          <xdr:cNvPicPr/>
        </xdr:nvPicPr>
        <xdr:blipFill>
          <a:blip xmlns:r="http://schemas.openxmlformats.org/officeDocument/2006/relationships" r:embed="rId6" cstate="print"/>
          <a:stretch>
            <a:fillRect/>
          </a:stretch>
        </xdr:blipFill>
        <xdr:spPr>
          <a:xfrm>
            <a:off x="3344554" y="368638"/>
            <a:ext cx="121453" cy="149888"/>
          </a:xfrm>
          <a:prstGeom prst="rect">
            <a:avLst/>
          </a:prstGeom>
        </xdr:spPr>
      </xdr:pic>
      <xdr:pic>
        <xdr:nvPicPr>
          <xdr:cNvPr id="44" name="object 15">
            <a:extLst>
              <a:ext uri="{FF2B5EF4-FFF2-40B4-BE49-F238E27FC236}">
                <a16:creationId xmlns:a16="http://schemas.microsoft.com/office/drawing/2014/main" id="{3E80DCB0-9B09-B195-1151-49B8CCFA7C43}"/>
              </a:ext>
            </a:extLst>
          </xdr:cNvPr>
          <xdr:cNvPicPr/>
        </xdr:nvPicPr>
        <xdr:blipFill>
          <a:blip xmlns:r="http://schemas.openxmlformats.org/officeDocument/2006/relationships" r:embed="rId7" cstate="print"/>
          <a:stretch>
            <a:fillRect/>
          </a:stretch>
        </xdr:blipFill>
        <xdr:spPr>
          <a:xfrm>
            <a:off x="3485525" y="331148"/>
            <a:ext cx="78066" cy="185988"/>
          </a:xfrm>
          <a:prstGeom prst="rect">
            <a:avLst/>
          </a:prstGeom>
        </xdr:spPr>
      </xdr:pic>
      <xdr:sp macro="" textlink="">
        <xdr:nvSpPr>
          <xdr:cNvPr id="45" name="object 16">
            <a:extLst>
              <a:ext uri="{FF2B5EF4-FFF2-40B4-BE49-F238E27FC236}">
                <a16:creationId xmlns:a16="http://schemas.microsoft.com/office/drawing/2014/main" id="{982AEC58-7DB9-7BC8-8B08-DB170C592296}"/>
              </a:ext>
            </a:extLst>
          </xdr:cNvPr>
          <xdr:cNvSpPr/>
        </xdr:nvSpPr>
        <xdr:spPr>
          <a:xfrm>
            <a:off x="3588470" y="315362"/>
            <a:ext cx="38100" cy="201930"/>
          </a:xfrm>
          <a:custGeom>
            <a:avLst/>
            <a:gdLst/>
            <a:ahLst/>
            <a:cxnLst/>
            <a:rect l="l" t="t" r="r" b="b"/>
            <a:pathLst>
              <a:path w="38100" h="201929">
                <a:moveTo>
                  <a:pt x="37160" y="59182"/>
                </a:moveTo>
                <a:lnTo>
                  <a:pt x="533" y="59182"/>
                </a:lnTo>
                <a:lnTo>
                  <a:pt x="533" y="201764"/>
                </a:lnTo>
                <a:lnTo>
                  <a:pt x="37160" y="201764"/>
                </a:lnTo>
                <a:lnTo>
                  <a:pt x="37160" y="59182"/>
                </a:lnTo>
                <a:close/>
              </a:path>
              <a:path w="38100" h="201929">
                <a:moveTo>
                  <a:pt x="37490" y="0"/>
                </a:moveTo>
                <a:lnTo>
                  <a:pt x="0" y="0"/>
                </a:lnTo>
                <a:lnTo>
                  <a:pt x="0" y="29870"/>
                </a:lnTo>
                <a:lnTo>
                  <a:pt x="37490" y="29870"/>
                </a:lnTo>
                <a:lnTo>
                  <a:pt x="37490" y="0"/>
                </a:lnTo>
                <a:close/>
              </a:path>
            </a:pathLst>
          </a:custGeom>
          <a:solidFill>
            <a:srgbClr val="FFFFFF"/>
          </a:solidFill>
        </xdr:spPr>
        <xdr:txBody>
          <a:bodyPr wrap="square" lIns="0" tIns="0" rIns="0" bIns="0" rtlCol="0"/>
          <a:lstStyle/>
          <a:p>
            <a:endParaRPr lang="en-AU"/>
          </a:p>
        </xdr:txBody>
      </xdr:sp>
      <xdr:pic>
        <xdr:nvPicPr>
          <xdr:cNvPr id="46" name="object 17">
            <a:extLst>
              <a:ext uri="{FF2B5EF4-FFF2-40B4-BE49-F238E27FC236}">
                <a16:creationId xmlns:a16="http://schemas.microsoft.com/office/drawing/2014/main" id="{61C2CE5A-7878-ACE9-5C36-3B125B262D49}"/>
              </a:ext>
            </a:extLst>
          </xdr:cNvPr>
          <xdr:cNvPicPr/>
        </xdr:nvPicPr>
        <xdr:blipFill>
          <a:blip xmlns:r="http://schemas.openxmlformats.org/officeDocument/2006/relationships" r:embed="rId8" cstate="print"/>
          <a:stretch>
            <a:fillRect/>
          </a:stretch>
        </xdr:blipFill>
        <xdr:spPr>
          <a:xfrm>
            <a:off x="3648726" y="367479"/>
            <a:ext cx="124331" cy="150177"/>
          </a:xfrm>
          <a:prstGeom prst="rect">
            <a:avLst/>
          </a:prstGeom>
        </xdr:spPr>
      </xdr:pic>
      <xdr:pic>
        <xdr:nvPicPr>
          <xdr:cNvPr id="47" name="object 18">
            <a:extLst>
              <a:ext uri="{FF2B5EF4-FFF2-40B4-BE49-F238E27FC236}">
                <a16:creationId xmlns:a16="http://schemas.microsoft.com/office/drawing/2014/main" id="{0679EE68-4FC9-20F9-55BC-682A099816CD}"/>
              </a:ext>
            </a:extLst>
          </xdr:cNvPr>
          <xdr:cNvPicPr/>
        </xdr:nvPicPr>
        <xdr:blipFill>
          <a:blip xmlns:r="http://schemas.openxmlformats.org/officeDocument/2006/relationships" r:embed="rId9" cstate="print"/>
          <a:stretch>
            <a:fillRect/>
          </a:stretch>
        </xdr:blipFill>
        <xdr:spPr>
          <a:xfrm>
            <a:off x="3795178" y="367484"/>
            <a:ext cx="122044" cy="148506"/>
          </a:xfrm>
          <a:prstGeom prst="rect">
            <a:avLst/>
          </a:prstGeom>
        </xdr:spPr>
      </xdr:pic>
      <xdr:pic>
        <xdr:nvPicPr>
          <xdr:cNvPr id="48" name="object 19">
            <a:extLst>
              <a:ext uri="{FF2B5EF4-FFF2-40B4-BE49-F238E27FC236}">
                <a16:creationId xmlns:a16="http://schemas.microsoft.com/office/drawing/2014/main" id="{1050A9C0-6F7C-90EB-8D1B-5454A7FBF1BE}"/>
              </a:ext>
            </a:extLst>
          </xdr:cNvPr>
          <xdr:cNvPicPr/>
        </xdr:nvPicPr>
        <xdr:blipFill>
          <a:blip xmlns:r="http://schemas.openxmlformats.org/officeDocument/2006/relationships" r:embed="rId10" cstate="print"/>
          <a:stretch>
            <a:fillRect/>
          </a:stretch>
        </xdr:blipFill>
        <xdr:spPr>
          <a:xfrm>
            <a:off x="2267573" y="121364"/>
            <a:ext cx="347524" cy="422826"/>
          </a:xfrm>
          <a:prstGeom prst="rect">
            <a:avLst/>
          </a:prstGeom>
        </xdr:spPr>
      </xdr:pic>
      <xdr:pic>
        <xdr:nvPicPr>
          <xdr:cNvPr id="49" name="object 20">
            <a:extLst>
              <a:ext uri="{FF2B5EF4-FFF2-40B4-BE49-F238E27FC236}">
                <a16:creationId xmlns:a16="http://schemas.microsoft.com/office/drawing/2014/main" id="{E3364A5A-4984-DC47-8CB9-A68E966BDAAC}"/>
              </a:ext>
            </a:extLst>
          </xdr:cNvPr>
          <xdr:cNvPicPr/>
        </xdr:nvPicPr>
        <xdr:blipFill>
          <a:blip xmlns:r="http://schemas.openxmlformats.org/officeDocument/2006/relationships" r:embed="rId11" cstate="print"/>
          <a:stretch>
            <a:fillRect/>
          </a:stretch>
        </xdr:blipFill>
        <xdr:spPr>
          <a:xfrm>
            <a:off x="1595682" y="160378"/>
            <a:ext cx="643871" cy="708028"/>
          </a:xfrm>
          <a:prstGeom prst="rect">
            <a:avLst/>
          </a:prstGeom>
        </xdr:spPr>
      </xdr:pic>
      <xdr:pic>
        <xdr:nvPicPr>
          <xdr:cNvPr id="50" name="object 21">
            <a:extLst>
              <a:ext uri="{FF2B5EF4-FFF2-40B4-BE49-F238E27FC236}">
                <a16:creationId xmlns:a16="http://schemas.microsoft.com/office/drawing/2014/main" id="{FD7E2A2E-2478-EFC9-3953-0E77054C4EED}"/>
              </a:ext>
            </a:extLst>
          </xdr:cNvPr>
          <xdr:cNvPicPr/>
        </xdr:nvPicPr>
        <xdr:blipFill>
          <a:blip xmlns:r="http://schemas.openxmlformats.org/officeDocument/2006/relationships" r:embed="rId12" cstate="print"/>
          <a:stretch>
            <a:fillRect/>
          </a:stretch>
        </xdr:blipFill>
        <xdr:spPr>
          <a:xfrm>
            <a:off x="2197298" y="167215"/>
            <a:ext cx="85970" cy="85731"/>
          </a:xfrm>
          <a:prstGeom prst="rect">
            <a:avLst/>
          </a:prstGeom>
        </xdr:spPr>
      </xdr:pic>
      <xdr:pic>
        <xdr:nvPicPr>
          <xdr:cNvPr id="51" name="object 22">
            <a:extLst>
              <a:ext uri="{FF2B5EF4-FFF2-40B4-BE49-F238E27FC236}">
                <a16:creationId xmlns:a16="http://schemas.microsoft.com/office/drawing/2014/main" id="{62695F79-172E-29A0-6584-C005B8052E92}"/>
              </a:ext>
            </a:extLst>
          </xdr:cNvPr>
          <xdr:cNvPicPr/>
        </xdr:nvPicPr>
        <xdr:blipFill>
          <a:blip xmlns:r="http://schemas.openxmlformats.org/officeDocument/2006/relationships" r:embed="rId13" cstate="print"/>
          <a:stretch>
            <a:fillRect/>
          </a:stretch>
        </xdr:blipFill>
        <xdr:spPr>
          <a:xfrm>
            <a:off x="2194604" y="296169"/>
            <a:ext cx="184937" cy="622347"/>
          </a:xfrm>
          <a:prstGeom prst="rect">
            <a:avLst/>
          </a:prstGeom>
        </xdr:spPr>
      </xdr:pic>
      <xdr:pic>
        <xdr:nvPicPr>
          <xdr:cNvPr id="52" name="object 23">
            <a:extLst>
              <a:ext uri="{FF2B5EF4-FFF2-40B4-BE49-F238E27FC236}">
                <a16:creationId xmlns:a16="http://schemas.microsoft.com/office/drawing/2014/main" id="{B8B8881D-8C03-4F9F-0CA8-5AE8A45AF278}"/>
              </a:ext>
            </a:extLst>
          </xdr:cNvPr>
          <xdr:cNvPicPr/>
        </xdr:nvPicPr>
        <xdr:blipFill>
          <a:blip xmlns:r="http://schemas.openxmlformats.org/officeDocument/2006/relationships" r:embed="rId14" cstate="print"/>
          <a:stretch>
            <a:fillRect/>
          </a:stretch>
        </xdr:blipFill>
        <xdr:spPr>
          <a:xfrm>
            <a:off x="0" y="0"/>
            <a:ext cx="941437" cy="1008095"/>
          </a:xfrm>
          <a:prstGeom prst="rect">
            <a:avLst/>
          </a:prstGeom>
        </xdr:spPr>
      </xdr:pic>
    </xdr:grpSp>
    <xdr:clientData/>
  </xdr:twoCellAnchor>
  <xdr:twoCellAnchor>
    <xdr:from>
      <xdr:col>5</xdr:col>
      <xdr:colOff>85724</xdr:colOff>
      <xdr:row>1</xdr:row>
      <xdr:rowOff>0</xdr:rowOff>
    </xdr:from>
    <xdr:to>
      <xdr:col>16</xdr:col>
      <xdr:colOff>184124</xdr:colOff>
      <xdr:row>33</xdr:row>
      <xdr:rowOff>91500</xdr:rowOff>
    </xdr:to>
    <xdr:sp macro="" textlink="">
      <xdr:nvSpPr>
        <xdr:cNvPr id="53" name="TextBox 52">
          <a:extLst>
            <a:ext uri="{FF2B5EF4-FFF2-40B4-BE49-F238E27FC236}">
              <a16:creationId xmlns:a16="http://schemas.microsoft.com/office/drawing/2014/main" id="{4D703B43-57AE-A773-F199-47EA8AF84F36}"/>
            </a:ext>
          </a:extLst>
        </xdr:cNvPr>
        <xdr:cNvSpPr txBox="1"/>
      </xdr:nvSpPr>
      <xdr:spPr>
        <a:xfrm>
          <a:off x="8639174" y="66675"/>
          <a:ext cx="6804000" cy="5616000"/>
        </a:xfrm>
        <a:prstGeom prst="rect">
          <a:avLst/>
        </a:prstGeom>
        <a:solidFill>
          <a:srgbClr val="1C409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b="1" u="sng">
              <a:solidFill>
                <a:schemeClr val="bg1"/>
              </a:solidFill>
            </a:rPr>
            <a:t>Review</a:t>
          </a:r>
          <a:r>
            <a:rPr lang="en-AU" sz="1800" b="1" u="sng" baseline="0">
              <a:solidFill>
                <a:schemeClr val="bg1"/>
              </a:solidFill>
            </a:rPr>
            <a:t> these instructions before beginning to complete this template. </a:t>
          </a:r>
          <a:endParaRPr lang="en-AU" sz="1800" b="1" u="sng">
            <a:solidFill>
              <a:schemeClr val="bg1"/>
            </a:solidFill>
          </a:endParaRPr>
        </a:p>
        <a:p>
          <a:r>
            <a:rPr lang="en-AU" sz="1400" b="0">
              <a:solidFill>
                <a:schemeClr val="bg1"/>
              </a:solidFill>
            </a:rPr>
            <a:t>Please complete this template using the desktop Excel application, as some fields may not function</a:t>
          </a:r>
          <a:r>
            <a:rPr lang="en-AU" sz="1400" b="0" baseline="0">
              <a:solidFill>
                <a:schemeClr val="bg1"/>
              </a:solidFill>
            </a:rPr>
            <a:t> correctly in the online version. </a:t>
          </a:r>
          <a:endParaRPr lang="en-AU" sz="1400" b="0">
            <a:solidFill>
              <a:schemeClr val="bg1"/>
            </a:solidFill>
          </a:endParaRPr>
        </a:p>
        <a:p>
          <a:endParaRPr lang="en-AU" sz="1400" b="1">
            <a:solidFill>
              <a:schemeClr val="bg1"/>
            </a:solidFill>
          </a:endParaRPr>
        </a:p>
        <a:p>
          <a:r>
            <a:rPr lang="en-AU" sz="1400" b="1">
              <a:solidFill>
                <a:schemeClr val="bg1"/>
              </a:solidFill>
            </a:rPr>
            <a:t>1.</a:t>
          </a:r>
          <a:r>
            <a:rPr lang="en-AU" sz="1400" b="1" baseline="0">
              <a:solidFill>
                <a:schemeClr val="bg1"/>
              </a:solidFill>
            </a:rPr>
            <a:t> Opportunity Overview (Tab 1)</a:t>
          </a:r>
        </a:p>
        <a:p>
          <a:r>
            <a:rPr lang="en-AU" sz="1400" baseline="0">
              <a:solidFill>
                <a:schemeClr val="bg1"/>
              </a:solidFill>
            </a:rPr>
            <a:t>Complete all fields in this tab before proceeding to other tabs. The remaining tabs rely on this information and may not function correctly until Tab 1 is fully completed. </a:t>
          </a:r>
        </a:p>
        <a:p>
          <a:endParaRPr lang="en-AU" sz="1400" baseline="0">
            <a:solidFill>
              <a:schemeClr val="bg1"/>
            </a:solidFill>
          </a:endParaRPr>
        </a:p>
        <a:p>
          <a:r>
            <a:rPr lang="en-AU" sz="1400" b="1" baseline="0">
              <a:solidFill>
                <a:schemeClr val="bg1"/>
              </a:solidFill>
            </a:rPr>
            <a:t>2. New Route Opportunity (Tab 2)</a:t>
          </a:r>
        </a:p>
        <a:p>
          <a:r>
            <a:rPr lang="en-AU" sz="1400" baseline="0">
              <a:solidFill>
                <a:schemeClr val="bg1"/>
              </a:solidFill>
            </a:rPr>
            <a:t>If applying for support for a </a:t>
          </a:r>
          <a:r>
            <a:rPr lang="en-AU" sz="1400" b="1" baseline="0">
              <a:solidFill>
                <a:schemeClr val="bg1"/>
              </a:solidFill>
            </a:rPr>
            <a:t>new route</a:t>
          </a:r>
          <a:r>
            <a:rPr lang="en-AU" sz="1400" baseline="0">
              <a:solidFill>
                <a:schemeClr val="bg1"/>
              </a:solidFill>
            </a:rPr>
            <a:t>, provide route capacity details here. You may submit up to four funding scenarios to reflect different weekly frequencies or growth over time. </a:t>
          </a:r>
        </a:p>
        <a:p>
          <a:endParaRPr lang="en-AU" sz="1400" baseline="0">
            <a:solidFill>
              <a:schemeClr val="bg1"/>
            </a:solidFill>
          </a:endParaRPr>
        </a:p>
        <a:p>
          <a:r>
            <a:rPr lang="en-AU" sz="1400" b="1" baseline="0">
              <a:solidFill>
                <a:schemeClr val="bg1"/>
              </a:solidFill>
            </a:rPr>
            <a:t>3. Additional Capacity Opportunity (Tab 3)</a:t>
          </a:r>
        </a:p>
        <a:p>
          <a:r>
            <a:rPr lang="en-AU" sz="1400" baseline="0">
              <a:solidFill>
                <a:schemeClr val="bg1"/>
              </a:solidFill>
            </a:rPr>
            <a:t>If applying for support for </a:t>
          </a:r>
          <a:r>
            <a:rPr lang="en-AU" sz="1400" b="1" baseline="0">
              <a:solidFill>
                <a:schemeClr val="bg1"/>
              </a:solidFill>
            </a:rPr>
            <a:t>additional capacity on an existing route</a:t>
          </a:r>
          <a:r>
            <a:rPr lang="en-AU" sz="1400" baseline="0">
              <a:solidFill>
                <a:schemeClr val="bg1"/>
              </a:solidFill>
            </a:rPr>
            <a:t>, provide baseline capacity (i.e. expected delivery without funding) and up to four funding scenarios showing potential growth. Scenarios may reflect different rates of frequency increase over time. </a:t>
          </a:r>
        </a:p>
        <a:p>
          <a:endParaRPr lang="en-AU" sz="1400" baseline="0">
            <a:solidFill>
              <a:schemeClr val="bg1"/>
            </a:solidFill>
          </a:endParaRPr>
        </a:p>
        <a:p>
          <a:r>
            <a:rPr lang="en-AU" sz="1400" b="1" baseline="0">
              <a:solidFill>
                <a:schemeClr val="bg1"/>
              </a:solidFill>
            </a:rPr>
            <a:t>4. Inbound Passenger Nationalities (Tab 4) </a:t>
          </a:r>
        </a:p>
        <a:p>
          <a:r>
            <a:rPr lang="en-AU" sz="1400" baseline="0">
              <a:solidFill>
                <a:schemeClr val="bg1"/>
              </a:solidFill>
            </a:rPr>
            <a:t>Complete this tab with data on nationalities of inbound passengers. For international opportunities, nationality data will need to be provided and for interstate opportunities, resident state data will need to be provided. </a:t>
          </a:r>
        </a:p>
        <a:p>
          <a:endParaRPr lang="en-AU" sz="1400" baseline="0">
            <a:solidFill>
              <a:schemeClr val="bg1"/>
            </a:solidFill>
          </a:endParaRPr>
        </a:p>
        <a:p>
          <a:r>
            <a:rPr lang="en-AU" sz="1400" b="1" baseline="0">
              <a:solidFill>
                <a:schemeClr val="bg1"/>
              </a:solidFill>
            </a:rPr>
            <a:t>5. Additional Commentary (Tab 5)</a:t>
          </a:r>
        </a:p>
        <a:p>
          <a:r>
            <a:rPr lang="en-AU" sz="1400" baseline="0">
              <a:solidFill>
                <a:schemeClr val="bg1"/>
              </a:solidFill>
            </a:rPr>
            <a:t>Use this tab to provide supporting notes, including key assumptions, strategic rationale, market insights, and any risks or dependencies relevant to your proposal.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3808A-F078-4303-B732-1AC44FCE46F9}">
  <dimension ref="B1:G42"/>
  <sheetViews>
    <sheetView showGridLines="0" tabSelected="1" workbookViewId="0">
      <selection activeCell="J37" sqref="J37"/>
    </sheetView>
  </sheetViews>
  <sheetFormatPr defaultRowHeight="15"/>
  <cols>
    <col min="1" max="1" width="1.28515625" customWidth="1"/>
    <col min="2" max="2" width="2.85546875" customWidth="1"/>
    <col min="3" max="3" width="47.42578125" customWidth="1"/>
    <col min="4" max="4" width="73.28515625" customWidth="1"/>
    <col min="5" max="5" width="3.42578125" customWidth="1"/>
  </cols>
  <sheetData>
    <row r="1" spans="2:7" ht="5.25" customHeight="1" thickBot="1"/>
    <row r="2" spans="2:7" ht="6" customHeight="1">
      <c r="B2" s="5"/>
      <c r="C2" s="6"/>
      <c r="D2" s="6"/>
      <c r="E2" s="7"/>
    </row>
    <row r="3" spans="2:7" ht="81" customHeight="1">
      <c r="B3" s="8"/>
      <c r="C3" s="49" t="s">
        <v>0</v>
      </c>
      <c r="D3" s="49"/>
      <c r="E3" s="9"/>
    </row>
    <row r="4" spans="2:7" ht="6" customHeight="1">
      <c r="B4" s="8"/>
      <c r="C4" s="10"/>
      <c r="D4" s="10"/>
      <c r="E4" s="9"/>
    </row>
    <row r="5" spans="2:7" ht="18.75">
      <c r="B5" s="8"/>
      <c r="C5" s="48" t="s">
        <v>1</v>
      </c>
      <c r="D5" s="48"/>
      <c r="E5" s="9"/>
      <c r="G5" s="2"/>
    </row>
    <row r="6" spans="2:7" ht="6.75" customHeight="1">
      <c r="B6" s="8"/>
      <c r="C6" s="10"/>
      <c r="D6" s="10"/>
      <c r="E6" s="9"/>
    </row>
    <row r="7" spans="2:7">
      <c r="B7" s="8"/>
      <c r="C7" s="2" t="s">
        <v>2</v>
      </c>
      <c r="D7" s="4"/>
      <c r="E7" s="9"/>
    </row>
    <row r="8" spans="2:7" ht="6.75" customHeight="1">
      <c r="B8" s="8"/>
      <c r="C8" s="11"/>
      <c r="D8" s="10"/>
      <c r="E8" s="9"/>
    </row>
    <row r="9" spans="2:7">
      <c r="B9" s="8"/>
      <c r="C9" s="2" t="s">
        <v>3</v>
      </c>
      <c r="D9" s="4"/>
      <c r="E9" s="9"/>
    </row>
    <row r="10" spans="2:7" ht="6.75" customHeight="1">
      <c r="B10" s="8"/>
      <c r="C10" s="11"/>
      <c r="D10" s="10"/>
      <c r="E10" s="9"/>
    </row>
    <row r="11" spans="2:7">
      <c r="B11" s="8"/>
      <c r="C11" s="2" t="s">
        <v>4</v>
      </c>
      <c r="D11" s="4"/>
      <c r="E11" s="9"/>
    </row>
    <row r="12" spans="2:7" ht="6.75" customHeight="1">
      <c r="B12" s="8"/>
      <c r="C12" s="11"/>
      <c r="D12" s="10"/>
      <c r="E12" s="9"/>
    </row>
    <row r="13" spans="2:7">
      <c r="B13" s="8"/>
      <c r="C13" s="2" t="s">
        <v>5</v>
      </c>
      <c r="D13" s="4"/>
      <c r="E13" s="9"/>
    </row>
    <row r="14" spans="2:7" ht="6.75" customHeight="1">
      <c r="B14" s="8"/>
      <c r="C14" s="11"/>
      <c r="D14" s="10"/>
      <c r="E14" s="9"/>
    </row>
    <row r="15" spans="2:7">
      <c r="B15" s="8"/>
      <c r="C15" s="2" t="s">
        <v>6</v>
      </c>
      <c r="D15" s="46"/>
      <c r="E15" s="9"/>
    </row>
    <row r="16" spans="2:7" ht="6.75" customHeight="1">
      <c r="B16" s="8"/>
      <c r="C16" s="11"/>
      <c r="D16" s="10"/>
      <c r="E16" s="9"/>
    </row>
    <row r="17" spans="2:5">
      <c r="B17" s="8"/>
      <c r="C17" s="2" t="s">
        <v>7</v>
      </c>
      <c r="D17" s="10"/>
      <c r="E17" s="9"/>
    </row>
    <row r="18" spans="2:5">
      <c r="B18" s="8"/>
      <c r="C18" s="3" t="s">
        <v>8</v>
      </c>
      <c r="D18" s="10"/>
      <c r="E18" s="9"/>
    </row>
    <row r="19" spans="2:5" ht="6.75" customHeight="1">
      <c r="B19" s="8"/>
      <c r="C19" s="11"/>
      <c r="D19" s="10"/>
      <c r="E19" s="9"/>
    </row>
    <row r="20" spans="2:5" ht="30" customHeight="1">
      <c r="B20" s="8"/>
      <c r="C20" s="17" t="s">
        <v>9</v>
      </c>
      <c r="D20" s="18"/>
      <c r="E20" s="9"/>
    </row>
    <row r="21" spans="2:5" ht="6.75" customHeight="1">
      <c r="B21" s="8"/>
      <c r="C21" s="11"/>
      <c r="D21" s="10"/>
      <c r="E21" s="9"/>
    </row>
    <row r="22" spans="2:5">
      <c r="B22" s="8"/>
      <c r="C22" s="2" t="s">
        <v>10</v>
      </c>
      <c r="D22" s="4"/>
      <c r="E22" s="9"/>
    </row>
    <row r="23" spans="2:5" ht="6.75" customHeight="1">
      <c r="B23" s="8"/>
      <c r="C23" s="11"/>
      <c r="D23" s="10"/>
      <c r="E23" s="9"/>
    </row>
    <row r="24" spans="2:5">
      <c r="B24" s="8"/>
      <c r="C24" s="2" t="s">
        <v>11</v>
      </c>
      <c r="D24" s="4"/>
      <c r="E24" s="9"/>
    </row>
    <row r="25" spans="2:5" ht="6.75" customHeight="1">
      <c r="B25" s="8"/>
      <c r="C25" s="11"/>
      <c r="D25" s="10"/>
      <c r="E25" s="9"/>
    </row>
    <row r="26" spans="2:5">
      <c r="B26" s="8"/>
      <c r="C26" s="2" t="s">
        <v>12</v>
      </c>
      <c r="D26" s="4"/>
      <c r="E26" s="9"/>
    </row>
    <row r="27" spans="2:5" ht="6.75" customHeight="1">
      <c r="B27" s="8"/>
      <c r="C27" s="10"/>
      <c r="D27" s="10"/>
      <c r="E27" s="9"/>
    </row>
    <row r="28" spans="2:5" ht="18.75">
      <c r="B28" s="8"/>
      <c r="C28" s="48" t="s">
        <v>13</v>
      </c>
      <c r="D28" s="48"/>
      <c r="E28" s="9"/>
    </row>
    <row r="29" spans="2:5" ht="6.75" customHeight="1">
      <c r="B29" s="8"/>
      <c r="C29" s="10"/>
      <c r="D29" s="10"/>
      <c r="E29" s="9"/>
    </row>
    <row r="30" spans="2:5">
      <c r="B30" s="8"/>
      <c r="C30" s="2" t="s">
        <v>14</v>
      </c>
      <c r="D30" s="4"/>
      <c r="E30" s="9"/>
    </row>
    <row r="31" spans="2:5" ht="6.75" customHeight="1">
      <c r="B31" s="8"/>
      <c r="C31" s="11"/>
      <c r="D31" s="10"/>
      <c r="E31" s="9"/>
    </row>
    <row r="32" spans="2:5">
      <c r="B32" s="8"/>
      <c r="C32" s="2" t="s">
        <v>15</v>
      </c>
      <c r="D32" s="4"/>
      <c r="E32" s="9"/>
    </row>
    <row r="33" spans="2:5" ht="6.75" customHeight="1">
      <c r="B33" s="8"/>
      <c r="C33" s="11"/>
      <c r="D33" s="10"/>
      <c r="E33" s="9"/>
    </row>
    <row r="34" spans="2:5">
      <c r="B34" s="8"/>
      <c r="C34" s="2" t="s">
        <v>16</v>
      </c>
      <c r="D34" s="4"/>
      <c r="E34" s="9"/>
    </row>
    <row r="35" spans="2:5" ht="6.75" customHeight="1">
      <c r="B35" s="8"/>
      <c r="C35" s="11"/>
      <c r="D35" s="10"/>
      <c r="E35" s="9"/>
    </row>
    <row r="36" spans="2:5">
      <c r="B36" s="8"/>
      <c r="C36" s="2" t="s">
        <v>17</v>
      </c>
      <c r="D36" s="47"/>
      <c r="E36" s="9"/>
    </row>
    <row r="37" spans="2:5" ht="6.75" customHeight="1">
      <c r="B37" s="8"/>
      <c r="C37" s="11"/>
      <c r="D37" s="10"/>
      <c r="E37" s="9"/>
    </row>
    <row r="38" spans="2:5">
      <c r="B38" s="8"/>
      <c r="C38" s="2" t="s">
        <v>18</v>
      </c>
      <c r="D38" s="4"/>
      <c r="E38" s="9"/>
    </row>
    <row r="39" spans="2:5" ht="6.75" customHeight="1">
      <c r="B39" s="8"/>
      <c r="C39" s="10"/>
      <c r="D39" s="10"/>
      <c r="E39" s="9"/>
    </row>
    <row r="40" spans="2:5">
      <c r="B40" s="8"/>
      <c r="C40" s="50" t="s">
        <v>19</v>
      </c>
      <c r="D40" s="50"/>
      <c r="E40" s="9"/>
    </row>
    <row r="41" spans="2:5">
      <c r="B41" s="8"/>
      <c r="C41" s="50"/>
      <c r="D41" s="50"/>
      <c r="E41" s="9"/>
    </row>
    <row r="42" spans="2:5" ht="15.75" thickBot="1">
      <c r="B42" s="12"/>
      <c r="C42" s="13"/>
      <c r="D42" s="13"/>
      <c r="E42" s="14"/>
    </row>
  </sheetData>
  <mergeCells count="4">
    <mergeCell ref="C5:D5"/>
    <mergeCell ref="C28:D28"/>
    <mergeCell ref="C3:D3"/>
    <mergeCell ref="C40:D41"/>
  </mergeCells>
  <dataValidations count="3">
    <dataValidation type="list" allowBlank="1" showInputMessage="1" showErrorMessage="1" sqref="D13" xr:uid="{B297BDBB-75B2-4B6B-9594-7FDBFB8F658A}">
      <formula1>"New route, Additional capacity on existing route"</formula1>
    </dataValidation>
    <dataValidation type="list" allowBlank="1" showInputMessage="1" showErrorMessage="1" sqref="D22" xr:uid="{A704089F-27C2-4672-8E4C-C072763606E4}">
      <formula1>"1 year, 2 years"</formula1>
    </dataValidation>
    <dataValidation type="list" allowBlank="1" showInputMessage="1" showErrorMessage="1" sqref="D9" xr:uid="{DBD5A337-CECB-4BE5-B00E-CF2C1EC84F48}">
      <formula1>"International, Interstate"</formula1>
    </dataValidation>
  </dataValidations>
  <pageMargins left="0.7" right="0.7" top="0.75" bottom="0.75" header="0.3" footer="0.3"/>
  <headerFooter>
    <oddHeader>&amp;C&amp;"Calibri"&amp;10&amp;KFF0000 OFFICIAL&amp;1#_x000D_</oddHeader>
    <oddFooter>&amp;C_x000D_&amp;1#&amp;"Calibri"&amp;10&amp;KFF0000 OFFICIAL</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nchor moveWithCells="1">
                  <from>
                    <xdr:col>3</xdr:col>
                    <xdr:colOff>9525</xdr:colOff>
                    <xdr:row>15</xdr:row>
                    <xdr:rowOff>38100</xdr:rowOff>
                  </from>
                  <to>
                    <xdr:col>3</xdr:col>
                    <xdr:colOff>1619250</xdr:colOff>
                    <xdr:row>17</xdr:row>
                    <xdr:rowOff>66675</xdr:rowOff>
                  </to>
                </anchor>
              </controlPr>
            </control>
          </mc:Choice>
        </mc:AlternateContent>
        <mc:AlternateContent xmlns:mc="http://schemas.openxmlformats.org/markup-compatibility/2006">
          <mc:Choice Requires="x14">
            <control shapeId="1028" r:id="rId4" name="Check Box 4">
              <controlPr defaultSize="0" autoFill="0" autoLine="0" autoPict="0">
                <anchor moveWithCells="1">
                  <from>
                    <xdr:col>3</xdr:col>
                    <xdr:colOff>9525</xdr:colOff>
                    <xdr:row>16</xdr:row>
                    <xdr:rowOff>133350</xdr:rowOff>
                  </from>
                  <to>
                    <xdr:col>3</xdr:col>
                    <xdr:colOff>1590675</xdr:colOff>
                    <xdr:row>18</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AFC9-B4B8-4E78-9556-AFD87D3EFAE6}">
  <dimension ref="A1:AB70"/>
  <sheetViews>
    <sheetView showGridLines="0" workbookViewId="0">
      <selection activeCell="B10" sqref="B10"/>
    </sheetView>
  </sheetViews>
  <sheetFormatPr defaultRowHeight="15"/>
  <cols>
    <col min="1" max="1" width="29.7109375" customWidth="1"/>
    <col min="2" max="27" width="8.85546875" customWidth="1"/>
  </cols>
  <sheetData>
    <row r="1" spans="1:13" ht="5.25" customHeight="1"/>
    <row r="2" spans="1:13" ht="21">
      <c r="A2" s="51" t="s">
        <v>20</v>
      </c>
      <c r="B2" s="51"/>
      <c r="C2" s="51"/>
      <c r="D2" s="51"/>
      <c r="E2" s="51"/>
    </row>
    <row r="3" spans="1:13" ht="6.75" customHeight="1"/>
    <row r="4" spans="1:13">
      <c r="A4" s="15" t="s">
        <v>21</v>
      </c>
    </row>
    <row r="5" spans="1:13">
      <c r="A5" t="s">
        <v>22</v>
      </c>
    </row>
    <row r="6" spans="1:13">
      <c r="A6" t="s">
        <v>23</v>
      </c>
    </row>
    <row r="7" spans="1:13">
      <c r="A7" t="s">
        <v>24</v>
      </c>
    </row>
    <row r="8" spans="1:13">
      <c r="A8" s="40" t="s">
        <v>25</v>
      </c>
    </row>
    <row r="10" spans="1:13">
      <c r="A10" s="2" t="s">
        <v>26</v>
      </c>
      <c r="B10" s="1"/>
      <c r="C10" s="39" t="s">
        <v>27</v>
      </c>
    </row>
    <row r="11" spans="1:13">
      <c r="A11" s="16"/>
    </row>
    <row r="12" spans="1:13" ht="18.75">
      <c r="A12" s="25" t="s">
        <v>28</v>
      </c>
    </row>
    <row r="13" spans="1:13">
      <c r="A13" t="s">
        <v>29</v>
      </c>
      <c r="B13" s="61"/>
      <c r="C13" s="61"/>
    </row>
    <row r="14" spans="1:13">
      <c r="A14" t="s">
        <v>30</v>
      </c>
    </row>
    <row r="15" spans="1:13">
      <c r="A15" s="52"/>
      <c r="B15" s="53"/>
      <c r="C15" s="53"/>
      <c r="D15" s="53"/>
      <c r="E15" s="53"/>
      <c r="F15" s="53"/>
      <c r="G15" s="53"/>
      <c r="H15" s="53"/>
      <c r="I15" s="53"/>
      <c r="J15" s="53"/>
      <c r="K15" s="53"/>
      <c r="L15" s="53"/>
      <c r="M15" s="54"/>
    </row>
    <row r="16" spans="1:13">
      <c r="A16" s="55"/>
      <c r="B16" s="56"/>
      <c r="C16" s="56"/>
      <c r="D16" s="56"/>
      <c r="E16" s="56"/>
      <c r="F16" s="56"/>
      <c r="G16" s="56"/>
      <c r="H16" s="56"/>
      <c r="I16" s="56"/>
      <c r="J16" s="56"/>
      <c r="K16" s="56"/>
      <c r="L16" s="56"/>
      <c r="M16" s="57"/>
    </row>
    <row r="17" spans="1:28">
      <c r="A17" s="58"/>
      <c r="B17" s="59"/>
      <c r="C17" s="59"/>
      <c r="D17" s="59"/>
      <c r="E17" s="59"/>
      <c r="F17" s="59"/>
      <c r="G17" s="59"/>
      <c r="H17" s="59"/>
      <c r="I17" s="59"/>
      <c r="J17" s="59"/>
      <c r="K17" s="59"/>
      <c r="L17" s="59"/>
      <c r="M17" s="60"/>
    </row>
    <row r="18" spans="1:28">
      <c r="A18" s="15"/>
      <c r="B18" s="37" t="e">
        <f>VLOOKUP(B19,Dates!$A$2:$B$45,2,FALSE)</f>
        <v>#N/A</v>
      </c>
      <c r="C18" s="37" t="e">
        <f>VLOOKUP(C19,Dates!$A$2:$B$45,2,FALSE)</f>
        <v>#N/A</v>
      </c>
      <c r="D18" s="37" t="e">
        <f>VLOOKUP(D19,Dates!$A$2:$B$45,2,FALSE)</f>
        <v>#N/A</v>
      </c>
      <c r="E18" s="37" t="e">
        <f>VLOOKUP(E19,Dates!$A$2:$B$45,2,FALSE)</f>
        <v>#N/A</v>
      </c>
      <c r="F18" s="37" t="e">
        <f>VLOOKUP(F19,Dates!$A$2:$B$45,2,FALSE)</f>
        <v>#N/A</v>
      </c>
      <c r="G18" s="37" t="e">
        <f>VLOOKUP(G19,Dates!$A$2:$B$45,2,FALSE)</f>
        <v>#N/A</v>
      </c>
      <c r="H18" s="37" t="e">
        <f>VLOOKUP(H19,Dates!$A$2:$B$45,2,FALSE)</f>
        <v>#N/A</v>
      </c>
      <c r="I18" s="37" t="e">
        <f>VLOOKUP(I19,Dates!$A$2:$B$45,2,FALSE)</f>
        <v>#N/A</v>
      </c>
      <c r="J18" s="37" t="e">
        <f>VLOOKUP(J19,Dates!$A$2:$B$45,2,FALSE)</f>
        <v>#N/A</v>
      </c>
      <c r="K18" s="37" t="e">
        <f>VLOOKUP(K19,Dates!$A$2:$B$45,2,FALSE)</f>
        <v>#N/A</v>
      </c>
      <c r="L18" s="37" t="e">
        <f>VLOOKUP(L19,Dates!$A$2:$B$45,2,FALSE)</f>
        <v>#N/A</v>
      </c>
      <c r="M18" s="37" t="e">
        <f>VLOOKUP(M19,Dates!$A$2:$B$45,2,FALSE)</f>
        <v>#N/A</v>
      </c>
      <c r="N18" s="38" t="e">
        <f>SUM(B18:M18)</f>
        <v>#N/A</v>
      </c>
      <c r="O18" s="37" t="str">
        <f>IF('1. Opportunity Overview'!$D$22="2 years",VLOOKUP(O19,Dates!$A$2:$B$45,2,FALSE),"")</f>
        <v/>
      </c>
      <c r="P18" s="37" t="str">
        <f>IF('1. Opportunity Overview'!$D$22="2 years",VLOOKUP(P19,Dates!$A$2:$B$45,2,FALSE),"")</f>
        <v/>
      </c>
      <c r="Q18" s="37" t="str">
        <f>IF('1. Opportunity Overview'!$D$22="2 years",VLOOKUP(Q19,Dates!$A$2:$B$45,2,FALSE),"")</f>
        <v/>
      </c>
      <c r="R18" s="37" t="str">
        <f>IF('1. Opportunity Overview'!$D$22="2 years",VLOOKUP(R19,Dates!$A$2:$B$45,2,FALSE),"")</f>
        <v/>
      </c>
      <c r="S18" s="37" t="str">
        <f>IF('1. Opportunity Overview'!$D$22="2 years",VLOOKUP(S19,Dates!$A$2:$B$45,2,FALSE),"")</f>
        <v/>
      </c>
      <c r="T18" s="37" t="str">
        <f>IF('1. Opportunity Overview'!$D$22="2 years",VLOOKUP(T19,Dates!$A$2:$B$45,2,FALSE),"")</f>
        <v/>
      </c>
      <c r="U18" s="37" t="str">
        <f>IF('1. Opportunity Overview'!$D$22="2 years",VLOOKUP(U19,Dates!$A$2:$B$45,2,FALSE),"")</f>
        <v/>
      </c>
      <c r="V18" s="37" t="str">
        <f>IF('1. Opportunity Overview'!$D$22="2 years",VLOOKUP(V19,Dates!$A$2:$B$45,2,FALSE),"")</f>
        <v/>
      </c>
      <c r="W18" s="37" t="str">
        <f>IF('1. Opportunity Overview'!$D$22="2 years",VLOOKUP(W19,Dates!$A$2:$B$45,2,FALSE),"")</f>
        <v/>
      </c>
      <c r="X18" s="37" t="str">
        <f>IF('1. Opportunity Overview'!$D$22="2 years",VLOOKUP(X19,Dates!$A$2:$B$45,2,FALSE),"")</f>
        <v/>
      </c>
      <c r="Y18" s="37" t="str">
        <f>IF('1. Opportunity Overview'!$D$22="2 years",VLOOKUP(Y19,Dates!$A$2:$B$45,2,FALSE),"")</f>
        <v/>
      </c>
      <c r="Z18" s="37" t="str">
        <f>IF('1. Opportunity Overview'!$D$22="2 years",VLOOKUP(Z19,Dates!$A$2:$B$45,2,FALSE),"")</f>
        <v/>
      </c>
      <c r="AA18" s="38">
        <f>SUM(O18:Z18)</f>
        <v>0</v>
      </c>
      <c r="AB18" s="38" t="e">
        <f>AA18+N18</f>
        <v>#N/A</v>
      </c>
    </row>
    <row r="19" spans="1:28">
      <c r="B19" s="34" t="str">
        <f>TEXT('1. Opportunity Overview'!D20,"mmm yyyy")</f>
        <v>Jan 1900</v>
      </c>
      <c r="C19" s="35" t="str">
        <f t="shared" ref="C19:M19" si="0">TEXT(EDATE(DATEVALUE("1 "&amp;B19),1),"mmm yyyy")</f>
        <v>Feb 1900</v>
      </c>
      <c r="D19" s="35" t="str">
        <f t="shared" si="0"/>
        <v>Mar 1900</v>
      </c>
      <c r="E19" s="35" t="str">
        <f t="shared" si="0"/>
        <v>Apr 1900</v>
      </c>
      <c r="F19" s="35" t="str">
        <f t="shared" si="0"/>
        <v>May 1900</v>
      </c>
      <c r="G19" s="35" t="str">
        <f t="shared" si="0"/>
        <v>Jun 1900</v>
      </c>
      <c r="H19" s="35" t="str">
        <f t="shared" si="0"/>
        <v>Jul 1900</v>
      </c>
      <c r="I19" s="35" t="str">
        <f t="shared" si="0"/>
        <v>Aug 1900</v>
      </c>
      <c r="J19" s="35" t="str">
        <f t="shared" si="0"/>
        <v>Sep 1900</v>
      </c>
      <c r="K19" s="35" t="str">
        <f t="shared" si="0"/>
        <v>Oct 1900</v>
      </c>
      <c r="L19" s="35" t="str">
        <f t="shared" si="0"/>
        <v>Nov 1900</v>
      </c>
      <c r="M19" s="35" t="str">
        <f t="shared" si="0"/>
        <v>Dec 1900</v>
      </c>
      <c r="N19" s="35" t="s">
        <v>31</v>
      </c>
      <c r="O19" s="35" t="str">
        <f>IF('1. Opportunity Overview'!$D$22="2 years",TEXT(EDATE(DATEVALUE("1 "&amp;'2. New Route Opp'!M19),1),"mmm yyyy"),"")</f>
        <v/>
      </c>
      <c r="P19" s="35" t="str">
        <f>IF('1. Opportunity Overview'!$D$22="2 years",TEXT(EDATE(DATEVALUE("1 "&amp;'2. New Route Opp'!O19),1),"mmm yyyy"),"")</f>
        <v/>
      </c>
      <c r="Q19" s="35" t="str">
        <f>IF('1. Opportunity Overview'!$D$22="2 years",TEXT(EDATE(DATEVALUE("1 "&amp;'2. New Route Opp'!P19),1),"mmm yyyy"),"")</f>
        <v/>
      </c>
      <c r="R19" s="35" t="str">
        <f>IF('1. Opportunity Overview'!$D$22="2 years",TEXT(EDATE(DATEVALUE("1 "&amp;'2. New Route Opp'!Q19),1),"mmm yyyy"),"")</f>
        <v/>
      </c>
      <c r="S19" s="35" t="str">
        <f>IF('1. Opportunity Overview'!$D$22="2 years",TEXT(EDATE(DATEVALUE("1 "&amp;'2. New Route Opp'!R19),1),"mmm yyyy"),"")</f>
        <v/>
      </c>
      <c r="T19" s="35" t="str">
        <f>IF('1. Opportunity Overview'!$D$22="2 years",TEXT(EDATE(DATEVALUE("1 "&amp;'2. New Route Opp'!S19),1),"mmm yyyy"),"")</f>
        <v/>
      </c>
      <c r="U19" s="35" t="str">
        <f>IF('1. Opportunity Overview'!$D$22="2 years",TEXT(EDATE(DATEVALUE("1 "&amp;'2. New Route Opp'!T19),1),"mmm yyyy"),"")</f>
        <v/>
      </c>
      <c r="V19" s="35" t="str">
        <f>IF('1. Opportunity Overview'!$D$22="2 years",TEXT(EDATE(DATEVALUE("1 "&amp;'2. New Route Opp'!U19),1),"mmm yyyy"),"")</f>
        <v/>
      </c>
      <c r="W19" s="35" t="str">
        <f>IF('1. Opportunity Overview'!$D$22="2 years",TEXT(EDATE(DATEVALUE("1 "&amp;'2. New Route Opp'!V19),1),"mmm yyyy"),"")</f>
        <v/>
      </c>
      <c r="X19" s="35" t="str">
        <f>IF('1. Opportunity Overview'!$D$22="2 years",TEXT(EDATE(DATEVALUE("1 "&amp;'2. New Route Opp'!W19),1),"mmm yyyy"),"")</f>
        <v/>
      </c>
      <c r="Y19" s="35" t="str">
        <f>IF('1. Opportunity Overview'!$D$22="2 years",TEXT(EDATE(DATEVALUE("1 "&amp;'2. New Route Opp'!X19),1),"mmm yyyy"),"")</f>
        <v/>
      </c>
      <c r="Z19" s="35" t="str">
        <f>IF('1. Opportunity Overview'!$D$22="2 years",TEXT(EDATE(DATEVALUE("1 "&amp;'2. New Route Opp'!Y19),1),"mmm yyyy"),"")</f>
        <v/>
      </c>
      <c r="AA19" s="35" t="s">
        <v>32</v>
      </c>
      <c r="AB19" s="36" t="s">
        <v>33</v>
      </c>
    </row>
    <row r="20" spans="1:28">
      <c r="A20" s="20" t="s">
        <v>34</v>
      </c>
      <c r="B20" s="26"/>
      <c r="C20" s="26"/>
      <c r="D20" s="26"/>
      <c r="E20" s="26"/>
      <c r="F20" s="26"/>
      <c r="G20" s="26"/>
      <c r="H20" s="26"/>
      <c r="I20" s="26"/>
      <c r="J20" s="26"/>
      <c r="K20" s="26"/>
      <c r="L20" s="26"/>
      <c r="M20" s="26"/>
      <c r="N20" s="27" t="e">
        <f>N21/N18*7/2</f>
        <v>#N/A</v>
      </c>
      <c r="O20" s="26"/>
      <c r="P20" s="26"/>
      <c r="Q20" s="26"/>
      <c r="R20" s="26"/>
      <c r="S20" s="26"/>
      <c r="T20" s="26"/>
      <c r="U20" s="26"/>
      <c r="V20" s="26"/>
      <c r="W20" s="26"/>
      <c r="X20" s="26"/>
      <c r="Y20" s="26"/>
      <c r="Z20" s="26"/>
      <c r="AA20" s="27" t="e">
        <f>AA21/AA18*7/2</f>
        <v>#VALUE!</v>
      </c>
      <c r="AB20" s="27" t="e">
        <f>AB21/AB18*7/2</f>
        <v>#VALUE!</v>
      </c>
    </row>
    <row r="21" spans="1:28">
      <c r="A21" s="20" t="s">
        <v>35</v>
      </c>
      <c r="B21" s="28" t="e">
        <f>B20/7*B18*2</f>
        <v>#N/A</v>
      </c>
      <c r="C21" s="28" t="e">
        <f t="shared" ref="C21:M21" si="1">C20/7*C18*2</f>
        <v>#N/A</v>
      </c>
      <c r="D21" s="28" t="e">
        <f t="shared" si="1"/>
        <v>#N/A</v>
      </c>
      <c r="E21" s="28" t="e">
        <f t="shared" si="1"/>
        <v>#N/A</v>
      </c>
      <c r="F21" s="28" t="e">
        <f t="shared" si="1"/>
        <v>#N/A</v>
      </c>
      <c r="G21" s="28" t="e">
        <f t="shared" si="1"/>
        <v>#N/A</v>
      </c>
      <c r="H21" s="28" t="e">
        <f t="shared" si="1"/>
        <v>#N/A</v>
      </c>
      <c r="I21" s="28" t="e">
        <f t="shared" si="1"/>
        <v>#N/A</v>
      </c>
      <c r="J21" s="28" t="e">
        <f t="shared" si="1"/>
        <v>#N/A</v>
      </c>
      <c r="K21" s="28" t="e">
        <f t="shared" si="1"/>
        <v>#N/A</v>
      </c>
      <c r="L21" s="28" t="e">
        <f t="shared" si="1"/>
        <v>#N/A</v>
      </c>
      <c r="M21" s="28" t="e">
        <f t="shared" si="1"/>
        <v>#N/A</v>
      </c>
      <c r="N21" s="27" t="e">
        <f>SUM(B21:M21)</f>
        <v>#N/A</v>
      </c>
      <c r="O21" s="28" t="e">
        <f>O20/7*O18*2</f>
        <v>#VALUE!</v>
      </c>
      <c r="P21" s="28" t="e">
        <f t="shared" ref="P21" si="2">P20/7*P18*2</f>
        <v>#VALUE!</v>
      </c>
      <c r="Q21" s="28" t="e">
        <f t="shared" ref="Q21" si="3">Q20/7*Q18*2</f>
        <v>#VALUE!</v>
      </c>
      <c r="R21" s="28" t="e">
        <f t="shared" ref="R21" si="4">R20/7*R18*2</f>
        <v>#VALUE!</v>
      </c>
      <c r="S21" s="28" t="e">
        <f t="shared" ref="S21" si="5">S20/7*S18*2</f>
        <v>#VALUE!</v>
      </c>
      <c r="T21" s="28" t="e">
        <f t="shared" ref="T21" si="6">T20/7*T18*2</f>
        <v>#VALUE!</v>
      </c>
      <c r="U21" s="28" t="e">
        <f t="shared" ref="U21" si="7">U20/7*U18*2</f>
        <v>#VALUE!</v>
      </c>
      <c r="V21" s="28" t="e">
        <f t="shared" ref="V21" si="8">V20/7*V18*2</f>
        <v>#VALUE!</v>
      </c>
      <c r="W21" s="28" t="e">
        <f t="shared" ref="W21" si="9">W20/7*W18*2</f>
        <v>#VALUE!</v>
      </c>
      <c r="X21" s="28" t="e">
        <f t="shared" ref="X21" si="10">X20/7*X18*2</f>
        <v>#VALUE!</v>
      </c>
      <c r="Y21" s="28" t="e">
        <f t="shared" ref="Y21" si="11">Y20/7*Y18*2</f>
        <v>#VALUE!</v>
      </c>
      <c r="Z21" s="28" t="e">
        <f t="shared" ref="Z21" si="12">Z20/7*Z18*2</f>
        <v>#VALUE!</v>
      </c>
      <c r="AA21" s="27" t="e">
        <f>SUM(O21:Z21)</f>
        <v>#VALUE!</v>
      </c>
      <c r="AB21" s="27" t="e">
        <f>AA21+N21</f>
        <v>#VALUE!</v>
      </c>
    </row>
    <row r="22" spans="1:28">
      <c r="A22" s="20" t="s">
        <v>36</v>
      </c>
      <c r="B22" s="28">
        <f>'1. Opportunity Overview'!$D$26</f>
        <v>0</v>
      </c>
      <c r="C22" s="28">
        <f>'1. Opportunity Overview'!$D$26</f>
        <v>0</v>
      </c>
      <c r="D22" s="28">
        <f>'1. Opportunity Overview'!$D$26</f>
        <v>0</v>
      </c>
      <c r="E22" s="28">
        <f>'1. Opportunity Overview'!$D$26</f>
        <v>0</v>
      </c>
      <c r="F22" s="28">
        <f>'1. Opportunity Overview'!$D$26</f>
        <v>0</v>
      </c>
      <c r="G22" s="28">
        <f>'1. Opportunity Overview'!$D$26</f>
        <v>0</v>
      </c>
      <c r="H22" s="28">
        <f>'1. Opportunity Overview'!$D$26</f>
        <v>0</v>
      </c>
      <c r="I22" s="28">
        <f>'1. Opportunity Overview'!$D$26</f>
        <v>0</v>
      </c>
      <c r="J22" s="28">
        <f>'1. Opportunity Overview'!$D$26</f>
        <v>0</v>
      </c>
      <c r="K22" s="28">
        <f>'1. Opportunity Overview'!$D$26</f>
        <v>0</v>
      </c>
      <c r="L22" s="28">
        <f>'1. Opportunity Overview'!$D$26</f>
        <v>0</v>
      </c>
      <c r="M22" s="28">
        <f>'1. Opportunity Overview'!$D$26</f>
        <v>0</v>
      </c>
      <c r="N22" s="29" t="str">
        <f>IFERROR(N23/N21,"")</f>
        <v/>
      </c>
      <c r="O22" s="28">
        <f>'1. Opportunity Overview'!$D$26</f>
        <v>0</v>
      </c>
      <c r="P22" s="28">
        <f>'1. Opportunity Overview'!$D$26</f>
        <v>0</v>
      </c>
      <c r="Q22" s="28">
        <f>'1. Opportunity Overview'!$D$26</f>
        <v>0</v>
      </c>
      <c r="R22" s="28">
        <f>'1. Opportunity Overview'!$D$26</f>
        <v>0</v>
      </c>
      <c r="S22" s="28">
        <f>'1. Opportunity Overview'!$D$26</f>
        <v>0</v>
      </c>
      <c r="T22" s="28">
        <f>'1. Opportunity Overview'!$D$26</f>
        <v>0</v>
      </c>
      <c r="U22" s="28">
        <f>'1. Opportunity Overview'!$D$26</f>
        <v>0</v>
      </c>
      <c r="V22" s="28">
        <f>'1. Opportunity Overview'!$D$26</f>
        <v>0</v>
      </c>
      <c r="W22" s="28">
        <f>'1. Opportunity Overview'!$D$26</f>
        <v>0</v>
      </c>
      <c r="X22" s="28">
        <f>'1. Opportunity Overview'!$D$26</f>
        <v>0</v>
      </c>
      <c r="Y22" s="28">
        <f>'1. Opportunity Overview'!$D$26</f>
        <v>0</v>
      </c>
      <c r="Z22" s="28">
        <f>'1. Opportunity Overview'!$D$26</f>
        <v>0</v>
      </c>
      <c r="AA22" s="29" t="str">
        <f>IFERROR(AA23/AA21,"")</f>
        <v/>
      </c>
      <c r="AB22" s="29" t="str">
        <f>IFERROR(AB23/AB21,"")</f>
        <v/>
      </c>
    </row>
    <row r="23" spans="1:28">
      <c r="A23" s="21" t="s">
        <v>37</v>
      </c>
      <c r="B23" s="30" t="e">
        <f>B22*B21</f>
        <v>#N/A</v>
      </c>
      <c r="C23" s="30" t="e">
        <f t="shared" ref="C23:M23" si="13">C22*C21</f>
        <v>#N/A</v>
      </c>
      <c r="D23" s="30" t="e">
        <f t="shared" si="13"/>
        <v>#N/A</v>
      </c>
      <c r="E23" s="30" t="e">
        <f t="shared" si="13"/>
        <v>#N/A</v>
      </c>
      <c r="F23" s="30" t="e">
        <f t="shared" si="13"/>
        <v>#N/A</v>
      </c>
      <c r="G23" s="30" t="e">
        <f t="shared" si="13"/>
        <v>#N/A</v>
      </c>
      <c r="H23" s="30" t="e">
        <f t="shared" si="13"/>
        <v>#N/A</v>
      </c>
      <c r="I23" s="30" t="e">
        <f t="shared" si="13"/>
        <v>#N/A</v>
      </c>
      <c r="J23" s="30" t="e">
        <f t="shared" si="13"/>
        <v>#N/A</v>
      </c>
      <c r="K23" s="30" t="e">
        <f t="shared" si="13"/>
        <v>#N/A</v>
      </c>
      <c r="L23" s="30" t="e">
        <f t="shared" si="13"/>
        <v>#N/A</v>
      </c>
      <c r="M23" s="30" t="e">
        <f t="shared" si="13"/>
        <v>#N/A</v>
      </c>
      <c r="N23" s="27" t="e">
        <f>SUM(B23:M23)</f>
        <v>#N/A</v>
      </c>
      <c r="O23" s="30" t="e">
        <f>O22*O21</f>
        <v>#VALUE!</v>
      </c>
      <c r="P23" s="30" t="e">
        <f t="shared" ref="P23" si="14">P22*P21</f>
        <v>#VALUE!</v>
      </c>
      <c r="Q23" s="30" t="e">
        <f t="shared" ref="Q23" si="15">Q22*Q21</f>
        <v>#VALUE!</v>
      </c>
      <c r="R23" s="30" t="e">
        <f t="shared" ref="R23" si="16">R22*R21</f>
        <v>#VALUE!</v>
      </c>
      <c r="S23" s="30" t="e">
        <f t="shared" ref="S23" si="17">S22*S21</f>
        <v>#VALUE!</v>
      </c>
      <c r="T23" s="30" t="e">
        <f t="shared" ref="T23" si="18">T22*T21</f>
        <v>#VALUE!</v>
      </c>
      <c r="U23" s="30" t="e">
        <f t="shared" ref="U23" si="19">U22*U21</f>
        <v>#VALUE!</v>
      </c>
      <c r="V23" s="30" t="e">
        <f t="shared" ref="V23" si="20">V22*V21</f>
        <v>#VALUE!</v>
      </c>
      <c r="W23" s="30" t="e">
        <f t="shared" ref="W23" si="21">W22*W21</f>
        <v>#VALUE!</v>
      </c>
      <c r="X23" s="30" t="e">
        <f t="shared" ref="X23" si="22">X22*X21</f>
        <v>#VALUE!</v>
      </c>
      <c r="Y23" s="30" t="e">
        <f t="shared" ref="Y23" si="23">Y22*Y21</f>
        <v>#VALUE!</v>
      </c>
      <c r="Z23" s="30" t="e">
        <f t="shared" ref="Z23" si="24">Z22*Z21</f>
        <v>#VALUE!</v>
      </c>
      <c r="AA23" s="27" t="e">
        <f>SUM(O23:Z23)</f>
        <v>#VALUE!</v>
      </c>
      <c r="AB23" s="27" t="e">
        <f>AA23+N23</f>
        <v>#VALUE!</v>
      </c>
    </row>
    <row r="24" spans="1:28">
      <c r="A24" s="20" t="s">
        <v>38</v>
      </c>
      <c r="B24" s="31"/>
      <c r="C24" s="31"/>
      <c r="D24" s="31"/>
      <c r="E24" s="31"/>
      <c r="F24" s="31"/>
      <c r="G24" s="31"/>
      <c r="H24" s="31"/>
      <c r="I24" s="31"/>
      <c r="J24" s="31"/>
      <c r="K24" s="31"/>
      <c r="L24" s="31"/>
      <c r="M24" s="31"/>
      <c r="N24" s="32" t="str">
        <f>IFERROR(N25/N23,"")</f>
        <v/>
      </c>
      <c r="O24" s="31"/>
      <c r="P24" s="31"/>
      <c r="Q24" s="31"/>
      <c r="R24" s="31"/>
      <c r="S24" s="31"/>
      <c r="T24" s="31"/>
      <c r="U24" s="31"/>
      <c r="V24" s="31"/>
      <c r="W24" s="31"/>
      <c r="X24" s="31"/>
      <c r="Y24" s="31"/>
      <c r="Z24" s="31"/>
      <c r="AA24" s="32" t="str">
        <f>IFERROR(AA25/AA23,"")</f>
        <v/>
      </c>
      <c r="AB24" s="32" t="str">
        <f>IFERROR(AB25/AB23,"")</f>
        <v/>
      </c>
    </row>
    <row r="25" spans="1:28">
      <c r="A25" s="21" t="s">
        <v>39</v>
      </c>
      <c r="B25" s="33" t="e">
        <f>B24*B23</f>
        <v>#N/A</v>
      </c>
      <c r="C25" s="33" t="e">
        <f t="shared" ref="C25:M25" si="25">C24*C23</f>
        <v>#N/A</v>
      </c>
      <c r="D25" s="33" t="e">
        <f t="shared" si="25"/>
        <v>#N/A</v>
      </c>
      <c r="E25" s="33" t="e">
        <f t="shared" si="25"/>
        <v>#N/A</v>
      </c>
      <c r="F25" s="33" t="e">
        <f t="shared" si="25"/>
        <v>#N/A</v>
      </c>
      <c r="G25" s="33" t="e">
        <f t="shared" si="25"/>
        <v>#N/A</v>
      </c>
      <c r="H25" s="33" t="e">
        <f t="shared" si="25"/>
        <v>#N/A</v>
      </c>
      <c r="I25" s="33" t="e">
        <f t="shared" si="25"/>
        <v>#N/A</v>
      </c>
      <c r="J25" s="33" t="e">
        <f t="shared" si="25"/>
        <v>#N/A</v>
      </c>
      <c r="K25" s="33" t="e">
        <f t="shared" si="25"/>
        <v>#N/A</v>
      </c>
      <c r="L25" s="33" t="e">
        <f t="shared" si="25"/>
        <v>#N/A</v>
      </c>
      <c r="M25" s="33" t="e">
        <f t="shared" si="25"/>
        <v>#N/A</v>
      </c>
      <c r="N25" s="27" t="e">
        <f>SUM(B25:M25)</f>
        <v>#N/A</v>
      </c>
      <c r="O25" s="33" t="e">
        <f>O24*O23</f>
        <v>#VALUE!</v>
      </c>
      <c r="P25" s="33" t="e">
        <f t="shared" ref="P25" si="26">P24*P23</f>
        <v>#VALUE!</v>
      </c>
      <c r="Q25" s="33" t="e">
        <f t="shared" ref="Q25" si="27">Q24*Q23</f>
        <v>#VALUE!</v>
      </c>
      <c r="R25" s="33" t="e">
        <f t="shared" ref="R25" si="28">R24*R23</f>
        <v>#VALUE!</v>
      </c>
      <c r="S25" s="33" t="e">
        <f t="shared" ref="S25" si="29">S24*S23</f>
        <v>#VALUE!</v>
      </c>
      <c r="T25" s="33" t="e">
        <f t="shared" ref="T25" si="30">T24*T23</f>
        <v>#VALUE!</v>
      </c>
      <c r="U25" s="33" t="e">
        <f t="shared" ref="U25" si="31">U24*U23</f>
        <v>#VALUE!</v>
      </c>
      <c r="V25" s="33" t="e">
        <f t="shared" ref="V25" si="32">V24*V23</f>
        <v>#VALUE!</v>
      </c>
      <c r="W25" s="33" t="e">
        <f t="shared" ref="W25" si="33">W24*W23</f>
        <v>#VALUE!</v>
      </c>
      <c r="X25" s="33" t="e">
        <f t="shared" ref="X25" si="34">X24*X23</f>
        <v>#VALUE!</v>
      </c>
      <c r="Y25" s="33" t="e">
        <f t="shared" ref="Y25" si="35">Y24*Y23</f>
        <v>#VALUE!</v>
      </c>
      <c r="Z25" s="33" t="e">
        <f t="shared" ref="Z25" si="36">Z24*Z23</f>
        <v>#VALUE!</v>
      </c>
      <c r="AA25" s="27" t="e">
        <f>SUM(O25:Z25)</f>
        <v>#VALUE!</v>
      </c>
      <c r="AB25" s="27" t="e">
        <f>AA25+N25</f>
        <v>#VALUE!</v>
      </c>
    </row>
    <row r="27" spans="1:28" ht="18.75">
      <c r="A27" s="25" t="s">
        <v>40</v>
      </c>
    </row>
    <row r="28" spans="1:28">
      <c r="A28" t="s">
        <v>29</v>
      </c>
      <c r="B28" s="61"/>
      <c r="C28" s="61"/>
    </row>
    <row r="29" spans="1:28">
      <c r="A29" t="s">
        <v>41</v>
      </c>
    </row>
    <row r="30" spans="1:28">
      <c r="A30" s="52"/>
      <c r="B30" s="53"/>
      <c r="C30" s="53"/>
      <c r="D30" s="53"/>
      <c r="E30" s="53"/>
      <c r="F30" s="53"/>
      <c r="G30" s="53"/>
      <c r="H30" s="53"/>
      <c r="I30" s="53"/>
      <c r="J30" s="53"/>
      <c r="K30" s="53"/>
      <c r="L30" s="53"/>
      <c r="M30" s="54"/>
    </row>
    <row r="31" spans="1:28">
      <c r="A31" s="55"/>
      <c r="B31" s="56"/>
      <c r="C31" s="56"/>
      <c r="D31" s="56"/>
      <c r="E31" s="56"/>
      <c r="F31" s="56"/>
      <c r="G31" s="56"/>
      <c r="H31" s="56"/>
      <c r="I31" s="56"/>
      <c r="J31" s="56"/>
      <c r="K31" s="56"/>
      <c r="L31" s="56"/>
      <c r="M31" s="57"/>
    </row>
    <row r="32" spans="1:28">
      <c r="A32" s="58"/>
      <c r="B32" s="59"/>
      <c r="C32" s="59"/>
      <c r="D32" s="59"/>
      <c r="E32" s="59"/>
      <c r="F32" s="59"/>
      <c r="G32" s="59"/>
      <c r="H32" s="59"/>
      <c r="I32" s="59"/>
      <c r="J32" s="59"/>
      <c r="K32" s="59"/>
      <c r="L32" s="59"/>
      <c r="M32" s="60"/>
    </row>
    <row r="33" spans="1:28">
      <c r="A33" s="15"/>
      <c r="B33" s="37" t="e">
        <f>VLOOKUP(B34,Dates!$A$2:$B$45,2,FALSE)</f>
        <v>#N/A</v>
      </c>
      <c r="C33" s="37" t="e">
        <f>VLOOKUP(C34,Dates!$A$2:$B$45,2,FALSE)</f>
        <v>#N/A</v>
      </c>
      <c r="D33" s="37" t="e">
        <f>VLOOKUP(D34,Dates!$A$2:$B$45,2,FALSE)</f>
        <v>#N/A</v>
      </c>
      <c r="E33" s="37" t="e">
        <f>VLOOKUP(E34,Dates!$A$2:$B$45,2,FALSE)</f>
        <v>#N/A</v>
      </c>
      <c r="F33" s="37" t="e">
        <f>VLOOKUP(F34,Dates!$A$2:$B$45,2,FALSE)</f>
        <v>#N/A</v>
      </c>
      <c r="G33" s="37" t="e">
        <f>VLOOKUP(G34,Dates!$A$2:$B$45,2,FALSE)</f>
        <v>#N/A</v>
      </c>
      <c r="H33" s="37" t="e">
        <f>VLOOKUP(H34,Dates!$A$2:$B$45,2,FALSE)</f>
        <v>#N/A</v>
      </c>
      <c r="I33" s="37" t="e">
        <f>VLOOKUP(I34,Dates!$A$2:$B$45,2,FALSE)</f>
        <v>#N/A</v>
      </c>
      <c r="J33" s="37" t="e">
        <f>VLOOKUP(J34,Dates!$A$2:$B$45,2,FALSE)</f>
        <v>#N/A</v>
      </c>
      <c r="K33" s="37" t="e">
        <f>VLOOKUP(K34,Dates!$A$2:$B$45,2,FALSE)</f>
        <v>#N/A</v>
      </c>
      <c r="L33" s="37" t="e">
        <f>VLOOKUP(L34,Dates!$A$2:$B$45,2,FALSE)</f>
        <v>#N/A</v>
      </c>
      <c r="M33" s="37" t="e">
        <f>VLOOKUP(M34,Dates!$A$2:$B$45,2,FALSE)</f>
        <v>#N/A</v>
      </c>
      <c r="N33" s="38" t="e">
        <f>SUM(B33:M33)</f>
        <v>#N/A</v>
      </c>
      <c r="O33" s="37" t="str">
        <f>IF('1. Opportunity Overview'!$D$22="2 years",VLOOKUP(O34,Dates!$A$2:$B$45,2,FALSE),"")</f>
        <v/>
      </c>
      <c r="P33" s="37" t="str">
        <f>IF('1. Opportunity Overview'!$D$22="2 years",VLOOKUP(P34,Dates!$A$2:$B$45,2,FALSE),"")</f>
        <v/>
      </c>
      <c r="Q33" s="37" t="str">
        <f>IF('1. Opportunity Overview'!$D$22="2 years",VLOOKUP(Q34,Dates!$A$2:$B$45,2,FALSE),"")</f>
        <v/>
      </c>
      <c r="R33" s="37" t="str">
        <f>IF('1. Opportunity Overview'!$D$22="2 years",VLOOKUP(R34,Dates!$A$2:$B$45,2,FALSE),"")</f>
        <v/>
      </c>
      <c r="S33" s="37" t="str">
        <f>IF('1. Opportunity Overview'!$D$22="2 years",VLOOKUP(S34,Dates!$A$2:$B$45,2,FALSE),"")</f>
        <v/>
      </c>
      <c r="T33" s="37" t="str">
        <f>IF('1. Opportunity Overview'!$D$22="2 years",VLOOKUP(T34,Dates!$A$2:$B$45,2,FALSE),"")</f>
        <v/>
      </c>
      <c r="U33" s="37" t="str">
        <f>IF('1. Opportunity Overview'!$D$22="2 years",VLOOKUP(U34,Dates!$A$2:$B$45,2,FALSE),"")</f>
        <v/>
      </c>
      <c r="V33" s="37" t="str">
        <f>IF('1. Opportunity Overview'!$D$22="2 years",VLOOKUP(V34,Dates!$A$2:$B$45,2,FALSE),"")</f>
        <v/>
      </c>
      <c r="W33" s="37" t="str">
        <f>IF('1. Opportunity Overview'!$D$22="2 years",VLOOKUP(W34,Dates!$A$2:$B$45,2,FALSE),"")</f>
        <v/>
      </c>
      <c r="X33" s="37" t="str">
        <f>IF('1. Opportunity Overview'!$D$22="2 years",VLOOKUP(X34,Dates!$A$2:$B$45,2,FALSE),"")</f>
        <v/>
      </c>
      <c r="Y33" s="37" t="str">
        <f>IF('1. Opportunity Overview'!$D$22="2 years",VLOOKUP(Y34,Dates!$A$2:$B$45,2,FALSE),"")</f>
        <v/>
      </c>
      <c r="Z33" s="37" t="str">
        <f>IF('1. Opportunity Overview'!$D$22="2 years",VLOOKUP(Z34,Dates!$A$2:$B$45,2,FALSE),"")</f>
        <v/>
      </c>
      <c r="AA33" s="38">
        <f>SUM(O33:Z33)</f>
        <v>0</v>
      </c>
      <c r="AB33" s="38" t="e">
        <f>AA33+N33</f>
        <v>#N/A</v>
      </c>
    </row>
    <row r="34" spans="1:28">
      <c r="B34" s="34" t="str">
        <f>B19</f>
        <v>Jan 1900</v>
      </c>
      <c r="C34" s="35" t="str">
        <f t="shared" ref="C34:M34" si="37">TEXT(EDATE(DATEVALUE("1 "&amp;B34),1),"mmm yyyy")</f>
        <v>Feb 1900</v>
      </c>
      <c r="D34" s="35" t="str">
        <f t="shared" si="37"/>
        <v>Mar 1900</v>
      </c>
      <c r="E34" s="35" t="str">
        <f t="shared" si="37"/>
        <v>Apr 1900</v>
      </c>
      <c r="F34" s="35" t="str">
        <f t="shared" si="37"/>
        <v>May 1900</v>
      </c>
      <c r="G34" s="35" t="str">
        <f t="shared" si="37"/>
        <v>Jun 1900</v>
      </c>
      <c r="H34" s="35" t="str">
        <f t="shared" si="37"/>
        <v>Jul 1900</v>
      </c>
      <c r="I34" s="35" t="str">
        <f t="shared" si="37"/>
        <v>Aug 1900</v>
      </c>
      <c r="J34" s="35" t="str">
        <f t="shared" si="37"/>
        <v>Sep 1900</v>
      </c>
      <c r="K34" s="35" t="str">
        <f t="shared" si="37"/>
        <v>Oct 1900</v>
      </c>
      <c r="L34" s="35" t="str">
        <f t="shared" si="37"/>
        <v>Nov 1900</v>
      </c>
      <c r="M34" s="35" t="str">
        <f t="shared" si="37"/>
        <v>Dec 1900</v>
      </c>
      <c r="N34" s="35" t="s">
        <v>31</v>
      </c>
      <c r="O34" s="35" t="str">
        <f>IF('1. Opportunity Overview'!$D$22="2 years",TEXT(EDATE(DATEVALUE("1 "&amp;'2. New Route Opp'!M34),1),"mmm yyyy"),"")</f>
        <v/>
      </c>
      <c r="P34" s="35" t="str">
        <f>IF('1. Opportunity Overview'!$D$22="2 years",TEXT(EDATE(DATEVALUE("1 "&amp;'2. New Route Opp'!O34),1),"mmm yyyy"),"")</f>
        <v/>
      </c>
      <c r="Q34" s="35" t="str">
        <f>IF('1. Opportunity Overview'!$D$22="2 years",TEXT(EDATE(DATEVALUE("1 "&amp;'2. New Route Opp'!P34),1),"mmm yyyy"),"")</f>
        <v/>
      </c>
      <c r="R34" s="35" t="str">
        <f>IF('1. Opportunity Overview'!$D$22="2 years",TEXT(EDATE(DATEVALUE("1 "&amp;'2. New Route Opp'!Q34),1),"mmm yyyy"),"")</f>
        <v/>
      </c>
      <c r="S34" s="35" t="str">
        <f>IF('1. Opportunity Overview'!$D$22="2 years",TEXT(EDATE(DATEVALUE("1 "&amp;'2. New Route Opp'!R34),1),"mmm yyyy"),"")</f>
        <v/>
      </c>
      <c r="T34" s="35" t="str">
        <f>IF('1. Opportunity Overview'!$D$22="2 years",TEXT(EDATE(DATEVALUE("1 "&amp;'2. New Route Opp'!S34),1),"mmm yyyy"),"")</f>
        <v/>
      </c>
      <c r="U34" s="35" t="str">
        <f>IF('1. Opportunity Overview'!$D$22="2 years",TEXT(EDATE(DATEVALUE("1 "&amp;'2. New Route Opp'!T34),1),"mmm yyyy"),"")</f>
        <v/>
      </c>
      <c r="V34" s="35" t="str">
        <f>IF('1. Opportunity Overview'!$D$22="2 years",TEXT(EDATE(DATEVALUE("1 "&amp;'2. New Route Opp'!U34),1),"mmm yyyy"),"")</f>
        <v/>
      </c>
      <c r="W34" s="35" t="str">
        <f>IF('1. Opportunity Overview'!$D$22="2 years",TEXT(EDATE(DATEVALUE("1 "&amp;'2. New Route Opp'!V34),1),"mmm yyyy"),"")</f>
        <v/>
      </c>
      <c r="X34" s="35" t="str">
        <f>IF('1. Opportunity Overview'!$D$22="2 years",TEXT(EDATE(DATEVALUE("1 "&amp;'2. New Route Opp'!W34),1),"mmm yyyy"),"")</f>
        <v/>
      </c>
      <c r="Y34" s="35" t="str">
        <f>IF('1. Opportunity Overview'!$D$22="2 years",TEXT(EDATE(DATEVALUE("1 "&amp;'2. New Route Opp'!X34),1),"mmm yyyy"),"")</f>
        <v/>
      </c>
      <c r="Z34" s="35" t="str">
        <f>IF('1. Opportunity Overview'!$D$22="2 years",TEXT(EDATE(DATEVALUE("1 "&amp;'2. New Route Opp'!Y34),1),"mmm yyyy"),"")</f>
        <v/>
      </c>
      <c r="AA34" s="35" t="s">
        <v>32</v>
      </c>
      <c r="AB34" s="36" t="s">
        <v>33</v>
      </c>
    </row>
    <row r="35" spans="1:28">
      <c r="A35" s="20" t="s">
        <v>34</v>
      </c>
      <c r="B35" s="26"/>
      <c r="C35" s="26"/>
      <c r="D35" s="26"/>
      <c r="E35" s="26"/>
      <c r="F35" s="26"/>
      <c r="G35" s="26"/>
      <c r="H35" s="26"/>
      <c r="I35" s="26"/>
      <c r="J35" s="26"/>
      <c r="K35" s="26"/>
      <c r="L35" s="26"/>
      <c r="M35" s="26"/>
      <c r="N35" s="27" t="e">
        <f>N36/N33*7/2</f>
        <v>#N/A</v>
      </c>
      <c r="O35" s="26"/>
      <c r="P35" s="26"/>
      <c r="Q35" s="26"/>
      <c r="R35" s="26"/>
      <c r="S35" s="26"/>
      <c r="T35" s="26"/>
      <c r="U35" s="26"/>
      <c r="V35" s="26"/>
      <c r="W35" s="26"/>
      <c r="X35" s="26"/>
      <c r="Y35" s="26"/>
      <c r="Z35" s="26"/>
      <c r="AA35" s="27" t="e">
        <f>AA36/AA33*7/2</f>
        <v>#VALUE!</v>
      </c>
      <c r="AB35" s="27" t="e">
        <f>AB36/AB33*7/2</f>
        <v>#VALUE!</v>
      </c>
    </row>
    <row r="36" spans="1:28">
      <c r="A36" s="20" t="s">
        <v>35</v>
      </c>
      <c r="B36" s="28" t="e">
        <f>B35/7*B33*2</f>
        <v>#N/A</v>
      </c>
      <c r="C36" s="28" t="e">
        <f t="shared" ref="C36" si="38">C35/7*C33*2</f>
        <v>#N/A</v>
      </c>
      <c r="D36" s="28" t="e">
        <f t="shared" ref="D36" si="39">D35/7*D33*2</f>
        <v>#N/A</v>
      </c>
      <c r="E36" s="28" t="e">
        <f t="shared" ref="E36" si="40">E35/7*E33*2</f>
        <v>#N/A</v>
      </c>
      <c r="F36" s="28" t="e">
        <f t="shared" ref="F36" si="41">F35/7*F33*2</f>
        <v>#N/A</v>
      </c>
      <c r="G36" s="28" t="e">
        <f t="shared" ref="G36" si="42">G35/7*G33*2</f>
        <v>#N/A</v>
      </c>
      <c r="H36" s="28" t="e">
        <f t="shared" ref="H36" si="43">H35/7*H33*2</f>
        <v>#N/A</v>
      </c>
      <c r="I36" s="28" t="e">
        <f t="shared" ref="I36" si="44">I35/7*I33*2</f>
        <v>#N/A</v>
      </c>
      <c r="J36" s="28" t="e">
        <f t="shared" ref="J36" si="45">J35/7*J33*2</f>
        <v>#N/A</v>
      </c>
      <c r="K36" s="28" t="e">
        <f t="shared" ref="K36" si="46">K35/7*K33*2</f>
        <v>#N/A</v>
      </c>
      <c r="L36" s="28" t="e">
        <f t="shared" ref="L36" si="47">L35/7*L33*2</f>
        <v>#N/A</v>
      </c>
      <c r="M36" s="28" t="e">
        <f t="shared" ref="M36" si="48">M35/7*M33*2</f>
        <v>#N/A</v>
      </c>
      <c r="N36" s="27" t="e">
        <f>SUM(B36:M36)</f>
        <v>#N/A</v>
      </c>
      <c r="O36" s="28" t="e">
        <f>O35/7*O33*2</f>
        <v>#VALUE!</v>
      </c>
      <c r="P36" s="28" t="e">
        <f t="shared" ref="P36" si="49">P35/7*P33*2</f>
        <v>#VALUE!</v>
      </c>
      <c r="Q36" s="28" t="e">
        <f t="shared" ref="Q36" si="50">Q35/7*Q33*2</f>
        <v>#VALUE!</v>
      </c>
      <c r="R36" s="28" t="e">
        <f t="shared" ref="R36" si="51">R35/7*R33*2</f>
        <v>#VALUE!</v>
      </c>
      <c r="S36" s="28" t="e">
        <f t="shared" ref="S36" si="52">S35/7*S33*2</f>
        <v>#VALUE!</v>
      </c>
      <c r="T36" s="28" t="e">
        <f t="shared" ref="T36" si="53">T35/7*T33*2</f>
        <v>#VALUE!</v>
      </c>
      <c r="U36" s="28" t="e">
        <f t="shared" ref="U36" si="54">U35/7*U33*2</f>
        <v>#VALUE!</v>
      </c>
      <c r="V36" s="28" t="e">
        <f t="shared" ref="V36" si="55">V35/7*V33*2</f>
        <v>#VALUE!</v>
      </c>
      <c r="W36" s="28" t="e">
        <f t="shared" ref="W36" si="56">W35/7*W33*2</f>
        <v>#VALUE!</v>
      </c>
      <c r="X36" s="28" t="e">
        <f t="shared" ref="X36" si="57">X35/7*X33*2</f>
        <v>#VALUE!</v>
      </c>
      <c r="Y36" s="28" t="e">
        <f t="shared" ref="Y36" si="58">Y35/7*Y33*2</f>
        <v>#VALUE!</v>
      </c>
      <c r="Z36" s="28" t="e">
        <f t="shared" ref="Z36" si="59">Z35/7*Z33*2</f>
        <v>#VALUE!</v>
      </c>
      <c r="AA36" s="27" t="e">
        <f>SUM(O36:Z36)</f>
        <v>#VALUE!</v>
      </c>
      <c r="AB36" s="27" t="e">
        <f>AA36+N36</f>
        <v>#VALUE!</v>
      </c>
    </row>
    <row r="37" spans="1:28">
      <c r="A37" s="20" t="s">
        <v>36</v>
      </c>
      <c r="B37" s="28">
        <f>'1. Opportunity Overview'!$D$26</f>
        <v>0</v>
      </c>
      <c r="C37" s="28">
        <f>'1. Opportunity Overview'!$D$26</f>
        <v>0</v>
      </c>
      <c r="D37" s="28">
        <f>'1. Opportunity Overview'!$D$26</f>
        <v>0</v>
      </c>
      <c r="E37" s="28">
        <f>'1. Opportunity Overview'!$D$26</f>
        <v>0</v>
      </c>
      <c r="F37" s="28">
        <f>'1. Opportunity Overview'!$D$26</f>
        <v>0</v>
      </c>
      <c r="G37" s="28">
        <f>'1. Opportunity Overview'!$D$26</f>
        <v>0</v>
      </c>
      <c r="H37" s="28">
        <f>'1. Opportunity Overview'!$D$26</f>
        <v>0</v>
      </c>
      <c r="I37" s="28">
        <f>'1. Opportunity Overview'!$D$26</f>
        <v>0</v>
      </c>
      <c r="J37" s="28">
        <f>'1. Opportunity Overview'!$D$26</f>
        <v>0</v>
      </c>
      <c r="K37" s="28">
        <f>'1. Opportunity Overview'!$D$26</f>
        <v>0</v>
      </c>
      <c r="L37" s="28">
        <f>'1. Opportunity Overview'!$D$26</f>
        <v>0</v>
      </c>
      <c r="M37" s="28">
        <f>'1. Opportunity Overview'!$D$26</f>
        <v>0</v>
      </c>
      <c r="N37" s="29" t="str">
        <f>IFERROR(N38/N36,"")</f>
        <v/>
      </c>
      <c r="O37" s="28">
        <f>'1. Opportunity Overview'!$D$26</f>
        <v>0</v>
      </c>
      <c r="P37" s="28">
        <f>'1. Opportunity Overview'!$D$26</f>
        <v>0</v>
      </c>
      <c r="Q37" s="28">
        <f>'1. Opportunity Overview'!$D$26</f>
        <v>0</v>
      </c>
      <c r="R37" s="28">
        <f>'1. Opportunity Overview'!$D$26</f>
        <v>0</v>
      </c>
      <c r="S37" s="28">
        <f>'1. Opportunity Overview'!$D$26</f>
        <v>0</v>
      </c>
      <c r="T37" s="28">
        <f>'1. Opportunity Overview'!$D$26</f>
        <v>0</v>
      </c>
      <c r="U37" s="28">
        <f>'1. Opportunity Overview'!$D$26</f>
        <v>0</v>
      </c>
      <c r="V37" s="28">
        <f>'1. Opportunity Overview'!$D$26</f>
        <v>0</v>
      </c>
      <c r="W37" s="28">
        <f>'1. Opportunity Overview'!$D$26</f>
        <v>0</v>
      </c>
      <c r="X37" s="28">
        <f>'1. Opportunity Overview'!$D$26</f>
        <v>0</v>
      </c>
      <c r="Y37" s="28">
        <f>'1. Opportunity Overview'!$D$26</f>
        <v>0</v>
      </c>
      <c r="Z37" s="28">
        <f>'1. Opportunity Overview'!$D$26</f>
        <v>0</v>
      </c>
      <c r="AA37" s="29" t="str">
        <f>IFERROR(AA38/AA36,"")</f>
        <v/>
      </c>
      <c r="AB37" s="29" t="str">
        <f>IFERROR(AB38/AB36,"")</f>
        <v/>
      </c>
    </row>
    <row r="38" spans="1:28">
      <c r="A38" s="21" t="s">
        <v>37</v>
      </c>
      <c r="B38" s="30" t="e">
        <f>B37*B36</f>
        <v>#N/A</v>
      </c>
      <c r="C38" s="30" t="e">
        <f t="shared" ref="C38" si="60">C37*C36</f>
        <v>#N/A</v>
      </c>
      <c r="D38" s="30" t="e">
        <f t="shared" ref="D38" si="61">D37*D36</f>
        <v>#N/A</v>
      </c>
      <c r="E38" s="30" t="e">
        <f t="shared" ref="E38" si="62">E37*E36</f>
        <v>#N/A</v>
      </c>
      <c r="F38" s="30" t="e">
        <f t="shared" ref="F38" si="63">F37*F36</f>
        <v>#N/A</v>
      </c>
      <c r="G38" s="30" t="e">
        <f t="shared" ref="G38" si="64">G37*G36</f>
        <v>#N/A</v>
      </c>
      <c r="H38" s="30" t="e">
        <f t="shared" ref="H38" si="65">H37*H36</f>
        <v>#N/A</v>
      </c>
      <c r="I38" s="30" t="e">
        <f t="shared" ref="I38" si="66">I37*I36</f>
        <v>#N/A</v>
      </c>
      <c r="J38" s="30" t="e">
        <f t="shared" ref="J38" si="67">J37*J36</f>
        <v>#N/A</v>
      </c>
      <c r="K38" s="30" t="e">
        <f t="shared" ref="K38" si="68">K37*K36</f>
        <v>#N/A</v>
      </c>
      <c r="L38" s="30" t="e">
        <f t="shared" ref="L38" si="69">L37*L36</f>
        <v>#N/A</v>
      </c>
      <c r="M38" s="30" t="e">
        <f t="shared" ref="M38" si="70">M37*M36</f>
        <v>#N/A</v>
      </c>
      <c r="N38" s="27" t="e">
        <f>SUM(B38:M38)</f>
        <v>#N/A</v>
      </c>
      <c r="O38" s="30" t="e">
        <f>O37*O36</f>
        <v>#VALUE!</v>
      </c>
      <c r="P38" s="30" t="e">
        <f t="shared" ref="P38" si="71">P37*P36</f>
        <v>#VALUE!</v>
      </c>
      <c r="Q38" s="30" t="e">
        <f t="shared" ref="Q38" si="72">Q37*Q36</f>
        <v>#VALUE!</v>
      </c>
      <c r="R38" s="30" t="e">
        <f t="shared" ref="R38" si="73">R37*R36</f>
        <v>#VALUE!</v>
      </c>
      <c r="S38" s="30" t="e">
        <f t="shared" ref="S38" si="74">S37*S36</f>
        <v>#VALUE!</v>
      </c>
      <c r="T38" s="30" t="e">
        <f t="shared" ref="T38" si="75">T37*T36</f>
        <v>#VALUE!</v>
      </c>
      <c r="U38" s="30" t="e">
        <f t="shared" ref="U38" si="76">U37*U36</f>
        <v>#VALUE!</v>
      </c>
      <c r="V38" s="30" t="e">
        <f t="shared" ref="V38" si="77">V37*V36</f>
        <v>#VALUE!</v>
      </c>
      <c r="W38" s="30" t="e">
        <f t="shared" ref="W38" si="78">W37*W36</f>
        <v>#VALUE!</v>
      </c>
      <c r="X38" s="30" t="e">
        <f t="shared" ref="X38" si="79">X37*X36</f>
        <v>#VALUE!</v>
      </c>
      <c r="Y38" s="30" t="e">
        <f t="shared" ref="Y38" si="80">Y37*Y36</f>
        <v>#VALUE!</v>
      </c>
      <c r="Z38" s="30" t="e">
        <f t="shared" ref="Z38" si="81">Z37*Z36</f>
        <v>#VALUE!</v>
      </c>
      <c r="AA38" s="27" t="e">
        <f>SUM(O38:Z38)</f>
        <v>#VALUE!</v>
      </c>
      <c r="AB38" s="27" t="e">
        <f>AA38+N38</f>
        <v>#VALUE!</v>
      </c>
    </row>
    <row r="39" spans="1:28">
      <c r="A39" s="20" t="s">
        <v>38</v>
      </c>
      <c r="B39" s="31"/>
      <c r="C39" s="31"/>
      <c r="D39" s="31"/>
      <c r="E39" s="31"/>
      <c r="F39" s="31"/>
      <c r="G39" s="31"/>
      <c r="H39" s="31"/>
      <c r="I39" s="31"/>
      <c r="J39" s="31"/>
      <c r="K39" s="31"/>
      <c r="L39" s="31"/>
      <c r="M39" s="31"/>
      <c r="N39" s="32" t="str">
        <f>IFERROR(N40/N38,"")</f>
        <v/>
      </c>
      <c r="O39" s="31"/>
      <c r="P39" s="31"/>
      <c r="Q39" s="31"/>
      <c r="R39" s="31"/>
      <c r="S39" s="31"/>
      <c r="T39" s="31"/>
      <c r="U39" s="31"/>
      <c r="V39" s="31"/>
      <c r="W39" s="31"/>
      <c r="X39" s="31"/>
      <c r="Y39" s="31"/>
      <c r="Z39" s="31"/>
      <c r="AA39" s="32" t="str">
        <f>IFERROR(AA40/AA38,"")</f>
        <v/>
      </c>
      <c r="AB39" s="32" t="str">
        <f>IFERROR(AB40/AB38,"")</f>
        <v/>
      </c>
    </row>
    <row r="40" spans="1:28">
      <c r="A40" s="21" t="s">
        <v>39</v>
      </c>
      <c r="B40" s="33" t="e">
        <f>B39*B38</f>
        <v>#N/A</v>
      </c>
      <c r="C40" s="33" t="e">
        <f t="shared" ref="C40" si="82">C39*C38</f>
        <v>#N/A</v>
      </c>
      <c r="D40" s="33" t="e">
        <f t="shared" ref="D40" si="83">D39*D38</f>
        <v>#N/A</v>
      </c>
      <c r="E40" s="33" t="e">
        <f t="shared" ref="E40" si="84">E39*E38</f>
        <v>#N/A</v>
      </c>
      <c r="F40" s="33" t="e">
        <f t="shared" ref="F40" si="85">F39*F38</f>
        <v>#N/A</v>
      </c>
      <c r="G40" s="33" t="e">
        <f t="shared" ref="G40" si="86">G39*G38</f>
        <v>#N/A</v>
      </c>
      <c r="H40" s="33" t="e">
        <f t="shared" ref="H40" si="87">H39*H38</f>
        <v>#N/A</v>
      </c>
      <c r="I40" s="33" t="e">
        <f t="shared" ref="I40" si="88">I39*I38</f>
        <v>#N/A</v>
      </c>
      <c r="J40" s="33" t="e">
        <f t="shared" ref="J40" si="89">J39*J38</f>
        <v>#N/A</v>
      </c>
      <c r="K40" s="33" t="e">
        <f t="shared" ref="K40" si="90">K39*K38</f>
        <v>#N/A</v>
      </c>
      <c r="L40" s="33" t="e">
        <f t="shared" ref="L40" si="91">L39*L38</f>
        <v>#N/A</v>
      </c>
      <c r="M40" s="33" t="e">
        <f t="shared" ref="M40" si="92">M39*M38</f>
        <v>#N/A</v>
      </c>
      <c r="N40" s="27" t="e">
        <f>SUM(B40:M40)</f>
        <v>#N/A</v>
      </c>
      <c r="O40" s="33" t="e">
        <f>O39*O38</f>
        <v>#VALUE!</v>
      </c>
      <c r="P40" s="33" t="e">
        <f t="shared" ref="P40" si="93">P39*P38</f>
        <v>#VALUE!</v>
      </c>
      <c r="Q40" s="33" t="e">
        <f t="shared" ref="Q40" si="94">Q39*Q38</f>
        <v>#VALUE!</v>
      </c>
      <c r="R40" s="33" t="e">
        <f t="shared" ref="R40" si="95">R39*R38</f>
        <v>#VALUE!</v>
      </c>
      <c r="S40" s="33" t="e">
        <f t="shared" ref="S40" si="96">S39*S38</f>
        <v>#VALUE!</v>
      </c>
      <c r="T40" s="33" t="e">
        <f t="shared" ref="T40" si="97">T39*T38</f>
        <v>#VALUE!</v>
      </c>
      <c r="U40" s="33" t="e">
        <f t="shared" ref="U40" si="98">U39*U38</f>
        <v>#VALUE!</v>
      </c>
      <c r="V40" s="33" t="e">
        <f t="shared" ref="V40" si="99">V39*V38</f>
        <v>#VALUE!</v>
      </c>
      <c r="W40" s="33" t="e">
        <f t="shared" ref="W40" si="100">W39*W38</f>
        <v>#VALUE!</v>
      </c>
      <c r="X40" s="33" t="e">
        <f t="shared" ref="X40" si="101">X39*X38</f>
        <v>#VALUE!</v>
      </c>
      <c r="Y40" s="33" t="e">
        <f t="shared" ref="Y40" si="102">Y39*Y38</f>
        <v>#VALUE!</v>
      </c>
      <c r="Z40" s="33" t="e">
        <f t="shared" ref="Z40" si="103">Z39*Z38</f>
        <v>#VALUE!</v>
      </c>
      <c r="AA40" s="27" t="e">
        <f>SUM(O40:Z40)</f>
        <v>#VALUE!</v>
      </c>
      <c r="AB40" s="27" t="e">
        <f>AA40+N40</f>
        <v>#VALUE!</v>
      </c>
    </row>
    <row r="42" spans="1:28" ht="18.75">
      <c r="A42" s="25" t="s">
        <v>42</v>
      </c>
    </row>
    <row r="43" spans="1:28">
      <c r="A43" t="s">
        <v>29</v>
      </c>
      <c r="B43" s="61"/>
      <c r="C43" s="61"/>
    </row>
    <row r="44" spans="1:28">
      <c r="A44" t="s">
        <v>43</v>
      </c>
    </row>
    <row r="45" spans="1:28">
      <c r="A45" s="52"/>
      <c r="B45" s="53"/>
      <c r="C45" s="53"/>
      <c r="D45" s="53"/>
      <c r="E45" s="53"/>
      <c r="F45" s="53"/>
      <c r="G45" s="53"/>
      <c r="H45" s="53"/>
      <c r="I45" s="53"/>
      <c r="J45" s="53"/>
      <c r="K45" s="53"/>
      <c r="L45" s="53"/>
      <c r="M45" s="54"/>
    </row>
    <row r="46" spans="1:28">
      <c r="A46" s="55"/>
      <c r="B46" s="56"/>
      <c r="C46" s="56"/>
      <c r="D46" s="56"/>
      <c r="E46" s="56"/>
      <c r="F46" s="56"/>
      <c r="G46" s="56"/>
      <c r="H46" s="56"/>
      <c r="I46" s="56"/>
      <c r="J46" s="56"/>
      <c r="K46" s="56"/>
      <c r="L46" s="56"/>
      <c r="M46" s="57"/>
    </row>
    <row r="47" spans="1:28">
      <c r="A47" s="58"/>
      <c r="B47" s="59"/>
      <c r="C47" s="59"/>
      <c r="D47" s="59"/>
      <c r="E47" s="59"/>
      <c r="F47" s="59"/>
      <c r="G47" s="59"/>
      <c r="H47" s="59"/>
      <c r="I47" s="59"/>
      <c r="J47" s="59"/>
      <c r="K47" s="59"/>
      <c r="L47" s="59"/>
      <c r="M47" s="60"/>
    </row>
    <row r="48" spans="1:28">
      <c r="A48" s="15"/>
      <c r="B48" s="37" t="e">
        <f>VLOOKUP(B49,Dates!$A$2:$B$45,2,FALSE)</f>
        <v>#N/A</v>
      </c>
      <c r="C48" s="37" t="e">
        <f>VLOOKUP(C49,Dates!$A$2:$B$45,2,FALSE)</f>
        <v>#N/A</v>
      </c>
      <c r="D48" s="37" t="e">
        <f>VLOOKUP(D49,Dates!$A$2:$B$45,2,FALSE)</f>
        <v>#N/A</v>
      </c>
      <c r="E48" s="37" t="e">
        <f>VLOOKUP(E49,Dates!$A$2:$B$45,2,FALSE)</f>
        <v>#N/A</v>
      </c>
      <c r="F48" s="37" t="e">
        <f>VLOOKUP(F49,Dates!$A$2:$B$45,2,FALSE)</f>
        <v>#N/A</v>
      </c>
      <c r="G48" s="37" t="e">
        <f>VLOOKUP(G49,Dates!$A$2:$B$45,2,FALSE)</f>
        <v>#N/A</v>
      </c>
      <c r="H48" s="37" t="e">
        <f>VLOOKUP(H49,Dates!$A$2:$B$45,2,FALSE)</f>
        <v>#N/A</v>
      </c>
      <c r="I48" s="37" t="e">
        <f>VLOOKUP(I49,Dates!$A$2:$B$45,2,FALSE)</f>
        <v>#N/A</v>
      </c>
      <c r="J48" s="37" t="e">
        <f>VLOOKUP(J49,Dates!$A$2:$B$45,2,FALSE)</f>
        <v>#N/A</v>
      </c>
      <c r="K48" s="37" t="e">
        <f>VLOOKUP(K49,Dates!$A$2:$B$45,2,FALSE)</f>
        <v>#N/A</v>
      </c>
      <c r="L48" s="37" t="e">
        <f>VLOOKUP(L49,Dates!$A$2:$B$45,2,FALSE)</f>
        <v>#N/A</v>
      </c>
      <c r="M48" s="37" t="e">
        <f>VLOOKUP(M49,Dates!$A$2:$B$45,2,FALSE)</f>
        <v>#N/A</v>
      </c>
      <c r="N48" s="38" t="e">
        <f>SUM(B48:M48)</f>
        <v>#N/A</v>
      </c>
      <c r="O48" s="37" t="str">
        <f>IF('1. Opportunity Overview'!$D$22="2 years",VLOOKUP(O49,Dates!$A$2:$B$45,2,FALSE),"")</f>
        <v/>
      </c>
      <c r="P48" s="37" t="str">
        <f>IF('1. Opportunity Overview'!$D$22="2 years",VLOOKUP(P49,Dates!$A$2:$B$45,2,FALSE),"")</f>
        <v/>
      </c>
      <c r="Q48" s="37" t="str">
        <f>IF('1. Opportunity Overview'!$D$22="2 years",VLOOKUP(Q49,Dates!$A$2:$B$45,2,FALSE),"")</f>
        <v/>
      </c>
      <c r="R48" s="37" t="str">
        <f>IF('1. Opportunity Overview'!$D$22="2 years",VLOOKUP(R49,Dates!$A$2:$B$45,2,FALSE),"")</f>
        <v/>
      </c>
      <c r="S48" s="37" t="str">
        <f>IF('1. Opportunity Overview'!$D$22="2 years",VLOOKUP(S49,Dates!$A$2:$B$45,2,FALSE),"")</f>
        <v/>
      </c>
      <c r="T48" s="37" t="str">
        <f>IF('1. Opportunity Overview'!$D$22="2 years",VLOOKUP(T49,Dates!$A$2:$B$45,2,FALSE),"")</f>
        <v/>
      </c>
      <c r="U48" s="37" t="str">
        <f>IF('1. Opportunity Overview'!$D$22="2 years",VLOOKUP(U49,Dates!$A$2:$B$45,2,FALSE),"")</f>
        <v/>
      </c>
      <c r="V48" s="37" t="str">
        <f>IF('1. Opportunity Overview'!$D$22="2 years",VLOOKUP(V49,Dates!$A$2:$B$45,2,FALSE),"")</f>
        <v/>
      </c>
      <c r="W48" s="37" t="str">
        <f>IF('1. Opportunity Overview'!$D$22="2 years",VLOOKUP(W49,Dates!$A$2:$B$45,2,FALSE),"")</f>
        <v/>
      </c>
      <c r="X48" s="37" t="str">
        <f>IF('1. Opportunity Overview'!$D$22="2 years",VLOOKUP(X49,Dates!$A$2:$B$45,2,FALSE),"")</f>
        <v/>
      </c>
      <c r="Y48" s="37" t="str">
        <f>IF('1. Opportunity Overview'!$D$22="2 years",VLOOKUP(Y49,Dates!$A$2:$B$45,2,FALSE),"")</f>
        <v/>
      </c>
      <c r="Z48" s="37" t="str">
        <f>IF('1. Opportunity Overview'!$D$22="2 years",VLOOKUP(Z49,Dates!$A$2:$B$45,2,FALSE),"")</f>
        <v/>
      </c>
      <c r="AA48" s="38">
        <f>SUM(O48:Z48)</f>
        <v>0</v>
      </c>
      <c r="AB48" s="38" t="e">
        <f>AA48+N48</f>
        <v>#N/A</v>
      </c>
    </row>
    <row r="49" spans="1:28">
      <c r="B49" s="34" t="str">
        <f>B34</f>
        <v>Jan 1900</v>
      </c>
      <c r="C49" s="35" t="str">
        <f t="shared" ref="C49:M49" si="104">TEXT(EDATE(DATEVALUE("1 "&amp;B49),1),"mmm yyyy")</f>
        <v>Feb 1900</v>
      </c>
      <c r="D49" s="35" t="str">
        <f t="shared" si="104"/>
        <v>Mar 1900</v>
      </c>
      <c r="E49" s="35" t="str">
        <f t="shared" si="104"/>
        <v>Apr 1900</v>
      </c>
      <c r="F49" s="35" t="str">
        <f t="shared" si="104"/>
        <v>May 1900</v>
      </c>
      <c r="G49" s="35" t="str">
        <f t="shared" si="104"/>
        <v>Jun 1900</v>
      </c>
      <c r="H49" s="35" t="str">
        <f t="shared" si="104"/>
        <v>Jul 1900</v>
      </c>
      <c r="I49" s="35" t="str">
        <f t="shared" si="104"/>
        <v>Aug 1900</v>
      </c>
      <c r="J49" s="35" t="str">
        <f t="shared" si="104"/>
        <v>Sep 1900</v>
      </c>
      <c r="K49" s="35" t="str">
        <f t="shared" si="104"/>
        <v>Oct 1900</v>
      </c>
      <c r="L49" s="35" t="str">
        <f t="shared" si="104"/>
        <v>Nov 1900</v>
      </c>
      <c r="M49" s="35" t="str">
        <f t="shared" si="104"/>
        <v>Dec 1900</v>
      </c>
      <c r="N49" s="35" t="s">
        <v>31</v>
      </c>
      <c r="O49" s="35" t="str">
        <f>IF('1. Opportunity Overview'!$D$22="2 years",TEXT(EDATE(DATEVALUE("1 "&amp;'2. New Route Opp'!M49),1),"mmm yyyy"),"")</f>
        <v/>
      </c>
      <c r="P49" s="35" t="str">
        <f>IF('1. Opportunity Overview'!$D$22="2 years",TEXT(EDATE(DATEVALUE("1 "&amp;'2. New Route Opp'!O49),1),"mmm yyyy"),"")</f>
        <v/>
      </c>
      <c r="Q49" s="35" t="str">
        <f>IF('1. Opportunity Overview'!$D$22="2 years",TEXT(EDATE(DATEVALUE("1 "&amp;'2. New Route Opp'!P49),1),"mmm yyyy"),"")</f>
        <v/>
      </c>
      <c r="R49" s="35" t="str">
        <f>IF('1. Opportunity Overview'!$D$22="2 years",TEXT(EDATE(DATEVALUE("1 "&amp;'2. New Route Opp'!Q49),1),"mmm yyyy"),"")</f>
        <v/>
      </c>
      <c r="S49" s="35" t="str">
        <f>IF('1. Opportunity Overview'!$D$22="2 years",TEXT(EDATE(DATEVALUE("1 "&amp;'2. New Route Opp'!R49),1),"mmm yyyy"),"")</f>
        <v/>
      </c>
      <c r="T49" s="35" t="str">
        <f>IF('1. Opportunity Overview'!$D$22="2 years",TEXT(EDATE(DATEVALUE("1 "&amp;'2. New Route Opp'!S49),1),"mmm yyyy"),"")</f>
        <v/>
      </c>
      <c r="U49" s="35" t="str">
        <f>IF('1. Opportunity Overview'!$D$22="2 years",TEXT(EDATE(DATEVALUE("1 "&amp;'2. New Route Opp'!T49),1),"mmm yyyy"),"")</f>
        <v/>
      </c>
      <c r="V49" s="35" t="str">
        <f>IF('1. Opportunity Overview'!$D$22="2 years",TEXT(EDATE(DATEVALUE("1 "&amp;'2. New Route Opp'!U49),1),"mmm yyyy"),"")</f>
        <v/>
      </c>
      <c r="W49" s="35" t="str">
        <f>IF('1. Opportunity Overview'!$D$22="2 years",TEXT(EDATE(DATEVALUE("1 "&amp;'2. New Route Opp'!V49),1),"mmm yyyy"),"")</f>
        <v/>
      </c>
      <c r="X49" s="35" t="str">
        <f>IF('1. Opportunity Overview'!$D$22="2 years",TEXT(EDATE(DATEVALUE("1 "&amp;'2. New Route Opp'!W49),1),"mmm yyyy"),"")</f>
        <v/>
      </c>
      <c r="Y49" s="35" t="str">
        <f>IF('1. Opportunity Overview'!$D$22="2 years",TEXT(EDATE(DATEVALUE("1 "&amp;'2. New Route Opp'!X49),1),"mmm yyyy"),"")</f>
        <v/>
      </c>
      <c r="Z49" s="35" t="str">
        <f>IF('1. Opportunity Overview'!$D$22="2 years",TEXT(EDATE(DATEVALUE("1 "&amp;'2. New Route Opp'!Y49),1),"mmm yyyy"),"")</f>
        <v/>
      </c>
      <c r="AA49" s="35" t="s">
        <v>32</v>
      </c>
      <c r="AB49" s="36" t="s">
        <v>33</v>
      </c>
    </row>
    <row r="50" spans="1:28">
      <c r="A50" s="20" t="s">
        <v>34</v>
      </c>
      <c r="B50" s="26"/>
      <c r="C50" s="26"/>
      <c r="D50" s="26"/>
      <c r="E50" s="26"/>
      <c r="F50" s="26"/>
      <c r="G50" s="26"/>
      <c r="H50" s="26"/>
      <c r="I50" s="26"/>
      <c r="J50" s="26"/>
      <c r="K50" s="26"/>
      <c r="L50" s="26"/>
      <c r="M50" s="26"/>
      <c r="N50" s="27" t="e">
        <f>N51/N48*7/2</f>
        <v>#N/A</v>
      </c>
      <c r="O50" s="26"/>
      <c r="P50" s="26"/>
      <c r="Q50" s="26"/>
      <c r="R50" s="26"/>
      <c r="S50" s="26"/>
      <c r="T50" s="26"/>
      <c r="U50" s="26"/>
      <c r="V50" s="26"/>
      <c r="W50" s="26"/>
      <c r="X50" s="26"/>
      <c r="Y50" s="26"/>
      <c r="Z50" s="26"/>
      <c r="AA50" s="27" t="e">
        <f>AA51/AA48*7/2</f>
        <v>#VALUE!</v>
      </c>
      <c r="AB50" s="27" t="e">
        <f>AB51/AB48*7/2</f>
        <v>#VALUE!</v>
      </c>
    </row>
    <row r="51" spans="1:28">
      <c r="A51" s="20" t="s">
        <v>35</v>
      </c>
      <c r="B51" s="28" t="e">
        <f>B50/7*B48*2</f>
        <v>#N/A</v>
      </c>
      <c r="C51" s="28" t="e">
        <f t="shared" ref="C51" si="105">C50/7*C48*2</f>
        <v>#N/A</v>
      </c>
      <c r="D51" s="28" t="e">
        <f t="shared" ref="D51" si="106">D50/7*D48*2</f>
        <v>#N/A</v>
      </c>
      <c r="E51" s="28" t="e">
        <f t="shared" ref="E51" si="107">E50/7*E48*2</f>
        <v>#N/A</v>
      </c>
      <c r="F51" s="28" t="e">
        <f t="shared" ref="F51" si="108">F50/7*F48*2</f>
        <v>#N/A</v>
      </c>
      <c r="G51" s="28" t="e">
        <f t="shared" ref="G51" si="109">G50/7*G48*2</f>
        <v>#N/A</v>
      </c>
      <c r="H51" s="28" t="e">
        <f t="shared" ref="H51" si="110">H50/7*H48*2</f>
        <v>#N/A</v>
      </c>
      <c r="I51" s="28" t="e">
        <f t="shared" ref="I51" si="111">I50/7*I48*2</f>
        <v>#N/A</v>
      </c>
      <c r="J51" s="28" t="e">
        <f t="shared" ref="J51" si="112">J50/7*J48*2</f>
        <v>#N/A</v>
      </c>
      <c r="K51" s="28" t="e">
        <f t="shared" ref="K51" si="113">K50/7*K48*2</f>
        <v>#N/A</v>
      </c>
      <c r="L51" s="28" t="e">
        <f t="shared" ref="L51" si="114">L50/7*L48*2</f>
        <v>#N/A</v>
      </c>
      <c r="M51" s="28" t="e">
        <f t="shared" ref="M51" si="115">M50/7*M48*2</f>
        <v>#N/A</v>
      </c>
      <c r="N51" s="27" t="e">
        <f>SUM(B51:M51)</f>
        <v>#N/A</v>
      </c>
      <c r="O51" s="28" t="e">
        <f>O50/7*O48*2</f>
        <v>#VALUE!</v>
      </c>
      <c r="P51" s="28" t="e">
        <f t="shared" ref="P51" si="116">P50/7*P48*2</f>
        <v>#VALUE!</v>
      </c>
      <c r="Q51" s="28" t="e">
        <f t="shared" ref="Q51" si="117">Q50/7*Q48*2</f>
        <v>#VALUE!</v>
      </c>
      <c r="R51" s="28" t="e">
        <f t="shared" ref="R51" si="118">R50/7*R48*2</f>
        <v>#VALUE!</v>
      </c>
      <c r="S51" s="28" t="e">
        <f t="shared" ref="S51" si="119">S50/7*S48*2</f>
        <v>#VALUE!</v>
      </c>
      <c r="T51" s="28" t="e">
        <f t="shared" ref="T51" si="120">T50/7*T48*2</f>
        <v>#VALUE!</v>
      </c>
      <c r="U51" s="28" t="e">
        <f t="shared" ref="U51" si="121">U50/7*U48*2</f>
        <v>#VALUE!</v>
      </c>
      <c r="V51" s="28" t="e">
        <f t="shared" ref="V51" si="122">V50/7*V48*2</f>
        <v>#VALUE!</v>
      </c>
      <c r="W51" s="28" t="e">
        <f t="shared" ref="W51" si="123">W50/7*W48*2</f>
        <v>#VALUE!</v>
      </c>
      <c r="X51" s="28" t="e">
        <f t="shared" ref="X51" si="124">X50/7*X48*2</f>
        <v>#VALUE!</v>
      </c>
      <c r="Y51" s="28" t="e">
        <f t="shared" ref="Y51" si="125">Y50/7*Y48*2</f>
        <v>#VALUE!</v>
      </c>
      <c r="Z51" s="28" t="e">
        <f t="shared" ref="Z51" si="126">Z50/7*Z48*2</f>
        <v>#VALUE!</v>
      </c>
      <c r="AA51" s="27" t="e">
        <f>SUM(O51:Z51)</f>
        <v>#VALUE!</v>
      </c>
      <c r="AB51" s="27" t="e">
        <f>AA51+N51</f>
        <v>#VALUE!</v>
      </c>
    </row>
    <row r="52" spans="1:28">
      <c r="A52" s="20" t="s">
        <v>36</v>
      </c>
      <c r="B52" s="28">
        <f>'1. Opportunity Overview'!$D$26</f>
        <v>0</v>
      </c>
      <c r="C52" s="28">
        <f>'1. Opportunity Overview'!$D$26</f>
        <v>0</v>
      </c>
      <c r="D52" s="28">
        <f>'1. Opportunity Overview'!$D$26</f>
        <v>0</v>
      </c>
      <c r="E52" s="28">
        <f>'1. Opportunity Overview'!$D$26</f>
        <v>0</v>
      </c>
      <c r="F52" s="28">
        <f>'1. Opportunity Overview'!$D$26</f>
        <v>0</v>
      </c>
      <c r="G52" s="28">
        <f>'1. Opportunity Overview'!$D$26</f>
        <v>0</v>
      </c>
      <c r="H52" s="28">
        <f>'1. Opportunity Overview'!$D$26</f>
        <v>0</v>
      </c>
      <c r="I52" s="28">
        <f>'1. Opportunity Overview'!$D$26</f>
        <v>0</v>
      </c>
      <c r="J52" s="28">
        <f>'1. Opportunity Overview'!$D$26</f>
        <v>0</v>
      </c>
      <c r="K52" s="28">
        <f>'1. Opportunity Overview'!$D$26</f>
        <v>0</v>
      </c>
      <c r="L52" s="28">
        <f>'1. Opportunity Overview'!$D$26</f>
        <v>0</v>
      </c>
      <c r="M52" s="28">
        <f>'1. Opportunity Overview'!$D$26</f>
        <v>0</v>
      </c>
      <c r="N52" s="29" t="str">
        <f>IFERROR(N53/N51,"")</f>
        <v/>
      </c>
      <c r="O52" s="28">
        <f>'1. Opportunity Overview'!$D$26</f>
        <v>0</v>
      </c>
      <c r="P52" s="28">
        <f>'1. Opportunity Overview'!$D$26</f>
        <v>0</v>
      </c>
      <c r="Q52" s="28">
        <f>'1. Opportunity Overview'!$D$26</f>
        <v>0</v>
      </c>
      <c r="R52" s="28">
        <f>'1. Opportunity Overview'!$D$26</f>
        <v>0</v>
      </c>
      <c r="S52" s="28">
        <f>'1. Opportunity Overview'!$D$26</f>
        <v>0</v>
      </c>
      <c r="T52" s="28">
        <f>'1. Opportunity Overview'!$D$26</f>
        <v>0</v>
      </c>
      <c r="U52" s="28">
        <f>'1. Opportunity Overview'!$D$26</f>
        <v>0</v>
      </c>
      <c r="V52" s="28">
        <f>'1. Opportunity Overview'!$D$26</f>
        <v>0</v>
      </c>
      <c r="W52" s="28">
        <f>'1. Opportunity Overview'!$D$26</f>
        <v>0</v>
      </c>
      <c r="X52" s="28">
        <f>'1. Opportunity Overview'!$D$26</f>
        <v>0</v>
      </c>
      <c r="Y52" s="28">
        <f>'1. Opportunity Overview'!$D$26</f>
        <v>0</v>
      </c>
      <c r="Z52" s="28">
        <f>'1. Opportunity Overview'!$D$26</f>
        <v>0</v>
      </c>
      <c r="AA52" s="29" t="str">
        <f>IFERROR(AA53/AA51,"")</f>
        <v/>
      </c>
      <c r="AB52" s="29" t="str">
        <f>IFERROR(AB53/AB51,"")</f>
        <v/>
      </c>
    </row>
    <row r="53" spans="1:28">
      <c r="A53" s="21" t="s">
        <v>37</v>
      </c>
      <c r="B53" s="30" t="e">
        <f>B52*B51</f>
        <v>#N/A</v>
      </c>
      <c r="C53" s="30" t="e">
        <f t="shared" ref="C53" si="127">C52*C51</f>
        <v>#N/A</v>
      </c>
      <c r="D53" s="30" t="e">
        <f t="shared" ref="D53" si="128">D52*D51</f>
        <v>#N/A</v>
      </c>
      <c r="E53" s="30" t="e">
        <f t="shared" ref="E53" si="129">E52*E51</f>
        <v>#N/A</v>
      </c>
      <c r="F53" s="30" t="e">
        <f t="shared" ref="F53" si="130">F52*F51</f>
        <v>#N/A</v>
      </c>
      <c r="G53" s="30" t="e">
        <f t="shared" ref="G53" si="131">G52*G51</f>
        <v>#N/A</v>
      </c>
      <c r="H53" s="30" t="e">
        <f t="shared" ref="H53" si="132">H52*H51</f>
        <v>#N/A</v>
      </c>
      <c r="I53" s="30" t="e">
        <f t="shared" ref="I53" si="133">I52*I51</f>
        <v>#N/A</v>
      </c>
      <c r="J53" s="30" t="e">
        <f t="shared" ref="J53" si="134">J52*J51</f>
        <v>#N/A</v>
      </c>
      <c r="K53" s="30" t="e">
        <f t="shared" ref="K53" si="135">K52*K51</f>
        <v>#N/A</v>
      </c>
      <c r="L53" s="30" t="e">
        <f t="shared" ref="L53" si="136">L52*L51</f>
        <v>#N/A</v>
      </c>
      <c r="M53" s="30" t="e">
        <f t="shared" ref="M53" si="137">M52*M51</f>
        <v>#N/A</v>
      </c>
      <c r="N53" s="27" t="e">
        <f>SUM(B53:M53)</f>
        <v>#N/A</v>
      </c>
      <c r="O53" s="30" t="e">
        <f>O52*O51</f>
        <v>#VALUE!</v>
      </c>
      <c r="P53" s="30" t="e">
        <f t="shared" ref="P53" si="138">P52*P51</f>
        <v>#VALUE!</v>
      </c>
      <c r="Q53" s="30" t="e">
        <f t="shared" ref="Q53" si="139">Q52*Q51</f>
        <v>#VALUE!</v>
      </c>
      <c r="R53" s="30" t="e">
        <f t="shared" ref="R53" si="140">R52*R51</f>
        <v>#VALUE!</v>
      </c>
      <c r="S53" s="30" t="e">
        <f t="shared" ref="S53" si="141">S52*S51</f>
        <v>#VALUE!</v>
      </c>
      <c r="T53" s="30" t="e">
        <f t="shared" ref="T53" si="142">T52*T51</f>
        <v>#VALUE!</v>
      </c>
      <c r="U53" s="30" t="e">
        <f t="shared" ref="U53" si="143">U52*U51</f>
        <v>#VALUE!</v>
      </c>
      <c r="V53" s="30" t="e">
        <f t="shared" ref="V53" si="144">V52*V51</f>
        <v>#VALUE!</v>
      </c>
      <c r="W53" s="30" t="e">
        <f t="shared" ref="W53" si="145">W52*W51</f>
        <v>#VALUE!</v>
      </c>
      <c r="X53" s="30" t="e">
        <f t="shared" ref="X53" si="146">X52*X51</f>
        <v>#VALUE!</v>
      </c>
      <c r="Y53" s="30" t="e">
        <f t="shared" ref="Y53" si="147">Y52*Y51</f>
        <v>#VALUE!</v>
      </c>
      <c r="Z53" s="30" t="e">
        <f t="shared" ref="Z53" si="148">Z52*Z51</f>
        <v>#VALUE!</v>
      </c>
      <c r="AA53" s="27" t="e">
        <f>SUM(O53:Z53)</f>
        <v>#VALUE!</v>
      </c>
      <c r="AB53" s="27" t="e">
        <f>AA53+N53</f>
        <v>#VALUE!</v>
      </c>
    </row>
    <row r="54" spans="1:28">
      <c r="A54" s="20" t="s">
        <v>38</v>
      </c>
      <c r="B54" s="31"/>
      <c r="C54" s="31"/>
      <c r="D54" s="31"/>
      <c r="E54" s="31"/>
      <c r="F54" s="31"/>
      <c r="G54" s="31"/>
      <c r="H54" s="31"/>
      <c r="I54" s="31"/>
      <c r="J54" s="31"/>
      <c r="K54" s="31"/>
      <c r="L54" s="31"/>
      <c r="M54" s="31"/>
      <c r="N54" s="32" t="str">
        <f>IFERROR(N55/N53,"")</f>
        <v/>
      </c>
      <c r="O54" s="31"/>
      <c r="P54" s="31"/>
      <c r="Q54" s="31"/>
      <c r="R54" s="31"/>
      <c r="S54" s="31"/>
      <c r="T54" s="31"/>
      <c r="U54" s="31"/>
      <c r="V54" s="31"/>
      <c r="W54" s="31"/>
      <c r="X54" s="31"/>
      <c r="Y54" s="31"/>
      <c r="Z54" s="31"/>
      <c r="AA54" s="32" t="str">
        <f>IFERROR(AA55/AA53,"")</f>
        <v/>
      </c>
      <c r="AB54" s="32" t="str">
        <f>IFERROR(AB55/AB53,"")</f>
        <v/>
      </c>
    </row>
    <row r="55" spans="1:28">
      <c r="A55" s="21" t="s">
        <v>39</v>
      </c>
      <c r="B55" s="33" t="e">
        <f>B54*B53</f>
        <v>#N/A</v>
      </c>
      <c r="C55" s="33" t="e">
        <f t="shared" ref="C55" si="149">C54*C53</f>
        <v>#N/A</v>
      </c>
      <c r="D55" s="33" t="e">
        <f t="shared" ref="D55" si="150">D54*D53</f>
        <v>#N/A</v>
      </c>
      <c r="E55" s="33" t="e">
        <f t="shared" ref="E55" si="151">E54*E53</f>
        <v>#N/A</v>
      </c>
      <c r="F55" s="33" t="e">
        <f t="shared" ref="F55" si="152">F54*F53</f>
        <v>#N/A</v>
      </c>
      <c r="G55" s="33" t="e">
        <f t="shared" ref="G55" si="153">G54*G53</f>
        <v>#N/A</v>
      </c>
      <c r="H55" s="33" t="e">
        <f t="shared" ref="H55" si="154">H54*H53</f>
        <v>#N/A</v>
      </c>
      <c r="I55" s="33" t="e">
        <f t="shared" ref="I55" si="155">I54*I53</f>
        <v>#N/A</v>
      </c>
      <c r="J55" s="33" t="e">
        <f t="shared" ref="J55" si="156">J54*J53</f>
        <v>#N/A</v>
      </c>
      <c r="K55" s="33" t="e">
        <f t="shared" ref="K55" si="157">K54*K53</f>
        <v>#N/A</v>
      </c>
      <c r="L55" s="33" t="e">
        <f t="shared" ref="L55" si="158">L54*L53</f>
        <v>#N/A</v>
      </c>
      <c r="M55" s="33" t="e">
        <f t="shared" ref="M55" si="159">M54*M53</f>
        <v>#N/A</v>
      </c>
      <c r="N55" s="27" t="e">
        <f>SUM(B55:M55)</f>
        <v>#N/A</v>
      </c>
      <c r="O55" s="33" t="e">
        <f>O54*O53</f>
        <v>#VALUE!</v>
      </c>
      <c r="P55" s="33" t="e">
        <f t="shared" ref="P55" si="160">P54*P53</f>
        <v>#VALUE!</v>
      </c>
      <c r="Q55" s="33" t="e">
        <f t="shared" ref="Q55" si="161">Q54*Q53</f>
        <v>#VALUE!</v>
      </c>
      <c r="R55" s="33" t="e">
        <f t="shared" ref="R55" si="162">R54*R53</f>
        <v>#VALUE!</v>
      </c>
      <c r="S55" s="33" t="e">
        <f t="shared" ref="S55" si="163">S54*S53</f>
        <v>#VALUE!</v>
      </c>
      <c r="T55" s="33" t="e">
        <f t="shared" ref="T55" si="164">T54*T53</f>
        <v>#VALUE!</v>
      </c>
      <c r="U55" s="33" t="e">
        <f t="shared" ref="U55" si="165">U54*U53</f>
        <v>#VALUE!</v>
      </c>
      <c r="V55" s="33" t="e">
        <f t="shared" ref="V55" si="166">V54*V53</f>
        <v>#VALUE!</v>
      </c>
      <c r="W55" s="33" t="e">
        <f t="shared" ref="W55" si="167">W54*W53</f>
        <v>#VALUE!</v>
      </c>
      <c r="X55" s="33" t="e">
        <f t="shared" ref="X55" si="168">X54*X53</f>
        <v>#VALUE!</v>
      </c>
      <c r="Y55" s="33" t="e">
        <f t="shared" ref="Y55" si="169">Y54*Y53</f>
        <v>#VALUE!</v>
      </c>
      <c r="Z55" s="33" t="e">
        <f t="shared" ref="Z55" si="170">Z54*Z53</f>
        <v>#VALUE!</v>
      </c>
      <c r="AA55" s="27" t="e">
        <f>SUM(O55:Z55)</f>
        <v>#VALUE!</v>
      </c>
      <c r="AB55" s="27" t="e">
        <f>AA55+N55</f>
        <v>#VALUE!</v>
      </c>
    </row>
    <row r="57" spans="1:28" ht="18.75">
      <c r="A57" s="25" t="s">
        <v>44</v>
      </c>
    </row>
    <row r="58" spans="1:28">
      <c r="A58" t="s">
        <v>29</v>
      </c>
      <c r="B58" s="61"/>
      <c r="C58" s="61"/>
    </row>
    <row r="59" spans="1:28">
      <c r="A59" t="s">
        <v>45</v>
      </c>
    </row>
    <row r="60" spans="1:28">
      <c r="A60" s="52"/>
      <c r="B60" s="53"/>
      <c r="C60" s="53"/>
      <c r="D60" s="53"/>
      <c r="E60" s="53"/>
      <c r="F60" s="53"/>
      <c r="G60" s="53"/>
      <c r="H60" s="53"/>
      <c r="I60" s="53"/>
      <c r="J60" s="53"/>
      <c r="K60" s="53"/>
      <c r="L60" s="53"/>
      <c r="M60" s="54"/>
    </row>
    <row r="61" spans="1:28">
      <c r="A61" s="55"/>
      <c r="B61" s="56"/>
      <c r="C61" s="56"/>
      <c r="D61" s="56"/>
      <c r="E61" s="56"/>
      <c r="F61" s="56"/>
      <c r="G61" s="56"/>
      <c r="H61" s="56"/>
      <c r="I61" s="56"/>
      <c r="J61" s="56"/>
      <c r="K61" s="56"/>
      <c r="L61" s="56"/>
      <c r="M61" s="57"/>
    </row>
    <row r="62" spans="1:28">
      <c r="A62" s="58"/>
      <c r="B62" s="59"/>
      <c r="C62" s="59"/>
      <c r="D62" s="59"/>
      <c r="E62" s="59"/>
      <c r="F62" s="59"/>
      <c r="G62" s="59"/>
      <c r="H62" s="59"/>
      <c r="I62" s="59"/>
      <c r="J62" s="59"/>
      <c r="K62" s="59"/>
      <c r="L62" s="59"/>
      <c r="M62" s="60"/>
    </row>
    <row r="63" spans="1:28">
      <c r="A63" s="15"/>
      <c r="B63" s="37" t="e">
        <f>VLOOKUP(B64,Dates!$A$2:$B$45,2,FALSE)</f>
        <v>#N/A</v>
      </c>
      <c r="C63" s="37" t="e">
        <f>VLOOKUP(C64,Dates!$A$2:$B$45,2,FALSE)</f>
        <v>#N/A</v>
      </c>
      <c r="D63" s="37" t="e">
        <f>VLOOKUP(D64,Dates!$A$2:$B$45,2,FALSE)</f>
        <v>#N/A</v>
      </c>
      <c r="E63" s="37" t="e">
        <f>VLOOKUP(E64,Dates!$A$2:$B$45,2,FALSE)</f>
        <v>#N/A</v>
      </c>
      <c r="F63" s="37" t="e">
        <f>VLOOKUP(F64,Dates!$A$2:$B$45,2,FALSE)</f>
        <v>#N/A</v>
      </c>
      <c r="G63" s="37" t="e">
        <f>VLOOKUP(G64,Dates!$A$2:$B$45,2,FALSE)</f>
        <v>#N/A</v>
      </c>
      <c r="H63" s="37" t="e">
        <f>VLOOKUP(H64,Dates!$A$2:$B$45,2,FALSE)</f>
        <v>#N/A</v>
      </c>
      <c r="I63" s="37" t="e">
        <f>VLOOKUP(I64,Dates!$A$2:$B$45,2,FALSE)</f>
        <v>#N/A</v>
      </c>
      <c r="J63" s="37" t="e">
        <f>VLOOKUP(J64,Dates!$A$2:$B$45,2,FALSE)</f>
        <v>#N/A</v>
      </c>
      <c r="K63" s="37" t="e">
        <f>VLOOKUP(K64,Dates!$A$2:$B$45,2,FALSE)</f>
        <v>#N/A</v>
      </c>
      <c r="L63" s="37" t="e">
        <f>VLOOKUP(L64,Dates!$A$2:$B$45,2,FALSE)</f>
        <v>#N/A</v>
      </c>
      <c r="M63" s="37" t="e">
        <f>VLOOKUP(M64,Dates!$A$2:$B$45,2,FALSE)</f>
        <v>#N/A</v>
      </c>
      <c r="N63" s="38" t="e">
        <f>SUM(B63:M63)</f>
        <v>#N/A</v>
      </c>
      <c r="O63" s="37" t="str">
        <f>IF('1. Opportunity Overview'!$D$22="2 years",VLOOKUP(O64,Dates!$A$2:$B$45,2,FALSE),"")</f>
        <v/>
      </c>
      <c r="P63" s="37" t="str">
        <f>IF('1. Opportunity Overview'!$D$22="2 years",VLOOKUP(P64,Dates!$A$2:$B$45,2,FALSE),"")</f>
        <v/>
      </c>
      <c r="Q63" s="37" t="str">
        <f>IF('1. Opportunity Overview'!$D$22="2 years",VLOOKUP(Q64,Dates!$A$2:$B$45,2,FALSE),"")</f>
        <v/>
      </c>
      <c r="R63" s="37" t="str">
        <f>IF('1. Opportunity Overview'!$D$22="2 years",VLOOKUP(R64,Dates!$A$2:$B$45,2,FALSE),"")</f>
        <v/>
      </c>
      <c r="S63" s="37" t="str">
        <f>IF('1. Opportunity Overview'!$D$22="2 years",VLOOKUP(S64,Dates!$A$2:$B$45,2,FALSE),"")</f>
        <v/>
      </c>
      <c r="T63" s="37" t="str">
        <f>IF('1. Opportunity Overview'!$D$22="2 years",VLOOKUP(T64,Dates!$A$2:$B$45,2,FALSE),"")</f>
        <v/>
      </c>
      <c r="U63" s="37" t="str">
        <f>IF('1. Opportunity Overview'!$D$22="2 years",VLOOKUP(U64,Dates!$A$2:$B$45,2,FALSE),"")</f>
        <v/>
      </c>
      <c r="V63" s="37" t="str">
        <f>IF('1. Opportunity Overview'!$D$22="2 years",VLOOKUP(V64,Dates!$A$2:$B$45,2,FALSE),"")</f>
        <v/>
      </c>
      <c r="W63" s="37" t="str">
        <f>IF('1. Opportunity Overview'!$D$22="2 years",VLOOKUP(W64,Dates!$A$2:$B$45,2,FALSE),"")</f>
        <v/>
      </c>
      <c r="X63" s="37" t="str">
        <f>IF('1. Opportunity Overview'!$D$22="2 years",VLOOKUP(X64,Dates!$A$2:$B$45,2,FALSE),"")</f>
        <v/>
      </c>
      <c r="Y63" s="37" t="str">
        <f>IF('1. Opportunity Overview'!$D$22="2 years",VLOOKUP(Y64,Dates!$A$2:$B$45,2,FALSE),"")</f>
        <v/>
      </c>
      <c r="Z63" s="37" t="str">
        <f>IF('1. Opportunity Overview'!$D$22="2 years",VLOOKUP(Z64,Dates!$A$2:$B$45,2,FALSE),"")</f>
        <v/>
      </c>
      <c r="AA63" s="38">
        <f>SUM(O63:Z63)</f>
        <v>0</v>
      </c>
      <c r="AB63" s="38" t="e">
        <f>AA63+N63</f>
        <v>#N/A</v>
      </c>
    </row>
    <row r="64" spans="1:28">
      <c r="B64" s="34" t="str">
        <f>B49</f>
        <v>Jan 1900</v>
      </c>
      <c r="C64" s="35" t="str">
        <f t="shared" ref="C64:M64" si="171">TEXT(EDATE(DATEVALUE("1 "&amp;B64),1),"mmm yyyy")</f>
        <v>Feb 1900</v>
      </c>
      <c r="D64" s="35" t="str">
        <f t="shared" si="171"/>
        <v>Mar 1900</v>
      </c>
      <c r="E64" s="35" t="str">
        <f t="shared" si="171"/>
        <v>Apr 1900</v>
      </c>
      <c r="F64" s="35" t="str">
        <f t="shared" si="171"/>
        <v>May 1900</v>
      </c>
      <c r="G64" s="35" t="str">
        <f t="shared" si="171"/>
        <v>Jun 1900</v>
      </c>
      <c r="H64" s="35" t="str">
        <f t="shared" si="171"/>
        <v>Jul 1900</v>
      </c>
      <c r="I64" s="35" t="str">
        <f t="shared" si="171"/>
        <v>Aug 1900</v>
      </c>
      <c r="J64" s="35" t="str">
        <f t="shared" si="171"/>
        <v>Sep 1900</v>
      </c>
      <c r="K64" s="35" t="str">
        <f t="shared" si="171"/>
        <v>Oct 1900</v>
      </c>
      <c r="L64" s="35" t="str">
        <f t="shared" si="171"/>
        <v>Nov 1900</v>
      </c>
      <c r="M64" s="35" t="str">
        <f t="shared" si="171"/>
        <v>Dec 1900</v>
      </c>
      <c r="N64" s="35" t="s">
        <v>31</v>
      </c>
      <c r="O64" s="35" t="str">
        <f>IF('1. Opportunity Overview'!$D$22="2 years",TEXT(EDATE(DATEVALUE("1 "&amp;'2. New Route Opp'!M64),1),"mmm yyyy"),"")</f>
        <v/>
      </c>
      <c r="P64" s="35" t="str">
        <f>IF('1. Opportunity Overview'!$D$22="2 years",TEXT(EDATE(DATEVALUE("1 "&amp;'2. New Route Opp'!O64),1),"mmm yyyy"),"")</f>
        <v/>
      </c>
      <c r="Q64" s="35" t="str">
        <f>IF('1. Opportunity Overview'!$D$22="2 years",TEXT(EDATE(DATEVALUE("1 "&amp;'2. New Route Opp'!P64),1),"mmm yyyy"),"")</f>
        <v/>
      </c>
      <c r="R64" s="35" t="str">
        <f>IF('1. Opportunity Overview'!$D$22="2 years",TEXT(EDATE(DATEVALUE("1 "&amp;'2. New Route Opp'!Q64),1),"mmm yyyy"),"")</f>
        <v/>
      </c>
      <c r="S64" s="35" t="str">
        <f>IF('1. Opportunity Overview'!$D$22="2 years",TEXT(EDATE(DATEVALUE("1 "&amp;'2. New Route Opp'!R64),1),"mmm yyyy"),"")</f>
        <v/>
      </c>
      <c r="T64" s="35" t="str">
        <f>IF('1. Opportunity Overview'!$D$22="2 years",TEXT(EDATE(DATEVALUE("1 "&amp;'2. New Route Opp'!S64),1),"mmm yyyy"),"")</f>
        <v/>
      </c>
      <c r="U64" s="35" t="str">
        <f>IF('1. Opportunity Overview'!$D$22="2 years",TEXT(EDATE(DATEVALUE("1 "&amp;'2. New Route Opp'!T64),1),"mmm yyyy"),"")</f>
        <v/>
      </c>
      <c r="V64" s="35" t="str">
        <f>IF('1. Opportunity Overview'!$D$22="2 years",TEXT(EDATE(DATEVALUE("1 "&amp;'2. New Route Opp'!U64),1),"mmm yyyy"),"")</f>
        <v/>
      </c>
      <c r="W64" s="35" t="str">
        <f>IF('1. Opportunity Overview'!$D$22="2 years",TEXT(EDATE(DATEVALUE("1 "&amp;'2. New Route Opp'!V64),1),"mmm yyyy"),"")</f>
        <v/>
      </c>
      <c r="X64" s="35" t="str">
        <f>IF('1. Opportunity Overview'!$D$22="2 years",TEXT(EDATE(DATEVALUE("1 "&amp;'2. New Route Opp'!W64),1),"mmm yyyy"),"")</f>
        <v/>
      </c>
      <c r="Y64" s="35" t="str">
        <f>IF('1. Opportunity Overview'!$D$22="2 years",TEXT(EDATE(DATEVALUE("1 "&amp;'2. New Route Opp'!X64),1),"mmm yyyy"),"")</f>
        <v/>
      </c>
      <c r="Z64" s="35" t="str">
        <f>IF('1. Opportunity Overview'!$D$22="2 years",TEXT(EDATE(DATEVALUE("1 "&amp;'2. New Route Opp'!Y64),1),"mmm yyyy"),"")</f>
        <v/>
      </c>
      <c r="AA64" s="35" t="s">
        <v>32</v>
      </c>
      <c r="AB64" s="36" t="s">
        <v>33</v>
      </c>
    </row>
    <row r="65" spans="1:28">
      <c r="A65" s="20" t="s">
        <v>34</v>
      </c>
      <c r="B65" s="26"/>
      <c r="C65" s="26"/>
      <c r="D65" s="26"/>
      <c r="E65" s="26"/>
      <c r="F65" s="26"/>
      <c r="G65" s="26"/>
      <c r="H65" s="26"/>
      <c r="I65" s="26"/>
      <c r="J65" s="26"/>
      <c r="K65" s="26"/>
      <c r="L65" s="26"/>
      <c r="M65" s="26"/>
      <c r="N65" s="27" t="e">
        <f>N66/N63*7/2</f>
        <v>#N/A</v>
      </c>
      <c r="O65" s="26"/>
      <c r="P65" s="26"/>
      <c r="Q65" s="26"/>
      <c r="R65" s="26"/>
      <c r="S65" s="26"/>
      <c r="T65" s="26"/>
      <c r="U65" s="26"/>
      <c r="V65" s="26"/>
      <c r="W65" s="26"/>
      <c r="X65" s="26"/>
      <c r="Y65" s="26"/>
      <c r="Z65" s="26"/>
      <c r="AA65" s="27" t="e">
        <f>AA66/AA63*7/2</f>
        <v>#VALUE!</v>
      </c>
      <c r="AB65" s="27" t="e">
        <f>AB66/AB63*7/2</f>
        <v>#VALUE!</v>
      </c>
    </row>
    <row r="66" spans="1:28">
      <c r="A66" s="20" t="s">
        <v>35</v>
      </c>
      <c r="B66" s="28" t="e">
        <f>B65/7*B63*2</f>
        <v>#N/A</v>
      </c>
      <c r="C66" s="28" t="e">
        <f t="shared" ref="C66" si="172">C65/7*C63*2</f>
        <v>#N/A</v>
      </c>
      <c r="D66" s="28" t="e">
        <f t="shared" ref="D66" si="173">D65/7*D63*2</f>
        <v>#N/A</v>
      </c>
      <c r="E66" s="28" t="e">
        <f t="shared" ref="E66" si="174">E65/7*E63*2</f>
        <v>#N/A</v>
      </c>
      <c r="F66" s="28" t="e">
        <f t="shared" ref="F66" si="175">F65/7*F63*2</f>
        <v>#N/A</v>
      </c>
      <c r="G66" s="28" t="e">
        <f t="shared" ref="G66" si="176">G65/7*G63*2</f>
        <v>#N/A</v>
      </c>
      <c r="H66" s="28" t="e">
        <f t="shared" ref="H66" si="177">H65/7*H63*2</f>
        <v>#N/A</v>
      </c>
      <c r="I66" s="28" t="e">
        <f t="shared" ref="I66" si="178">I65/7*I63*2</f>
        <v>#N/A</v>
      </c>
      <c r="J66" s="28" t="e">
        <f t="shared" ref="J66" si="179">J65/7*J63*2</f>
        <v>#N/A</v>
      </c>
      <c r="K66" s="28" t="e">
        <f t="shared" ref="K66" si="180">K65/7*K63*2</f>
        <v>#N/A</v>
      </c>
      <c r="L66" s="28" t="e">
        <f t="shared" ref="L66" si="181">L65/7*L63*2</f>
        <v>#N/A</v>
      </c>
      <c r="M66" s="28" t="e">
        <f t="shared" ref="M66" si="182">M65/7*M63*2</f>
        <v>#N/A</v>
      </c>
      <c r="N66" s="27" t="e">
        <f>SUM(B66:M66)</f>
        <v>#N/A</v>
      </c>
      <c r="O66" s="28" t="e">
        <f>O65/7*O63*2</f>
        <v>#VALUE!</v>
      </c>
      <c r="P66" s="28" t="e">
        <f t="shared" ref="P66" si="183">P65/7*P63*2</f>
        <v>#VALUE!</v>
      </c>
      <c r="Q66" s="28" t="e">
        <f t="shared" ref="Q66" si="184">Q65/7*Q63*2</f>
        <v>#VALUE!</v>
      </c>
      <c r="R66" s="28" t="e">
        <f t="shared" ref="R66" si="185">R65/7*R63*2</f>
        <v>#VALUE!</v>
      </c>
      <c r="S66" s="28" t="e">
        <f t="shared" ref="S66" si="186">S65/7*S63*2</f>
        <v>#VALUE!</v>
      </c>
      <c r="T66" s="28" t="e">
        <f t="shared" ref="T66" si="187">T65/7*T63*2</f>
        <v>#VALUE!</v>
      </c>
      <c r="U66" s="28" t="e">
        <f t="shared" ref="U66" si="188">U65/7*U63*2</f>
        <v>#VALUE!</v>
      </c>
      <c r="V66" s="28" t="e">
        <f t="shared" ref="V66" si="189">V65/7*V63*2</f>
        <v>#VALUE!</v>
      </c>
      <c r="W66" s="28" t="e">
        <f t="shared" ref="W66" si="190">W65/7*W63*2</f>
        <v>#VALUE!</v>
      </c>
      <c r="X66" s="28" t="e">
        <f t="shared" ref="X66" si="191">X65/7*X63*2</f>
        <v>#VALUE!</v>
      </c>
      <c r="Y66" s="28" t="e">
        <f t="shared" ref="Y66" si="192">Y65/7*Y63*2</f>
        <v>#VALUE!</v>
      </c>
      <c r="Z66" s="28" t="e">
        <f t="shared" ref="Z66" si="193">Z65/7*Z63*2</f>
        <v>#VALUE!</v>
      </c>
      <c r="AA66" s="27" t="e">
        <f>SUM(O66:Z66)</f>
        <v>#VALUE!</v>
      </c>
      <c r="AB66" s="27" t="e">
        <f>AA66+N66</f>
        <v>#VALUE!</v>
      </c>
    </row>
    <row r="67" spans="1:28">
      <c r="A67" s="20" t="s">
        <v>36</v>
      </c>
      <c r="B67" s="28">
        <f>'1. Opportunity Overview'!$D$26</f>
        <v>0</v>
      </c>
      <c r="C67" s="28">
        <f>'1. Opportunity Overview'!$D$26</f>
        <v>0</v>
      </c>
      <c r="D67" s="28">
        <f>'1. Opportunity Overview'!$D$26</f>
        <v>0</v>
      </c>
      <c r="E67" s="28">
        <f>'1. Opportunity Overview'!$D$26</f>
        <v>0</v>
      </c>
      <c r="F67" s="28">
        <f>'1. Opportunity Overview'!$D$26</f>
        <v>0</v>
      </c>
      <c r="G67" s="28">
        <f>'1. Opportunity Overview'!$D$26</f>
        <v>0</v>
      </c>
      <c r="H67" s="28">
        <f>'1. Opportunity Overview'!$D$26</f>
        <v>0</v>
      </c>
      <c r="I67" s="28">
        <f>'1. Opportunity Overview'!$D$26</f>
        <v>0</v>
      </c>
      <c r="J67" s="28">
        <f>'1. Opportunity Overview'!$D$26</f>
        <v>0</v>
      </c>
      <c r="K67" s="28">
        <f>'1. Opportunity Overview'!$D$26</f>
        <v>0</v>
      </c>
      <c r="L67" s="28">
        <f>'1. Opportunity Overview'!$D$26</f>
        <v>0</v>
      </c>
      <c r="M67" s="28">
        <f>'1. Opportunity Overview'!$D$26</f>
        <v>0</v>
      </c>
      <c r="N67" s="29" t="str">
        <f>IFERROR(N68/N66,"")</f>
        <v/>
      </c>
      <c r="O67" s="28">
        <f>'1. Opportunity Overview'!$D$26</f>
        <v>0</v>
      </c>
      <c r="P67" s="28">
        <f>'1. Opportunity Overview'!$D$26</f>
        <v>0</v>
      </c>
      <c r="Q67" s="28">
        <f>'1. Opportunity Overview'!$D$26</f>
        <v>0</v>
      </c>
      <c r="R67" s="28">
        <f>'1. Opportunity Overview'!$D$26</f>
        <v>0</v>
      </c>
      <c r="S67" s="28">
        <f>'1. Opportunity Overview'!$D$26</f>
        <v>0</v>
      </c>
      <c r="T67" s="28">
        <f>'1. Opportunity Overview'!$D$26</f>
        <v>0</v>
      </c>
      <c r="U67" s="28">
        <f>'1. Opportunity Overview'!$D$26</f>
        <v>0</v>
      </c>
      <c r="V67" s="28">
        <f>'1. Opportunity Overview'!$D$26</f>
        <v>0</v>
      </c>
      <c r="W67" s="28">
        <f>'1. Opportunity Overview'!$D$26</f>
        <v>0</v>
      </c>
      <c r="X67" s="28">
        <f>'1. Opportunity Overview'!$D$26</f>
        <v>0</v>
      </c>
      <c r="Y67" s="28">
        <f>'1. Opportunity Overview'!$D$26</f>
        <v>0</v>
      </c>
      <c r="Z67" s="28">
        <f>'1. Opportunity Overview'!$D$26</f>
        <v>0</v>
      </c>
      <c r="AA67" s="29" t="str">
        <f>IFERROR(AA68/AA66,"")</f>
        <v/>
      </c>
      <c r="AB67" s="29" t="str">
        <f>IFERROR(AB68/AB66,"")</f>
        <v/>
      </c>
    </row>
    <row r="68" spans="1:28">
      <c r="A68" s="21" t="s">
        <v>37</v>
      </c>
      <c r="B68" s="30" t="e">
        <f>B67*B66</f>
        <v>#N/A</v>
      </c>
      <c r="C68" s="30" t="e">
        <f t="shared" ref="C68" si="194">C67*C66</f>
        <v>#N/A</v>
      </c>
      <c r="D68" s="30" t="e">
        <f t="shared" ref="D68" si="195">D67*D66</f>
        <v>#N/A</v>
      </c>
      <c r="E68" s="30" t="e">
        <f t="shared" ref="E68" si="196">E67*E66</f>
        <v>#N/A</v>
      </c>
      <c r="F68" s="30" t="e">
        <f t="shared" ref="F68" si="197">F67*F66</f>
        <v>#N/A</v>
      </c>
      <c r="G68" s="30" t="e">
        <f t="shared" ref="G68" si="198">G67*G66</f>
        <v>#N/A</v>
      </c>
      <c r="H68" s="30" t="e">
        <f t="shared" ref="H68" si="199">H67*H66</f>
        <v>#N/A</v>
      </c>
      <c r="I68" s="30" t="e">
        <f t="shared" ref="I68" si="200">I67*I66</f>
        <v>#N/A</v>
      </c>
      <c r="J68" s="30" t="e">
        <f t="shared" ref="J68" si="201">J67*J66</f>
        <v>#N/A</v>
      </c>
      <c r="K68" s="30" t="e">
        <f t="shared" ref="K68" si="202">K67*K66</f>
        <v>#N/A</v>
      </c>
      <c r="L68" s="30" t="e">
        <f t="shared" ref="L68" si="203">L67*L66</f>
        <v>#N/A</v>
      </c>
      <c r="M68" s="30" t="e">
        <f t="shared" ref="M68" si="204">M67*M66</f>
        <v>#N/A</v>
      </c>
      <c r="N68" s="27" t="e">
        <f>SUM(B68:M68)</f>
        <v>#N/A</v>
      </c>
      <c r="O68" s="30" t="e">
        <f>O67*O66</f>
        <v>#VALUE!</v>
      </c>
      <c r="P68" s="30" t="e">
        <f t="shared" ref="P68" si="205">P67*P66</f>
        <v>#VALUE!</v>
      </c>
      <c r="Q68" s="30" t="e">
        <f t="shared" ref="Q68" si="206">Q67*Q66</f>
        <v>#VALUE!</v>
      </c>
      <c r="R68" s="30" t="e">
        <f t="shared" ref="R68" si="207">R67*R66</f>
        <v>#VALUE!</v>
      </c>
      <c r="S68" s="30" t="e">
        <f t="shared" ref="S68" si="208">S67*S66</f>
        <v>#VALUE!</v>
      </c>
      <c r="T68" s="30" t="e">
        <f t="shared" ref="T68" si="209">T67*T66</f>
        <v>#VALUE!</v>
      </c>
      <c r="U68" s="30" t="e">
        <f t="shared" ref="U68" si="210">U67*U66</f>
        <v>#VALUE!</v>
      </c>
      <c r="V68" s="30" t="e">
        <f t="shared" ref="V68" si="211">V67*V66</f>
        <v>#VALUE!</v>
      </c>
      <c r="W68" s="30" t="e">
        <f t="shared" ref="W68" si="212">W67*W66</f>
        <v>#VALUE!</v>
      </c>
      <c r="X68" s="30" t="e">
        <f t="shared" ref="X68" si="213">X67*X66</f>
        <v>#VALUE!</v>
      </c>
      <c r="Y68" s="30" t="e">
        <f t="shared" ref="Y68" si="214">Y67*Y66</f>
        <v>#VALUE!</v>
      </c>
      <c r="Z68" s="30" t="e">
        <f t="shared" ref="Z68" si="215">Z67*Z66</f>
        <v>#VALUE!</v>
      </c>
      <c r="AA68" s="27" t="e">
        <f>SUM(O68:Z68)</f>
        <v>#VALUE!</v>
      </c>
      <c r="AB68" s="27" t="e">
        <f>AA68+N68</f>
        <v>#VALUE!</v>
      </c>
    </row>
    <row r="69" spans="1:28">
      <c r="A69" s="20" t="s">
        <v>38</v>
      </c>
      <c r="B69" s="31"/>
      <c r="C69" s="31"/>
      <c r="D69" s="31"/>
      <c r="E69" s="31"/>
      <c r="F69" s="31"/>
      <c r="G69" s="31"/>
      <c r="H69" s="31"/>
      <c r="I69" s="31"/>
      <c r="J69" s="31"/>
      <c r="K69" s="31"/>
      <c r="L69" s="31"/>
      <c r="M69" s="31"/>
      <c r="N69" s="32" t="str">
        <f>IFERROR(N70/N68,"")</f>
        <v/>
      </c>
      <c r="O69" s="31"/>
      <c r="P69" s="31"/>
      <c r="Q69" s="31"/>
      <c r="R69" s="31"/>
      <c r="S69" s="31"/>
      <c r="T69" s="31"/>
      <c r="U69" s="31"/>
      <c r="V69" s="31"/>
      <c r="W69" s="31"/>
      <c r="X69" s="31"/>
      <c r="Y69" s="31"/>
      <c r="Z69" s="31"/>
      <c r="AA69" s="32" t="str">
        <f>IFERROR(AA70/AA68,"")</f>
        <v/>
      </c>
      <c r="AB69" s="32" t="str">
        <f>IFERROR(AB70/AB68,"")</f>
        <v/>
      </c>
    </row>
    <row r="70" spans="1:28">
      <c r="A70" s="21" t="s">
        <v>39</v>
      </c>
      <c r="B70" s="33" t="e">
        <f>B69*B68</f>
        <v>#N/A</v>
      </c>
      <c r="C70" s="33" t="e">
        <f t="shared" ref="C70" si="216">C69*C68</f>
        <v>#N/A</v>
      </c>
      <c r="D70" s="33" t="e">
        <f t="shared" ref="D70" si="217">D69*D68</f>
        <v>#N/A</v>
      </c>
      <c r="E70" s="33" t="e">
        <f t="shared" ref="E70" si="218">E69*E68</f>
        <v>#N/A</v>
      </c>
      <c r="F70" s="33" t="e">
        <f t="shared" ref="F70" si="219">F69*F68</f>
        <v>#N/A</v>
      </c>
      <c r="G70" s="33" t="e">
        <f t="shared" ref="G70" si="220">G69*G68</f>
        <v>#N/A</v>
      </c>
      <c r="H70" s="33" t="e">
        <f t="shared" ref="H70" si="221">H69*H68</f>
        <v>#N/A</v>
      </c>
      <c r="I70" s="33" t="e">
        <f t="shared" ref="I70" si="222">I69*I68</f>
        <v>#N/A</v>
      </c>
      <c r="J70" s="33" t="e">
        <f t="shared" ref="J70" si="223">J69*J68</f>
        <v>#N/A</v>
      </c>
      <c r="K70" s="33" t="e">
        <f t="shared" ref="K70" si="224">K69*K68</f>
        <v>#N/A</v>
      </c>
      <c r="L70" s="33" t="e">
        <f t="shared" ref="L70" si="225">L69*L68</f>
        <v>#N/A</v>
      </c>
      <c r="M70" s="33" t="e">
        <f t="shared" ref="M70" si="226">M69*M68</f>
        <v>#N/A</v>
      </c>
      <c r="N70" s="27" t="e">
        <f>SUM(B70:M70)</f>
        <v>#N/A</v>
      </c>
      <c r="O70" s="33" t="e">
        <f>O69*O68</f>
        <v>#VALUE!</v>
      </c>
      <c r="P70" s="33" t="e">
        <f t="shared" ref="P70" si="227">P69*P68</f>
        <v>#VALUE!</v>
      </c>
      <c r="Q70" s="33" t="e">
        <f t="shared" ref="Q70" si="228">Q69*Q68</f>
        <v>#VALUE!</v>
      </c>
      <c r="R70" s="33" t="e">
        <f t="shared" ref="R70" si="229">R69*R68</f>
        <v>#VALUE!</v>
      </c>
      <c r="S70" s="33" t="e">
        <f t="shared" ref="S70" si="230">S69*S68</f>
        <v>#VALUE!</v>
      </c>
      <c r="T70" s="33" t="e">
        <f t="shared" ref="T70" si="231">T69*T68</f>
        <v>#VALUE!</v>
      </c>
      <c r="U70" s="33" t="e">
        <f t="shared" ref="U70" si="232">U69*U68</f>
        <v>#VALUE!</v>
      </c>
      <c r="V70" s="33" t="e">
        <f t="shared" ref="V70" si="233">V69*V68</f>
        <v>#VALUE!</v>
      </c>
      <c r="W70" s="33" t="e">
        <f t="shared" ref="W70" si="234">W69*W68</f>
        <v>#VALUE!</v>
      </c>
      <c r="X70" s="33" t="e">
        <f t="shared" ref="X70" si="235">X69*X68</f>
        <v>#VALUE!</v>
      </c>
      <c r="Y70" s="33" t="e">
        <f t="shared" ref="Y70" si="236">Y69*Y68</f>
        <v>#VALUE!</v>
      </c>
      <c r="Z70" s="33" t="e">
        <f t="shared" ref="Z70" si="237">Z69*Z68</f>
        <v>#VALUE!</v>
      </c>
      <c r="AA70" s="27" t="e">
        <f>SUM(O70:Z70)</f>
        <v>#VALUE!</v>
      </c>
      <c r="AB70" s="27" t="e">
        <f>AA70+N70</f>
        <v>#VALUE!</v>
      </c>
    </row>
  </sheetData>
  <mergeCells count="9">
    <mergeCell ref="A2:E2"/>
    <mergeCell ref="A15:M17"/>
    <mergeCell ref="A30:M32"/>
    <mergeCell ref="A45:M47"/>
    <mergeCell ref="A60:M62"/>
    <mergeCell ref="B13:C13"/>
    <mergeCell ref="B28:C28"/>
    <mergeCell ref="B43:C43"/>
    <mergeCell ref="B58:C58"/>
  </mergeCells>
  <conditionalFormatting sqref="A12:AB14 A15 N15:AB17 A18:AB25">
    <cfRule type="expression" dxfId="18" priority="13">
      <formula>$B$10&lt;1</formula>
    </cfRule>
  </conditionalFormatting>
  <conditionalFormatting sqref="A27:AB40">
    <cfRule type="expression" dxfId="17" priority="3">
      <formula>$B$10&lt;2</formula>
    </cfRule>
  </conditionalFormatting>
  <conditionalFormatting sqref="A42:AB55">
    <cfRule type="expression" dxfId="16" priority="2">
      <formula>$B$10&lt;3</formula>
    </cfRule>
  </conditionalFormatting>
  <conditionalFormatting sqref="A57:AB70">
    <cfRule type="expression" dxfId="15" priority="1">
      <formula>$B$10&lt;4</formula>
    </cfRule>
  </conditionalFormatting>
  <dataValidations count="1">
    <dataValidation type="list" allowBlank="1" showInputMessage="1" showErrorMessage="1" sqref="B10" xr:uid="{DBF0BDE9-73C2-4FF7-88EA-EF35113643E9}">
      <formula1>"1,2,3,4"</formula1>
    </dataValidation>
  </dataValidations>
  <pageMargins left="0.7" right="0.7" top="0.75" bottom="0.75" header="0.3" footer="0.3"/>
  <ignoredErrors>
    <ignoredError sqref="AA22 AA24 AA37 AA39 AB37 AB39 AA52 AA54 AA67 AA69 AB67 AB69" formula="1"/>
    <ignoredError sqref="O21:Z23 AA20:AA21 O25:AA25 O36:AB36 O40:AB40 O37:Z38 AA50:AB50 O66:AB66 O70:AB70 O67:Z68 AA35:AB35 AA65:AB65 B18:N19 B33:N35 B21:M23 B36:M40 N62:N65 N47:N50 B48:M55 B63:M70 AB18:AB21 AB33 AB48:AB49 AB62:AB63 AB25:AB28 B26:N28 N41:N43 AB56:AB58 B56:M58 N56:N58 N20 B25:M25" evalError="1"/>
    <ignoredError sqref="AA23 AA38:AB38 O51:AA51 AA68:AB68 O55:AA55 O53:Z53 O52:Z52 AA53 N39 N37 N24 N22 N36 N25 N21 N38 N40 N23 N69 N67 N54 N52 N70 N68 N53 N55 N51 N66 AB22:AB24 AB54 AB52 AB53 AB55 AB51" evalError="1" formula="1"/>
  </ignoredErrors>
  <extLst>
    <ext xmlns:x14="http://schemas.microsoft.com/office/spreadsheetml/2009/9/main" uri="{78C0D931-6437-407d-A8EE-F0AAD7539E65}">
      <x14:conditionalFormattings>
        <x14:conditionalFormatting xmlns:xm="http://schemas.microsoft.com/office/excel/2006/main">
          <x14:cfRule type="expression" priority="14" id="{EFF7BC17-93DD-4D89-8CC1-39CA18F79EB6}">
            <xm:f>'1. Opportunity Overview'!$D$22="1 year"</xm:f>
            <x14:dxf>
              <font>
                <color theme="0"/>
              </font>
              <fill>
                <patternFill>
                  <bgColor theme="0"/>
                </patternFill>
              </fill>
              <border>
                <left/>
                <right/>
                <top/>
                <bottom/>
                <vertical/>
                <horizontal/>
              </border>
            </x14:dxf>
          </x14:cfRule>
          <xm:sqref>O18:AB25</xm:sqref>
        </x14:conditionalFormatting>
        <x14:conditionalFormatting xmlns:xm="http://schemas.microsoft.com/office/excel/2006/main">
          <x14:cfRule type="expression" priority="12" id="{A1F713F3-AD6C-41E8-B960-4701488E1C30}">
            <xm:f>'1. Opportunity Overview'!$D$22="1 year"</xm:f>
            <x14:dxf>
              <font>
                <color theme="0"/>
              </font>
              <fill>
                <patternFill>
                  <bgColor theme="0"/>
                </patternFill>
              </fill>
              <border>
                <left/>
                <right/>
                <top/>
                <bottom/>
                <vertical/>
                <horizontal/>
              </border>
            </x14:dxf>
          </x14:cfRule>
          <xm:sqref>O33:AB40</xm:sqref>
        </x14:conditionalFormatting>
        <x14:conditionalFormatting xmlns:xm="http://schemas.microsoft.com/office/excel/2006/main">
          <x14:cfRule type="expression" priority="10" id="{E7ED147B-738C-41A9-AA11-49916C48B86F}">
            <xm:f>'1. Opportunity Overview'!$D$22="1 year"</xm:f>
            <x14:dxf>
              <font>
                <color theme="0"/>
              </font>
              <fill>
                <patternFill>
                  <bgColor theme="0"/>
                </patternFill>
              </fill>
              <border>
                <left/>
                <right/>
                <top/>
                <bottom/>
                <vertical/>
                <horizontal/>
              </border>
            </x14:dxf>
          </x14:cfRule>
          <xm:sqref>O48:AB55</xm:sqref>
        </x14:conditionalFormatting>
        <x14:conditionalFormatting xmlns:xm="http://schemas.microsoft.com/office/excel/2006/main">
          <x14:cfRule type="expression" priority="8" id="{3506F218-11EC-44AB-AA97-9F3272570138}">
            <xm:f>'1. Opportunity Overview'!$D$22="1 year"</xm:f>
            <x14:dxf>
              <font>
                <color theme="0"/>
              </font>
              <fill>
                <patternFill>
                  <bgColor theme="0"/>
                </patternFill>
              </fill>
              <border>
                <left/>
                <right/>
                <top/>
                <bottom/>
                <vertical/>
                <horizontal/>
              </border>
            </x14:dxf>
          </x14:cfRule>
          <xm:sqref>O63:AB70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F4AC-44E1-422B-8C59-9FABF14218D2}">
  <dimension ref="A1:AB81"/>
  <sheetViews>
    <sheetView showGridLines="0" workbookViewId="0">
      <selection activeCell="B10" sqref="B10"/>
    </sheetView>
  </sheetViews>
  <sheetFormatPr defaultRowHeight="15"/>
  <cols>
    <col min="1" max="1" width="29.7109375" customWidth="1"/>
    <col min="2" max="27" width="8.85546875" customWidth="1"/>
  </cols>
  <sheetData>
    <row r="1" spans="1:28" ht="5.25" customHeight="1"/>
    <row r="2" spans="1:28" ht="21">
      <c r="A2" s="51" t="s">
        <v>46</v>
      </c>
      <c r="B2" s="51"/>
      <c r="C2" s="51"/>
      <c r="D2" s="51"/>
      <c r="E2" s="51"/>
    </row>
    <row r="3" spans="1:28" ht="6.75" customHeight="1"/>
    <row r="4" spans="1:28">
      <c r="A4" s="15" t="s">
        <v>21</v>
      </c>
    </row>
    <row r="5" spans="1:28">
      <c r="A5" t="s">
        <v>22</v>
      </c>
    </row>
    <row r="6" spans="1:28">
      <c r="A6" t="s">
        <v>47</v>
      </c>
    </row>
    <row r="7" spans="1:28">
      <c r="A7" t="s">
        <v>24</v>
      </c>
    </row>
    <row r="8" spans="1:28">
      <c r="A8" s="40" t="s">
        <v>25</v>
      </c>
    </row>
    <row r="10" spans="1:28">
      <c r="A10" s="2" t="s">
        <v>26</v>
      </c>
      <c r="B10" s="1"/>
      <c r="C10" s="39" t="s">
        <v>48</v>
      </c>
    </row>
    <row r="11" spans="1:28">
      <c r="A11" s="16"/>
    </row>
    <row r="12" spans="1:28" ht="18.75">
      <c r="A12" s="25" t="s">
        <v>49</v>
      </c>
    </row>
    <row r="13" spans="1:28">
      <c r="A13" t="s">
        <v>50</v>
      </c>
    </row>
    <row r="14" spans="1:28">
      <c r="A14" s="15"/>
      <c r="B14" s="37" t="e">
        <f>VLOOKUP(B15,Dates!$A$2:$B$45,2,FALSE)</f>
        <v>#N/A</v>
      </c>
      <c r="C14" s="37" t="e">
        <f>VLOOKUP(C15,Dates!$A$2:$B$45,2,FALSE)</f>
        <v>#N/A</v>
      </c>
      <c r="D14" s="37" t="e">
        <f>VLOOKUP(D15,Dates!$A$2:$B$45,2,FALSE)</f>
        <v>#N/A</v>
      </c>
      <c r="E14" s="37" t="e">
        <f>VLOOKUP(E15,Dates!$A$2:$B$45,2,FALSE)</f>
        <v>#N/A</v>
      </c>
      <c r="F14" s="37" t="e">
        <f>VLOOKUP(F15,Dates!$A$2:$B$45,2,FALSE)</f>
        <v>#N/A</v>
      </c>
      <c r="G14" s="37" t="e">
        <f>VLOOKUP(G15,Dates!$A$2:$B$45,2,FALSE)</f>
        <v>#N/A</v>
      </c>
      <c r="H14" s="37" t="e">
        <f>VLOOKUP(H15,Dates!$A$2:$B$45,2,FALSE)</f>
        <v>#N/A</v>
      </c>
      <c r="I14" s="37" t="e">
        <f>VLOOKUP(I15,Dates!$A$2:$B$45,2,FALSE)</f>
        <v>#N/A</v>
      </c>
      <c r="J14" s="37" t="e">
        <f>VLOOKUP(J15,Dates!$A$2:$B$45,2,FALSE)</f>
        <v>#N/A</v>
      </c>
      <c r="K14" s="37" t="e">
        <f>VLOOKUP(K15,Dates!$A$2:$B$45,2,FALSE)</f>
        <v>#N/A</v>
      </c>
      <c r="L14" s="37" t="e">
        <f>VLOOKUP(L15,Dates!$A$2:$B$45,2,FALSE)</f>
        <v>#N/A</v>
      </c>
      <c r="M14" s="37" t="e">
        <f>VLOOKUP(M15,Dates!$A$2:$B$45,2,FALSE)</f>
        <v>#N/A</v>
      </c>
      <c r="N14" s="38" t="e">
        <f>SUM(B14:M14)</f>
        <v>#N/A</v>
      </c>
      <c r="O14" s="37" t="str">
        <f>IF('1. Opportunity Overview'!$D$22="2 years",VLOOKUP(O15,Dates!$A$2:$B$45,2,FALSE),"")</f>
        <v/>
      </c>
      <c r="P14" s="37" t="str">
        <f>IF('1. Opportunity Overview'!$D$22="2 years",VLOOKUP(P15,Dates!$A$2:$B$45,2,FALSE),"")</f>
        <v/>
      </c>
      <c r="Q14" s="37" t="str">
        <f>IF('1. Opportunity Overview'!$D$22="2 years",VLOOKUP(Q15,Dates!$A$2:$B$45,2,FALSE),"")</f>
        <v/>
      </c>
      <c r="R14" s="37" t="str">
        <f>IF('1. Opportunity Overview'!$D$22="2 years",VLOOKUP(R15,Dates!$A$2:$B$45,2,FALSE),"")</f>
        <v/>
      </c>
      <c r="S14" s="37" t="str">
        <f>IF('1. Opportunity Overview'!$D$22="2 years",VLOOKUP(S15,Dates!$A$2:$B$45,2,FALSE),"")</f>
        <v/>
      </c>
      <c r="T14" s="37" t="str">
        <f>IF('1. Opportunity Overview'!$D$22="2 years",VLOOKUP(T15,Dates!$A$2:$B$45,2,FALSE),"")</f>
        <v/>
      </c>
      <c r="U14" s="37" t="str">
        <f>IF('1. Opportunity Overview'!$D$22="2 years",VLOOKUP(U15,Dates!$A$2:$B$45,2,FALSE),"")</f>
        <v/>
      </c>
      <c r="V14" s="37" t="str">
        <f>IF('1. Opportunity Overview'!$D$22="2 years",VLOOKUP(V15,Dates!$A$2:$B$45,2,FALSE),"")</f>
        <v/>
      </c>
      <c r="W14" s="37" t="str">
        <f>IF('1. Opportunity Overview'!$D$22="2 years",VLOOKUP(W15,Dates!$A$2:$B$45,2,FALSE),"")</f>
        <v/>
      </c>
      <c r="X14" s="37" t="str">
        <f>IF('1. Opportunity Overview'!$D$22="2 years",VLOOKUP(X15,Dates!$A$2:$B$45,2,FALSE),"")</f>
        <v/>
      </c>
      <c r="Y14" s="37" t="str">
        <f>IF('1. Opportunity Overview'!$D$22="2 years",VLOOKUP(Y15,Dates!$A$2:$B$45,2,FALSE),"")</f>
        <v/>
      </c>
      <c r="Z14" s="37" t="str">
        <f>IF('1. Opportunity Overview'!$D$22="2 years",VLOOKUP(Z15,Dates!$A$2:$B$45,2,FALSE),"")</f>
        <v/>
      </c>
      <c r="AA14" s="38">
        <f>SUM(O14:Z14)</f>
        <v>0</v>
      </c>
      <c r="AB14" s="38" t="e">
        <f>AA14+N14</f>
        <v>#N/A</v>
      </c>
    </row>
    <row r="15" spans="1:28">
      <c r="B15" s="34" t="str">
        <f>TEXT('1. Opportunity Overview'!D20,"mmm yyyy")</f>
        <v>Jan 1900</v>
      </c>
      <c r="C15" s="35" t="str">
        <f t="shared" ref="C15:M15" si="0">TEXT(EDATE(DATEVALUE("1 "&amp;B15),1),"mmm yyyy")</f>
        <v>Feb 1900</v>
      </c>
      <c r="D15" s="35" t="str">
        <f t="shared" si="0"/>
        <v>Mar 1900</v>
      </c>
      <c r="E15" s="35" t="str">
        <f t="shared" si="0"/>
        <v>Apr 1900</v>
      </c>
      <c r="F15" s="35" t="str">
        <f t="shared" si="0"/>
        <v>May 1900</v>
      </c>
      <c r="G15" s="35" t="str">
        <f t="shared" si="0"/>
        <v>Jun 1900</v>
      </c>
      <c r="H15" s="35" t="str">
        <f t="shared" si="0"/>
        <v>Jul 1900</v>
      </c>
      <c r="I15" s="35" t="str">
        <f t="shared" si="0"/>
        <v>Aug 1900</v>
      </c>
      <c r="J15" s="35" t="str">
        <f t="shared" si="0"/>
        <v>Sep 1900</v>
      </c>
      <c r="K15" s="35" t="str">
        <f t="shared" si="0"/>
        <v>Oct 1900</v>
      </c>
      <c r="L15" s="35" t="str">
        <f t="shared" si="0"/>
        <v>Nov 1900</v>
      </c>
      <c r="M15" s="35" t="str">
        <f t="shared" si="0"/>
        <v>Dec 1900</v>
      </c>
      <c r="N15" s="35" t="s">
        <v>31</v>
      </c>
      <c r="O15" s="35" t="str">
        <f>IF('1. Opportunity Overview'!$D$22="2 years",TEXT(EDATE(DATEVALUE("1 "&amp;'3. Additional Capacity Opp'!M15),1),"mmm yyyy"),"")</f>
        <v/>
      </c>
      <c r="P15" s="35" t="str">
        <f>IF('1. Opportunity Overview'!$D$22="2 years",TEXT(EDATE(DATEVALUE("1 "&amp;'3. Additional Capacity Opp'!O15),1),"mmm yyyy"),"")</f>
        <v/>
      </c>
      <c r="Q15" s="35" t="str">
        <f>IF('1. Opportunity Overview'!$D$22="2 years",TEXT(EDATE(DATEVALUE("1 "&amp;'3. Additional Capacity Opp'!P15),1),"mmm yyyy"),"")</f>
        <v/>
      </c>
      <c r="R15" s="35" t="str">
        <f>IF('1. Opportunity Overview'!$D$22="2 years",TEXT(EDATE(DATEVALUE("1 "&amp;'3. Additional Capacity Opp'!Q15),1),"mmm yyyy"),"")</f>
        <v/>
      </c>
      <c r="S15" s="35" t="str">
        <f>IF('1. Opportunity Overview'!$D$22="2 years",TEXT(EDATE(DATEVALUE("1 "&amp;'3. Additional Capacity Opp'!R15),1),"mmm yyyy"),"")</f>
        <v/>
      </c>
      <c r="T15" s="35" t="str">
        <f>IF('1. Opportunity Overview'!$D$22="2 years",TEXT(EDATE(DATEVALUE("1 "&amp;'3. Additional Capacity Opp'!S15),1),"mmm yyyy"),"")</f>
        <v/>
      </c>
      <c r="U15" s="35" t="str">
        <f>IF('1. Opportunity Overview'!$D$22="2 years",TEXT(EDATE(DATEVALUE("1 "&amp;'3. Additional Capacity Opp'!T15),1),"mmm yyyy"),"")</f>
        <v/>
      </c>
      <c r="V15" s="35" t="str">
        <f>IF('1. Opportunity Overview'!$D$22="2 years",TEXT(EDATE(DATEVALUE("1 "&amp;'3. Additional Capacity Opp'!U15),1),"mmm yyyy"),"")</f>
        <v/>
      </c>
      <c r="W15" s="35" t="str">
        <f>IF('1. Opportunity Overview'!$D$22="2 years",TEXT(EDATE(DATEVALUE("1 "&amp;'3. Additional Capacity Opp'!V15),1),"mmm yyyy"),"")</f>
        <v/>
      </c>
      <c r="X15" s="35" t="str">
        <f>IF('1. Opportunity Overview'!$D$22="2 years",TEXT(EDATE(DATEVALUE("1 "&amp;'3. Additional Capacity Opp'!W15),1),"mmm yyyy"),"")</f>
        <v/>
      </c>
      <c r="Y15" s="35" t="str">
        <f>IF('1. Opportunity Overview'!$D$22="2 years",TEXT(EDATE(DATEVALUE("1 "&amp;'3. Additional Capacity Opp'!X15),1),"mmm yyyy"),"")</f>
        <v/>
      </c>
      <c r="Z15" s="35" t="str">
        <f>IF('1. Opportunity Overview'!$D$22="2 years",TEXT(EDATE(DATEVALUE("1 "&amp;'3. Additional Capacity Opp'!Y15),1),"mmm yyyy"),"")</f>
        <v/>
      </c>
      <c r="AA15" s="35" t="s">
        <v>32</v>
      </c>
      <c r="AB15" s="36" t="s">
        <v>33</v>
      </c>
    </row>
    <row r="16" spans="1:28">
      <c r="A16" s="20" t="s">
        <v>34</v>
      </c>
      <c r="B16" s="26"/>
      <c r="C16" s="26"/>
      <c r="D16" s="26"/>
      <c r="E16" s="26"/>
      <c r="F16" s="26"/>
      <c r="G16" s="26"/>
      <c r="H16" s="26"/>
      <c r="I16" s="26"/>
      <c r="J16" s="26"/>
      <c r="K16" s="26"/>
      <c r="L16" s="26"/>
      <c r="M16" s="26"/>
      <c r="N16" s="27" t="e">
        <f>N17/N14*7/2</f>
        <v>#N/A</v>
      </c>
      <c r="O16" s="26"/>
      <c r="P16" s="26"/>
      <c r="Q16" s="26"/>
      <c r="R16" s="26"/>
      <c r="S16" s="26"/>
      <c r="T16" s="26"/>
      <c r="U16" s="26"/>
      <c r="V16" s="26"/>
      <c r="W16" s="26"/>
      <c r="X16" s="26"/>
      <c r="Y16" s="26"/>
      <c r="Z16" s="26"/>
      <c r="AA16" s="27" t="e">
        <f>AA17/AA14*7/2</f>
        <v>#VALUE!</v>
      </c>
      <c r="AB16" s="27" t="e">
        <f>AB17/AB14*7/2</f>
        <v>#VALUE!</v>
      </c>
    </row>
    <row r="17" spans="1:28">
      <c r="A17" s="20" t="s">
        <v>35</v>
      </c>
      <c r="B17" s="28" t="e">
        <f>B16/7*B14*2</f>
        <v>#N/A</v>
      </c>
      <c r="C17" s="28" t="e">
        <f t="shared" ref="C17" si="1">C16/7*C14*2</f>
        <v>#N/A</v>
      </c>
      <c r="D17" s="28" t="e">
        <f t="shared" ref="D17" si="2">D16/7*D14*2</f>
        <v>#N/A</v>
      </c>
      <c r="E17" s="28" t="e">
        <f t="shared" ref="E17" si="3">E16/7*E14*2</f>
        <v>#N/A</v>
      </c>
      <c r="F17" s="28" t="e">
        <f t="shared" ref="F17" si="4">F16/7*F14*2</f>
        <v>#N/A</v>
      </c>
      <c r="G17" s="28" t="e">
        <f t="shared" ref="G17" si="5">G16/7*G14*2</f>
        <v>#N/A</v>
      </c>
      <c r="H17" s="28" t="e">
        <f t="shared" ref="H17" si="6">H16/7*H14*2</f>
        <v>#N/A</v>
      </c>
      <c r="I17" s="28" t="e">
        <f t="shared" ref="I17" si="7">I16/7*I14*2</f>
        <v>#N/A</v>
      </c>
      <c r="J17" s="28" t="e">
        <f t="shared" ref="J17" si="8">J16/7*J14*2</f>
        <v>#N/A</v>
      </c>
      <c r="K17" s="28" t="e">
        <f t="shared" ref="K17" si="9">K16/7*K14*2</f>
        <v>#N/A</v>
      </c>
      <c r="L17" s="28" t="e">
        <f t="shared" ref="L17" si="10">L16/7*L14*2</f>
        <v>#N/A</v>
      </c>
      <c r="M17" s="28" t="e">
        <f t="shared" ref="M17" si="11">M16/7*M14*2</f>
        <v>#N/A</v>
      </c>
      <c r="N17" s="27" t="e">
        <f>SUM(B17:M17)</f>
        <v>#N/A</v>
      </c>
      <c r="O17" s="28" t="e">
        <f>O16/7*O14*2</f>
        <v>#VALUE!</v>
      </c>
      <c r="P17" s="28" t="e">
        <f t="shared" ref="P17" si="12">P16/7*P14*2</f>
        <v>#VALUE!</v>
      </c>
      <c r="Q17" s="28" t="e">
        <f t="shared" ref="Q17" si="13">Q16/7*Q14*2</f>
        <v>#VALUE!</v>
      </c>
      <c r="R17" s="28" t="e">
        <f t="shared" ref="R17" si="14">R16/7*R14*2</f>
        <v>#VALUE!</v>
      </c>
      <c r="S17" s="28" t="e">
        <f t="shared" ref="S17" si="15">S16/7*S14*2</f>
        <v>#VALUE!</v>
      </c>
      <c r="T17" s="28" t="e">
        <f t="shared" ref="T17" si="16">T16/7*T14*2</f>
        <v>#VALUE!</v>
      </c>
      <c r="U17" s="28" t="e">
        <f t="shared" ref="U17" si="17">U16/7*U14*2</f>
        <v>#VALUE!</v>
      </c>
      <c r="V17" s="28" t="e">
        <f t="shared" ref="V17" si="18">V16/7*V14*2</f>
        <v>#VALUE!</v>
      </c>
      <c r="W17" s="28" t="e">
        <f t="shared" ref="W17" si="19">W16/7*W14*2</f>
        <v>#VALUE!</v>
      </c>
      <c r="X17" s="28" t="e">
        <f t="shared" ref="X17" si="20">X16/7*X14*2</f>
        <v>#VALUE!</v>
      </c>
      <c r="Y17" s="28" t="e">
        <f t="shared" ref="Y17" si="21">Y16/7*Y14*2</f>
        <v>#VALUE!</v>
      </c>
      <c r="Z17" s="28" t="e">
        <f t="shared" ref="Z17" si="22">Z16/7*Z14*2</f>
        <v>#VALUE!</v>
      </c>
      <c r="AA17" s="27" t="e">
        <f>SUM(O17:Z17)</f>
        <v>#VALUE!</v>
      </c>
      <c r="AB17" s="27" t="e">
        <f>AA17+N17</f>
        <v>#VALUE!</v>
      </c>
    </row>
    <row r="18" spans="1:28">
      <c r="A18" s="20" t="s">
        <v>36</v>
      </c>
      <c r="B18" s="28">
        <f>'1. Opportunity Overview'!$D$26</f>
        <v>0</v>
      </c>
      <c r="C18" s="28">
        <f>'1. Opportunity Overview'!$D$26</f>
        <v>0</v>
      </c>
      <c r="D18" s="28">
        <f>'1. Opportunity Overview'!$D$26</f>
        <v>0</v>
      </c>
      <c r="E18" s="28">
        <f>'1. Opportunity Overview'!$D$26</f>
        <v>0</v>
      </c>
      <c r="F18" s="28">
        <f>'1. Opportunity Overview'!$D$26</f>
        <v>0</v>
      </c>
      <c r="G18" s="28">
        <f>'1. Opportunity Overview'!$D$26</f>
        <v>0</v>
      </c>
      <c r="H18" s="28">
        <f>'1. Opportunity Overview'!$D$26</f>
        <v>0</v>
      </c>
      <c r="I18" s="28">
        <f>'1. Opportunity Overview'!$D$26</f>
        <v>0</v>
      </c>
      <c r="J18" s="28">
        <f>'1. Opportunity Overview'!$D$26</f>
        <v>0</v>
      </c>
      <c r="K18" s="28">
        <f>'1. Opportunity Overview'!$D$26</f>
        <v>0</v>
      </c>
      <c r="L18" s="28">
        <f>'1. Opportunity Overview'!$D$26</f>
        <v>0</v>
      </c>
      <c r="M18" s="28">
        <f>'1. Opportunity Overview'!$D$26</f>
        <v>0</v>
      </c>
      <c r="N18" s="29" t="str">
        <f>IFERROR(N19/N17,"")</f>
        <v/>
      </c>
      <c r="O18" s="28">
        <f>'1. Opportunity Overview'!$D$26</f>
        <v>0</v>
      </c>
      <c r="P18" s="28">
        <f>'1. Opportunity Overview'!$D$26</f>
        <v>0</v>
      </c>
      <c r="Q18" s="28">
        <f>'1. Opportunity Overview'!$D$26</f>
        <v>0</v>
      </c>
      <c r="R18" s="28">
        <f>'1. Opportunity Overview'!$D$26</f>
        <v>0</v>
      </c>
      <c r="S18" s="28">
        <f>'1. Opportunity Overview'!$D$26</f>
        <v>0</v>
      </c>
      <c r="T18" s="28">
        <f>'1. Opportunity Overview'!$D$26</f>
        <v>0</v>
      </c>
      <c r="U18" s="28">
        <f>'1. Opportunity Overview'!$D$26</f>
        <v>0</v>
      </c>
      <c r="V18" s="28">
        <f>'1. Opportunity Overview'!$D$26</f>
        <v>0</v>
      </c>
      <c r="W18" s="28">
        <f>'1. Opportunity Overview'!$D$26</f>
        <v>0</v>
      </c>
      <c r="X18" s="28">
        <f>'1. Opportunity Overview'!$D$26</f>
        <v>0</v>
      </c>
      <c r="Y18" s="28">
        <f>'1. Opportunity Overview'!$D$26</f>
        <v>0</v>
      </c>
      <c r="Z18" s="28">
        <f>'1. Opportunity Overview'!$D$26</f>
        <v>0</v>
      </c>
      <c r="AA18" s="29" t="str">
        <f>IFERROR(AA19/AA17,"")</f>
        <v/>
      </c>
      <c r="AB18" s="29" t="str">
        <f>IFERROR(AB19/AB17,"")</f>
        <v/>
      </c>
    </row>
    <row r="19" spans="1:28">
      <c r="A19" s="21" t="s">
        <v>37</v>
      </c>
      <c r="B19" s="30" t="e">
        <f>B18*B17</f>
        <v>#N/A</v>
      </c>
      <c r="C19" s="30" t="e">
        <f t="shared" ref="C19" si="23">C18*C17</f>
        <v>#N/A</v>
      </c>
      <c r="D19" s="30" t="e">
        <f t="shared" ref="D19" si="24">D18*D17</f>
        <v>#N/A</v>
      </c>
      <c r="E19" s="30" t="e">
        <f t="shared" ref="E19" si="25">E18*E17</f>
        <v>#N/A</v>
      </c>
      <c r="F19" s="30" t="e">
        <f t="shared" ref="F19" si="26">F18*F17</f>
        <v>#N/A</v>
      </c>
      <c r="G19" s="30" t="e">
        <f t="shared" ref="G19" si="27">G18*G17</f>
        <v>#N/A</v>
      </c>
      <c r="H19" s="30" t="e">
        <f t="shared" ref="H19" si="28">H18*H17</f>
        <v>#N/A</v>
      </c>
      <c r="I19" s="30" t="e">
        <f t="shared" ref="I19" si="29">I18*I17</f>
        <v>#N/A</v>
      </c>
      <c r="J19" s="30" t="e">
        <f t="shared" ref="J19" si="30">J18*J17</f>
        <v>#N/A</v>
      </c>
      <c r="K19" s="30" t="e">
        <f t="shared" ref="K19" si="31">K18*K17</f>
        <v>#N/A</v>
      </c>
      <c r="L19" s="30" t="e">
        <f t="shared" ref="L19" si="32">L18*L17</f>
        <v>#N/A</v>
      </c>
      <c r="M19" s="30" t="e">
        <f t="shared" ref="M19" si="33">M18*M17</f>
        <v>#N/A</v>
      </c>
      <c r="N19" s="27" t="e">
        <f>SUM(B19:M19)</f>
        <v>#N/A</v>
      </c>
      <c r="O19" s="30" t="e">
        <f>O18*O17</f>
        <v>#VALUE!</v>
      </c>
      <c r="P19" s="30" t="e">
        <f t="shared" ref="P19" si="34">P18*P17</f>
        <v>#VALUE!</v>
      </c>
      <c r="Q19" s="30" t="e">
        <f t="shared" ref="Q19" si="35">Q18*Q17</f>
        <v>#VALUE!</v>
      </c>
      <c r="R19" s="30" t="e">
        <f t="shared" ref="R19" si="36">R18*R17</f>
        <v>#VALUE!</v>
      </c>
      <c r="S19" s="30" t="e">
        <f t="shared" ref="S19" si="37">S18*S17</f>
        <v>#VALUE!</v>
      </c>
      <c r="T19" s="30" t="e">
        <f t="shared" ref="T19" si="38">T18*T17</f>
        <v>#VALUE!</v>
      </c>
      <c r="U19" s="30" t="e">
        <f t="shared" ref="U19" si="39">U18*U17</f>
        <v>#VALUE!</v>
      </c>
      <c r="V19" s="30" t="e">
        <f t="shared" ref="V19" si="40">V18*V17</f>
        <v>#VALUE!</v>
      </c>
      <c r="W19" s="30" t="e">
        <f t="shared" ref="W19" si="41">W18*W17</f>
        <v>#VALUE!</v>
      </c>
      <c r="X19" s="30" t="e">
        <f t="shared" ref="X19" si="42">X18*X17</f>
        <v>#VALUE!</v>
      </c>
      <c r="Y19" s="30" t="e">
        <f t="shared" ref="Y19" si="43">Y18*Y17</f>
        <v>#VALUE!</v>
      </c>
      <c r="Z19" s="30" t="e">
        <f t="shared" ref="Z19" si="44">Z18*Z17</f>
        <v>#VALUE!</v>
      </c>
      <c r="AA19" s="27" t="e">
        <f>SUM(O19:Z19)</f>
        <v>#VALUE!</v>
      </c>
      <c r="AB19" s="27" t="e">
        <f>AA19+N19</f>
        <v>#VALUE!</v>
      </c>
    </row>
    <row r="20" spans="1:28">
      <c r="A20" s="20" t="s">
        <v>38</v>
      </c>
      <c r="B20" s="31"/>
      <c r="C20" s="31"/>
      <c r="D20" s="31"/>
      <c r="E20" s="31"/>
      <c r="F20" s="31"/>
      <c r="G20" s="31"/>
      <c r="H20" s="31"/>
      <c r="I20" s="31"/>
      <c r="J20" s="31"/>
      <c r="K20" s="31"/>
      <c r="L20" s="31"/>
      <c r="M20" s="31"/>
      <c r="N20" s="32" t="str">
        <f>IFERROR(N21/N19,"")</f>
        <v/>
      </c>
      <c r="O20" s="31"/>
      <c r="P20" s="31"/>
      <c r="Q20" s="31"/>
      <c r="R20" s="31"/>
      <c r="S20" s="31"/>
      <c r="T20" s="31"/>
      <c r="U20" s="31"/>
      <c r="V20" s="31"/>
      <c r="W20" s="31"/>
      <c r="X20" s="31"/>
      <c r="Y20" s="31"/>
      <c r="Z20" s="31"/>
      <c r="AA20" s="32" t="str">
        <f>IFERROR(AA21/AA19,"")</f>
        <v/>
      </c>
      <c r="AB20" s="32" t="str">
        <f>IFERROR(AB21/AB19,"")</f>
        <v/>
      </c>
    </row>
    <row r="21" spans="1:28">
      <c r="A21" s="21" t="s">
        <v>39</v>
      </c>
      <c r="B21" s="33" t="e">
        <f>B20*B19</f>
        <v>#N/A</v>
      </c>
      <c r="C21" s="33" t="e">
        <f t="shared" ref="C21" si="45">C20*C19</f>
        <v>#N/A</v>
      </c>
      <c r="D21" s="33" t="e">
        <f t="shared" ref="D21" si="46">D20*D19</f>
        <v>#N/A</v>
      </c>
      <c r="E21" s="33" t="e">
        <f t="shared" ref="E21" si="47">E20*E19</f>
        <v>#N/A</v>
      </c>
      <c r="F21" s="33" t="e">
        <f t="shared" ref="F21" si="48">F20*F19</f>
        <v>#N/A</v>
      </c>
      <c r="G21" s="33" t="e">
        <f t="shared" ref="G21" si="49">G20*G19</f>
        <v>#N/A</v>
      </c>
      <c r="H21" s="33" t="e">
        <f t="shared" ref="H21" si="50">H20*H19</f>
        <v>#N/A</v>
      </c>
      <c r="I21" s="33" t="e">
        <f t="shared" ref="I21" si="51">I20*I19</f>
        <v>#N/A</v>
      </c>
      <c r="J21" s="33" t="e">
        <f t="shared" ref="J21" si="52">J20*J19</f>
        <v>#N/A</v>
      </c>
      <c r="K21" s="33" t="e">
        <f t="shared" ref="K21" si="53">K20*K19</f>
        <v>#N/A</v>
      </c>
      <c r="L21" s="33" t="e">
        <f t="shared" ref="L21" si="54">L20*L19</f>
        <v>#N/A</v>
      </c>
      <c r="M21" s="33" t="e">
        <f t="shared" ref="M21" si="55">M20*M19</f>
        <v>#N/A</v>
      </c>
      <c r="N21" s="27" t="e">
        <f>SUM(B21:M21)</f>
        <v>#N/A</v>
      </c>
      <c r="O21" s="33" t="e">
        <f>O20*O19</f>
        <v>#VALUE!</v>
      </c>
      <c r="P21" s="33" t="e">
        <f t="shared" ref="P21" si="56">P20*P19</f>
        <v>#VALUE!</v>
      </c>
      <c r="Q21" s="33" t="e">
        <f t="shared" ref="Q21" si="57">Q20*Q19</f>
        <v>#VALUE!</v>
      </c>
      <c r="R21" s="33" t="e">
        <f t="shared" ref="R21" si="58">R20*R19</f>
        <v>#VALUE!</v>
      </c>
      <c r="S21" s="33" t="e">
        <f t="shared" ref="S21" si="59">S20*S19</f>
        <v>#VALUE!</v>
      </c>
      <c r="T21" s="33" t="e">
        <f t="shared" ref="T21" si="60">T20*T19</f>
        <v>#VALUE!</v>
      </c>
      <c r="U21" s="33" t="e">
        <f t="shared" ref="U21" si="61">U20*U19</f>
        <v>#VALUE!</v>
      </c>
      <c r="V21" s="33" t="e">
        <f t="shared" ref="V21" si="62">V20*V19</f>
        <v>#VALUE!</v>
      </c>
      <c r="W21" s="33" t="e">
        <f t="shared" ref="W21" si="63">W20*W19</f>
        <v>#VALUE!</v>
      </c>
      <c r="X21" s="33" t="e">
        <f t="shared" ref="X21" si="64">X20*X19</f>
        <v>#VALUE!</v>
      </c>
      <c r="Y21" s="33" t="e">
        <f t="shared" ref="Y21" si="65">Y20*Y19</f>
        <v>#VALUE!</v>
      </c>
      <c r="Z21" s="33" t="e">
        <f t="shared" ref="Z21" si="66">Z20*Z19</f>
        <v>#VALUE!</v>
      </c>
      <c r="AA21" s="27" t="e">
        <f>SUM(O21:Z21)</f>
        <v>#VALUE!</v>
      </c>
      <c r="AB21" s="27" t="e">
        <f>AA21+N21</f>
        <v>#VALUE!</v>
      </c>
    </row>
    <row r="23" spans="1:28" ht="18.75">
      <c r="A23" s="25" t="s">
        <v>28</v>
      </c>
    </row>
    <row r="24" spans="1:28">
      <c r="A24" t="s">
        <v>29</v>
      </c>
      <c r="B24" s="61"/>
      <c r="C24" s="61"/>
    </row>
    <row r="25" spans="1:28">
      <c r="A25" t="s">
        <v>30</v>
      </c>
    </row>
    <row r="26" spans="1:28">
      <c r="A26" s="52"/>
      <c r="B26" s="53"/>
      <c r="C26" s="53"/>
      <c r="D26" s="53"/>
      <c r="E26" s="53"/>
      <c r="F26" s="53"/>
      <c r="G26" s="53"/>
      <c r="H26" s="53"/>
      <c r="I26" s="53"/>
      <c r="J26" s="53"/>
      <c r="K26" s="53"/>
      <c r="L26" s="53"/>
      <c r="M26" s="54"/>
    </row>
    <row r="27" spans="1:28">
      <c r="A27" s="55"/>
      <c r="B27" s="56"/>
      <c r="C27" s="56"/>
      <c r="D27" s="56"/>
      <c r="E27" s="56"/>
      <c r="F27" s="56"/>
      <c r="G27" s="56"/>
      <c r="H27" s="56"/>
      <c r="I27" s="56"/>
      <c r="J27" s="56"/>
      <c r="K27" s="56"/>
      <c r="L27" s="56"/>
      <c r="M27" s="57"/>
    </row>
    <row r="28" spans="1:28">
      <c r="A28" s="58"/>
      <c r="B28" s="59"/>
      <c r="C28" s="59"/>
      <c r="D28" s="59"/>
      <c r="E28" s="59"/>
      <c r="F28" s="59"/>
      <c r="G28" s="59"/>
      <c r="H28" s="59"/>
      <c r="I28" s="59"/>
      <c r="J28" s="59"/>
      <c r="K28" s="59"/>
      <c r="L28" s="59"/>
      <c r="M28" s="60"/>
    </row>
    <row r="29" spans="1:28">
      <c r="A29" s="15"/>
      <c r="B29" s="37" t="e">
        <f>VLOOKUP(B30,Dates!$A$2:$B$45,2,FALSE)</f>
        <v>#N/A</v>
      </c>
      <c r="C29" s="37" t="e">
        <f>VLOOKUP(C30,Dates!$A$2:$B$45,2,FALSE)</f>
        <v>#N/A</v>
      </c>
      <c r="D29" s="37" t="e">
        <f>VLOOKUP(D30,Dates!$A$2:$B$45,2,FALSE)</f>
        <v>#N/A</v>
      </c>
      <c r="E29" s="37" t="e">
        <f>VLOOKUP(E30,Dates!$A$2:$B$45,2,FALSE)</f>
        <v>#N/A</v>
      </c>
      <c r="F29" s="37" t="e">
        <f>VLOOKUP(F30,Dates!$A$2:$B$45,2,FALSE)</f>
        <v>#N/A</v>
      </c>
      <c r="G29" s="37" t="e">
        <f>VLOOKUP(G30,Dates!$A$2:$B$45,2,FALSE)</f>
        <v>#N/A</v>
      </c>
      <c r="H29" s="37" t="e">
        <f>VLOOKUP(H30,Dates!$A$2:$B$45,2,FALSE)</f>
        <v>#N/A</v>
      </c>
      <c r="I29" s="37" t="e">
        <f>VLOOKUP(I30,Dates!$A$2:$B$45,2,FALSE)</f>
        <v>#N/A</v>
      </c>
      <c r="J29" s="37" t="e">
        <f>VLOOKUP(J30,Dates!$A$2:$B$45,2,FALSE)</f>
        <v>#N/A</v>
      </c>
      <c r="K29" s="37" t="e">
        <f>VLOOKUP(K30,Dates!$A$2:$B$45,2,FALSE)</f>
        <v>#N/A</v>
      </c>
      <c r="L29" s="37" t="e">
        <f>VLOOKUP(L30,Dates!$A$2:$B$45,2,FALSE)</f>
        <v>#N/A</v>
      </c>
      <c r="M29" s="37" t="e">
        <f>VLOOKUP(M30,Dates!$A$2:$B$45,2,FALSE)</f>
        <v>#N/A</v>
      </c>
      <c r="N29" s="38" t="e">
        <f>SUM(B29:M29)</f>
        <v>#N/A</v>
      </c>
      <c r="O29" s="37" t="str">
        <f>IF('1. Opportunity Overview'!$D$22="2 years",VLOOKUP(O30,Dates!$A$2:$B$45,2,FALSE),"")</f>
        <v/>
      </c>
      <c r="P29" s="37" t="str">
        <f>IF('1. Opportunity Overview'!$D$22="2 years",VLOOKUP(P30,Dates!$A$2:$B$45,2,FALSE),"")</f>
        <v/>
      </c>
      <c r="Q29" s="37" t="str">
        <f>IF('1. Opportunity Overview'!$D$22="2 years",VLOOKUP(Q30,Dates!$A$2:$B$45,2,FALSE),"")</f>
        <v/>
      </c>
      <c r="R29" s="37" t="str">
        <f>IF('1. Opportunity Overview'!$D$22="2 years",VLOOKUP(R30,Dates!$A$2:$B$45,2,FALSE),"")</f>
        <v/>
      </c>
      <c r="S29" s="37" t="str">
        <f>IF('1. Opportunity Overview'!$D$22="2 years",VLOOKUP(S30,Dates!$A$2:$B$45,2,FALSE),"")</f>
        <v/>
      </c>
      <c r="T29" s="37" t="str">
        <f>IF('1. Opportunity Overview'!$D$22="2 years",VLOOKUP(T30,Dates!$A$2:$B$45,2,FALSE),"")</f>
        <v/>
      </c>
      <c r="U29" s="37" t="str">
        <f>IF('1. Opportunity Overview'!$D$22="2 years",VLOOKUP(U30,Dates!$A$2:$B$45,2,FALSE),"")</f>
        <v/>
      </c>
      <c r="V29" s="37" t="str">
        <f>IF('1. Opportunity Overview'!$D$22="2 years",VLOOKUP(V30,Dates!$A$2:$B$45,2,FALSE),"")</f>
        <v/>
      </c>
      <c r="W29" s="37" t="str">
        <f>IF('1. Opportunity Overview'!$D$22="2 years",VLOOKUP(W30,Dates!$A$2:$B$45,2,FALSE),"")</f>
        <v/>
      </c>
      <c r="X29" s="37" t="str">
        <f>IF('1. Opportunity Overview'!$D$22="2 years",VLOOKUP(X30,Dates!$A$2:$B$45,2,FALSE),"")</f>
        <v/>
      </c>
      <c r="Y29" s="37" t="str">
        <f>IF('1. Opportunity Overview'!$D$22="2 years",VLOOKUP(Y30,Dates!$A$2:$B$45,2,FALSE),"")</f>
        <v/>
      </c>
      <c r="Z29" s="37" t="str">
        <f>IF('1. Opportunity Overview'!$D$22="2 years",VLOOKUP(Z30,Dates!$A$2:$B$45,2,FALSE),"")</f>
        <v/>
      </c>
      <c r="AA29" s="38">
        <f>SUM(O29:Z29)</f>
        <v>0</v>
      </c>
      <c r="AB29" s="38" t="e">
        <f>AA29+N29</f>
        <v>#N/A</v>
      </c>
    </row>
    <row r="30" spans="1:28">
      <c r="B30" s="34" t="str">
        <f>TEXT('1. Opportunity Overview'!D20,"mmm yyyy")</f>
        <v>Jan 1900</v>
      </c>
      <c r="C30" s="35" t="str">
        <f t="shared" ref="C30:M30" si="67">TEXT(EDATE(DATEVALUE("1 "&amp;B30),1),"mmm yyyy")</f>
        <v>Feb 1900</v>
      </c>
      <c r="D30" s="35" t="str">
        <f t="shared" si="67"/>
        <v>Mar 1900</v>
      </c>
      <c r="E30" s="35" t="str">
        <f t="shared" si="67"/>
        <v>Apr 1900</v>
      </c>
      <c r="F30" s="35" t="str">
        <f t="shared" si="67"/>
        <v>May 1900</v>
      </c>
      <c r="G30" s="35" t="str">
        <f t="shared" si="67"/>
        <v>Jun 1900</v>
      </c>
      <c r="H30" s="35" t="str">
        <f t="shared" si="67"/>
        <v>Jul 1900</v>
      </c>
      <c r="I30" s="35" t="str">
        <f t="shared" si="67"/>
        <v>Aug 1900</v>
      </c>
      <c r="J30" s="35" t="str">
        <f t="shared" si="67"/>
        <v>Sep 1900</v>
      </c>
      <c r="K30" s="35" t="str">
        <f t="shared" si="67"/>
        <v>Oct 1900</v>
      </c>
      <c r="L30" s="35" t="str">
        <f t="shared" si="67"/>
        <v>Nov 1900</v>
      </c>
      <c r="M30" s="35" t="str">
        <f t="shared" si="67"/>
        <v>Dec 1900</v>
      </c>
      <c r="N30" s="35" t="s">
        <v>31</v>
      </c>
      <c r="O30" s="35" t="str">
        <f>IF('1. Opportunity Overview'!$D$22="2 years",TEXT(EDATE(DATEVALUE("1 "&amp;'3. Additional Capacity Opp'!M30),1),"mmm yyyy"),"")</f>
        <v/>
      </c>
      <c r="P30" s="35" t="str">
        <f>IF('1. Opportunity Overview'!$D$22="2 years",TEXT(EDATE(DATEVALUE("1 "&amp;'3. Additional Capacity Opp'!O30),1),"mmm yyyy"),"")</f>
        <v/>
      </c>
      <c r="Q30" s="35" t="str">
        <f>IF('1. Opportunity Overview'!$D$22="2 years",TEXT(EDATE(DATEVALUE("1 "&amp;'3. Additional Capacity Opp'!P30),1),"mmm yyyy"),"")</f>
        <v/>
      </c>
      <c r="R30" s="35" t="str">
        <f>IF('1. Opportunity Overview'!$D$22="2 years",TEXT(EDATE(DATEVALUE("1 "&amp;'3. Additional Capacity Opp'!Q30),1),"mmm yyyy"),"")</f>
        <v/>
      </c>
      <c r="S30" s="35" t="str">
        <f>IF('1. Opportunity Overview'!$D$22="2 years",TEXT(EDATE(DATEVALUE("1 "&amp;'3. Additional Capacity Opp'!R30),1),"mmm yyyy"),"")</f>
        <v/>
      </c>
      <c r="T30" s="35" t="str">
        <f>IF('1. Opportunity Overview'!$D$22="2 years",TEXT(EDATE(DATEVALUE("1 "&amp;'3. Additional Capacity Opp'!S30),1),"mmm yyyy"),"")</f>
        <v/>
      </c>
      <c r="U30" s="35" t="str">
        <f>IF('1. Opportunity Overview'!$D$22="2 years",TEXT(EDATE(DATEVALUE("1 "&amp;'3. Additional Capacity Opp'!T30),1),"mmm yyyy"),"")</f>
        <v/>
      </c>
      <c r="V30" s="35" t="str">
        <f>IF('1. Opportunity Overview'!$D$22="2 years",TEXT(EDATE(DATEVALUE("1 "&amp;'3. Additional Capacity Opp'!U30),1),"mmm yyyy"),"")</f>
        <v/>
      </c>
      <c r="W30" s="35" t="str">
        <f>IF('1. Opportunity Overview'!$D$22="2 years",TEXT(EDATE(DATEVALUE("1 "&amp;'3. Additional Capacity Opp'!V30),1),"mmm yyyy"),"")</f>
        <v/>
      </c>
      <c r="X30" s="35" t="str">
        <f>IF('1. Opportunity Overview'!$D$22="2 years",TEXT(EDATE(DATEVALUE("1 "&amp;'3. Additional Capacity Opp'!W30),1),"mmm yyyy"),"")</f>
        <v/>
      </c>
      <c r="Y30" s="35" t="str">
        <f>IF('1. Opportunity Overview'!$D$22="2 years",TEXT(EDATE(DATEVALUE("1 "&amp;'3. Additional Capacity Opp'!X30),1),"mmm yyyy"),"")</f>
        <v/>
      </c>
      <c r="Z30" s="35" t="str">
        <f>IF('1. Opportunity Overview'!$D$22="2 years",TEXT(EDATE(DATEVALUE("1 "&amp;'3. Additional Capacity Opp'!Y30),1),"mmm yyyy"),"")</f>
        <v/>
      </c>
      <c r="AA30" s="35" t="s">
        <v>32</v>
      </c>
      <c r="AB30" s="36" t="s">
        <v>33</v>
      </c>
    </row>
    <row r="31" spans="1:28">
      <c r="A31" s="20" t="s">
        <v>34</v>
      </c>
      <c r="B31" s="26"/>
      <c r="C31" s="26"/>
      <c r="D31" s="26"/>
      <c r="E31" s="26"/>
      <c r="F31" s="26"/>
      <c r="G31" s="26"/>
      <c r="H31" s="26"/>
      <c r="I31" s="26"/>
      <c r="J31" s="26"/>
      <c r="K31" s="26"/>
      <c r="L31" s="26"/>
      <c r="M31" s="26"/>
      <c r="N31" s="27" t="e">
        <f>N32/N29*7/2</f>
        <v>#N/A</v>
      </c>
      <c r="O31" s="26"/>
      <c r="P31" s="26"/>
      <c r="Q31" s="26"/>
      <c r="R31" s="26"/>
      <c r="S31" s="26"/>
      <c r="T31" s="26"/>
      <c r="U31" s="26"/>
      <c r="V31" s="26"/>
      <c r="W31" s="26"/>
      <c r="X31" s="26"/>
      <c r="Y31" s="26"/>
      <c r="Z31" s="26"/>
      <c r="AA31" s="27" t="e">
        <f>AA32/AA29*7/2</f>
        <v>#VALUE!</v>
      </c>
      <c r="AB31" s="27" t="e">
        <f>AB32/AB29*7/2</f>
        <v>#VALUE!</v>
      </c>
    </row>
    <row r="32" spans="1:28">
      <c r="A32" s="20" t="s">
        <v>35</v>
      </c>
      <c r="B32" s="28" t="e">
        <f>B31/7*B29*2</f>
        <v>#N/A</v>
      </c>
      <c r="C32" s="28" t="e">
        <f t="shared" ref="C32:M32" si="68">C31/7*C29*2</f>
        <v>#N/A</v>
      </c>
      <c r="D32" s="28" t="e">
        <f t="shared" si="68"/>
        <v>#N/A</v>
      </c>
      <c r="E32" s="28" t="e">
        <f t="shared" si="68"/>
        <v>#N/A</v>
      </c>
      <c r="F32" s="28" t="e">
        <f t="shared" si="68"/>
        <v>#N/A</v>
      </c>
      <c r="G32" s="28" t="e">
        <f t="shared" si="68"/>
        <v>#N/A</v>
      </c>
      <c r="H32" s="28" t="e">
        <f t="shared" si="68"/>
        <v>#N/A</v>
      </c>
      <c r="I32" s="28" t="e">
        <f t="shared" si="68"/>
        <v>#N/A</v>
      </c>
      <c r="J32" s="28" t="e">
        <f t="shared" si="68"/>
        <v>#N/A</v>
      </c>
      <c r="K32" s="28" t="e">
        <f t="shared" si="68"/>
        <v>#N/A</v>
      </c>
      <c r="L32" s="28" t="e">
        <f t="shared" si="68"/>
        <v>#N/A</v>
      </c>
      <c r="M32" s="28" t="e">
        <f t="shared" si="68"/>
        <v>#N/A</v>
      </c>
      <c r="N32" s="27" t="e">
        <f>SUM(B32:M32)</f>
        <v>#N/A</v>
      </c>
      <c r="O32" s="28" t="e">
        <f>O31/7*O29*2</f>
        <v>#VALUE!</v>
      </c>
      <c r="P32" s="28" t="e">
        <f t="shared" ref="P32:Z32" si="69">P31/7*P29*2</f>
        <v>#VALUE!</v>
      </c>
      <c r="Q32" s="28" t="e">
        <f t="shared" si="69"/>
        <v>#VALUE!</v>
      </c>
      <c r="R32" s="28" t="e">
        <f t="shared" si="69"/>
        <v>#VALUE!</v>
      </c>
      <c r="S32" s="28" t="e">
        <f t="shared" si="69"/>
        <v>#VALUE!</v>
      </c>
      <c r="T32" s="28" t="e">
        <f t="shared" si="69"/>
        <v>#VALUE!</v>
      </c>
      <c r="U32" s="28" t="e">
        <f t="shared" si="69"/>
        <v>#VALUE!</v>
      </c>
      <c r="V32" s="28" t="e">
        <f t="shared" si="69"/>
        <v>#VALUE!</v>
      </c>
      <c r="W32" s="28" t="e">
        <f t="shared" si="69"/>
        <v>#VALUE!</v>
      </c>
      <c r="X32" s="28" t="e">
        <f t="shared" si="69"/>
        <v>#VALUE!</v>
      </c>
      <c r="Y32" s="28" t="e">
        <f t="shared" si="69"/>
        <v>#VALUE!</v>
      </c>
      <c r="Z32" s="28" t="e">
        <f t="shared" si="69"/>
        <v>#VALUE!</v>
      </c>
      <c r="AA32" s="27" t="e">
        <f>SUM(O32:Z32)</f>
        <v>#VALUE!</v>
      </c>
      <c r="AB32" s="27" t="e">
        <f>AA32+N32</f>
        <v>#VALUE!</v>
      </c>
    </row>
    <row r="33" spans="1:28">
      <c r="A33" s="20" t="s">
        <v>36</v>
      </c>
      <c r="B33" s="28">
        <f>'1. Opportunity Overview'!$D$26</f>
        <v>0</v>
      </c>
      <c r="C33" s="28">
        <f>'1. Opportunity Overview'!$D$26</f>
        <v>0</v>
      </c>
      <c r="D33" s="28">
        <f>'1. Opportunity Overview'!$D$26</f>
        <v>0</v>
      </c>
      <c r="E33" s="28">
        <f>'1. Opportunity Overview'!$D$26</f>
        <v>0</v>
      </c>
      <c r="F33" s="28">
        <f>'1. Opportunity Overview'!$D$26</f>
        <v>0</v>
      </c>
      <c r="G33" s="28">
        <f>'1. Opportunity Overview'!$D$26</f>
        <v>0</v>
      </c>
      <c r="H33" s="28">
        <f>'1. Opportunity Overview'!$D$26</f>
        <v>0</v>
      </c>
      <c r="I33" s="28">
        <f>'1. Opportunity Overview'!$D$26</f>
        <v>0</v>
      </c>
      <c r="J33" s="28">
        <f>'1. Opportunity Overview'!$D$26</f>
        <v>0</v>
      </c>
      <c r="K33" s="28">
        <f>'1. Opportunity Overview'!$D$26</f>
        <v>0</v>
      </c>
      <c r="L33" s="28">
        <f>'1. Opportunity Overview'!$D$26</f>
        <v>0</v>
      </c>
      <c r="M33" s="28">
        <f>'1. Opportunity Overview'!$D$26</f>
        <v>0</v>
      </c>
      <c r="N33" s="29" t="str">
        <f>IFERROR(N34/N32,"")</f>
        <v/>
      </c>
      <c r="O33" s="28">
        <f>'1. Opportunity Overview'!$D$26</f>
        <v>0</v>
      </c>
      <c r="P33" s="28">
        <f>'1. Opportunity Overview'!$D$26</f>
        <v>0</v>
      </c>
      <c r="Q33" s="28">
        <f>'1. Opportunity Overview'!$D$26</f>
        <v>0</v>
      </c>
      <c r="R33" s="28">
        <f>'1. Opportunity Overview'!$D$26</f>
        <v>0</v>
      </c>
      <c r="S33" s="28">
        <f>'1. Opportunity Overview'!$D$26</f>
        <v>0</v>
      </c>
      <c r="T33" s="28">
        <f>'1. Opportunity Overview'!$D$26</f>
        <v>0</v>
      </c>
      <c r="U33" s="28">
        <f>'1. Opportunity Overview'!$D$26</f>
        <v>0</v>
      </c>
      <c r="V33" s="28">
        <f>'1. Opportunity Overview'!$D$26</f>
        <v>0</v>
      </c>
      <c r="W33" s="28">
        <f>'1. Opportunity Overview'!$D$26</f>
        <v>0</v>
      </c>
      <c r="X33" s="28">
        <f>'1. Opportunity Overview'!$D$26</f>
        <v>0</v>
      </c>
      <c r="Y33" s="28">
        <f>'1. Opportunity Overview'!$D$26</f>
        <v>0</v>
      </c>
      <c r="Z33" s="28">
        <f>'1. Opportunity Overview'!$D$26</f>
        <v>0</v>
      </c>
      <c r="AA33" s="29" t="str">
        <f>IFERROR(AA34/AA32,"")</f>
        <v/>
      </c>
      <c r="AB33" s="29" t="str">
        <f>IFERROR(AB34/AB32,"")</f>
        <v/>
      </c>
    </row>
    <row r="34" spans="1:28">
      <c r="A34" s="21" t="s">
        <v>37</v>
      </c>
      <c r="B34" s="30" t="e">
        <f>B33*B32</f>
        <v>#N/A</v>
      </c>
      <c r="C34" s="30" t="e">
        <f t="shared" ref="C34:M34" si="70">C33*C32</f>
        <v>#N/A</v>
      </c>
      <c r="D34" s="30" t="e">
        <f t="shared" si="70"/>
        <v>#N/A</v>
      </c>
      <c r="E34" s="30" t="e">
        <f t="shared" si="70"/>
        <v>#N/A</v>
      </c>
      <c r="F34" s="30" t="e">
        <f t="shared" si="70"/>
        <v>#N/A</v>
      </c>
      <c r="G34" s="30" t="e">
        <f t="shared" si="70"/>
        <v>#N/A</v>
      </c>
      <c r="H34" s="30" t="e">
        <f t="shared" si="70"/>
        <v>#N/A</v>
      </c>
      <c r="I34" s="30" t="e">
        <f t="shared" si="70"/>
        <v>#N/A</v>
      </c>
      <c r="J34" s="30" t="e">
        <f t="shared" si="70"/>
        <v>#N/A</v>
      </c>
      <c r="K34" s="30" t="e">
        <f t="shared" si="70"/>
        <v>#N/A</v>
      </c>
      <c r="L34" s="30" t="e">
        <f t="shared" si="70"/>
        <v>#N/A</v>
      </c>
      <c r="M34" s="30" t="e">
        <f t="shared" si="70"/>
        <v>#N/A</v>
      </c>
      <c r="N34" s="27" t="e">
        <f>SUM(B34:M34)</f>
        <v>#N/A</v>
      </c>
      <c r="O34" s="30" t="e">
        <f>O33*O32</f>
        <v>#VALUE!</v>
      </c>
      <c r="P34" s="30" t="e">
        <f t="shared" ref="P34:Z34" si="71">P33*P32</f>
        <v>#VALUE!</v>
      </c>
      <c r="Q34" s="30" t="e">
        <f t="shared" si="71"/>
        <v>#VALUE!</v>
      </c>
      <c r="R34" s="30" t="e">
        <f t="shared" si="71"/>
        <v>#VALUE!</v>
      </c>
      <c r="S34" s="30" t="e">
        <f t="shared" si="71"/>
        <v>#VALUE!</v>
      </c>
      <c r="T34" s="30" t="e">
        <f t="shared" si="71"/>
        <v>#VALUE!</v>
      </c>
      <c r="U34" s="30" t="e">
        <f t="shared" si="71"/>
        <v>#VALUE!</v>
      </c>
      <c r="V34" s="30" t="e">
        <f t="shared" si="71"/>
        <v>#VALUE!</v>
      </c>
      <c r="W34" s="30" t="e">
        <f t="shared" si="71"/>
        <v>#VALUE!</v>
      </c>
      <c r="X34" s="30" t="e">
        <f t="shared" si="71"/>
        <v>#VALUE!</v>
      </c>
      <c r="Y34" s="30" t="e">
        <f t="shared" si="71"/>
        <v>#VALUE!</v>
      </c>
      <c r="Z34" s="30" t="e">
        <f t="shared" si="71"/>
        <v>#VALUE!</v>
      </c>
      <c r="AA34" s="27" t="e">
        <f>SUM(O34:Z34)</f>
        <v>#VALUE!</v>
      </c>
      <c r="AB34" s="27" t="e">
        <f>AA34+N34</f>
        <v>#VALUE!</v>
      </c>
    </row>
    <row r="35" spans="1:28">
      <c r="A35" s="20" t="s">
        <v>38</v>
      </c>
      <c r="B35" s="31"/>
      <c r="C35" s="31"/>
      <c r="D35" s="31"/>
      <c r="E35" s="31"/>
      <c r="F35" s="31"/>
      <c r="G35" s="31"/>
      <c r="H35" s="31"/>
      <c r="I35" s="31"/>
      <c r="J35" s="31"/>
      <c r="K35" s="31"/>
      <c r="L35" s="31"/>
      <c r="M35" s="31"/>
      <c r="N35" s="32" t="str">
        <f>IFERROR(N36/N34,"")</f>
        <v/>
      </c>
      <c r="O35" s="31"/>
      <c r="P35" s="31"/>
      <c r="Q35" s="31"/>
      <c r="R35" s="31"/>
      <c r="S35" s="31"/>
      <c r="T35" s="31"/>
      <c r="U35" s="31"/>
      <c r="V35" s="31"/>
      <c r="W35" s="31"/>
      <c r="X35" s="31"/>
      <c r="Y35" s="31"/>
      <c r="Z35" s="31"/>
      <c r="AA35" s="32" t="str">
        <f>IFERROR(AA36/AA34,"")</f>
        <v/>
      </c>
      <c r="AB35" s="32" t="str">
        <f>IFERROR(AB36/AB34,"")</f>
        <v/>
      </c>
    </row>
    <row r="36" spans="1:28">
      <c r="A36" s="21" t="s">
        <v>39</v>
      </c>
      <c r="B36" s="33" t="e">
        <f>B35*B34</f>
        <v>#N/A</v>
      </c>
      <c r="C36" s="33" t="e">
        <f t="shared" ref="C36:M36" si="72">C35*C34</f>
        <v>#N/A</v>
      </c>
      <c r="D36" s="33" t="e">
        <f t="shared" si="72"/>
        <v>#N/A</v>
      </c>
      <c r="E36" s="33" t="e">
        <f t="shared" si="72"/>
        <v>#N/A</v>
      </c>
      <c r="F36" s="33" t="e">
        <f t="shared" si="72"/>
        <v>#N/A</v>
      </c>
      <c r="G36" s="33" t="e">
        <f t="shared" si="72"/>
        <v>#N/A</v>
      </c>
      <c r="H36" s="33" t="e">
        <f t="shared" si="72"/>
        <v>#N/A</v>
      </c>
      <c r="I36" s="33" t="e">
        <f t="shared" si="72"/>
        <v>#N/A</v>
      </c>
      <c r="J36" s="33" t="e">
        <f t="shared" si="72"/>
        <v>#N/A</v>
      </c>
      <c r="K36" s="33" t="e">
        <f t="shared" si="72"/>
        <v>#N/A</v>
      </c>
      <c r="L36" s="33" t="e">
        <f t="shared" si="72"/>
        <v>#N/A</v>
      </c>
      <c r="M36" s="33" t="e">
        <f t="shared" si="72"/>
        <v>#N/A</v>
      </c>
      <c r="N36" s="27" t="e">
        <f>SUM(B36:M36)</f>
        <v>#N/A</v>
      </c>
      <c r="O36" s="33" t="e">
        <f>O35*O34</f>
        <v>#VALUE!</v>
      </c>
      <c r="P36" s="33" t="e">
        <f t="shared" ref="P36:Z36" si="73">P35*P34</f>
        <v>#VALUE!</v>
      </c>
      <c r="Q36" s="33" t="e">
        <f t="shared" si="73"/>
        <v>#VALUE!</v>
      </c>
      <c r="R36" s="33" t="e">
        <f t="shared" si="73"/>
        <v>#VALUE!</v>
      </c>
      <c r="S36" s="33" t="e">
        <f t="shared" si="73"/>
        <v>#VALUE!</v>
      </c>
      <c r="T36" s="33" t="e">
        <f t="shared" si="73"/>
        <v>#VALUE!</v>
      </c>
      <c r="U36" s="33" t="e">
        <f t="shared" si="73"/>
        <v>#VALUE!</v>
      </c>
      <c r="V36" s="33" t="e">
        <f t="shared" si="73"/>
        <v>#VALUE!</v>
      </c>
      <c r="W36" s="33" t="e">
        <f t="shared" si="73"/>
        <v>#VALUE!</v>
      </c>
      <c r="X36" s="33" t="e">
        <f t="shared" si="73"/>
        <v>#VALUE!</v>
      </c>
      <c r="Y36" s="33" t="e">
        <f t="shared" si="73"/>
        <v>#VALUE!</v>
      </c>
      <c r="Z36" s="33" t="e">
        <f t="shared" si="73"/>
        <v>#VALUE!</v>
      </c>
      <c r="AA36" s="27" t="e">
        <f>SUM(O36:Z36)</f>
        <v>#VALUE!</v>
      </c>
      <c r="AB36" s="27" t="e">
        <f>AA36+N36</f>
        <v>#VALUE!</v>
      </c>
    </row>
    <row r="38" spans="1:28" ht="18.75">
      <c r="A38" s="25" t="s">
        <v>40</v>
      </c>
    </row>
    <row r="39" spans="1:28">
      <c r="A39" t="s">
        <v>29</v>
      </c>
      <c r="B39" s="61"/>
      <c r="C39" s="61"/>
    </row>
    <row r="40" spans="1:28">
      <c r="A40" t="s">
        <v>41</v>
      </c>
    </row>
    <row r="41" spans="1:28">
      <c r="A41" s="52"/>
      <c r="B41" s="53"/>
      <c r="C41" s="53"/>
      <c r="D41" s="53"/>
      <c r="E41" s="53"/>
      <c r="F41" s="53"/>
      <c r="G41" s="53"/>
      <c r="H41" s="53"/>
      <c r="I41" s="53"/>
      <c r="J41" s="53"/>
      <c r="K41" s="53"/>
      <c r="L41" s="53"/>
      <c r="M41" s="54"/>
    </row>
    <row r="42" spans="1:28">
      <c r="A42" s="55"/>
      <c r="B42" s="56"/>
      <c r="C42" s="56"/>
      <c r="D42" s="56"/>
      <c r="E42" s="56"/>
      <c r="F42" s="56"/>
      <c r="G42" s="56"/>
      <c r="H42" s="56"/>
      <c r="I42" s="56"/>
      <c r="J42" s="56"/>
      <c r="K42" s="56"/>
      <c r="L42" s="56"/>
      <c r="M42" s="57"/>
    </row>
    <row r="43" spans="1:28">
      <c r="A43" s="58"/>
      <c r="B43" s="59"/>
      <c r="C43" s="59"/>
      <c r="D43" s="59"/>
      <c r="E43" s="59"/>
      <c r="F43" s="59"/>
      <c r="G43" s="59"/>
      <c r="H43" s="59"/>
      <c r="I43" s="59"/>
      <c r="J43" s="59"/>
      <c r="K43" s="59"/>
      <c r="L43" s="59"/>
      <c r="M43" s="60"/>
    </row>
    <row r="44" spans="1:28">
      <c r="A44" s="15"/>
      <c r="B44" s="37" t="e">
        <f>VLOOKUP(B45,Dates!$A$2:$B$45,2,FALSE)</f>
        <v>#N/A</v>
      </c>
      <c r="C44" s="37" t="e">
        <f>VLOOKUP(C45,Dates!$A$2:$B$45,2,FALSE)</f>
        <v>#N/A</v>
      </c>
      <c r="D44" s="37" t="e">
        <f>VLOOKUP(D45,Dates!$A$2:$B$45,2,FALSE)</f>
        <v>#N/A</v>
      </c>
      <c r="E44" s="37" t="e">
        <f>VLOOKUP(E45,Dates!$A$2:$B$45,2,FALSE)</f>
        <v>#N/A</v>
      </c>
      <c r="F44" s="37" t="e">
        <f>VLOOKUP(F45,Dates!$A$2:$B$45,2,FALSE)</f>
        <v>#N/A</v>
      </c>
      <c r="G44" s="37" t="e">
        <f>VLOOKUP(G45,Dates!$A$2:$B$45,2,FALSE)</f>
        <v>#N/A</v>
      </c>
      <c r="H44" s="37" t="e">
        <f>VLOOKUP(H45,Dates!$A$2:$B$45,2,FALSE)</f>
        <v>#N/A</v>
      </c>
      <c r="I44" s="37" t="e">
        <f>VLOOKUP(I45,Dates!$A$2:$B$45,2,FALSE)</f>
        <v>#N/A</v>
      </c>
      <c r="J44" s="37" t="e">
        <f>VLOOKUP(J45,Dates!$A$2:$B$45,2,FALSE)</f>
        <v>#N/A</v>
      </c>
      <c r="K44" s="37" t="e">
        <f>VLOOKUP(K45,Dates!$A$2:$B$45,2,FALSE)</f>
        <v>#N/A</v>
      </c>
      <c r="L44" s="37" t="e">
        <f>VLOOKUP(L45,Dates!$A$2:$B$45,2,FALSE)</f>
        <v>#N/A</v>
      </c>
      <c r="M44" s="37" t="e">
        <f>VLOOKUP(M45,Dates!$A$2:$B$45,2,FALSE)</f>
        <v>#N/A</v>
      </c>
      <c r="N44" s="38" t="e">
        <f>SUM(B44:M44)</f>
        <v>#N/A</v>
      </c>
      <c r="O44" s="37" t="str">
        <f>IF('1. Opportunity Overview'!$D$22="2 years",VLOOKUP(O45,Dates!$A$2:$B$45,2,FALSE),"")</f>
        <v/>
      </c>
      <c r="P44" s="37" t="str">
        <f>IF('1. Opportunity Overview'!$D$22="2 years",VLOOKUP(P45,Dates!$A$2:$B$45,2,FALSE),"")</f>
        <v/>
      </c>
      <c r="Q44" s="37" t="str">
        <f>IF('1. Opportunity Overview'!$D$22="2 years",VLOOKUP(Q45,Dates!$A$2:$B$45,2,FALSE),"")</f>
        <v/>
      </c>
      <c r="R44" s="37" t="str">
        <f>IF('1. Opportunity Overview'!$D$22="2 years",VLOOKUP(R45,Dates!$A$2:$B$45,2,FALSE),"")</f>
        <v/>
      </c>
      <c r="S44" s="37" t="str">
        <f>IF('1. Opportunity Overview'!$D$22="2 years",VLOOKUP(S45,Dates!$A$2:$B$45,2,FALSE),"")</f>
        <v/>
      </c>
      <c r="T44" s="37" t="str">
        <f>IF('1. Opportunity Overview'!$D$22="2 years",VLOOKUP(T45,Dates!$A$2:$B$45,2,FALSE),"")</f>
        <v/>
      </c>
      <c r="U44" s="37" t="str">
        <f>IF('1. Opportunity Overview'!$D$22="2 years",VLOOKUP(U45,Dates!$A$2:$B$45,2,FALSE),"")</f>
        <v/>
      </c>
      <c r="V44" s="37" t="str">
        <f>IF('1. Opportunity Overview'!$D$22="2 years",VLOOKUP(V45,Dates!$A$2:$B$45,2,FALSE),"")</f>
        <v/>
      </c>
      <c r="W44" s="37" t="str">
        <f>IF('1. Opportunity Overview'!$D$22="2 years",VLOOKUP(W45,Dates!$A$2:$B$45,2,FALSE),"")</f>
        <v/>
      </c>
      <c r="X44" s="37" t="str">
        <f>IF('1. Opportunity Overview'!$D$22="2 years",VLOOKUP(X45,Dates!$A$2:$B$45,2,FALSE),"")</f>
        <v/>
      </c>
      <c r="Y44" s="37" t="str">
        <f>IF('1. Opportunity Overview'!$D$22="2 years",VLOOKUP(Y45,Dates!$A$2:$B$45,2,FALSE),"")</f>
        <v/>
      </c>
      <c r="Z44" s="37" t="str">
        <f>IF('1. Opportunity Overview'!$D$22="2 years",VLOOKUP(Z45,Dates!$A$2:$B$45,2,FALSE),"")</f>
        <v/>
      </c>
      <c r="AA44" s="38">
        <f>SUM(O44:Z44)</f>
        <v>0</v>
      </c>
      <c r="AB44" s="38" t="e">
        <f>AA44+N44</f>
        <v>#N/A</v>
      </c>
    </row>
    <row r="45" spans="1:28">
      <c r="B45" s="34" t="str">
        <f>B30</f>
        <v>Jan 1900</v>
      </c>
      <c r="C45" s="35" t="str">
        <f t="shared" ref="C45:M45" si="74">TEXT(EDATE(DATEVALUE("1 "&amp;B45),1),"mmm yyyy")</f>
        <v>Feb 1900</v>
      </c>
      <c r="D45" s="35" t="str">
        <f t="shared" si="74"/>
        <v>Mar 1900</v>
      </c>
      <c r="E45" s="35" t="str">
        <f t="shared" si="74"/>
        <v>Apr 1900</v>
      </c>
      <c r="F45" s="35" t="str">
        <f t="shared" si="74"/>
        <v>May 1900</v>
      </c>
      <c r="G45" s="35" t="str">
        <f t="shared" si="74"/>
        <v>Jun 1900</v>
      </c>
      <c r="H45" s="35" t="str">
        <f t="shared" si="74"/>
        <v>Jul 1900</v>
      </c>
      <c r="I45" s="35" t="str">
        <f t="shared" si="74"/>
        <v>Aug 1900</v>
      </c>
      <c r="J45" s="35" t="str">
        <f t="shared" si="74"/>
        <v>Sep 1900</v>
      </c>
      <c r="K45" s="35" t="str">
        <f t="shared" si="74"/>
        <v>Oct 1900</v>
      </c>
      <c r="L45" s="35" t="str">
        <f t="shared" si="74"/>
        <v>Nov 1900</v>
      </c>
      <c r="M45" s="35" t="str">
        <f t="shared" si="74"/>
        <v>Dec 1900</v>
      </c>
      <c r="N45" s="35" t="s">
        <v>31</v>
      </c>
      <c r="O45" s="35" t="str">
        <f>IF('1. Opportunity Overview'!$D$22="2 years",TEXT(EDATE(DATEVALUE("1 "&amp;'3. Additional Capacity Opp'!M45),1),"mmm yyyy"),"")</f>
        <v/>
      </c>
      <c r="P45" s="35" t="str">
        <f>IF('1. Opportunity Overview'!$D$22="2 years",TEXT(EDATE(DATEVALUE("1 "&amp;'3. Additional Capacity Opp'!O45),1),"mmm yyyy"),"")</f>
        <v/>
      </c>
      <c r="Q45" s="35" t="str">
        <f>IF('1. Opportunity Overview'!$D$22="2 years",TEXT(EDATE(DATEVALUE("1 "&amp;'3. Additional Capacity Opp'!P45),1),"mmm yyyy"),"")</f>
        <v/>
      </c>
      <c r="R45" s="35" t="str">
        <f>IF('1. Opportunity Overview'!$D$22="2 years",TEXT(EDATE(DATEVALUE("1 "&amp;'3. Additional Capacity Opp'!Q45),1),"mmm yyyy"),"")</f>
        <v/>
      </c>
      <c r="S45" s="35" t="str">
        <f>IF('1. Opportunity Overview'!$D$22="2 years",TEXT(EDATE(DATEVALUE("1 "&amp;'3. Additional Capacity Opp'!R45),1),"mmm yyyy"),"")</f>
        <v/>
      </c>
      <c r="T45" s="35" t="str">
        <f>IF('1. Opportunity Overview'!$D$22="2 years",TEXT(EDATE(DATEVALUE("1 "&amp;'3. Additional Capacity Opp'!S45),1),"mmm yyyy"),"")</f>
        <v/>
      </c>
      <c r="U45" s="35" t="str">
        <f>IF('1. Opportunity Overview'!$D$22="2 years",TEXT(EDATE(DATEVALUE("1 "&amp;'3. Additional Capacity Opp'!T45),1),"mmm yyyy"),"")</f>
        <v/>
      </c>
      <c r="V45" s="35" t="str">
        <f>IF('1. Opportunity Overview'!$D$22="2 years",TEXT(EDATE(DATEVALUE("1 "&amp;'3. Additional Capacity Opp'!U45),1),"mmm yyyy"),"")</f>
        <v/>
      </c>
      <c r="W45" s="35" t="str">
        <f>IF('1. Opportunity Overview'!$D$22="2 years",TEXT(EDATE(DATEVALUE("1 "&amp;'3. Additional Capacity Opp'!V45),1),"mmm yyyy"),"")</f>
        <v/>
      </c>
      <c r="X45" s="35" t="str">
        <f>IF('1. Opportunity Overview'!$D$22="2 years",TEXT(EDATE(DATEVALUE("1 "&amp;'3. Additional Capacity Opp'!W45),1),"mmm yyyy"),"")</f>
        <v/>
      </c>
      <c r="Y45" s="35" t="str">
        <f>IF('1. Opportunity Overview'!$D$22="2 years",TEXT(EDATE(DATEVALUE("1 "&amp;'3. Additional Capacity Opp'!X45),1),"mmm yyyy"),"")</f>
        <v/>
      </c>
      <c r="Z45" s="35" t="str">
        <f>IF('1. Opportunity Overview'!$D$22="2 years",TEXT(EDATE(DATEVALUE("1 "&amp;'3. Additional Capacity Opp'!Y45),1),"mmm yyyy"),"")</f>
        <v/>
      </c>
      <c r="AA45" s="35" t="s">
        <v>32</v>
      </c>
      <c r="AB45" s="36" t="s">
        <v>33</v>
      </c>
    </row>
    <row r="46" spans="1:28">
      <c r="A46" s="20" t="s">
        <v>34</v>
      </c>
      <c r="B46" s="26"/>
      <c r="C46" s="26"/>
      <c r="D46" s="26"/>
      <c r="E46" s="26"/>
      <c r="F46" s="26"/>
      <c r="G46" s="26"/>
      <c r="H46" s="26"/>
      <c r="I46" s="26"/>
      <c r="J46" s="26"/>
      <c r="K46" s="26"/>
      <c r="L46" s="26"/>
      <c r="M46" s="26"/>
      <c r="N46" s="27" t="e">
        <f>N47/N44*7/2</f>
        <v>#N/A</v>
      </c>
      <c r="O46" s="26"/>
      <c r="P46" s="26"/>
      <c r="Q46" s="26"/>
      <c r="R46" s="26"/>
      <c r="S46" s="26"/>
      <c r="T46" s="26"/>
      <c r="U46" s="26"/>
      <c r="V46" s="26"/>
      <c r="W46" s="26"/>
      <c r="X46" s="26"/>
      <c r="Y46" s="26"/>
      <c r="Z46" s="26"/>
      <c r="AA46" s="27" t="e">
        <f>AA47/AA44*7/2</f>
        <v>#VALUE!</v>
      </c>
      <c r="AB46" s="27" t="e">
        <f>AB47/AB44*7/2</f>
        <v>#VALUE!</v>
      </c>
    </row>
    <row r="47" spans="1:28">
      <c r="A47" s="20" t="s">
        <v>35</v>
      </c>
      <c r="B47" s="28" t="e">
        <f>B46/7*B44*2</f>
        <v>#N/A</v>
      </c>
      <c r="C47" s="28" t="e">
        <f t="shared" ref="C47:M47" si="75">C46/7*C44*2</f>
        <v>#N/A</v>
      </c>
      <c r="D47" s="28" t="e">
        <f t="shared" si="75"/>
        <v>#N/A</v>
      </c>
      <c r="E47" s="28" t="e">
        <f t="shared" si="75"/>
        <v>#N/A</v>
      </c>
      <c r="F47" s="28" t="e">
        <f t="shared" si="75"/>
        <v>#N/A</v>
      </c>
      <c r="G47" s="28" t="e">
        <f t="shared" si="75"/>
        <v>#N/A</v>
      </c>
      <c r="H47" s="28" t="e">
        <f t="shared" si="75"/>
        <v>#N/A</v>
      </c>
      <c r="I47" s="28" t="e">
        <f t="shared" si="75"/>
        <v>#N/A</v>
      </c>
      <c r="J47" s="28" t="e">
        <f t="shared" si="75"/>
        <v>#N/A</v>
      </c>
      <c r="K47" s="28" t="e">
        <f t="shared" si="75"/>
        <v>#N/A</v>
      </c>
      <c r="L47" s="28" t="e">
        <f t="shared" si="75"/>
        <v>#N/A</v>
      </c>
      <c r="M47" s="28" t="e">
        <f t="shared" si="75"/>
        <v>#N/A</v>
      </c>
      <c r="N47" s="27" t="e">
        <f>SUM(B47:M47)</f>
        <v>#N/A</v>
      </c>
      <c r="O47" s="28" t="e">
        <f>O46/7*O44*2</f>
        <v>#VALUE!</v>
      </c>
      <c r="P47" s="28" t="e">
        <f t="shared" ref="P47:Z47" si="76">P46/7*P44*2</f>
        <v>#VALUE!</v>
      </c>
      <c r="Q47" s="28" t="e">
        <f t="shared" si="76"/>
        <v>#VALUE!</v>
      </c>
      <c r="R47" s="28" t="e">
        <f t="shared" si="76"/>
        <v>#VALUE!</v>
      </c>
      <c r="S47" s="28" t="e">
        <f t="shared" si="76"/>
        <v>#VALUE!</v>
      </c>
      <c r="T47" s="28" t="e">
        <f t="shared" si="76"/>
        <v>#VALUE!</v>
      </c>
      <c r="U47" s="28" t="e">
        <f t="shared" si="76"/>
        <v>#VALUE!</v>
      </c>
      <c r="V47" s="28" t="e">
        <f t="shared" si="76"/>
        <v>#VALUE!</v>
      </c>
      <c r="W47" s="28" t="e">
        <f t="shared" si="76"/>
        <v>#VALUE!</v>
      </c>
      <c r="X47" s="28" t="e">
        <f t="shared" si="76"/>
        <v>#VALUE!</v>
      </c>
      <c r="Y47" s="28" t="e">
        <f t="shared" si="76"/>
        <v>#VALUE!</v>
      </c>
      <c r="Z47" s="28" t="e">
        <f t="shared" si="76"/>
        <v>#VALUE!</v>
      </c>
      <c r="AA47" s="27" t="e">
        <f>SUM(O47:Z47)</f>
        <v>#VALUE!</v>
      </c>
      <c r="AB47" s="27" t="e">
        <f>AA47+N47</f>
        <v>#VALUE!</v>
      </c>
    </row>
    <row r="48" spans="1:28">
      <c r="A48" s="20" t="s">
        <v>36</v>
      </c>
      <c r="B48" s="28">
        <f>'1. Opportunity Overview'!$D$26</f>
        <v>0</v>
      </c>
      <c r="C48" s="28">
        <f>'1. Opportunity Overview'!$D$26</f>
        <v>0</v>
      </c>
      <c r="D48" s="28">
        <f>'1. Opportunity Overview'!$D$26</f>
        <v>0</v>
      </c>
      <c r="E48" s="28">
        <f>'1. Opportunity Overview'!$D$26</f>
        <v>0</v>
      </c>
      <c r="F48" s="28">
        <f>'1. Opportunity Overview'!$D$26</f>
        <v>0</v>
      </c>
      <c r="G48" s="28">
        <f>'1. Opportunity Overview'!$D$26</f>
        <v>0</v>
      </c>
      <c r="H48" s="28">
        <f>'1. Opportunity Overview'!$D$26</f>
        <v>0</v>
      </c>
      <c r="I48" s="28">
        <f>'1. Opportunity Overview'!$D$26</f>
        <v>0</v>
      </c>
      <c r="J48" s="28">
        <f>'1. Opportunity Overview'!$D$26</f>
        <v>0</v>
      </c>
      <c r="K48" s="28">
        <f>'1. Opportunity Overview'!$D$26</f>
        <v>0</v>
      </c>
      <c r="L48" s="28">
        <f>'1. Opportunity Overview'!$D$26</f>
        <v>0</v>
      </c>
      <c r="M48" s="28">
        <f>'1. Opportunity Overview'!$D$26</f>
        <v>0</v>
      </c>
      <c r="N48" s="29" t="str">
        <f>IFERROR(N49/N47,"")</f>
        <v/>
      </c>
      <c r="O48" s="28">
        <f>'1. Opportunity Overview'!$D$26</f>
        <v>0</v>
      </c>
      <c r="P48" s="28">
        <f>'1. Opportunity Overview'!$D$26</f>
        <v>0</v>
      </c>
      <c r="Q48" s="28">
        <f>'1. Opportunity Overview'!$D$26</f>
        <v>0</v>
      </c>
      <c r="R48" s="28">
        <f>'1. Opportunity Overview'!$D$26</f>
        <v>0</v>
      </c>
      <c r="S48" s="28">
        <f>'1. Opportunity Overview'!$D$26</f>
        <v>0</v>
      </c>
      <c r="T48" s="28">
        <f>'1. Opportunity Overview'!$D$26</f>
        <v>0</v>
      </c>
      <c r="U48" s="28">
        <f>'1. Opportunity Overview'!$D$26</f>
        <v>0</v>
      </c>
      <c r="V48" s="28">
        <f>'1. Opportunity Overview'!$D$26</f>
        <v>0</v>
      </c>
      <c r="W48" s="28">
        <f>'1. Opportunity Overview'!$D$26</f>
        <v>0</v>
      </c>
      <c r="X48" s="28">
        <f>'1. Opportunity Overview'!$D$26</f>
        <v>0</v>
      </c>
      <c r="Y48" s="28">
        <f>'1. Opportunity Overview'!$D$26</f>
        <v>0</v>
      </c>
      <c r="Z48" s="28">
        <f>'1. Opportunity Overview'!$D$26</f>
        <v>0</v>
      </c>
      <c r="AA48" s="29" t="str">
        <f>IFERROR(AA49/AA47,"")</f>
        <v/>
      </c>
      <c r="AB48" s="29" t="str">
        <f>IFERROR(AB49/AB47,"")</f>
        <v/>
      </c>
    </row>
    <row r="49" spans="1:28">
      <c r="A49" s="21" t="s">
        <v>37</v>
      </c>
      <c r="B49" s="30" t="e">
        <f>B48*B47</f>
        <v>#N/A</v>
      </c>
      <c r="C49" s="30" t="e">
        <f t="shared" ref="C49:M49" si="77">C48*C47</f>
        <v>#N/A</v>
      </c>
      <c r="D49" s="30" t="e">
        <f t="shared" si="77"/>
        <v>#N/A</v>
      </c>
      <c r="E49" s="30" t="e">
        <f t="shared" si="77"/>
        <v>#N/A</v>
      </c>
      <c r="F49" s="30" t="e">
        <f t="shared" si="77"/>
        <v>#N/A</v>
      </c>
      <c r="G49" s="30" t="e">
        <f t="shared" si="77"/>
        <v>#N/A</v>
      </c>
      <c r="H49" s="30" t="e">
        <f t="shared" si="77"/>
        <v>#N/A</v>
      </c>
      <c r="I49" s="30" t="e">
        <f t="shared" si="77"/>
        <v>#N/A</v>
      </c>
      <c r="J49" s="30" t="e">
        <f t="shared" si="77"/>
        <v>#N/A</v>
      </c>
      <c r="K49" s="30" t="e">
        <f t="shared" si="77"/>
        <v>#N/A</v>
      </c>
      <c r="L49" s="30" t="e">
        <f t="shared" si="77"/>
        <v>#N/A</v>
      </c>
      <c r="M49" s="30" t="e">
        <f t="shared" si="77"/>
        <v>#N/A</v>
      </c>
      <c r="N49" s="27" t="e">
        <f>SUM(B49:M49)</f>
        <v>#N/A</v>
      </c>
      <c r="O49" s="30" t="e">
        <f>O48*O47</f>
        <v>#VALUE!</v>
      </c>
      <c r="P49" s="30" t="e">
        <f t="shared" ref="P49:Z49" si="78">P48*P47</f>
        <v>#VALUE!</v>
      </c>
      <c r="Q49" s="30" t="e">
        <f t="shared" si="78"/>
        <v>#VALUE!</v>
      </c>
      <c r="R49" s="30" t="e">
        <f t="shared" si="78"/>
        <v>#VALUE!</v>
      </c>
      <c r="S49" s="30" t="e">
        <f t="shared" si="78"/>
        <v>#VALUE!</v>
      </c>
      <c r="T49" s="30" t="e">
        <f t="shared" si="78"/>
        <v>#VALUE!</v>
      </c>
      <c r="U49" s="30" t="e">
        <f t="shared" si="78"/>
        <v>#VALUE!</v>
      </c>
      <c r="V49" s="30" t="e">
        <f t="shared" si="78"/>
        <v>#VALUE!</v>
      </c>
      <c r="W49" s="30" t="e">
        <f t="shared" si="78"/>
        <v>#VALUE!</v>
      </c>
      <c r="X49" s="30" t="e">
        <f t="shared" si="78"/>
        <v>#VALUE!</v>
      </c>
      <c r="Y49" s="30" t="e">
        <f t="shared" si="78"/>
        <v>#VALUE!</v>
      </c>
      <c r="Z49" s="30" t="e">
        <f t="shared" si="78"/>
        <v>#VALUE!</v>
      </c>
      <c r="AA49" s="27" t="e">
        <f>SUM(O49:Z49)</f>
        <v>#VALUE!</v>
      </c>
      <c r="AB49" s="27" t="e">
        <f>AA49+N49</f>
        <v>#VALUE!</v>
      </c>
    </row>
    <row r="50" spans="1:28">
      <c r="A50" s="20" t="s">
        <v>38</v>
      </c>
      <c r="B50" s="31"/>
      <c r="C50" s="31"/>
      <c r="D50" s="31"/>
      <c r="E50" s="31"/>
      <c r="F50" s="31"/>
      <c r="G50" s="31"/>
      <c r="H50" s="31"/>
      <c r="I50" s="31"/>
      <c r="J50" s="31"/>
      <c r="K50" s="31"/>
      <c r="L50" s="31"/>
      <c r="M50" s="31"/>
      <c r="N50" s="32" t="str">
        <f>IFERROR(N51/N49,"")</f>
        <v/>
      </c>
      <c r="O50" s="31"/>
      <c r="P50" s="31"/>
      <c r="Q50" s="31"/>
      <c r="R50" s="31"/>
      <c r="S50" s="31"/>
      <c r="T50" s="31"/>
      <c r="U50" s="31"/>
      <c r="V50" s="31"/>
      <c r="W50" s="31"/>
      <c r="X50" s="31"/>
      <c r="Y50" s="31"/>
      <c r="Z50" s="31"/>
      <c r="AA50" s="32" t="str">
        <f>IFERROR(AA51/AA49,"")</f>
        <v/>
      </c>
      <c r="AB50" s="32" t="str">
        <f>IFERROR(AB51/AB49,"")</f>
        <v/>
      </c>
    </row>
    <row r="51" spans="1:28">
      <c r="A51" s="21" t="s">
        <v>39</v>
      </c>
      <c r="B51" s="33" t="e">
        <f>B50*B49</f>
        <v>#N/A</v>
      </c>
      <c r="C51" s="33" t="e">
        <f t="shared" ref="C51:M51" si="79">C50*C49</f>
        <v>#N/A</v>
      </c>
      <c r="D51" s="33" t="e">
        <f t="shared" si="79"/>
        <v>#N/A</v>
      </c>
      <c r="E51" s="33" t="e">
        <f t="shared" si="79"/>
        <v>#N/A</v>
      </c>
      <c r="F51" s="33" t="e">
        <f t="shared" si="79"/>
        <v>#N/A</v>
      </c>
      <c r="G51" s="33" t="e">
        <f t="shared" si="79"/>
        <v>#N/A</v>
      </c>
      <c r="H51" s="33" t="e">
        <f t="shared" si="79"/>
        <v>#N/A</v>
      </c>
      <c r="I51" s="33" t="e">
        <f t="shared" si="79"/>
        <v>#N/A</v>
      </c>
      <c r="J51" s="33" t="e">
        <f t="shared" si="79"/>
        <v>#N/A</v>
      </c>
      <c r="K51" s="33" t="e">
        <f t="shared" si="79"/>
        <v>#N/A</v>
      </c>
      <c r="L51" s="33" t="e">
        <f t="shared" si="79"/>
        <v>#N/A</v>
      </c>
      <c r="M51" s="33" t="e">
        <f t="shared" si="79"/>
        <v>#N/A</v>
      </c>
      <c r="N51" s="27" t="e">
        <f>SUM(B51:M51)</f>
        <v>#N/A</v>
      </c>
      <c r="O51" s="33" t="e">
        <f>O50*O49</f>
        <v>#VALUE!</v>
      </c>
      <c r="P51" s="33" t="e">
        <f t="shared" ref="P51:Z51" si="80">P50*P49</f>
        <v>#VALUE!</v>
      </c>
      <c r="Q51" s="33" t="e">
        <f t="shared" si="80"/>
        <v>#VALUE!</v>
      </c>
      <c r="R51" s="33" t="e">
        <f t="shared" si="80"/>
        <v>#VALUE!</v>
      </c>
      <c r="S51" s="33" t="e">
        <f t="shared" si="80"/>
        <v>#VALUE!</v>
      </c>
      <c r="T51" s="33" t="e">
        <f t="shared" si="80"/>
        <v>#VALUE!</v>
      </c>
      <c r="U51" s="33" t="e">
        <f t="shared" si="80"/>
        <v>#VALUE!</v>
      </c>
      <c r="V51" s="33" t="e">
        <f t="shared" si="80"/>
        <v>#VALUE!</v>
      </c>
      <c r="W51" s="33" t="e">
        <f t="shared" si="80"/>
        <v>#VALUE!</v>
      </c>
      <c r="X51" s="33" t="e">
        <f t="shared" si="80"/>
        <v>#VALUE!</v>
      </c>
      <c r="Y51" s="33" t="e">
        <f t="shared" si="80"/>
        <v>#VALUE!</v>
      </c>
      <c r="Z51" s="33" t="e">
        <f t="shared" si="80"/>
        <v>#VALUE!</v>
      </c>
      <c r="AA51" s="27" t="e">
        <f>SUM(O51:Z51)</f>
        <v>#VALUE!</v>
      </c>
      <c r="AB51" s="27" t="e">
        <f>AA51+N51</f>
        <v>#VALUE!</v>
      </c>
    </row>
    <row r="53" spans="1:28" ht="18.75">
      <c r="A53" s="25" t="s">
        <v>42</v>
      </c>
    </row>
    <row r="54" spans="1:28">
      <c r="A54" t="s">
        <v>29</v>
      </c>
      <c r="B54" s="61"/>
      <c r="C54" s="61"/>
    </row>
    <row r="55" spans="1:28">
      <c r="A55" t="s">
        <v>43</v>
      </c>
    </row>
    <row r="56" spans="1:28">
      <c r="A56" s="52"/>
      <c r="B56" s="53"/>
      <c r="C56" s="53"/>
      <c r="D56" s="53"/>
      <c r="E56" s="53"/>
      <c r="F56" s="53"/>
      <c r="G56" s="53"/>
      <c r="H56" s="53"/>
      <c r="I56" s="53"/>
      <c r="J56" s="53"/>
      <c r="K56" s="53"/>
      <c r="L56" s="53"/>
      <c r="M56" s="54"/>
    </row>
    <row r="57" spans="1:28">
      <c r="A57" s="55"/>
      <c r="B57" s="56"/>
      <c r="C57" s="56"/>
      <c r="D57" s="56"/>
      <c r="E57" s="56"/>
      <c r="F57" s="56"/>
      <c r="G57" s="56"/>
      <c r="H57" s="56"/>
      <c r="I57" s="56"/>
      <c r="J57" s="56"/>
      <c r="K57" s="56"/>
      <c r="L57" s="56"/>
      <c r="M57" s="57"/>
    </row>
    <row r="58" spans="1:28">
      <c r="A58" s="58"/>
      <c r="B58" s="59"/>
      <c r="C58" s="59"/>
      <c r="D58" s="59"/>
      <c r="E58" s="59"/>
      <c r="F58" s="59"/>
      <c r="G58" s="59"/>
      <c r="H58" s="59"/>
      <c r="I58" s="59"/>
      <c r="J58" s="59"/>
      <c r="K58" s="59"/>
      <c r="L58" s="59"/>
      <c r="M58" s="60"/>
    </row>
    <row r="59" spans="1:28">
      <c r="A59" s="15"/>
      <c r="B59" s="37" t="e">
        <f>VLOOKUP(B60,Dates!$A$2:$B$45,2,FALSE)</f>
        <v>#N/A</v>
      </c>
      <c r="C59" s="37" t="e">
        <f>VLOOKUP(C60,Dates!$A$2:$B$45,2,FALSE)</f>
        <v>#N/A</v>
      </c>
      <c r="D59" s="37" t="e">
        <f>VLOOKUP(D60,Dates!$A$2:$B$45,2,FALSE)</f>
        <v>#N/A</v>
      </c>
      <c r="E59" s="37" t="e">
        <f>VLOOKUP(E60,Dates!$A$2:$B$45,2,FALSE)</f>
        <v>#N/A</v>
      </c>
      <c r="F59" s="37" t="e">
        <f>VLOOKUP(F60,Dates!$A$2:$B$45,2,FALSE)</f>
        <v>#N/A</v>
      </c>
      <c r="G59" s="37" t="e">
        <f>VLOOKUP(G60,Dates!$A$2:$B$45,2,FALSE)</f>
        <v>#N/A</v>
      </c>
      <c r="H59" s="37" t="e">
        <f>VLOOKUP(H60,Dates!$A$2:$B$45,2,FALSE)</f>
        <v>#N/A</v>
      </c>
      <c r="I59" s="37" t="e">
        <f>VLOOKUP(I60,Dates!$A$2:$B$45,2,FALSE)</f>
        <v>#N/A</v>
      </c>
      <c r="J59" s="37" t="e">
        <f>VLOOKUP(J60,Dates!$A$2:$B$45,2,FALSE)</f>
        <v>#N/A</v>
      </c>
      <c r="K59" s="37" t="e">
        <f>VLOOKUP(K60,Dates!$A$2:$B$45,2,FALSE)</f>
        <v>#N/A</v>
      </c>
      <c r="L59" s="37" t="e">
        <f>VLOOKUP(L60,Dates!$A$2:$B$45,2,FALSE)</f>
        <v>#N/A</v>
      </c>
      <c r="M59" s="37" t="e">
        <f>VLOOKUP(M60,Dates!$A$2:$B$45,2,FALSE)</f>
        <v>#N/A</v>
      </c>
      <c r="N59" s="38" t="e">
        <f>SUM(B59:M59)</f>
        <v>#N/A</v>
      </c>
      <c r="O59" s="37" t="str">
        <f>IF('1. Opportunity Overview'!$D$22="2 years",VLOOKUP(O60,Dates!$A$2:$B$45,2,FALSE),"")</f>
        <v/>
      </c>
      <c r="P59" s="37" t="str">
        <f>IF('1. Opportunity Overview'!$D$22="2 years",VLOOKUP(P60,Dates!$A$2:$B$45,2,FALSE),"")</f>
        <v/>
      </c>
      <c r="Q59" s="37" t="str">
        <f>IF('1. Opportunity Overview'!$D$22="2 years",VLOOKUP(Q60,Dates!$A$2:$B$45,2,FALSE),"")</f>
        <v/>
      </c>
      <c r="R59" s="37" t="str">
        <f>IF('1. Opportunity Overview'!$D$22="2 years",VLOOKUP(R60,Dates!$A$2:$B$45,2,FALSE),"")</f>
        <v/>
      </c>
      <c r="S59" s="37" t="str">
        <f>IF('1. Opportunity Overview'!$D$22="2 years",VLOOKUP(S60,Dates!$A$2:$B$45,2,FALSE),"")</f>
        <v/>
      </c>
      <c r="T59" s="37" t="str">
        <f>IF('1. Opportunity Overview'!$D$22="2 years",VLOOKUP(T60,Dates!$A$2:$B$45,2,FALSE),"")</f>
        <v/>
      </c>
      <c r="U59" s="37" t="str">
        <f>IF('1. Opportunity Overview'!$D$22="2 years",VLOOKUP(U60,Dates!$A$2:$B$45,2,FALSE),"")</f>
        <v/>
      </c>
      <c r="V59" s="37" t="str">
        <f>IF('1. Opportunity Overview'!$D$22="2 years",VLOOKUP(V60,Dates!$A$2:$B$45,2,FALSE),"")</f>
        <v/>
      </c>
      <c r="W59" s="37" t="str">
        <f>IF('1. Opportunity Overview'!$D$22="2 years",VLOOKUP(W60,Dates!$A$2:$B$45,2,FALSE),"")</f>
        <v/>
      </c>
      <c r="X59" s="37" t="str">
        <f>IF('1. Opportunity Overview'!$D$22="2 years",VLOOKUP(X60,Dates!$A$2:$B$45,2,FALSE),"")</f>
        <v/>
      </c>
      <c r="Y59" s="37" t="str">
        <f>IF('1. Opportunity Overview'!$D$22="2 years",VLOOKUP(Y60,Dates!$A$2:$B$45,2,FALSE),"")</f>
        <v/>
      </c>
      <c r="Z59" s="37" t="str">
        <f>IF('1. Opportunity Overview'!$D$22="2 years",VLOOKUP(Z60,Dates!$A$2:$B$45,2,FALSE),"")</f>
        <v/>
      </c>
      <c r="AA59" s="38">
        <f>SUM(O59:Z59)</f>
        <v>0</v>
      </c>
      <c r="AB59" s="38" t="e">
        <f>AA59+N59</f>
        <v>#N/A</v>
      </c>
    </row>
    <row r="60" spans="1:28">
      <c r="B60" s="34" t="str">
        <f>B45</f>
        <v>Jan 1900</v>
      </c>
      <c r="C60" s="35" t="str">
        <f t="shared" ref="C60:M60" si="81">TEXT(EDATE(DATEVALUE("1 "&amp;B60),1),"mmm yyyy")</f>
        <v>Feb 1900</v>
      </c>
      <c r="D60" s="35" t="str">
        <f t="shared" si="81"/>
        <v>Mar 1900</v>
      </c>
      <c r="E60" s="35" t="str">
        <f t="shared" si="81"/>
        <v>Apr 1900</v>
      </c>
      <c r="F60" s="35" t="str">
        <f t="shared" si="81"/>
        <v>May 1900</v>
      </c>
      <c r="G60" s="35" t="str">
        <f t="shared" si="81"/>
        <v>Jun 1900</v>
      </c>
      <c r="H60" s="35" t="str">
        <f t="shared" si="81"/>
        <v>Jul 1900</v>
      </c>
      <c r="I60" s="35" t="str">
        <f t="shared" si="81"/>
        <v>Aug 1900</v>
      </c>
      <c r="J60" s="35" t="str">
        <f t="shared" si="81"/>
        <v>Sep 1900</v>
      </c>
      <c r="K60" s="35" t="str">
        <f t="shared" si="81"/>
        <v>Oct 1900</v>
      </c>
      <c r="L60" s="35" t="str">
        <f t="shared" si="81"/>
        <v>Nov 1900</v>
      </c>
      <c r="M60" s="35" t="str">
        <f t="shared" si="81"/>
        <v>Dec 1900</v>
      </c>
      <c r="N60" s="35" t="s">
        <v>31</v>
      </c>
      <c r="O60" s="35" t="str">
        <f>IF('1. Opportunity Overview'!$D$22="2 years",TEXT(EDATE(DATEVALUE("1 "&amp;'3. Additional Capacity Opp'!M60),1),"mmm yyyy"),"")</f>
        <v/>
      </c>
      <c r="P60" s="35" t="str">
        <f>IF('1. Opportunity Overview'!$D$22="2 years",TEXT(EDATE(DATEVALUE("1 "&amp;'3. Additional Capacity Opp'!O60),1),"mmm yyyy"),"")</f>
        <v/>
      </c>
      <c r="Q60" s="35" t="str">
        <f>IF('1. Opportunity Overview'!$D$22="2 years",TEXT(EDATE(DATEVALUE("1 "&amp;'3. Additional Capacity Opp'!P60),1),"mmm yyyy"),"")</f>
        <v/>
      </c>
      <c r="R60" s="35" t="str">
        <f>IF('1. Opportunity Overview'!$D$22="2 years",TEXT(EDATE(DATEVALUE("1 "&amp;'3. Additional Capacity Opp'!Q60),1),"mmm yyyy"),"")</f>
        <v/>
      </c>
      <c r="S60" s="35" t="str">
        <f>IF('1. Opportunity Overview'!$D$22="2 years",TEXT(EDATE(DATEVALUE("1 "&amp;'3. Additional Capacity Opp'!R60),1),"mmm yyyy"),"")</f>
        <v/>
      </c>
      <c r="T60" s="35" t="str">
        <f>IF('1. Opportunity Overview'!$D$22="2 years",TEXT(EDATE(DATEVALUE("1 "&amp;'3. Additional Capacity Opp'!S60),1),"mmm yyyy"),"")</f>
        <v/>
      </c>
      <c r="U60" s="35" t="str">
        <f>IF('1. Opportunity Overview'!$D$22="2 years",TEXT(EDATE(DATEVALUE("1 "&amp;'3. Additional Capacity Opp'!T60),1),"mmm yyyy"),"")</f>
        <v/>
      </c>
      <c r="V60" s="35" t="str">
        <f>IF('1. Opportunity Overview'!$D$22="2 years",TEXT(EDATE(DATEVALUE("1 "&amp;'3. Additional Capacity Opp'!U60),1),"mmm yyyy"),"")</f>
        <v/>
      </c>
      <c r="W60" s="35" t="str">
        <f>IF('1. Opportunity Overview'!$D$22="2 years",TEXT(EDATE(DATEVALUE("1 "&amp;'3. Additional Capacity Opp'!V60),1),"mmm yyyy"),"")</f>
        <v/>
      </c>
      <c r="X60" s="35" t="str">
        <f>IF('1. Opportunity Overview'!$D$22="2 years",TEXT(EDATE(DATEVALUE("1 "&amp;'3. Additional Capacity Opp'!W60),1),"mmm yyyy"),"")</f>
        <v/>
      </c>
      <c r="Y60" s="35" t="str">
        <f>IF('1. Opportunity Overview'!$D$22="2 years",TEXT(EDATE(DATEVALUE("1 "&amp;'3. Additional Capacity Opp'!X60),1),"mmm yyyy"),"")</f>
        <v/>
      </c>
      <c r="Z60" s="35" t="str">
        <f>IF('1. Opportunity Overview'!$D$22="2 years",TEXT(EDATE(DATEVALUE("1 "&amp;'3. Additional Capacity Opp'!Y60),1),"mmm yyyy"),"")</f>
        <v/>
      </c>
      <c r="AA60" s="35" t="s">
        <v>32</v>
      </c>
      <c r="AB60" s="36" t="s">
        <v>33</v>
      </c>
    </row>
    <row r="61" spans="1:28">
      <c r="A61" s="20" t="s">
        <v>34</v>
      </c>
      <c r="B61" s="26"/>
      <c r="C61" s="26"/>
      <c r="D61" s="26"/>
      <c r="E61" s="26"/>
      <c r="F61" s="26"/>
      <c r="G61" s="26"/>
      <c r="H61" s="26"/>
      <c r="I61" s="26"/>
      <c r="J61" s="26"/>
      <c r="K61" s="26"/>
      <c r="L61" s="26"/>
      <c r="M61" s="26"/>
      <c r="N61" s="27" t="e">
        <f>N62/N59*7/2</f>
        <v>#N/A</v>
      </c>
      <c r="O61" s="26"/>
      <c r="P61" s="26"/>
      <c r="Q61" s="26"/>
      <c r="R61" s="26"/>
      <c r="S61" s="26"/>
      <c r="T61" s="26"/>
      <c r="U61" s="26"/>
      <c r="V61" s="26"/>
      <c r="W61" s="26"/>
      <c r="X61" s="26"/>
      <c r="Y61" s="26"/>
      <c r="Z61" s="26"/>
      <c r="AA61" s="27" t="e">
        <f>AA62/AA59*7/2</f>
        <v>#VALUE!</v>
      </c>
      <c r="AB61" s="27" t="e">
        <f>AB62/AB59*7/2</f>
        <v>#VALUE!</v>
      </c>
    </row>
    <row r="62" spans="1:28">
      <c r="A62" s="20" t="s">
        <v>35</v>
      </c>
      <c r="B62" s="28" t="e">
        <f>B61/7*B59*2</f>
        <v>#N/A</v>
      </c>
      <c r="C62" s="28" t="e">
        <f t="shared" ref="C62:M62" si="82">C61/7*C59*2</f>
        <v>#N/A</v>
      </c>
      <c r="D62" s="28" t="e">
        <f t="shared" si="82"/>
        <v>#N/A</v>
      </c>
      <c r="E62" s="28" t="e">
        <f t="shared" si="82"/>
        <v>#N/A</v>
      </c>
      <c r="F62" s="28" t="e">
        <f t="shared" si="82"/>
        <v>#N/A</v>
      </c>
      <c r="G62" s="28" t="e">
        <f t="shared" si="82"/>
        <v>#N/A</v>
      </c>
      <c r="H62" s="28" t="e">
        <f t="shared" si="82"/>
        <v>#N/A</v>
      </c>
      <c r="I62" s="28" t="e">
        <f t="shared" si="82"/>
        <v>#N/A</v>
      </c>
      <c r="J62" s="28" t="e">
        <f t="shared" si="82"/>
        <v>#N/A</v>
      </c>
      <c r="K62" s="28" t="e">
        <f t="shared" si="82"/>
        <v>#N/A</v>
      </c>
      <c r="L62" s="28" t="e">
        <f t="shared" si="82"/>
        <v>#N/A</v>
      </c>
      <c r="M62" s="28" t="e">
        <f t="shared" si="82"/>
        <v>#N/A</v>
      </c>
      <c r="N62" s="27" t="e">
        <f>SUM(B62:M62)</f>
        <v>#N/A</v>
      </c>
      <c r="O62" s="28" t="e">
        <f>O61/7*O59*2</f>
        <v>#VALUE!</v>
      </c>
      <c r="P62" s="28" t="e">
        <f t="shared" ref="P62:Z62" si="83">P61/7*P59*2</f>
        <v>#VALUE!</v>
      </c>
      <c r="Q62" s="28" t="e">
        <f t="shared" si="83"/>
        <v>#VALUE!</v>
      </c>
      <c r="R62" s="28" t="e">
        <f t="shared" si="83"/>
        <v>#VALUE!</v>
      </c>
      <c r="S62" s="28" t="e">
        <f t="shared" si="83"/>
        <v>#VALUE!</v>
      </c>
      <c r="T62" s="28" t="e">
        <f t="shared" si="83"/>
        <v>#VALUE!</v>
      </c>
      <c r="U62" s="28" t="e">
        <f t="shared" si="83"/>
        <v>#VALUE!</v>
      </c>
      <c r="V62" s="28" t="e">
        <f t="shared" si="83"/>
        <v>#VALUE!</v>
      </c>
      <c r="W62" s="28" t="e">
        <f t="shared" si="83"/>
        <v>#VALUE!</v>
      </c>
      <c r="X62" s="28" t="e">
        <f t="shared" si="83"/>
        <v>#VALUE!</v>
      </c>
      <c r="Y62" s="28" t="e">
        <f t="shared" si="83"/>
        <v>#VALUE!</v>
      </c>
      <c r="Z62" s="28" t="e">
        <f t="shared" si="83"/>
        <v>#VALUE!</v>
      </c>
      <c r="AA62" s="27" t="e">
        <f>SUM(O62:Z62)</f>
        <v>#VALUE!</v>
      </c>
      <c r="AB62" s="27" t="e">
        <f>AA62+N62</f>
        <v>#VALUE!</v>
      </c>
    </row>
    <row r="63" spans="1:28">
      <c r="A63" s="20" t="s">
        <v>36</v>
      </c>
      <c r="B63" s="28">
        <f>'1. Opportunity Overview'!$D$26</f>
        <v>0</v>
      </c>
      <c r="C63" s="28">
        <f>'1. Opportunity Overview'!$D$26</f>
        <v>0</v>
      </c>
      <c r="D63" s="28">
        <f>'1. Opportunity Overview'!$D$26</f>
        <v>0</v>
      </c>
      <c r="E63" s="28">
        <f>'1. Opportunity Overview'!$D$26</f>
        <v>0</v>
      </c>
      <c r="F63" s="28">
        <f>'1. Opportunity Overview'!$D$26</f>
        <v>0</v>
      </c>
      <c r="G63" s="28">
        <f>'1. Opportunity Overview'!$D$26</f>
        <v>0</v>
      </c>
      <c r="H63" s="28">
        <f>'1. Opportunity Overview'!$D$26</f>
        <v>0</v>
      </c>
      <c r="I63" s="28">
        <f>'1. Opportunity Overview'!$D$26</f>
        <v>0</v>
      </c>
      <c r="J63" s="28">
        <f>'1. Opportunity Overview'!$D$26</f>
        <v>0</v>
      </c>
      <c r="K63" s="28">
        <f>'1. Opportunity Overview'!$D$26</f>
        <v>0</v>
      </c>
      <c r="L63" s="28">
        <f>'1. Opportunity Overview'!$D$26</f>
        <v>0</v>
      </c>
      <c r="M63" s="28">
        <f>'1. Opportunity Overview'!$D$26</f>
        <v>0</v>
      </c>
      <c r="N63" s="29" t="str">
        <f>IFERROR(N64/N62,"")</f>
        <v/>
      </c>
      <c r="O63" s="28">
        <f>'1. Opportunity Overview'!$D$26</f>
        <v>0</v>
      </c>
      <c r="P63" s="28">
        <f>'1. Opportunity Overview'!$D$26</f>
        <v>0</v>
      </c>
      <c r="Q63" s="28">
        <f>'1. Opportunity Overview'!$D$26</f>
        <v>0</v>
      </c>
      <c r="R63" s="28">
        <f>'1. Opportunity Overview'!$D$26</f>
        <v>0</v>
      </c>
      <c r="S63" s="28">
        <f>'1. Opportunity Overview'!$D$26</f>
        <v>0</v>
      </c>
      <c r="T63" s="28">
        <f>'1. Opportunity Overview'!$D$26</f>
        <v>0</v>
      </c>
      <c r="U63" s="28">
        <f>'1. Opportunity Overview'!$D$26</f>
        <v>0</v>
      </c>
      <c r="V63" s="28">
        <f>'1. Opportunity Overview'!$D$26</f>
        <v>0</v>
      </c>
      <c r="W63" s="28">
        <f>'1. Opportunity Overview'!$D$26</f>
        <v>0</v>
      </c>
      <c r="X63" s="28">
        <f>'1. Opportunity Overview'!$D$26</f>
        <v>0</v>
      </c>
      <c r="Y63" s="28">
        <f>'1. Opportunity Overview'!$D$26</f>
        <v>0</v>
      </c>
      <c r="Z63" s="28">
        <f>'1. Opportunity Overview'!$D$26</f>
        <v>0</v>
      </c>
      <c r="AA63" s="29" t="str">
        <f>IFERROR(AA64/AA62,"")</f>
        <v/>
      </c>
      <c r="AB63" s="29" t="str">
        <f>IFERROR(AB64/AB62,"")</f>
        <v/>
      </c>
    </row>
    <row r="64" spans="1:28">
      <c r="A64" s="21" t="s">
        <v>37</v>
      </c>
      <c r="B64" s="30" t="e">
        <f>B63*B62</f>
        <v>#N/A</v>
      </c>
      <c r="C64" s="30" t="e">
        <f t="shared" ref="C64:M64" si="84">C63*C62</f>
        <v>#N/A</v>
      </c>
      <c r="D64" s="30" t="e">
        <f t="shared" si="84"/>
        <v>#N/A</v>
      </c>
      <c r="E64" s="30" t="e">
        <f t="shared" si="84"/>
        <v>#N/A</v>
      </c>
      <c r="F64" s="30" t="e">
        <f t="shared" si="84"/>
        <v>#N/A</v>
      </c>
      <c r="G64" s="30" t="e">
        <f t="shared" si="84"/>
        <v>#N/A</v>
      </c>
      <c r="H64" s="30" t="e">
        <f t="shared" si="84"/>
        <v>#N/A</v>
      </c>
      <c r="I64" s="30" t="e">
        <f t="shared" si="84"/>
        <v>#N/A</v>
      </c>
      <c r="J64" s="30" t="e">
        <f t="shared" si="84"/>
        <v>#N/A</v>
      </c>
      <c r="K64" s="30" t="e">
        <f t="shared" si="84"/>
        <v>#N/A</v>
      </c>
      <c r="L64" s="30" t="e">
        <f t="shared" si="84"/>
        <v>#N/A</v>
      </c>
      <c r="M64" s="30" t="e">
        <f t="shared" si="84"/>
        <v>#N/A</v>
      </c>
      <c r="N64" s="27" t="e">
        <f>SUM(B64:M64)</f>
        <v>#N/A</v>
      </c>
      <c r="O64" s="30" t="e">
        <f>O63*O62</f>
        <v>#VALUE!</v>
      </c>
      <c r="P64" s="30" t="e">
        <f t="shared" ref="P64:Z64" si="85">P63*P62</f>
        <v>#VALUE!</v>
      </c>
      <c r="Q64" s="30" t="e">
        <f t="shared" si="85"/>
        <v>#VALUE!</v>
      </c>
      <c r="R64" s="30" t="e">
        <f t="shared" si="85"/>
        <v>#VALUE!</v>
      </c>
      <c r="S64" s="30" t="e">
        <f t="shared" si="85"/>
        <v>#VALUE!</v>
      </c>
      <c r="T64" s="30" t="e">
        <f t="shared" si="85"/>
        <v>#VALUE!</v>
      </c>
      <c r="U64" s="30" t="e">
        <f t="shared" si="85"/>
        <v>#VALUE!</v>
      </c>
      <c r="V64" s="30" t="e">
        <f t="shared" si="85"/>
        <v>#VALUE!</v>
      </c>
      <c r="W64" s="30" t="e">
        <f t="shared" si="85"/>
        <v>#VALUE!</v>
      </c>
      <c r="X64" s="30" t="e">
        <f t="shared" si="85"/>
        <v>#VALUE!</v>
      </c>
      <c r="Y64" s="30" t="e">
        <f t="shared" si="85"/>
        <v>#VALUE!</v>
      </c>
      <c r="Z64" s="30" t="e">
        <f t="shared" si="85"/>
        <v>#VALUE!</v>
      </c>
      <c r="AA64" s="27" t="e">
        <f>SUM(O64:Z64)</f>
        <v>#VALUE!</v>
      </c>
      <c r="AB64" s="27" t="e">
        <f>AA64+N64</f>
        <v>#VALUE!</v>
      </c>
    </row>
    <row r="65" spans="1:28">
      <c r="A65" s="20" t="s">
        <v>38</v>
      </c>
      <c r="B65" s="31"/>
      <c r="C65" s="31"/>
      <c r="D65" s="31"/>
      <c r="E65" s="31"/>
      <c r="F65" s="31"/>
      <c r="G65" s="31"/>
      <c r="H65" s="31"/>
      <c r="I65" s="31"/>
      <c r="J65" s="31"/>
      <c r="K65" s="31"/>
      <c r="L65" s="31"/>
      <c r="M65" s="31"/>
      <c r="N65" s="32" t="str">
        <f>IFERROR(N66/N64,"")</f>
        <v/>
      </c>
      <c r="O65" s="31"/>
      <c r="P65" s="31"/>
      <c r="Q65" s="31"/>
      <c r="R65" s="31"/>
      <c r="S65" s="31"/>
      <c r="T65" s="31"/>
      <c r="U65" s="31"/>
      <c r="V65" s="31"/>
      <c r="W65" s="31"/>
      <c r="X65" s="31"/>
      <c r="Y65" s="31"/>
      <c r="Z65" s="31"/>
      <c r="AA65" s="32" t="str">
        <f>IFERROR(AA66/AA64,"")</f>
        <v/>
      </c>
      <c r="AB65" s="32" t="str">
        <f>IFERROR(AB66/AB64,"")</f>
        <v/>
      </c>
    </row>
    <row r="66" spans="1:28">
      <c r="A66" s="21" t="s">
        <v>39</v>
      </c>
      <c r="B66" s="33" t="e">
        <f>B65*B64</f>
        <v>#N/A</v>
      </c>
      <c r="C66" s="33" t="e">
        <f t="shared" ref="C66:M66" si="86">C65*C64</f>
        <v>#N/A</v>
      </c>
      <c r="D66" s="33" t="e">
        <f t="shared" si="86"/>
        <v>#N/A</v>
      </c>
      <c r="E66" s="33" t="e">
        <f t="shared" si="86"/>
        <v>#N/A</v>
      </c>
      <c r="F66" s="33" t="e">
        <f t="shared" si="86"/>
        <v>#N/A</v>
      </c>
      <c r="G66" s="33" t="e">
        <f t="shared" si="86"/>
        <v>#N/A</v>
      </c>
      <c r="H66" s="33" t="e">
        <f t="shared" si="86"/>
        <v>#N/A</v>
      </c>
      <c r="I66" s="33" t="e">
        <f t="shared" si="86"/>
        <v>#N/A</v>
      </c>
      <c r="J66" s="33" t="e">
        <f t="shared" si="86"/>
        <v>#N/A</v>
      </c>
      <c r="K66" s="33" t="e">
        <f t="shared" si="86"/>
        <v>#N/A</v>
      </c>
      <c r="L66" s="33" t="e">
        <f t="shared" si="86"/>
        <v>#N/A</v>
      </c>
      <c r="M66" s="33" t="e">
        <f t="shared" si="86"/>
        <v>#N/A</v>
      </c>
      <c r="N66" s="27" t="e">
        <f>SUM(B66:M66)</f>
        <v>#N/A</v>
      </c>
      <c r="O66" s="33" t="e">
        <f>O65*O64</f>
        <v>#VALUE!</v>
      </c>
      <c r="P66" s="33" t="e">
        <f t="shared" ref="P66:Z66" si="87">P65*P64</f>
        <v>#VALUE!</v>
      </c>
      <c r="Q66" s="33" t="e">
        <f t="shared" si="87"/>
        <v>#VALUE!</v>
      </c>
      <c r="R66" s="33" t="e">
        <f t="shared" si="87"/>
        <v>#VALUE!</v>
      </c>
      <c r="S66" s="33" t="e">
        <f t="shared" si="87"/>
        <v>#VALUE!</v>
      </c>
      <c r="T66" s="33" t="e">
        <f t="shared" si="87"/>
        <v>#VALUE!</v>
      </c>
      <c r="U66" s="33" t="e">
        <f t="shared" si="87"/>
        <v>#VALUE!</v>
      </c>
      <c r="V66" s="33" t="e">
        <f t="shared" si="87"/>
        <v>#VALUE!</v>
      </c>
      <c r="W66" s="33" t="e">
        <f t="shared" si="87"/>
        <v>#VALUE!</v>
      </c>
      <c r="X66" s="33" t="e">
        <f t="shared" si="87"/>
        <v>#VALUE!</v>
      </c>
      <c r="Y66" s="33" t="e">
        <f t="shared" si="87"/>
        <v>#VALUE!</v>
      </c>
      <c r="Z66" s="33" t="e">
        <f t="shared" si="87"/>
        <v>#VALUE!</v>
      </c>
      <c r="AA66" s="27" t="e">
        <f>SUM(O66:Z66)</f>
        <v>#VALUE!</v>
      </c>
      <c r="AB66" s="27" t="e">
        <f>AA66+N66</f>
        <v>#VALUE!</v>
      </c>
    </row>
    <row r="68" spans="1:28" ht="18.75">
      <c r="A68" s="25" t="s">
        <v>44</v>
      </c>
    </row>
    <row r="69" spans="1:28">
      <c r="A69" t="s">
        <v>29</v>
      </c>
      <c r="B69" s="61"/>
      <c r="C69" s="61"/>
    </row>
    <row r="70" spans="1:28">
      <c r="A70" t="s">
        <v>45</v>
      </c>
    </row>
    <row r="71" spans="1:28">
      <c r="A71" s="52"/>
      <c r="B71" s="53"/>
      <c r="C71" s="53"/>
      <c r="D71" s="53"/>
      <c r="E71" s="53"/>
      <c r="F71" s="53"/>
      <c r="G71" s="53"/>
      <c r="H71" s="53"/>
      <c r="I71" s="53"/>
      <c r="J71" s="53"/>
      <c r="K71" s="53"/>
      <c r="L71" s="53"/>
      <c r="M71" s="54"/>
    </row>
    <row r="72" spans="1:28">
      <c r="A72" s="55"/>
      <c r="B72" s="56"/>
      <c r="C72" s="56"/>
      <c r="D72" s="56"/>
      <c r="E72" s="56"/>
      <c r="F72" s="56"/>
      <c r="G72" s="56"/>
      <c r="H72" s="56"/>
      <c r="I72" s="56"/>
      <c r="J72" s="56"/>
      <c r="K72" s="56"/>
      <c r="L72" s="56"/>
      <c r="M72" s="57"/>
    </row>
    <row r="73" spans="1:28">
      <c r="A73" s="58"/>
      <c r="B73" s="59"/>
      <c r="C73" s="59"/>
      <c r="D73" s="59"/>
      <c r="E73" s="59"/>
      <c r="F73" s="59"/>
      <c r="G73" s="59"/>
      <c r="H73" s="59"/>
      <c r="I73" s="59"/>
      <c r="J73" s="59"/>
      <c r="K73" s="59"/>
      <c r="L73" s="59"/>
      <c r="M73" s="60"/>
    </row>
    <row r="74" spans="1:28">
      <c r="A74" s="15"/>
      <c r="B74" s="37" t="e">
        <f>VLOOKUP(B75,Dates!$A$2:$B$45,2,FALSE)</f>
        <v>#N/A</v>
      </c>
      <c r="C74" s="37" t="e">
        <f>VLOOKUP(C75,Dates!$A$2:$B$45,2,FALSE)</f>
        <v>#N/A</v>
      </c>
      <c r="D74" s="37" t="e">
        <f>VLOOKUP(D75,Dates!$A$2:$B$45,2,FALSE)</f>
        <v>#N/A</v>
      </c>
      <c r="E74" s="37" t="e">
        <f>VLOOKUP(E75,Dates!$A$2:$B$45,2,FALSE)</f>
        <v>#N/A</v>
      </c>
      <c r="F74" s="37" t="e">
        <f>VLOOKUP(F75,Dates!$A$2:$B$45,2,FALSE)</f>
        <v>#N/A</v>
      </c>
      <c r="G74" s="37" t="e">
        <f>VLOOKUP(G75,Dates!$A$2:$B$45,2,FALSE)</f>
        <v>#N/A</v>
      </c>
      <c r="H74" s="37" t="e">
        <f>VLOOKUP(H75,Dates!$A$2:$B$45,2,FALSE)</f>
        <v>#N/A</v>
      </c>
      <c r="I74" s="37" t="e">
        <f>VLOOKUP(I75,Dates!$A$2:$B$45,2,FALSE)</f>
        <v>#N/A</v>
      </c>
      <c r="J74" s="37" t="e">
        <f>VLOOKUP(J75,Dates!$A$2:$B$45,2,FALSE)</f>
        <v>#N/A</v>
      </c>
      <c r="K74" s="37" t="e">
        <f>VLOOKUP(K75,Dates!$A$2:$B$45,2,FALSE)</f>
        <v>#N/A</v>
      </c>
      <c r="L74" s="37" t="e">
        <f>VLOOKUP(L75,Dates!$A$2:$B$45,2,FALSE)</f>
        <v>#N/A</v>
      </c>
      <c r="M74" s="37" t="e">
        <f>VLOOKUP(M75,Dates!$A$2:$B$45,2,FALSE)</f>
        <v>#N/A</v>
      </c>
      <c r="N74" s="38" t="e">
        <f>SUM(B74:M74)</f>
        <v>#N/A</v>
      </c>
      <c r="O74" s="37" t="str">
        <f>IF('1. Opportunity Overview'!$D$22="2 years",VLOOKUP(O75,Dates!$A$2:$B$45,2,FALSE),"")</f>
        <v/>
      </c>
      <c r="P74" s="37" t="str">
        <f>IF('1. Opportunity Overview'!$D$22="2 years",VLOOKUP(P75,Dates!$A$2:$B$45,2,FALSE),"")</f>
        <v/>
      </c>
      <c r="Q74" s="37" t="str">
        <f>IF('1. Opportunity Overview'!$D$22="2 years",VLOOKUP(Q75,Dates!$A$2:$B$45,2,FALSE),"")</f>
        <v/>
      </c>
      <c r="R74" s="37" t="str">
        <f>IF('1. Opportunity Overview'!$D$22="2 years",VLOOKUP(R75,Dates!$A$2:$B$45,2,FALSE),"")</f>
        <v/>
      </c>
      <c r="S74" s="37" t="str">
        <f>IF('1. Opportunity Overview'!$D$22="2 years",VLOOKUP(S75,Dates!$A$2:$B$45,2,FALSE),"")</f>
        <v/>
      </c>
      <c r="T74" s="37" t="str">
        <f>IF('1. Opportunity Overview'!$D$22="2 years",VLOOKUP(T75,Dates!$A$2:$B$45,2,FALSE),"")</f>
        <v/>
      </c>
      <c r="U74" s="37" t="str">
        <f>IF('1. Opportunity Overview'!$D$22="2 years",VLOOKUP(U75,Dates!$A$2:$B$45,2,FALSE),"")</f>
        <v/>
      </c>
      <c r="V74" s="37" t="str">
        <f>IF('1. Opportunity Overview'!$D$22="2 years",VLOOKUP(V75,Dates!$A$2:$B$45,2,FALSE),"")</f>
        <v/>
      </c>
      <c r="W74" s="37" t="str">
        <f>IF('1. Opportunity Overview'!$D$22="2 years",VLOOKUP(W75,Dates!$A$2:$B$45,2,FALSE),"")</f>
        <v/>
      </c>
      <c r="X74" s="37" t="str">
        <f>IF('1. Opportunity Overview'!$D$22="2 years",VLOOKUP(X75,Dates!$A$2:$B$45,2,FALSE),"")</f>
        <v/>
      </c>
      <c r="Y74" s="37" t="str">
        <f>IF('1. Opportunity Overview'!$D$22="2 years",VLOOKUP(Y75,Dates!$A$2:$B$45,2,FALSE),"")</f>
        <v/>
      </c>
      <c r="Z74" s="37" t="str">
        <f>IF('1. Opportunity Overview'!$D$22="2 years",VLOOKUP(Z75,Dates!$A$2:$B$45,2,FALSE),"")</f>
        <v/>
      </c>
      <c r="AA74" s="38">
        <f>SUM(O74:Z74)</f>
        <v>0</v>
      </c>
      <c r="AB74" s="38" t="e">
        <f>AA74+N74</f>
        <v>#N/A</v>
      </c>
    </row>
    <row r="75" spans="1:28">
      <c r="B75" s="34" t="str">
        <f>B60</f>
        <v>Jan 1900</v>
      </c>
      <c r="C75" s="35" t="str">
        <f t="shared" ref="C75:M75" si="88">TEXT(EDATE(DATEVALUE("1 "&amp;B75),1),"mmm yyyy")</f>
        <v>Feb 1900</v>
      </c>
      <c r="D75" s="35" t="str">
        <f t="shared" si="88"/>
        <v>Mar 1900</v>
      </c>
      <c r="E75" s="35" t="str">
        <f t="shared" si="88"/>
        <v>Apr 1900</v>
      </c>
      <c r="F75" s="35" t="str">
        <f t="shared" si="88"/>
        <v>May 1900</v>
      </c>
      <c r="G75" s="35" t="str">
        <f t="shared" si="88"/>
        <v>Jun 1900</v>
      </c>
      <c r="H75" s="35" t="str">
        <f t="shared" si="88"/>
        <v>Jul 1900</v>
      </c>
      <c r="I75" s="35" t="str">
        <f t="shared" si="88"/>
        <v>Aug 1900</v>
      </c>
      <c r="J75" s="35" t="str">
        <f t="shared" si="88"/>
        <v>Sep 1900</v>
      </c>
      <c r="K75" s="35" t="str">
        <f t="shared" si="88"/>
        <v>Oct 1900</v>
      </c>
      <c r="L75" s="35" t="str">
        <f t="shared" si="88"/>
        <v>Nov 1900</v>
      </c>
      <c r="M75" s="35" t="str">
        <f t="shared" si="88"/>
        <v>Dec 1900</v>
      </c>
      <c r="N75" s="35" t="s">
        <v>31</v>
      </c>
      <c r="O75" s="35" t="str">
        <f>IF('1. Opportunity Overview'!$D$22="2 years",TEXT(EDATE(DATEVALUE("1 "&amp;'3. Additional Capacity Opp'!M75),1),"mmm yyyy"),"")</f>
        <v/>
      </c>
      <c r="P75" s="35" t="str">
        <f>IF('1. Opportunity Overview'!$D$22="2 years",TEXT(EDATE(DATEVALUE("1 "&amp;'3. Additional Capacity Opp'!O75),1),"mmm yyyy"),"")</f>
        <v/>
      </c>
      <c r="Q75" s="35" t="str">
        <f>IF('1. Opportunity Overview'!$D$22="2 years",TEXT(EDATE(DATEVALUE("1 "&amp;'3. Additional Capacity Opp'!P75),1),"mmm yyyy"),"")</f>
        <v/>
      </c>
      <c r="R75" s="35" t="str">
        <f>IF('1. Opportunity Overview'!$D$22="2 years",TEXT(EDATE(DATEVALUE("1 "&amp;'3. Additional Capacity Opp'!Q75),1),"mmm yyyy"),"")</f>
        <v/>
      </c>
      <c r="S75" s="35" t="str">
        <f>IF('1. Opportunity Overview'!$D$22="2 years",TEXT(EDATE(DATEVALUE("1 "&amp;'3. Additional Capacity Opp'!R75),1),"mmm yyyy"),"")</f>
        <v/>
      </c>
      <c r="T75" s="35" t="str">
        <f>IF('1. Opportunity Overview'!$D$22="2 years",TEXT(EDATE(DATEVALUE("1 "&amp;'3. Additional Capacity Opp'!S75),1),"mmm yyyy"),"")</f>
        <v/>
      </c>
      <c r="U75" s="35" t="str">
        <f>IF('1. Opportunity Overview'!$D$22="2 years",TEXT(EDATE(DATEVALUE("1 "&amp;'3. Additional Capacity Opp'!T75),1),"mmm yyyy"),"")</f>
        <v/>
      </c>
      <c r="V75" s="35" t="str">
        <f>IF('1. Opportunity Overview'!$D$22="2 years",TEXT(EDATE(DATEVALUE("1 "&amp;'3. Additional Capacity Opp'!U75),1),"mmm yyyy"),"")</f>
        <v/>
      </c>
      <c r="W75" s="35" t="str">
        <f>IF('1. Opportunity Overview'!$D$22="2 years",TEXT(EDATE(DATEVALUE("1 "&amp;'3. Additional Capacity Opp'!V75),1),"mmm yyyy"),"")</f>
        <v/>
      </c>
      <c r="X75" s="35" t="str">
        <f>IF('1. Opportunity Overview'!$D$22="2 years",TEXT(EDATE(DATEVALUE("1 "&amp;'3. Additional Capacity Opp'!W75),1),"mmm yyyy"),"")</f>
        <v/>
      </c>
      <c r="Y75" s="35" t="str">
        <f>IF('1. Opportunity Overview'!$D$22="2 years",TEXT(EDATE(DATEVALUE("1 "&amp;'3. Additional Capacity Opp'!X75),1),"mmm yyyy"),"")</f>
        <v/>
      </c>
      <c r="Z75" s="35" t="str">
        <f>IF('1. Opportunity Overview'!$D$22="2 years",TEXT(EDATE(DATEVALUE("1 "&amp;'3. Additional Capacity Opp'!Y75),1),"mmm yyyy"),"")</f>
        <v/>
      </c>
      <c r="AA75" s="35" t="s">
        <v>32</v>
      </c>
      <c r="AB75" s="36" t="s">
        <v>33</v>
      </c>
    </row>
    <row r="76" spans="1:28">
      <c r="A76" s="20" t="s">
        <v>34</v>
      </c>
      <c r="B76" s="26"/>
      <c r="C76" s="26"/>
      <c r="D76" s="26"/>
      <c r="E76" s="26"/>
      <c r="F76" s="26"/>
      <c r="G76" s="26"/>
      <c r="H76" s="26"/>
      <c r="I76" s="26"/>
      <c r="J76" s="26"/>
      <c r="K76" s="26"/>
      <c r="L76" s="26"/>
      <c r="M76" s="26"/>
      <c r="N76" s="27" t="e">
        <f>N77/N74*7/2</f>
        <v>#N/A</v>
      </c>
      <c r="O76" s="26"/>
      <c r="P76" s="26"/>
      <c r="Q76" s="26"/>
      <c r="R76" s="26"/>
      <c r="S76" s="26"/>
      <c r="T76" s="26"/>
      <c r="U76" s="26"/>
      <c r="V76" s="26"/>
      <c r="W76" s="26"/>
      <c r="X76" s="26"/>
      <c r="Y76" s="26"/>
      <c r="Z76" s="26"/>
      <c r="AA76" s="27" t="e">
        <f>AA77/AA74*7/2</f>
        <v>#VALUE!</v>
      </c>
      <c r="AB76" s="27" t="e">
        <f>AB77/AB74*7/2</f>
        <v>#VALUE!</v>
      </c>
    </row>
    <row r="77" spans="1:28">
      <c r="A77" s="20" t="s">
        <v>35</v>
      </c>
      <c r="B77" s="28" t="e">
        <f>B76/7*B74*2</f>
        <v>#N/A</v>
      </c>
      <c r="C77" s="28" t="e">
        <f t="shared" ref="C77:M77" si="89">C76/7*C74*2</f>
        <v>#N/A</v>
      </c>
      <c r="D77" s="28" t="e">
        <f t="shared" si="89"/>
        <v>#N/A</v>
      </c>
      <c r="E77" s="28" t="e">
        <f t="shared" si="89"/>
        <v>#N/A</v>
      </c>
      <c r="F77" s="28" t="e">
        <f t="shared" si="89"/>
        <v>#N/A</v>
      </c>
      <c r="G77" s="28" t="e">
        <f t="shared" si="89"/>
        <v>#N/A</v>
      </c>
      <c r="H77" s="28" t="e">
        <f t="shared" si="89"/>
        <v>#N/A</v>
      </c>
      <c r="I77" s="28" t="e">
        <f t="shared" si="89"/>
        <v>#N/A</v>
      </c>
      <c r="J77" s="28" t="e">
        <f t="shared" si="89"/>
        <v>#N/A</v>
      </c>
      <c r="K77" s="28" t="e">
        <f t="shared" si="89"/>
        <v>#N/A</v>
      </c>
      <c r="L77" s="28" t="e">
        <f t="shared" si="89"/>
        <v>#N/A</v>
      </c>
      <c r="M77" s="28" t="e">
        <f t="shared" si="89"/>
        <v>#N/A</v>
      </c>
      <c r="N77" s="27" t="e">
        <f>SUM(B77:M77)</f>
        <v>#N/A</v>
      </c>
      <c r="O77" s="28" t="e">
        <f>O76/7*O74*2</f>
        <v>#VALUE!</v>
      </c>
      <c r="P77" s="28" t="e">
        <f t="shared" ref="P77:Z77" si="90">P76/7*P74*2</f>
        <v>#VALUE!</v>
      </c>
      <c r="Q77" s="28" t="e">
        <f t="shared" si="90"/>
        <v>#VALUE!</v>
      </c>
      <c r="R77" s="28" t="e">
        <f t="shared" si="90"/>
        <v>#VALUE!</v>
      </c>
      <c r="S77" s="28" t="e">
        <f t="shared" si="90"/>
        <v>#VALUE!</v>
      </c>
      <c r="T77" s="28" t="e">
        <f t="shared" si="90"/>
        <v>#VALUE!</v>
      </c>
      <c r="U77" s="28" t="e">
        <f t="shared" si="90"/>
        <v>#VALUE!</v>
      </c>
      <c r="V77" s="28" t="e">
        <f t="shared" si="90"/>
        <v>#VALUE!</v>
      </c>
      <c r="W77" s="28" t="e">
        <f t="shared" si="90"/>
        <v>#VALUE!</v>
      </c>
      <c r="X77" s="28" t="e">
        <f t="shared" si="90"/>
        <v>#VALUE!</v>
      </c>
      <c r="Y77" s="28" t="e">
        <f t="shared" si="90"/>
        <v>#VALUE!</v>
      </c>
      <c r="Z77" s="28" t="e">
        <f t="shared" si="90"/>
        <v>#VALUE!</v>
      </c>
      <c r="AA77" s="27" t="e">
        <f>SUM(O77:Z77)</f>
        <v>#VALUE!</v>
      </c>
      <c r="AB77" s="27" t="e">
        <f>AA77+N77</f>
        <v>#VALUE!</v>
      </c>
    </row>
    <row r="78" spans="1:28">
      <c r="A78" s="20" t="s">
        <v>36</v>
      </c>
      <c r="B78" s="28">
        <f>'1. Opportunity Overview'!$D$26</f>
        <v>0</v>
      </c>
      <c r="C78" s="28">
        <f>'1. Opportunity Overview'!$D$26</f>
        <v>0</v>
      </c>
      <c r="D78" s="28">
        <f>'1. Opportunity Overview'!$D$26</f>
        <v>0</v>
      </c>
      <c r="E78" s="28">
        <f>'1. Opportunity Overview'!$D$26</f>
        <v>0</v>
      </c>
      <c r="F78" s="28">
        <f>'1. Opportunity Overview'!$D$26</f>
        <v>0</v>
      </c>
      <c r="G78" s="28">
        <f>'1. Opportunity Overview'!$D$26</f>
        <v>0</v>
      </c>
      <c r="H78" s="28">
        <f>'1. Opportunity Overview'!$D$26</f>
        <v>0</v>
      </c>
      <c r="I78" s="28">
        <f>'1. Opportunity Overview'!$D$26</f>
        <v>0</v>
      </c>
      <c r="J78" s="28">
        <f>'1. Opportunity Overview'!$D$26</f>
        <v>0</v>
      </c>
      <c r="K78" s="28">
        <f>'1. Opportunity Overview'!$D$26</f>
        <v>0</v>
      </c>
      <c r="L78" s="28">
        <f>'1. Opportunity Overview'!$D$26</f>
        <v>0</v>
      </c>
      <c r="M78" s="28">
        <f>'1. Opportunity Overview'!$D$26</f>
        <v>0</v>
      </c>
      <c r="N78" s="29" t="str">
        <f>IFERROR(N79/N77,"")</f>
        <v/>
      </c>
      <c r="O78" s="28">
        <f>'1. Opportunity Overview'!$D$26</f>
        <v>0</v>
      </c>
      <c r="P78" s="28">
        <f>'1. Opportunity Overview'!$D$26</f>
        <v>0</v>
      </c>
      <c r="Q78" s="28">
        <f>'1. Opportunity Overview'!$D$26</f>
        <v>0</v>
      </c>
      <c r="R78" s="28">
        <f>'1. Opportunity Overview'!$D$26</f>
        <v>0</v>
      </c>
      <c r="S78" s="28">
        <f>'1. Opportunity Overview'!$D$26</f>
        <v>0</v>
      </c>
      <c r="T78" s="28">
        <f>'1. Opportunity Overview'!$D$26</f>
        <v>0</v>
      </c>
      <c r="U78" s="28">
        <f>'1. Opportunity Overview'!$D$26</f>
        <v>0</v>
      </c>
      <c r="V78" s="28">
        <f>'1. Opportunity Overview'!$D$26</f>
        <v>0</v>
      </c>
      <c r="W78" s="28">
        <f>'1. Opportunity Overview'!$D$26</f>
        <v>0</v>
      </c>
      <c r="X78" s="28">
        <f>'1. Opportunity Overview'!$D$26</f>
        <v>0</v>
      </c>
      <c r="Y78" s="28">
        <f>'1. Opportunity Overview'!$D$26</f>
        <v>0</v>
      </c>
      <c r="Z78" s="28">
        <f>'1. Opportunity Overview'!$D$26</f>
        <v>0</v>
      </c>
      <c r="AA78" s="29" t="str">
        <f>IFERROR(AA79/AA77,"")</f>
        <v/>
      </c>
      <c r="AB78" s="29" t="str">
        <f>IFERROR(AB79/AB77,"")</f>
        <v/>
      </c>
    </row>
    <row r="79" spans="1:28">
      <c r="A79" s="21" t="s">
        <v>37</v>
      </c>
      <c r="B79" s="30" t="e">
        <f>B78*B77</f>
        <v>#N/A</v>
      </c>
      <c r="C79" s="30" t="e">
        <f t="shared" ref="C79:M79" si="91">C78*C77</f>
        <v>#N/A</v>
      </c>
      <c r="D79" s="30" t="e">
        <f t="shared" si="91"/>
        <v>#N/A</v>
      </c>
      <c r="E79" s="30" t="e">
        <f t="shared" si="91"/>
        <v>#N/A</v>
      </c>
      <c r="F79" s="30" t="e">
        <f t="shared" si="91"/>
        <v>#N/A</v>
      </c>
      <c r="G79" s="30" t="e">
        <f t="shared" si="91"/>
        <v>#N/A</v>
      </c>
      <c r="H79" s="30" t="e">
        <f t="shared" si="91"/>
        <v>#N/A</v>
      </c>
      <c r="I79" s="30" t="e">
        <f t="shared" si="91"/>
        <v>#N/A</v>
      </c>
      <c r="J79" s="30" t="e">
        <f t="shared" si="91"/>
        <v>#N/A</v>
      </c>
      <c r="K79" s="30" t="e">
        <f t="shared" si="91"/>
        <v>#N/A</v>
      </c>
      <c r="L79" s="30" t="e">
        <f t="shared" si="91"/>
        <v>#N/A</v>
      </c>
      <c r="M79" s="30" t="e">
        <f t="shared" si="91"/>
        <v>#N/A</v>
      </c>
      <c r="N79" s="27" t="e">
        <f>SUM(B79:M79)</f>
        <v>#N/A</v>
      </c>
      <c r="O79" s="30" t="e">
        <f>O78*O77</f>
        <v>#VALUE!</v>
      </c>
      <c r="P79" s="30" t="e">
        <f t="shared" ref="P79:Z79" si="92">P78*P77</f>
        <v>#VALUE!</v>
      </c>
      <c r="Q79" s="30" t="e">
        <f t="shared" si="92"/>
        <v>#VALUE!</v>
      </c>
      <c r="R79" s="30" t="e">
        <f t="shared" si="92"/>
        <v>#VALUE!</v>
      </c>
      <c r="S79" s="30" t="e">
        <f t="shared" si="92"/>
        <v>#VALUE!</v>
      </c>
      <c r="T79" s="30" t="e">
        <f t="shared" si="92"/>
        <v>#VALUE!</v>
      </c>
      <c r="U79" s="30" t="e">
        <f t="shared" si="92"/>
        <v>#VALUE!</v>
      </c>
      <c r="V79" s="30" t="e">
        <f t="shared" si="92"/>
        <v>#VALUE!</v>
      </c>
      <c r="W79" s="30" t="e">
        <f t="shared" si="92"/>
        <v>#VALUE!</v>
      </c>
      <c r="X79" s="30" t="e">
        <f t="shared" si="92"/>
        <v>#VALUE!</v>
      </c>
      <c r="Y79" s="30" t="e">
        <f t="shared" si="92"/>
        <v>#VALUE!</v>
      </c>
      <c r="Z79" s="30" t="e">
        <f t="shared" si="92"/>
        <v>#VALUE!</v>
      </c>
      <c r="AA79" s="27" t="e">
        <f>SUM(O79:Z79)</f>
        <v>#VALUE!</v>
      </c>
      <c r="AB79" s="27" t="e">
        <f>AA79+N79</f>
        <v>#VALUE!</v>
      </c>
    </row>
    <row r="80" spans="1:28">
      <c r="A80" s="20" t="s">
        <v>38</v>
      </c>
      <c r="B80" s="31"/>
      <c r="C80" s="31"/>
      <c r="D80" s="31"/>
      <c r="E80" s="31"/>
      <c r="F80" s="31"/>
      <c r="G80" s="31"/>
      <c r="H80" s="31"/>
      <c r="I80" s="31"/>
      <c r="J80" s="31"/>
      <c r="K80" s="31"/>
      <c r="L80" s="31"/>
      <c r="M80" s="31"/>
      <c r="N80" s="32" t="str">
        <f>IFERROR(N81/N79,"")</f>
        <v/>
      </c>
      <c r="O80" s="31"/>
      <c r="P80" s="31"/>
      <c r="Q80" s="31"/>
      <c r="R80" s="31"/>
      <c r="S80" s="31"/>
      <c r="T80" s="31"/>
      <c r="U80" s="31"/>
      <c r="V80" s="31"/>
      <c r="W80" s="31"/>
      <c r="X80" s="31"/>
      <c r="Y80" s="31"/>
      <c r="Z80" s="31"/>
      <c r="AA80" s="32" t="str">
        <f>IFERROR(AA81/AA79,"")</f>
        <v/>
      </c>
      <c r="AB80" s="32" t="str">
        <f>IFERROR(AB81/AB79,"")</f>
        <v/>
      </c>
    </row>
    <row r="81" spans="1:28">
      <c r="A81" s="21" t="s">
        <v>39</v>
      </c>
      <c r="B81" s="33" t="e">
        <f>B80*B79</f>
        <v>#N/A</v>
      </c>
      <c r="C81" s="33" t="e">
        <f t="shared" ref="C81:M81" si="93">C80*C79</f>
        <v>#N/A</v>
      </c>
      <c r="D81" s="33" t="e">
        <f t="shared" si="93"/>
        <v>#N/A</v>
      </c>
      <c r="E81" s="33" t="e">
        <f t="shared" si="93"/>
        <v>#N/A</v>
      </c>
      <c r="F81" s="33" t="e">
        <f t="shared" si="93"/>
        <v>#N/A</v>
      </c>
      <c r="G81" s="33" t="e">
        <f t="shared" si="93"/>
        <v>#N/A</v>
      </c>
      <c r="H81" s="33" t="e">
        <f t="shared" si="93"/>
        <v>#N/A</v>
      </c>
      <c r="I81" s="33" t="e">
        <f t="shared" si="93"/>
        <v>#N/A</v>
      </c>
      <c r="J81" s="33" t="e">
        <f t="shared" si="93"/>
        <v>#N/A</v>
      </c>
      <c r="K81" s="33" t="e">
        <f t="shared" si="93"/>
        <v>#N/A</v>
      </c>
      <c r="L81" s="33" t="e">
        <f t="shared" si="93"/>
        <v>#N/A</v>
      </c>
      <c r="M81" s="33" t="e">
        <f t="shared" si="93"/>
        <v>#N/A</v>
      </c>
      <c r="N81" s="27" t="e">
        <f>SUM(B81:M81)</f>
        <v>#N/A</v>
      </c>
      <c r="O81" s="33" t="e">
        <f>O80*O79</f>
        <v>#VALUE!</v>
      </c>
      <c r="P81" s="33" t="e">
        <f t="shared" ref="P81:Z81" si="94">P80*P79</f>
        <v>#VALUE!</v>
      </c>
      <c r="Q81" s="33" t="e">
        <f t="shared" si="94"/>
        <v>#VALUE!</v>
      </c>
      <c r="R81" s="33" t="e">
        <f t="shared" si="94"/>
        <v>#VALUE!</v>
      </c>
      <c r="S81" s="33" t="e">
        <f t="shared" si="94"/>
        <v>#VALUE!</v>
      </c>
      <c r="T81" s="33" t="e">
        <f t="shared" si="94"/>
        <v>#VALUE!</v>
      </c>
      <c r="U81" s="33" t="e">
        <f t="shared" si="94"/>
        <v>#VALUE!</v>
      </c>
      <c r="V81" s="33" t="e">
        <f t="shared" si="94"/>
        <v>#VALUE!</v>
      </c>
      <c r="W81" s="33" t="e">
        <f t="shared" si="94"/>
        <v>#VALUE!</v>
      </c>
      <c r="X81" s="33" t="e">
        <f t="shared" si="94"/>
        <v>#VALUE!</v>
      </c>
      <c r="Y81" s="33" t="e">
        <f t="shared" si="94"/>
        <v>#VALUE!</v>
      </c>
      <c r="Z81" s="33" t="e">
        <f t="shared" si="94"/>
        <v>#VALUE!</v>
      </c>
      <c r="AA81" s="27" t="e">
        <f>SUM(O81:Z81)</f>
        <v>#VALUE!</v>
      </c>
      <c r="AB81" s="27" t="e">
        <f>AA81+N81</f>
        <v>#VALUE!</v>
      </c>
    </row>
  </sheetData>
  <mergeCells count="9">
    <mergeCell ref="A2:E2"/>
    <mergeCell ref="A26:M28"/>
    <mergeCell ref="A41:M43"/>
    <mergeCell ref="A56:M58"/>
    <mergeCell ref="A71:M73"/>
    <mergeCell ref="B24:C24"/>
    <mergeCell ref="B39:C39"/>
    <mergeCell ref="B54:C54"/>
    <mergeCell ref="B69:C69"/>
  </mergeCells>
  <conditionalFormatting sqref="A12:AB21 A23:AB25 A26 N26:AB28 A29:AB36">
    <cfRule type="expression" dxfId="10" priority="9">
      <formula>$B$10&lt;1</formula>
    </cfRule>
  </conditionalFormatting>
  <conditionalFormatting sqref="A38:AB40 A41 N41:AB43 A44:AB51">
    <cfRule type="expression" dxfId="9" priority="7">
      <formula>$B$10&lt;2</formula>
    </cfRule>
  </conditionalFormatting>
  <conditionalFormatting sqref="A53:AB55 A56 N56:AB58 A59:AB66">
    <cfRule type="expression" dxfId="8" priority="5">
      <formula>$B$10&lt;3</formula>
    </cfRule>
  </conditionalFormatting>
  <conditionalFormatting sqref="A68:AB70 A71 N71:AB73 A74:AB81">
    <cfRule type="expression" dxfId="7" priority="3">
      <formula>$B$10&lt;4</formula>
    </cfRule>
  </conditionalFormatting>
  <dataValidations count="1">
    <dataValidation type="list" allowBlank="1" showInputMessage="1" showErrorMessage="1" sqref="B10" xr:uid="{1685FE21-2304-4DE1-A8D7-DCDEE9AF01A0}">
      <formula1>"1,2,3,4"</formula1>
    </dataValidation>
  </dataValidations>
  <pageMargins left="0.7" right="0.7" top="0.75" bottom="0.75" header="0.3" footer="0.3"/>
  <ignoredErrors>
    <ignoredError sqref="O18:AA18 O20:AA20" formula="1"/>
    <ignoredError sqref="O17:AA17 O19:AA19 O21:AA21 AA33:AB35 AA48:AA50 O62:Z66 AA62:AB66 O77:Z81 AA78:AB80 N32:N36 N21 N19 N20 N17 N18 N62:N66 N47:N51 N77:N81 AB20 AB18 AB21 AB19 AB17 AB48:AB50" evalError="1" formula="1"/>
    <ignoredError sqref="AA16:AB16 O32:Z36 AA31:AB32 AA36:AB36 O51:AA51 O47:Z50 AA46:AA47 AA61:AB61 AA76:AB77 AA81:AB81 B14:N16 B29:N31 B17:M21 B32:M36 B44:N46 B59:N61 B47:M51 B62:M66 B74:N76 B77:M81 AB14:AB15 AB28:AB29 AB44:AB47 AB59 AB22:AB24 B22:N24 N28 AB51:AB55 B52:N55" evalError="1"/>
  </ignoredErrors>
  <extLst>
    <ext xmlns:x14="http://schemas.microsoft.com/office/spreadsheetml/2009/9/main" uri="{78C0D931-6437-407d-A8EE-F0AAD7539E65}">
      <x14:conditionalFormattings>
        <x14:conditionalFormatting xmlns:xm="http://schemas.microsoft.com/office/excel/2006/main">
          <x14:cfRule type="expression" priority="2" id="{4F1ECCFA-20B6-477F-9D8E-510E39535AFC}">
            <xm:f>'1. Opportunity Overview'!$D$22="1 year"</xm:f>
            <x14:dxf>
              <font>
                <color theme="0"/>
              </font>
              <fill>
                <patternFill>
                  <bgColor theme="0"/>
                </patternFill>
              </fill>
              <border>
                <left/>
                <right/>
                <top/>
                <bottom/>
                <vertical/>
                <horizontal/>
              </border>
            </x14:dxf>
          </x14:cfRule>
          <xm:sqref>O14:AB21</xm:sqref>
        </x14:conditionalFormatting>
        <x14:conditionalFormatting xmlns:xm="http://schemas.microsoft.com/office/excel/2006/main">
          <x14:cfRule type="expression" priority="10" id="{93A594DB-2359-4D73-9315-157A089A3391}">
            <xm:f>'1. Opportunity Overview'!$D$22="1 year"</xm:f>
            <x14:dxf>
              <font>
                <color theme="0"/>
              </font>
              <fill>
                <patternFill>
                  <bgColor theme="0"/>
                </patternFill>
              </fill>
              <border>
                <left/>
                <right/>
                <top/>
                <bottom/>
                <vertical/>
                <horizontal/>
              </border>
            </x14:dxf>
          </x14:cfRule>
          <xm:sqref>O29:AB36</xm:sqref>
        </x14:conditionalFormatting>
        <x14:conditionalFormatting xmlns:xm="http://schemas.microsoft.com/office/excel/2006/main">
          <x14:cfRule type="expression" priority="8" id="{95DE8B57-A60D-4A80-AB4B-5ADEF5ED8C30}">
            <xm:f>'1. Opportunity Overview'!$D$22="1 year"</xm:f>
            <x14:dxf>
              <font>
                <color theme="0"/>
              </font>
              <fill>
                <patternFill>
                  <bgColor theme="0"/>
                </patternFill>
              </fill>
              <border>
                <left/>
                <right/>
                <top/>
                <bottom/>
                <vertical/>
                <horizontal/>
              </border>
            </x14:dxf>
          </x14:cfRule>
          <xm:sqref>O44:AB51</xm:sqref>
        </x14:conditionalFormatting>
        <x14:conditionalFormatting xmlns:xm="http://schemas.microsoft.com/office/excel/2006/main">
          <x14:cfRule type="expression" priority="6" id="{35DF4D32-63EF-44FB-B40F-EC0FA56C3D4E}">
            <xm:f>'1. Opportunity Overview'!$D$22="1 year"</xm:f>
            <x14:dxf>
              <font>
                <color theme="0"/>
              </font>
              <fill>
                <patternFill>
                  <bgColor theme="0"/>
                </patternFill>
              </fill>
              <border>
                <left/>
                <right/>
                <top/>
                <bottom/>
                <vertical/>
                <horizontal/>
              </border>
            </x14:dxf>
          </x14:cfRule>
          <xm:sqref>O59:AB66</xm:sqref>
        </x14:conditionalFormatting>
        <x14:conditionalFormatting xmlns:xm="http://schemas.microsoft.com/office/excel/2006/main">
          <x14:cfRule type="expression" priority="4" id="{EB507139-3E83-4C50-A237-166B1F9A272B}">
            <xm:f>'1. Opportunity Overview'!$D$22="1 year"</xm:f>
            <x14:dxf>
              <font>
                <color theme="0"/>
              </font>
              <fill>
                <patternFill>
                  <bgColor theme="0"/>
                </patternFill>
              </fill>
              <border>
                <left/>
                <right/>
                <top/>
                <bottom/>
                <vertical/>
                <horizontal/>
              </border>
            </x14:dxf>
          </x14:cfRule>
          <xm:sqref>O74:AB81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5651-8348-4851-A2F5-114ECFD2BBB4}">
  <dimension ref="A1:G34"/>
  <sheetViews>
    <sheetView showGridLines="0" workbookViewId="0">
      <selection activeCell="I27" sqref="I27"/>
    </sheetView>
  </sheetViews>
  <sheetFormatPr defaultRowHeight="15"/>
  <cols>
    <col min="1" max="1" width="31.140625" customWidth="1"/>
    <col min="2" max="4" width="18.85546875" customWidth="1"/>
    <col min="5" max="23" width="8.85546875" customWidth="1"/>
  </cols>
  <sheetData>
    <row r="1" spans="1:7" ht="3.75" customHeight="1"/>
    <row r="2" spans="1:7" ht="21">
      <c r="A2" s="51" t="s">
        <v>51</v>
      </c>
      <c r="B2" s="51"/>
      <c r="C2" s="51"/>
      <c r="D2" s="51"/>
      <c r="E2" s="51"/>
      <c r="F2" s="51"/>
      <c r="G2" s="51"/>
    </row>
    <row r="3" spans="1:7" ht="6" customHeight="1"/>
    <row r="4" spans="1:7">
      <c r="A4" s="15" t="s">
        <v>21</v>
      </c>
    </row>
    <row r="5" spans="1:7">
      <c r="A5" t="s">
        <v>52</v>
      </c>
    </row>
    <row r="6" spans="1:7">
      <c r="A6" t="s">
        <v>53</v>
      </c>
    </row>
    <row r="7" spans="1:7">
      <c r="A7" t="s">
        <v>54</v>
      </c>
    </row>
    <row r="8" spans="1:7">
      <c r="A8" s="40" t="s">
        <v>25</v>
      </c>
    </row>
    <row r="10" spans="1:7">
      <c r="A10" s="2" t="s">
        <v>55</v>
      </c>
      <c r="B10" s="63"/>
      <c r="C10" s="63"/>
      <c r="D10" s="63"/>
      <c r="E10" s="63"/>
      <c r="F10" s="63"/>
      <c r="G10" s="63"/>
    </row>
    <row r="11" spans="1:7" ht="6.75" customHeight="1"/>
    <row r="12" spans="1:7">
      <c r="A12" s="2" t="s">
        <v>56</v>
      </c>
      <c r="B12" s="63"/>
      <c r="C12" s="63"/>
      <c r="D12" s="63"/>
      <c r="E12" s="63"/>
      <c r="F12" s="63"/>
      <c r="G12" s="63"/>
    </row>
    <row r="13" spans="1:7" ht="6.75" customHeight="1"/>
    <row r="14" spans="1:7">
      <c r="A14" s="2" t="s">
        <v>57</v>
      </c>
      <c r="B14" s="63"/>
      <c r="C14" s="63"/>
      <c r="D14" s="63"/>
      <c r="E14" s="63"/>
      <c r="F14" s="63"/>
      <c r="G14" s="63"/>
    </row>
    <row r="15" spans="1:7">
      <c r="A15" s="3" t="s">
        <v>58</v>
      </c>
    </row>
    <row r="17" spans="1:3">
      <c r="A17" s="64" t="s">
        <v>59</v>
      </c>
      <c r="B17" s="64"/>
      <c r="C17" s="64"/>
    </row>
    <row r="18" spans="1:3">
      <c r="A18" s="22" t="str">
        <f>IF('1. Opportunity Overview'!D9="International","Australian residents",IF('1. Opportunity Overview'!D9="Interstate","NSW residents",""))</f>
        <v/>
      </c>
      <c r="B18" s="23"/>
      <c r="C18" s="24" t="str">
        <f>IFERROR(B18/B20,"")</f>
        <v/>
      </c>
    </row>
    <row r="19" spans="1:3">
      <c r="A19" s="22" t="str">
        <f>IF('1. Opportunity Overview'!D9="International","Foreign residents",IF('1. Opportunity Overview'!D9="Interstate","Interstate residents",""))</f>
        <v/>
      </c>
      <c r="B19" s="23"/>
      <c r="C19" s="24" t="str">
        <f>IFERROR(B19/B20,"")</f>
        <v/>
      </c>
    </row>
    <row r="20" spans="1:3">
      <c r="A20" s="41" t="s">
        <v>60</v>
      </c>
      <c r="B20" s="43">
        <f>B19+B18</f>
        <v>0</v>
      </c>
      <c r="C20" s="42" t="str">
        <f>IFERROR(B20/B20,"")</f>
        <v/>
      </c>
    </row>
    <row r="22" spans="1:3" ht="30" customHeight="1">
      <c r="A22" s="62" t="s">
        <v>61</v>
      </c>
      <c r="B22" s="62"/>
      <c r="C22" s="62"/>
    </row>
    <row r="23" spans="1:3">
      <c r="A23" s="1" t="s">
        <v>62</v>
      </c>
      <c r="B23" s="23"/>
      <c r="C23" s="24" t="str">
        <f>IFERROR(B23/$B$34,"")</f>
        <v/>
      </c>
    </row>
    <row r="24" spans="1:3">
      <c r="A24" s="1" t="s">
        <v>63</v>
      </c>
      <c r="B24" s="23"/>
      <c r="C24" s="24" t="str">
        <f t="shared" ref="C24:C33" si="0">IFERROR(B24/$B$34,"")</f>
        <v/>
      </c>
    </row>
    <row r="25" spans="1:3">
      <c r="A25" s="1" t="s">
        <v>64</v>
      </c>
      <c r="B25" s="23"/>
      <c r="C25" s="24" t="str">
        <f t="shared" si="0"/>
        <v/>
      </c>
    </row>
    <row r="26" spans="1:3">
      <c r="A26" s="1" t="s">
        <v>65</v>
      </c>
      <c r="B26" s="23"/>
      <c r="C26" s="24" t="str">
        <f t="shared" si="0"/>
        <v/>
      </c>
    </row>
    <row r="27" spans="1:3">
      <c r="A27" s="1" t="s">
        <v>66</v>
      </c>
      <c r="B27" s="23"/>
      <c r="C27" s="24" t="str">
        <f t="shared" si="0"/>
        <v/>
      </c>
    </row>
    <row r="28" spans="1:3">
      <c r="A28" s="1" t="s">
        <v>67</v>
      </c>
      <c r="B28" s="23"/>
      <c r="C28" s="24" t="str">
        <f t="shared" si="0"/>
        <v/>
      </c>
    </row>
    <row r="29" spans="1:3">
      <c r="A29" s="1" t="s">
        <v>68</v>
      </c>
      <c r="B29" s="23"/>
      <c r="C29" s="24" t="str">
        <f t="shared" si="0"/>
        <v/>
      </c>
    </row>
    <row r="30" spans="1:3">
      <c r="A30" s="1" t="s">
        <v>69</v>
      </c>
      <c r="B30" s="23"/>
      <c r="C30" s="24" t="str">
        <f t="shared" si="0"/>
        <v/>
      </c>
    </row>
    <row r="31" spans="1:3">
      <c r="A31" s="1" t="s">
        <v>70</v>
      </c>
      <c r="B31" s="23"/>
      <c r="C31" s="24" t="str">
        <f t="shared" si="0"/>
        <v/>
      </c>
    </row>
    <row r="32" spans="1:3">
      <c r="A32" s="1" t="s">
        <v>71</v>
      </c>
      <c r="B32" s="23"/>
      <c r="C32" s="24" t="str">
        <f t="shared" si="0"/>
        <v/>
      </c>
    </row>
    <row r="33" spans="1:4">
      <c r="A33" s="22" t="s">
        <v>72</v>
      </c>
      <c r="B33" s="23"/>
      <c r="C33" s="24" t="str">
        <f t="shared" si="0"/>
        <v/>
      </c>
    </row>
    <row r="34" spans="1:4">
      <c r="A34" s="41" t="s">
        <v>73</v>
      </c>
      <c r="B34" s="43">
        <f>SUM(B23:B33)</f>
        <v>0</v>
      </c>
      <c r="C34" s="44" t="str">
        <f>IF(B34&lt;&gt;B19,"CHECK","")</f>
        <v/>
      </c>
      <c r="D34" s="45" t="s">
        <v>74</v>
      </c>
    </row>
  </sheetData>
  <mergeCells count="6">
    <mergeCell ref="A22:C22"/>
    <mergeCell ref="A2:G2"/>
    <mergeCell ref="B14:G14"/>
    <mergeCell ref="B12:G12"/>
    <mergeCell ref="B10:G10"/>
    <mergeCell ref="A17:C17"/>
  </mergeCells>
  <conditionalFormatting sqref="C34">
    <cfRule type="expression" dxfId="1" priority="2">
      <formula>$C$34="CHECK"</formula>
    </cfRule>
  </conditionalFormatting>
  <conditionalFormatting sqref="D34">
    <cfRule type="expression" dxfId="0" priority="1">
      <formula>$C$34="CHECK"</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200F3-2400-4B2E-B115-6B65D37FDA53}">
  <dimension ref="A1:J35"/>
  <sheetViews>
    <sheetView showGridLines="0" workbookViewId="0">
      <selection activeCell="M13" sqref="M13"/>
    </sheetView>
  </sheetViews>
  <sheetFormatPr defaultRowHeight="15"/>
  <cols>
    <col min="1" max="1" width="31.140625" customWidth="1"/>
    <col min="2" max="4" width="18.85546875" customWidth="1"/>
    <col min="5" max="7" width="8.85546875" customWidth="1"/>
  </cols>
  <sheetData>
    <row r="1" spans="1:10" ht="5.25" customHeight="1"/>
    <row r="2" spans="1:10" ht="21">
      <c r="A2" s="51" t="s">
        <v>75</v>
      </c>
      <c r="B2" s="51"/>
      <c r="C2" s="51"/>
      <c r="D2" s="51"/>
      <c r="E2" s="51"/>
      <c r="F2" s="51"/>
      <c r="G2" s="51"/>
      <c r="H2" s="51"/>
      <c r="I2" s="51"/>
      <c r="J2" s="51"/>
    </row>
    <row r="3" spans="1:10" ht="5.25" customHeight="1"/>
    <row r="4" spans="1:10">
      <c r="A4" s="15" t="s">
        <v>21</v>
      </c>
    </row>
    <row r="5" spans="1:10">
      <c r="A5" t="s">
        <v>76</v>
      </c>
    </row>
    <row r="6" spans="1:10">
      <c r="A6" t="s">
        <v>77</v>
      </c>
    </row>
    <row r="7" spans="1:10" ht="5.25" customHeight="1"/>
    <row r="8" spans="1:10">
      <c r="A8" s="65"/>
      <c r="B8" s="66"/>
      <c r="C8" s="66"/>
      <c r="D8" s="66"/>
      <c r="E8" s="66"/>
      <c r="F8" s="66"/>
      <c r="G8" s="66"/>
      <c r="H8" s="66"/>
      <c r="I8" s="66"/>
      <c r="J8" s="67"/>
    </row>
    <row r="9" spans="1:10">
      <c r="A9" s="68"/>
      <c r="B9" s="69"/>
      <c r="C9" s="69"/>
      <c r="D9" s="69"/>
      <c r="E9" s="69"/>
      <c r="F9" s="69"/>
      <c r="G9" s="69"/>
      <c r="H9" s="69"/>
      <c r="I9" s="69"/>
      <c r="J9" s="70"/>
    </row>
    <row r="10" spans="1:10">
      <c r="A10" s="68"/>
      <c r="B10" s="69"/>
      <c r="C10" s="69"/>
      <c r="D10" s="69"/>
      <c r="E10" s="69"/>
      <c r="F10" s="69"/>
      <c r="G10" s="69"/>
      <c r="H10" s="69"/>
      <c r="I10" s="69"/>
      <c r="J10" s="70"/>
    </row>
    <row r="11" spans="1:10">
      <c r="A11" s="68"/>
      <c r="B11" s="69"/>
      <c r="C11" s="69"/>
      <c r="D11" s="69"/>
      <c r="E11" s="69"/>
      <c r="F11" s="69"/>
      <c r="G11" s="69"/>
      <c r="H11" s="69"/>
      <c r="I11" s="69"/>
      <c r="J11" s="70"/>
    </row>
    <row r="12" spans="1:10">
      <c r="A12" s="68"/>
      <c r="B12" s="69"/>
      <c r="C12" s="69"/>
      <c r="D12" s="69"/>
      <c r="E12" s="69"/>
      <c r="F12" s="69"/>
      <c r="G12" s="69"/>
      <c r="H12" s="69"/>
      <c r="I12" s="69"/>
      <c r="J12" s="70"/>
    </row>
    <row r="13" spans="1:10">
      <c r="A13" s="68"/>
      <c r="B13" s="69"/>
      <c r="C13" s="69"/>
      <c r="D13" s="69"/>
      <c r="E13" s="69"/>
      <c r="F13" s="69"/>
      <c r="G13" s="69"/>
      <c r="H13" s="69"/>
      <c r="I13" s="69"/>
      <c r="J13" s="70"/>
    </row>
    <row r="14" spans="1:10">
      <c r="A14" s="68"/>
      <c r="B14" s="69"/>
      <c r="C14" s="69"/>
      <c r="D14" s="69"/>
      <c r="E14" s="69"/>
      <c r="F14" s="69"/>
      <c r="G14" s="69"/>
      <c r="H14" s="69"/>
      <c r="I14" s="69"/>
      <c r="J14" s="70"/>
    </row>
    <row r="15" spans="1:10">
      <c r="A15" s="68"/>
      <c r="B15" s="69"/>
      <c r="C15" s="69"/>
      <c r="D15" s="69"/>
      <c r="E15" s="69"/>
      <c r="F15" s="69"/>
      <c r="G15" s="69"/>
      <c r="H15" s="69"/>
      <c r="I15" s="69"/>
      <c r="J15" s="70"/>
    </row>
    <row r="16" spans="1:10">
      <c r="A16" s="68"/>
      <c r="B16" s="69"/>
      <c r="C16" s="69"/>
      <c r="D16" s="69"/>
      <c r="E16" s="69"/>
      <c r="F16" s="69"/>
      <c r="G16" s="69"/>
      <c r="H16" s="69"/>
      <c r="I16" s="69"/>
      <c r="J16" s="70"/>
    </row>
    <row r="17" spans="1:10">
      <c r="A17" s="68"/>
      <c r="B17" s="69"/>
      <c r="C17" s="69"/>
      <c r="D17" s="69"/>
      <c r="E17" s="69"/>
      <c r="F17" s="69"/>
      <c r="G17" s="69"/>
      <c r="H17" s="69"/>
      <c r="I17" s="69"/>
      <c r="J17" s="70"/>
    </row>
    <row r="18" spans="1:10">
      <c r="A18" s="68"/>
      <c r="B18" s="69"/>
      <c r="C18" s="69"/>
      <c r="D18" s="69"/>
      <c r="E18" s="69"/>
      <c r="F18" s="69"/>
      <c r="G18" s="69"/>
      <c r="H18" s="69"/>
      <c r="I18" s="69"/>
      <c r="J18" s="70"/>
    </row>
    <row r="19" spans="1:10">
      <c r="A19" s="68"/>
      <c r="B19" s="69"/>
      <c r="C19" s="69"/>
      <c r="D19" s="69"/>
      <c r="E19" s="69"/>
      <c r="F19" s="69"/>
      <c r="G19" s="69"/>
      <c r="H19" s="69"/>
      <c r="I19" s="69"/>
      <c r="J19" s="70"/>
    </row>
    <row r="20" spans="1:10">
      <c r="A20" s="68"/>
      <c r="B20" s="69"/>
      <c r="C20" s="69"/>
      <c r="D20" s="69"/>
      <c r="E20" s="69"/>
      <c r="F20" s="69"/>
      <c r="G20" s="69"/>
      <c r="H20" s="69"/>
      <c r="I20" s="69"/>
      <c r="J20" s="70"/>
    </row>
    <row r="21" spans="1:10">
      <c r="A21" s="68"/>
      <c r="B21" s="69"/>
      <c r="C21" s="69"/>
      <c r="D21" s="69"/>
      <c r="E21" s="69"/>
      <c r="F21" s="69"/>
      <c r="G21" s="69"/>
      <c r="H21" s="69"/>
      <c r="I21" s="69"/>
      <c r="J21" s="70"/>
    </row>
    <row r="22" spans="1:10">
      <c r="A22" s="68"/>
      <c r="B22" s="69"/>
      <c r="C22" s="69"/>
      <c r="D22" s="69"/>
      <c r="E22" s="69"/>
      <c r="F22" s="69"/>
      <c r="G22" s="69"/>
      <c r="H22" s="69"/>
      <c r="I22" s="69"/>
      <c r="J22" s="70"/>
    </row>
    <row r="23" spans="1:10">
      <c r="A23" s="68"/>
      <c r="B23" s="69"/>
      <c r="C23" s="69"/>
      <c r="D23" s="69"/>
      <c r="E23" s="69"/>
      <c r="F23" s="69"/>
      <c r="G23" s="69"/>
      <c r="H23" s="69"/>
      <c r="I23" s="69"/>
      <c r="J23" s="70"/>
    </row>
    <row r="24" spans="1:10">
      <c r="A24" s="68"/>
      <c r="B24" s="69"/>
      <c r="C24" s="69"/>
      <c r="D24" s="69"/>
      <c r="E24" s="69"/>
      <c r="F24" s="69"/>
      <c r="G24" s="69"/>
      <c r="H24" s="69"/>
      <c r="I24" s="69"/>
      <c r="J24" s="70"/>
    </row>
    <row r="25" spans="1:10">
      <c r="A25" s="68"/>
      <c r="B25" s="69"/>
      <c r="C25" s="69"/>
      <c r="D25" s="69"/>
      <c r="E25" s="69"/>
      <c r="F25" s="69"/>
      <c r="G25" s="69"/>
      <c r="H25" s="69"/>
      <c r="I25" s="69"/>
      <c r="J25" s="70"/>
    </row>
    <row r="26" spans="1:10">
      <c r="A26" s="68"/>
      <c r="B26" s="69"/>
      <c r="C26" s="69"/>
      <c r="D26" s="69"/>
      <c r="E26" s="69"/>
      <c r="F26" s="69"/>
      <c r="G26" s="69"/>
      <c r="H26" s="69"/>
      <c r="I26" s="69"/>
      <c r="J26" s="70"/>
    </row>
    <row r="27" spans="1:10">
      <c r="A27" s="68"/>
      <c r="B27" s="69"/>
      <c r="C27" s="69"/>
      <c r="D27" s="69"/>
      <c r="E27" s="69"/>
      <c r="F27" s="69"/>
      <c r="G27" s="69"/>
      <c r="H27" s="69"/>
      <c r="I27" s="69"/>
      <c r="J27" s="70"/>
    </row>
    <row r="28" spans="1:10">
      <c r="A28" s="68"/>
      <c r="B28" s="69"/>
      <c r="C28" s="69"/>
      <c r="D28" s="69"/>
      <c r="E28" s="69"/>
      <c r="F28" s="69"/>
      <c r="G28" s="69"/>
      <c r="H28" s="69"/>
      <c r="I28" s="69"/>
      <c r="J28" s="70"/>
    </row>
    <row r="29" spans="1:10">
      <c r="A29" s="68"/>
      <c r="B29" s="69"/>
      <c r="C29" s="69"/>
      <c r="D29" s="69"/>
      <c r="E29" s="69"/>
      <c r="F29" s="69"/>
      <c r="G29" s="69"/>
      <c r="H29" s="69"/>
      <c r="I29" s="69"/>
      <c r="J29" s="70"/>
    </row>
    <row r="30" spans="1:10">
      <c r="A30" s="68"/>
      <c r="B30" s="69"/>
      <c r="C30" s="69"/>
      <c r="D30" s="69"/>
      <c r="E30" s="69"/>
      <c r="F30" s="69"/>
      <c r="G30" s="69"/>
      <c r="H30" s="69"/>
      <c r="I30" s="69"/>
      <c r="J30" s="70"/>
    </row>
    <row r="31" spans="1:10">
      <c r="A31" s="68"/>
      <c r="B31" s="69"/>
      <c r="C31" s="69"/>
      <c r="D31" s="69"/>
      <c r="E31" s="69"/>
      <c r="F31" s="69"/>
      <c r="G31" s="69"/>
      <c r="H31" s="69"/>
      <c r="I31" s="69"/>
      <c r="J31" s="70"/>
    </row>
    <row r="32" spans="1:10">
      <c r="A32" s="71"/>
      <c r="B32" s="72"/>
      <c r="C32" s="72"/>
      <c r="D32" s="72"/>
      <c r="E32" s="72"/>
      <c r="F32" s="72"/>
      <c r="G32" s="72"/>
      <c r="H32" s="72"/>
      <c r="I32" s="72"/>
      <c r="J32" s="73"/>
    </row>
    <row r="34" spans="1:10" ht="15" customHeight="1">
      <c r="A34" s="50" t="s">
        <v>19</v>
      </c>
      <c r="B34" s="50"/>
      <c r="C34" s="50"/>
      <c r="D34" s="50"/>
      <c r="E34" s="50"/>
      <c r="F34" s="50"/>
      <c r="G34" s="50"/>
      <c r="H34" s="50"/>
      <c r="I34" s="50"/>
      <c r="J34" s="50"/>
    </row>
    <row r="35" spans="1:10">
      <c r="A35" s="50"/>
      <c r="B35" s="50"/>
      <c r="C35" s="50"/>
      <c r="D35" s="50"/>
      <c r="E35" s="50"/>
      <c r="F35" s="50"/>
      <c r="G35" s="50"/>
      <c r="H35" s="50"/>
      <c r="I35" s="50"/>
      <c r="J35" s="50"/>
    </row>
  </sheetData>
  <mergeCells count="3">
    <mergeCell ref="A2:J2"/>
    <mergeCell ref="A8:J32"/>
    <mergeCell ref="A34:J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77EC2-54CB-4D77-9ED3-5EC01C99B95B}">
  <dimension ref="A2:B45"/>
  <sheetViews>
    <sheetView topLeftCell="A10" workbookViewId="0">
      <selection activeCell="J33" sqref="J33"/>
    </sheetView>
  </sheetViews>
  <sheetFormatPr defaultRowHeight="15"/>
  <sheetData>
    <row r="2" spans="1:2">
      <c r="A2" s="19" t="s">
        <v>78</v>
      </c>
      <c r="B2">
        <f>DAY(EOMONTH(DATEVALUE("1 "&amp;A2),0))</f>
        <v>30</v>
      </c>
    </row>
    <row r="3" spans="1:2">
      <c r="A3" s="19" t="s">
        <v>79</v>
      </c>
      <c r="B3">
        <f t="shared" ref="B3:B45" si="0">DAY(EOMONTH(DATEVALUE("1 "&amp;A3),0))</f>
        <v>31</v>
      </c>
    </row>
    <row r="4" spans="1:2">
      <c r="A4" s="19" t="s">
        <v>80</v>
      </c>
      <c r="B4">
        <f t="shared" si="0"/>
        <v>31</v>
      </c>
    </row>
    <row r="5" spans="1:2">
      <c r="A5" s="19" t="s">
        <v>81</v>
      </c>
      <c r="B5">
        <f t="shared" si="0"/>
        <v>28</v>
      </c>
    </row>
    <row r="6" spans="1:2">
      <c r="A6" s="19" t="s">
        <v>82</v>
      </c>
      <c r="B6">
        <f t="shared" si="0"/>
        <v>31</v>
      </c>
    </row>
    <row r="7" spans="1:2">
      <c r="A7" s="19" t="s">
        <v>83</v>
      </c>
      <c r="B7">
        <f t="shared" si="0"/>
        <v>30</v>
      </c>
    </row>
    <row r="8" spans="1:2">
      <c r="A8" s="19" t="s">
        <v>84</v>
      </c>
      <c r="B8">
        <f t="shared" si="0"/>
        <v>31</v>
      </c>
    </row>
    <row r="9" spans="1:2">
      <c r="A9" s="19" t="s">
        <v>85</v>
      </c>
      <c r="B9">
        <f t="shared" si="0"/>
        <v>30</v>
      </c>
    </row>
    <row r="10" spans="1:2">
      <c r="A10" s="19" t="s">
        <v>86</v>
      </c>
      <c r="B10">
        <f t="shared" si="0"/>
        <v>31</v>
      </c>
    </row>
    <row r="11" spans="1:2">
      <c r="A11" s="19" t="s">
        <v>87</v>
      </c>
      <c r="B11">
        <f t="shared" si="0"/>
        <v>31</v>
      </c>
    </row>
    <row r="12" spans="1:2">
      <c r="A12" s="19" t="s">
        <v>88</v>
      </c>
      <c r="B12">
        <f t="shared" si="0"/>
        <v>30</v>
      </c>
    </row>
    <row r="13" spans="1:2">
      <c r="A13" s="19" t="s">
        <v>89</v>
      </c>
      <c r="B13">
        <f t="shared" si="0"/>
        <v>31</v>
      </c>
    </row>
    <row r="14" spans="1:2">
      <c r="A14" s="19" t="s">
        <v>90</v>
      </c>
      <c r="B14">
        <f t="shared" si="0"/>
        <v>30</v>
      </c>
    </row>
    <row r="15" spans="1:2">
      <c r="A15" s="19" t="s">
        <v>91</v>
      </c>
      <c r="B15">
        <f t="shared" si="0"/>
        <v>31</v>
      </c>
    </row>
    <row r="16" spans="1:2">
      <c r="A16" s="19" t="s">
        <v>92</v>
      </c>
      <c r="B16">
        <f t="shared" si="0"/>
        <v>31</v>
      </c>
    </row>
    <row r="17" spans="1:2">
      <c r="A17" s="19" t="s">
        <v>93</v>
      </c>
      <c r="B17">
        <f t="shared" si="0"/>
        <v>28</v>
      </c>
    </row>
    <row r="18" spans="1:2">
      <c r="A18" s="19" t="s">
        <v>94</v>
      </c>
      <c r="B18">
        <f t="shared" si="0"/>
        <v>31</v>
      </c>
    </row>
    <row r="19" spans="1:2">
      <c r="A19" s="19" t="s">
        <v>95</v>
      </c>
      <c r="B19">
        <f t="shared" si="0"/>
        <v>30</v>
      </c>
    </row>
    <row r="20" spans="1:2">
      <c r="A20" s="19" t="s">
        <v>96</v>
      </c>
      <c r="B20">
        <f t="shared" si="0"/>
        <v>31</v>
      </c>
    </row>
    <row r="21" spans="1:2">
      <c r="A21" s="19" t="s">
        <v>97</v>
      </c>
      <c r="B21">
        <f t="shared" si="0"/>
        <v>30</v>
      </c>
    </row>
    <row r="22" spans="1:2">
      <c r="A22" s="19" t="s">
        <v>98</v>
      </c>
      <c r="B22">
        <f t="shared" si="0"/>
        <v>31</v>
      </c>
    </row>
    <row r="23" spans="1:2">
      <c r="A23" s="19" t="s">
        <v>99</v>
      </c>
      <c r="B23">
        <f t="shared" si="0"/>
        <v>31</v>
      </c>
    </row>
    <row r="24" spans="1:2">
      <c r="A24" s="19" t="s">
        <v>100</v>
      </c>
      <c r="B24">
        <f t="shared" si="0"/>
        <v>30</v>
      </c>
    </row>
    <row r="25" spans="1:2">
      <c r="A25" s="19" t="s">
        <v>101</v>
      </c>
      <c r="B25">
        <f t="shared" si="0"/>
        <v>31</v>
      </c>
    </row>
    <row r="26" spans="1:2">
      <c r="A26" s="19" t="s">
        <v>102</v>
      </c>
      <c r="B26">
        <f t="shared" si="0"/>
        <v>30</v>
      </c>
    </row>
    <row r="27" spans="1:2">
      <c r="A27" s="19" t="s">
        <v>103</v>
      </c>
      <c r="B27">
        <f t="shared" si="0"/>
        <v>31</v>
      </c>
    </row>
    <row r="28" spans="1:2">
      <c r="A28" s="19" t="s">
        <v>104</v>
      </c>
      <c r="B28">
        <f t="shared" si="0"/>
        <v>31</v>
      </c>
    </row>
    <row r="29" spans="1:2">
      <c r="A29" s="19" t="s">
        <v>105</v>
      </c>
      <c r="B29">
        <f t="shared" si="0"/>
        <v>29</v>
      </c>
    </row>
    <row r="30" spans="1:2">
      <c r="A30" s="19" t="s">
        <v>106</v>
      </c>
      <c r="B30">
        <f t="shared" si="0"/>
        <v>31</v>
      </c>
    </row>
    <row r="31" spans="1:2">
      <c r="A31" s="19" t="s">
        <v>107</v>
      </c>
      <c r="B31">
        <f t="shared" si="0"/>
        <v>30</v>
      </c>
    </row>
    <row r="32" spans="1:2">
      <c r="A32" s="19" t="s">
        <v>108</v>
      </c>
      <c r="B32">
        <f t="shared" si="0"/>
        <v>31</v>
      </c>
    </row>
    <row r="33" spans="1:2">
      <c r="A33" s="19" t="s">
        <v>109</v>
      </c>
      <c r="B33">
        <f t="shared" si="0"/>
        <v>30</v>
      </c>
    </row>
    <row r="34" spans="1:2">
      <c r="A34" s="19" t="s">
        <v>110</v>
      </c>
      <c r="B34">
        <f t="shared" si="0"/>
        <v>31</v>
      </c>
    </row>
    <row r="35" spans="1:2">
      <c r="A35" s="19" t="s">
        <v>111</v>
      </c>
      <c r="B35">
        <f t="shared" si="0"/>
        <v>31</v>
      </c>
    </row>
    <row r="36" spans="1:2">
      <c r="A36" s="19" t="s">
        <v>112</v>
      </c>
      <c r="B36">
        <f t="shared" si="0"/>
        <v>30</v>
      </c>
    </row>
    <row r="37" spans="1:2">
      <c r="A37" s="19" t="s">
        <v>113</v>
      </c>
      <c r="B37">
        <f t="shared" si="0"/>
        <v>31</v>
      </c>
    </row>
    <row r="38" spans="1:2">
      <c r="A38" s="19" t="s">
        <v>114</v>
      </c>
      <c r="B38">
        <f t="shared" si="0"/>
        <v>30</v>
      </c>
    </row>
    <row r="39" spans="1:2">
      <c r="A39" s="19" t="s">
        <v>115</v>
      </c>
      <c r="B39">
        <f t="shared" si="0"/>
        <v>31</v>
      </c>
    </row>
    <row r="40" spans="1:2">
      <c r="A40" s="19" t="s">
        <v>116</v>
      </c>
      <c r="B40">
        <f t="shared" si="0"/>
        <v>31</v>
      </c>
    </row>
    <row r="41" spans="1:2">
      <c r="A41" s="19" t="s">
        <v>117</v>
      </c>
      <c r="B41">
        <f t="shared" si="0"/>
        <v>28</v>
      </c>
    </row>
    <row r="42" spans="1:2">
      <c r="A42" s="19" t="s">
        <v>118</v>
      </c>
      <c r="B42">
        <f t="shared" si="0"/>
        <v>31</v>
      </c>
    </row>
    <row r="43" spans="1:2">
      <c r="A43" s="19" t="s">
        <v>119</v>
      </c>
      <c r="B43">
        <f t="shared" si="0"/>
        <v>30</v>
      </c>
    </row>
    <row r="44" spans="1:2">
      <c r="A44" s="19" t="s">
        <v>120</v>
      </c>
      <c r="B44">
        <f t="shared" si="0"/>
        <v>31</v>
      </c>
    </row>
    <row r="45" spans="1:2">
      <c r="A45" s="19" t="s">
        <v>121</v>
      </c>
      <c r="B45">
        <f t="shared" si="0"/>
        <v>30</v>
      </c>
    </row>
  </sheetData>
  <phoneticPr fontId="1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777522E1F926478C2B26F3C88D92F7" ma:contentTypeVersion="22" ma:contentTypeDescription="Create a new document." ma:contentTypeScope="" ma:versionID="eddb197e1c675af02c673eeba94a788d">
  <xsd:schema xmlns:xsd="http://www.w3.org/2001/XMLSchema" xmlns:xs="http://www.w3.org/2001/XMLSchema" xmlns:p="http://schemas.microsoft.com/office/2006/metadata/properties" xmlns:ns1="http://schemas.microsoft.com/sharepoint/v3" xmlns:ns2="ad73b14b-628b-4661-b197-842d595ad987" xmlns:ns3="6ef2f139-6c87-403b-a963-14bdaefc3901" xmlns:ns4="9f0ac7ce-5f57-4ea0-9af7-01d4f3f1ccae" targetNamespace="http://schemas.microsoft.com/office/2006/metadata/properties" ma:root="true" ma:fieldsID="247d5e352c49b920197eb93ef9bde1d5" ns1:_="" ns2:_="" ns3:_="" ns4:_="">
    <xsd:import namespace="http://schemas.microsoft.com/sharepoint/v3"/>
    <xsd:import namespace="ad73b14b-628b-4661-b197-842d595ad987"/>
    <xsd:import namespace="6ef2f139-6c87-403b-a963-14bdaefc3901"/>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4:TaxCatchAll" minOccurs="0"/>
                <xsd:element ref="ns2:MediaServiceGenerationTime" minOccurs="0"/>
                <xsd:element ref="ns2:MediaServiceEventHashCode" minOccurs="0"/>
                <xsd:element ref="ns2:MediaServiceOCR"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73b14b-628b-4661-b197-842d595ad9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f2f139-6c87-403b-a963-14bdaefc390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ee56234-56c8-4b43-9edf-aa6cbfeb32ea}" ma:internalName="TaxCatchAll" ma:showField="CatchAllData" ma:web="6ef2f139-6c87-403b-a963-14bdaefc39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d73b14b-628b-4661-b197-842d595ad987">
      <Terms xmlns="http://schemas.microsoft.com/office/infopath/2007/PartnerControls"/>
    </lcf76f155ced4ddcb4097134ff3c332f>
    <TaxCatchAll xmlns="9f0ac7ce-5f57-4ea0-9af7-01d4f3f1ccae" xsi:nil="true"/>
  </documentManagement>
</p:properties>
</file>

<file path=customXml/itemProps1.xml><?xml version="1.0" encoding="utf-8"?>
<ds:datastoreItem xmlns:ds="http://schemas.openxmlformats.org/officeDocument/2006/customXml" ds:itemID="{10035CB1-8B2F-4FFB-B100-0A526D1B1DA9}"/>
</file>

<file path=customXml/itemProps2.xml><?xml version="1.0" encoding="utf-8"?>
<ds:datastoreItem xmlns:ds="http://schemas.openxmlformats.org/officeDocument/2006/customXml" ds:itemID="{232219EA-48E8-4390-A275-2FEC5040B6CD}"/>
</file>

<file path=customXml/itemProps3.xml><?xml version="1.0" encoding="utf-8"?>
<ds:datastoreItem xmlns:ds="http://schemas.openxmlformats.org/officeDocument/2006/customXml" ds:itemID="{B369D408-45C7-4B38-A7C9-30B79C3999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Gardner</dc:creator>
  <cp:keywords/>
  <dc:description/>
  <cp:lastModifiedBy>Natalie Dyce</cp:lastModifiedBy>
  <cp:revision/>
  <dcterms:created xsi:type="dcterms:W3CDTF">2025-09-30T02:38:29Z</dcterms:created>
  <dcterms:modified xsi:type="dcterms:W3CDTF">2025-10-29T01:24:22Z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214476-0a12-4e5a-9f69-27718960d391_Enabled">
    <vt:lpwstr>true</vt:lpwstr>
  </property>
  <property fmtid="{D5CDD505-2E9C-101B-9397-08002B2CF9AE}" pid="3" name="MSIP_Label_a6214476-0a12-4e5a-9f69-27718960d391_SetDate">
    <vt:lpwstr>2025-09-30T02:39:08Z</vt:lpwstr>
  </property>
  <property fmtid="{D5CDD505-2E9C-101B-9397-08002B2CF9AE}" pid="4" name="MSIP_Label_a6214476-0a12-4e5a-9f69-27718960d391_Method">
    <vt:lpwstr>Standard</vt:lpwstr>
  </property>
  <property fmtid="{D5CDD505-2E9C-101B-9397-08002B2CF9AE}" pid="5" name="MSIP_Label_a6214476-0a12-4e5a-9f69-27718960d391_Name">
    <vt:lpwstr>OFFICIAL</vt:lpwstr>
  </property>
  <property fmtid="{D5CDD505-2E9C-101B-9397-08002B2CF9AE}" pid="6" name="MSIP_Label_a6214476-0a12-4e5a-9f69-27718960d391_SiteId">
    <vt:lpwstr>1ef97a68-e8ab-44ed-a16d-b579fe2d7cd8</vt:lpwstr>
  </property>
  <property fmtid="{D5CDD505-2E9C-101B-9397-08002B2CF9AE}" pid="7" name="MSIP_Label_a6214476-0a12-4e5a-9f69-27718960d391_ActionId">
    <vt:lpwstr>2b6245aa-7757-424c-ae37-7c5d3bacb2ca</vt:lpwstr>
  </property>
  <property fmtid="{D5CDD505-2E9C-101B-9397-08002B2CF9AE}" pid="8" name="MSIP_Label_a6214476-0a12-4e5a-9f69-27718960d391_ContentBits">
    <vt:lpwstr>3</vt:lpwstr>
  </property>
  <property fmtid="{D5CDD505-2E9C-101B-9397-08002B2CF9AE}" pid="9" name="MSIP_Label_a6214476-0a12-4e5a-9f69-27718960d391_Tag">
    <vt:lpwstr>10, 3, 0, 1</vt:lpwstr>
  </property>
  <property fmtid="{D5CDD505-2E9C-101B-9397-08002B2CF9AE}" pid="10" name="MediaServiceImageTags">
    <vt:lpwstr/>
  </property>
  <property fmtid="{D5CDD505-2E9C-101B-9397-08002B2CF9AE}" pid="11" name="ContentTypeId">
    <vt:lpwstr>0x010100F1777522E1F926478C2B26F3C88D92F7</vt:lpwstr>
  </property>
</Properties>
</file>