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ammenpv-my.sharepoint.com/personal/julie_eikeland_sammen_no/Documents/"/>
    </mc:Choice>
  </mc:AlternateContent>
  <xr:revisionPtr revIDLastSave="663" documentId="8_{4916F09D-75B6-49DA-B732-BC4EAEA6A4B2}" xr6:coauthVersionLast="47" xr6:coauthVersionMax="47" xr10:uidLastSave="{D62A6DB4-C4DA-4F7D-BD07-683211780644}"/>
  <bookViews>
    <workbookView xWindow="-120" yWindow="-120" windowWidth="29040" windowHeight="15720" activeTab="2" xr2:uid="{00000000-000D-0000-FFFF-FFFF00000000}"/>
  </bookViews>
  <sheets>
    <sheet name="Budsjett" sheetId="5" r:id="rId1"/>
    <sheet name="Regnskap" sheetId="2" r:id="rId2"/>
    <sheet name="Budsjett vs Regnskap" sheetId="3" r:id="rId3"/>
    <sheet name="skyggedata" sheetId="4" state="hidden" r:id="rId4"/>
  </sheet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3" l="1"/>
  <c r="D27" i="3"/>
  <c r="C26" i="3"/>
  <c r="D26" i="3"/>
  <c r="E3" i="4" a="1"/>
  <c r="E3" i="4" s="1"/>
  <c r="B3" i="4" a="1"/>
  <c r="B3" i="4" s="1"/>
  <c r="E22" i="4" a="1"/>
  <c r="E22" i="4" s="1"/>
  <c r="B22" i="4" a="1"/>
  <c r="B22" i="4" s="1"/>
  <c r="C8" i="2"/>
  <c r="I8" i="3"/>
  <c r="B1" i="3"/>
  <c r="B3" i="3"/>
  <c r="B2" i="3"/>
  <c r="H9" i="3"/>
  <c r="H10" i="3"/>
  <c r="H11" i="3"/>
  <c r="H12" i="3"/>
  <c r="H13" i="3"/>
  <c r="J13" i="3" s="1"/>
  <c r="H14" i="3"/>
  <c r="H15" i="3"/>
  <c r="H16" i="3"/>
  <c r="H17" i="3"/>
  <c r="H18" i="3"/>
  <c r="H19" i="3"/>
  <c r="H20" i="3"/>
  <c r="I9" i="3"/>
  <c r="I10" i="3"/>
  <c r="I11" i="3"/>
  <c r="I12" i="3"/>
  <c r="I13" i="3"/>
  <c r="I14" i="3"/>
  <c r="I15" i="3"/>
  <c r="I16" i="3"/>
  <c r="I17" i="3"/>
  <c r="I18" i="3"/>
  <c r="I19" i="3"/>
  <c r="I20" i="3"/>
  <c r="H8" i="3"/>
  <c r="C9" i="3"/>
  <c r="C8" i="3"/>
  <c r="D8" i="3"/>
  <c r="D9" i="3"/>
  <c r="D10" i="3"/>
  <c r="D14" i="3"/>
  <c r="D15" i="3"/>
  <c r="D16" i="3"/>
  <c r="D17" i="3"/>
  <c r="D18" i="3"/>
  <c r="D19" i="3"/>
  <c r="F25" i="5"/>
  <c r="C25" i="5"/>
  <c r="C8" i="5" s="1"/>
  <c r="C14" i="3"/>
  <c r="C15" i="3"/>
  <c r="C16" i="3"/>
  <c r="C17" i="3"/>
  <c r="C18" i="3"/>
  <c r="C10" i="3"/>
  <c r="C19" i="3"/>
  <c r="D12" i="3"/>
  <c r="F25" i="2"/>
  <c r="C25" i="2"/>
  <c r="C13" i="3"/>
  <c r="C20" i="3"/>
  <c r="C11" i="3"/>
  <c r="I21" i="3" l="1"/>
  <c r="H21" i="3"/>
  <c r="J9" i="3"/>
  <c r="E8" i="3"/>
  <c r="D20" i="3"/>
  <c r="E20" i="3" s="1"/>
  <c r="J14" i="3"/>
  <c r="J12" i="3"/>
  <c r="J11" i="3"/>
  <c r="J10" i="3"/>
  <c r="J20" i="3"/>
  <c r="J19" i="3"/>
  <c r="J18" i="3"/>
  <c r="J17" i="3"/>
  <c r="J16" i="3"/>
  <c r="J15" i="3"/>
  <c r="J8" i="3"/>
  <c r="D11" i="3"/>
  <c r="E11" i="3" s="1"/>
  <c r="D13" i="3"/>
  <c r="E13" i="3" s="1"/>
  <c r="E14" i="3"/>
  <c r="E15" i="3"/>
  <c r="E16" i="3"/>
  <c r="E18" i="3"/>
  <c r="C12" i="3"/>
  <c r="E10" i="3"/>
  <c r="E9" i="3"/>
  <c r="E19" i="3"/>
  <c r="J21" i="3" l="1"/>
  <c r="D21" i="3"/>
  <c r="C25" i="3" s="1"/>
  <c r="C27" i="3" s="1"/>
  <c r="E12" i="3"/>
  <c r="E21" i="3" s="1"/>
  <c r="C21" i="3"/>
  <c r="D2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Julie Staff-Iversen Eikeland</author>
  </authors>
  <commentList>
    <comment ref="C4" authorId="0" shapeId="0" xr:uid="{1F87A694-BA23-4FBD-9762-69CD4D63036A}">
      <text>
        <r>
          <rPr>
            <b/>
            <sz val="11"/>
            <color indexed="81"/>
            <rFont val="Tahoma"/>
            <charset val="1"/>
          </rPr>
          <t>Julie Staff-Iversen Eikeland:</t>
        </r>
        <r>
          <rPr>
            <sz val="11"/>
            <color indexed="81"/>
            <rFont val="Tahoma"/>
            <charset val="1"/>
          </rPr>
          <t xml:space="preserve">
Organsisasjonsnavn.</t>
        </r>
      </text>
    </comment>
    <comment ref="C5" authorId="0" shapeId="0" xr:uid="{297CA6B4-EDE8-4AB1-8833-93B44FF54682}">
      <text>
        <r>
          <rPr>
            <b/>
            <sz val="11"/>
            <color indexed="81"/>
            <rFont val="Tahoma"/>
            <charset val="1"/>
          </rPr>
          <t>Julie Staff-Iversen Eikeland:</t>
        </r>
        <r>
          <rPr>
            <sz val="11"/>
            <color indexed="81"/>
            <rFont val="Tahoma"/>
            <charset val="1"/>
          </rPr>
          <t xml:space="preserve">
Navn på økonomiansvarlig/budsjettansvarlig
</t>
        </r>
      </text>
    </comment>
    <comment ref="C6" authorId="0" shapeId="0" xr:uid="{4E4F65BD-4BB3-4469-8484-DC41A2867550}">
      <text>
        <r>
          <rPr>
            <b/>
            <sz val="11"/>
            <color indexed="81"/>
            <rFont val="Tahoma"/>
            <charset val="1"/>
          </rPr>
          <t>Julie Staff-Iversen Eikeland:</t>
        </r>
        <r>
          <rPr>
            <sz val="11"/>
            <color indexed="81"/>
            <rFont val="Tahoma"/>
            <charset val="1"/>
          </rPr>
          <t xml:space="preserve">
Her skriver du inn hvilket år budsjettet er for. </t>
        </r>
      </text>
    </comment>
    <comment ref="B15" authorId="0" shapeId="0" xr:uid="{BB6B19B3-763A-41A8-9A12-215D2F862966}">
      <text>
        <r>
          <rPr>
            <b/>
            <sz val="11"/>
            <color indexed="81"/>
            <rFont val="Tahoma"/>
            <charset val="1"/>
          </rPr>
          <t>Julie Staff-Iversen Eikeland:</t>
        </r>
        <r>
          <rPr>
            <sz val="11"/>
            <color indexed="81"/>
            <rFont val="Tahoma"/>
            <charset val="1"/>
          </rPr>
          <t xml:space="preserve">
Her kan dere legge inn inntektsposter som er relevante for din organisasjon.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Julie Staff-Iversen Eikeland</author>
  </authors>
  <commentList>
    <comment ref="C4" authorId="0" shapeId="0" xr:uid="{33FAF1E0-7172-482C-AD30-44744A58D0B9}">
      <text>
        <r>
          <rPr>
            <b/>
            <sz val="11"/>
            <color indexed="81"/>
            <rFont val="Tahoma"/>
            <charset val="1"/>
          </rPr>
          <t>Julie Staff-Iversen Eikeland:</t>
        </r>
        <r>
          <rPr>
            <sz val="11"/>
            <color indexed="81"/>
            <rFont val="Tahoma"/>
            <charset val="1"/>
          </rPr>
          <t xml:space="preserve">
Organsisasjonsnavn.</t>
        </r>
      </text>
    </comment>
    <comment ref="C5" authorId="0" shapeId="0" xr:uid="{D51094EB-40A5-4C74-93E5-5B204EC6992E}">
      <text>
        <r>
          <rPr>
            <b/>
            <sz val="11"/>
            <color indexed="81"/>
            <rFont val="Tahoma"/>
            <charset val="1"/>
          </rPr>
          <t>Julie Staff-Iversen Eikeland:</t>
        </r>
        <r>
          <rPr>
            <sz val="11"/>
            <color indexed="81"/>
            <rFont val="Tahoma"/>
            <charset val="1"/>
          </rPr>
          <t xml:space="preserve">
Navn på økonomiansvarlig/budsjettansvarlig
</t>
        </r>
      </text>
    </comment>
    <comment ref="C6" authorId="0" shapeId="0" xr:uid="{ADDBE545-1162-4FFE-B542-AF9A69FAC4BD}">
      <text>
        <r>
          <rPr>
            <b/>
            <sz val="11"/>
            <color indexed="81"/>
            <rFont val="Tahoma"/>
            <charset val="1"/>
          </rPr>
          <t>Julie Staff-Iversen Eikeland:</t>
        </r>
        <r>
          <rPr>
            <sz val="11"/>
            <color indexed="81"/>
            <rFont val="Tahoma"/>
            <charset val="1"/>
          </rPr>
          <t xml:space="preserve">
Her skriver du inn hvilket år budsjettet er for. </t>
        </r>
      </text>
    </comment>
    <comment ref="B8" authorId="0" shapeId="0" xr:uid="{29D9FCB2-33F2-443C-8C05-D941A0F14ED9}">
      <text>
        <r>
          <rPr>
            <b/>
            <sz val="11"/>
            <color indexed="81"/>
            <rFont val="Tahoma"/>
            <family val="2"/>
          </rPr>
          <t>Julie Staff-Iversen Eikeland:</t>
        </r>
        <r>
          <rPr>
            <sz val="11"/>
            <color indexed="81"/>
            <rFont val="Tahoma"/>
            <family val="2"/>
          </rPr>
          <t xml:space="preserve">
Her vises resultatet fra regnskapet. Positive verdier (=dere går i overskudd) blir markert i grønt, negative verdier (=dere går i underskudd) blir markert i rødt. </t>
        </r>
      </text>
    </comment>
    <comment ref="B15" authorId="0" shapeId="0" xr:uid="{54B44D85-C7CF-4248-BF19-1AFD1093439E}">
      <text>
        <r>
          <rPr>
            <b/>
            <sz val="11"/>
            <color indexed="81"/>
            <rFont val="Tahoma"/>
            <charset val="1"/>
          </rPr>
          <t>Julie Staff-Iversen Eikeland:</t>
        </r>
        <r>
          <rPr>
            <sz val="11"/>
            <color indexed="81"/>
            <rFont val="Tahoma"/>
            <charset val="1"/>
          </rPr>
          <t xml:space="preserve">
Her kan dere legge inn inntektsposter som er relevante for din organisasjon. 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<sst xmlns="http://schemas.openxmlformats.org/spreadsheetml/2006/main" count="72" uniqueCount="33">
  <si>
    <t>Inntekter</t>
  </si>
  <si>
    <t>Bilettsalg</t>
  </si>
  <si>
    <t>Ekstern støtte</t>
  </si>
  <si>
    <t>Medlemskontingent</t>
  </si>
  <si>
    <t>Utgifter</t>
  </si>
  <si>
    <t>Leie av lokaler</t>
  </si>
  <si>
    <t>Programvare</t>
  </si>
  <si>
    <t>Plakater</t>
  </si>
  <si>
    <t>Resultat</t>
  </si>
  <si>
    <t>Organisasjonsnavn:</t>
  </si>
  <si>
    <t>Budsjett sammenliknet med Regnskap</t>
  </si>
  <si>
    <t> </t>
  </si>
  <si>
    <t xml:space="preserve">Organisasjonsnavn: </t>
  </si>
  <si>
    <t>Økonomiansvarlig:</t>
  </si>
  <si>
    <t>Beløp</t>
  </si>
  <si>
    <t>År og periode:</t>
  </si>
  <si>
    <t>Totalt</t>
  </si>
  <si>
    <t>Regnskap</t>
  </si>
  <si>
    <t>Budsjett</t>
  </si>
  <si>
    <t>Differanse fra  regnskap</t>
  </si>
  <si>
    <t>Inntekter Budsjett</t>
  </si>
  <si>
    <t>Inntekter Regnskap</t>
  </si>
  <si>
    <t>Utgifter Budsjett</t>
  </si>
  <si>
    <t>Utgifter Regnskap</t>
  </si>
  <si>
    <t xml:space="preserve">Totalt </t>
  </si>
  <si>
    <t xml:space="preserve">  </t>
  </si>
  <si>
    <t>Differanse fra regnskap</t>
  </si>
  <si>
    <t>Vår 2026</t>
  </si>
  <si>
    <t xml:space="preserve">Budsjett </t>
  </si>
  <si>
    <t xml:space="preserve">Regnskap </t>
  </si>
  <si>
    <t>khk</t>
  </si>
  <si>
    <t xml:space="preserve">Resultat  </t>
  </si>
  <si>
    <t>Vaffelsalg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</si>
</sst>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 &quot;kr&quot;\ * #,##0.00_ ;_ &quot;kr&quot;\ * \-#,##0.00_ ;_ &quot;kr&quot;\ * &quot;-&quot;??_ ;_ @_ "/>
    <numFmt numFmtId="164" formatCode="_ [$kr-414]\ * #,##0.00_ ;_ [$kr-414]\ * \-#,##0.00_ ;_ [$kr-414]\ * &quot;-&quot;??_ ;_ @_ 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indexed="81"/>
      <name val="Tahoma"/>
      <charset val="1"/>
    </font>
    <font>
      <b/>
      <sz val="11"/>
      <color indexed="81"/>
      <name val="Tahoma"/>
      <charset val="1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b/>
      <sz val="14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44" fontId="0" fillId="0" borderId="9" xfId="1" applyFont="1" applyBorder="1" applyProtection="1"/>
    <xf numFmtId="44" fontId="0" fillId="0" borderId="10" xfId="1" applyFont="1" applyBorder="1" applyProtection="1"/>
    <xf numFmtId="44" fontId="0" fillId="0" borderId="0" xfId="1" applyFont="1" applyProtection="1"/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2" fontId="3" fillId="0" borderId="0" xfId="0" applyNumberFormat="1" applyFont="1" applyProtection="1">
      <protection locked="0"/>
    </xf>
    <xf numFmtId="0" fontId="4" fillId="0" borderId="0" xfId="0" applyFont="1" applyFill="1" applyBorder="1" applyAlignment="1" applyProtection="1">
      <alignment wrapText="1"/>
      <protection locked="0"/>
    </xf>
    <xf numFmtId="0" fontId="11" fillId="3" borderId="0" xfId="0" applyFont="1" applyFill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0" fillId="0" borderId="10" xfId="0" applyBorder="1" applyAlignment="1" applyProtection="1">
      <alignment vertical="center" wrapText="1"/>
      <protection locked="0"/>
    </xf>
    <xf numFmtId="2" fontId="0" fillId="0" borderId="0" xfId="0" applyNumberFormat="1" applyAlignment="1" applyProtection="1">
      <alignment vertical="center" wrapText="1"/>
      <protection locked="0"/>
    </xf>
    <xf numFmtId="0" fontId="0" fillId="0" borderId="9" xfId="0" applyNumberFormat="1" applyBorder="1" applyAlignment="1" applyProtection="1">
      <alignment vertical="center" wrapText="1"/>
      <protection locked="0"/>
    </xf>
    <xf numFmtId="44" fontId="0" fillId="0" borderId="0" xfId="1" applyFont="1" applyFill="1" applyBorder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Protection="1">
      <protection locked="0"/>
    </xf>
    <xf numFmtId="2" fontId="3" fillId="0" borderId="0" xfId="0" applyNumberFormat="1" applyFont="1" applyBorder="1" applyProtection="1">
      <protection locked="0"/>
    </xf>
    <xf numFmtId="2" fontId="0" fillId="0" borderId="0" xfId="0" applyNumberFormat="1" applyBorder="1" applyProtection="1">
      <protection locked="0"/>
    </xf>
    <xf numFmtId="2" fontId="0" fillId="0" borderId="0" xfId="0" applyNumberFormat="1" applyProtection="1">
      <protection locked="0"/>
    </xf>
    <xf numFmtId="0" fontId="2" fillId="2" borderId="0" xfId="0" applyFont="1" applyFill="1" applyProtection="1">
      <protection locked="0"/>
    </xf>
    <xf numFmtId="0" fontId="6" fillId="3" borderId="0" xfId="0" applyFont="1" applyFill="1" applyBorder="1" applyProtection="1">
      <protection locked="0"/>
    </xf>
    <xf numFmtId="0" fontId="6" fillId="0" borderId="0" xfId="0" applyFont="1" applyProtection="1">
      <protection locked="0"/>
    </xf>
    <xf numFmtId="0" fontId="0" fillId="0" borderId="3" xfId="0" applyBorder="1" applyProtection="1">
      <protection locked="0"/>
    </xf>
    <xf numFmtId="0" fontId="0" fillId="4" borderId="8" xfId="0" applyFill="1" applyBorder="1" applyAlignment="1" applyProtection="1">
      <alignment horizontal="center"/>
      <protection locked="0"/>
    </xf>
    <xf numFmtId="0" fontId="0" fillId="0" borderId="6" xfId="0" applyBorder="1" applyProtection="1">
      <protection locked="0"/>
    </xf>
    <xf numFmtId="0" fontId="0" fillId="0" borderId="4" xfId="0" applyBorder="1" applyProtection="1">
      <protection locked="0"/>
    </xf>
    <xf numFmtId="164" fontId="0" fillId="0" borderId="0" xfId="1" applyNumberFormat="1" applyFont="1" applyFill="1" applyBorder="1" applyProtection="1">
      <protection locked="0"/>
    </xf>
    <xf numFmtId="44" fontId="0" fillId="0" borderId="0" xfId="0" applyNumberFormat="1" applyProtection="1">
      <protection locked="0"/>
    </xf>
    <xf numFmtId="0" fontId="6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44" fontId="0" fillId="0" borderId="0" xfId="1" applyFont="1" applyFill="1" applyBorder="1" applyProtection="1"/>
    <xf numFmtId="44" fontId="0" fillId="0" borderId="0" xfId="0" applyNumberFormat="1" applyProtection="1"/>
    <xf numFmtId="0" fontId="1" fillId="0" borderId="1" xfId="0" applyFont="1" applyBorder="1" applyProtection="1"/>
    <xf numFmtId="44" fontId="1" fillId="0" borderId="2" xfId="0" applyNumberFormat="1" applyFont="1" applyBorder="1" applyProtection="1"/>
    <xf numFmtId="44" fontId="0" fillId="0" borderId="9" xfId="1" applyFont="1" applyFill="1" applyBorder="1" applyProtection="1"/>
    <xf numFmtId="44" fontId="0" fillId="0" borderId="10" xfId="1" applyFont="1" applyFill="1" applyBorder="1" applyProtection="1"/>
    <xf numFmtId="44" fontId="0" fillId="0" borderId="9" xfId="0" applyNumberFormat="1" applyFont="1" applyBorder="1" applyProtection="1"/>
    <xf numFmtId="44" fontId="0" fillId="0" borderId="10" xfId="0" applyNumberFormat="1" applyFont="1" applyBorder="1" applyProtection="1"/>
    <xf numFmtId="44" fontId="0" fillId="0" borderId="0" xfId="0" applyNumberFormat="1" applyFont="1" applyProtection="1"/>
    <xf numFmtId="0" fontId="0" fillId="5" borderId="8" xfId="0" applyFill="1" applyBorder="1" applyAlignment="1" applyProtection="1">
      <alignment horizontal="center"/>
      <protection locked="0"/>
    </xf>
    <xf numFmtId="0" fontId="0" fillId="0" borderId="8" xfId="0" applyBorder="1" applyProtection="1"/>
    <xf numFmtId="0" fontId="1" fillId="0" borderId="8" xfId="0" applyFont="1" applyBorder="1" applyProtection="1"/>
    <xf numFmtId="0" fontId="1" fillId="0" borderId="7" xfId="0" applyFont="1" applyBorder="1" applyProtection="1"/>
    <xf numFmtId="0" fontId="1" fillId="0" borderId="11" xfId="0" applyFont="1" applyBorder="1" applyProtection="1"/>
    <xf numFmtId="44" fontId="0" fillId="0" borderId="11" xfId="0" applyNumberFormat="1" applyBorder="1" applyProtection="1"/>
    <xf numFmtId="44" fontId="0" fillId="0" borderId="10" xfId="0" applyNumberFormat="1" applyBorder="1" applyProtection="1"/>
    <xf numFmtId="0" fontId="1" fillId="0" borderId="13" xfId="0" applyFont="1" applyBorder="1" applyProtection="1"/>
    <xf numFmtId="44" fontId="0" fillId="0" borderId="13" xfId="0" applyNumberFormat="1" applyBorder="1" applyProtection="1"/>
    <xf numFmtId="44" fontId="0" fillId="0" borderId="5" xfId="0" applyNumberFormat="1" applyBorder="1" applyProtection="1"/>
    <xf numFmtId="0" fontId="1" fillId="0" borderId="14" xfId="0" applyFont="1" applyBorder="1" applyProtection="1"/>
    <xf numFmtId="44" fontId="0" fillId="0" borderId="14" xfId="0" applyNumberFormat="1" applyBorder="1" applyProtection="1"/>
    <xf numFmtId="44" fontId="0" fillId="0" borderId="12" xfId="0" applyNumberFormat="1" applyBorder="1" applyProtection="1"/>
  </cellXfs>
  <cellStyles count="2">
    <cellStyle name="Normal" xfId="0" builtinId="0"/>
    <cellStyle name="Valuta" xfId="1" builtinId="4"/>
  </cellStyles>
  <dxfs count="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/>
        <top/>
        <bottom/>
      </border>
      <protection locked="1" hidden="0"/>
    </dxf>
    <dxf>
      <protection locked="0" hidden="0"/>
    </dxf>
    <dxf>
      <numFmt numFmtId="34" formatCode="_ &quot;kr&quot;\ * #,##0.00_ ;_ &quot;kr&quot;\ * \-#,##0.00_ ;_ &quot;kr&quot;\ * &quot;-&quot;??_ ;_ @_ "/>
      <protection locked="1" hidden="0"/>
    </dxf>
    <dxf>
      <protection locked="0" hidden="0"/>
    </dxf>
    <dxf>
      <numFmt numFmtId="34" formatCode="_ &quot;kr&quot;\ * #,##0.00_ ;_ &quot;kr&quot;\ * \-#,##0.00_ ;_ &quot;kr&quot;\ * &quot;-&quot;??_ ;_ @_ "/>
      <protection locked="1" hidden="0"/>
    </dxf>
    <dxf>
      <protection locked="0" hidden="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 &quot;kr&quot;\ * #,##0.00_ ;_ &quot;kr&quot;\ * \-#,##0.00_ ;_ &quot;kr&quot;\ * &quot;-&quot;??_ ;_ @_ 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 &quot;kr&quot;\ * #,##0.00_ ;_ &quot;kr&quot;\ * \-#,##0.00_ ;_ &quot;kr&quot;\ * &quot;-&quot;??_ ;_ @_ 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 &quot;kr&quot;\ * #,##0.00_ ;_ &quot;kr&quot;\ * \-#,##0.00_ ;_ &quot;kr&quot;\ * &quot;-&quot;??_ ;_ @_ "/>
      <border diagonalUp="0" diagonalDown="0" outline="0">
        <left style="thin">
          <color indexed="64"/>
        </left>
        <right/>
        <top/>
        <bottom/>
      </border>
      <protection locked="1" hidden="0"/>
    </dxf>
    <dxf>
      <protection locked="0" hidden="0"/>
    </dxf>
    <dxf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 &quot;kr&quot;\ * #,##0.00_ ;_ &quot;kr&quot;\ * \-#,##0.00_ ;_ &quot;kr&quot;\ * &quot;-&quot;??_ ;_ @_ "/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/>
        <bottom/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 &quot;kr&quot;\ * #,##0.00_ ;_ &quot;kr&quot;\ * \-#,##0.00_ ;_ &quot;kr&quot;\ * &quot;-&quot;??_ ;_ @_ 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/>
        <bottom/>
        <vertical/>
        <horizontal/>
      </border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border diagonalUp="0" diagonalDown="0">
        <left/>
        <right style="thin">
          <color indexed="64"/>
        </right>
        <top/>
        <bottom/>
        <vertical/>
        <horizontal/>
      </border>
      <protection locked="1" hidden="0"/>
    </dxf>
    <dxf>
      <border diagonalUp="0" diagonalDown="0">
        <left style="thin">
          <color indexed="64"/>
        </left>
        <right/>
        <top/>
        <bottom/>
        <vertical/>
        <horizontal/>
      </border>
      <protection locked="1" hidden="0"/>
    </dxf>
    <dxf>
      <protection locked="0" hidden="0"/>
    </dxf>
    <dxf>
      <numFmt numFmtId="164" formatCode="_ [$kr-414]\ * #,##0.00_ ;_ [$kr-414]\ * \-#,##0.00_ ;_ [$kr-414]\ * &quot;-&quot;??_ ;_ @_ 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34" formatCode="_ &quot;kr&quot;\ * #,##0.00_ ;_ &quot;kr&quot;\ * \-#,##0.00_ ;_ &quot;kr&quot;\ * &quot;-&quot;??_ ;_ @_ "/>
      <protection locked="0" hidden="0"/>
    </dxf>
    <dxf>
      <numFmt numFmtId="164" formatCode="_ [$kr-414]\ * #,##0.00_ ;_ [$kr-414]\ * \-#,##0.00_ ;_ [$kr-414]\ * &quot;-&quot;??_ ;_ @_ 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34" formatCode="_ &quot;kr&quot;\ * #,##0.00_ ;_ &quot;kr&quot;\ * \-#,##0.00_ ;_ &quot;kr&quot;\ * &quot;-&quot;??_ ;_ @_ 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general" vertical="center" textRotation="0" wrapText="1" indent="0" justifyLastLine="0" shrinkToFit="0" readingOrder="0"/>
      <protection locked="0" hidden="0"/>
    </dxf>
    <dxf>
      <protection locked="0" hidden="0"/>
    </dxf>
    <dxf>
      <protection locked="0" hidden="0"/>
    </dxf>
    <dxf>
      <alignment horizontal="general" vertical="center" textRotation="0" wrapText="1" indent="0" justifyLastLine="0" shrinkToFit="0" readingOrder="0"/>
      <protection locked="0" hidden="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theme="9" tint="-0.24994659260841701"/>
        </vertical>
        <horizontal style="thin">
          <color theme="9" tint="-0.24994659260841701"/>
        </horizontal>
      </border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theme="5"/>
        </vertical>
        <horizontal style="thin">
          <color theme="5"/>
        </horizontal>
      </border>
    </dxf>
  </dxfs>
  <tableStyles count="2" defaultTableStyle="TableStyleMedium2" defaultPivotStyle="PivotStyleMedium9">
    <tableStyle name="Tabellstil 1" pivot="0" count="3" xr9:uid="{AB1AFDFD-888A-4857-B143-B133E3000533}">
      <tableStyleElement type="wholeTable" dxfId="65"/>
      <tableStyleElement type="headerRow" dxfId="64"/>
      <tableStyleElement type="totalRow" dxfId="63"/>
    </tableStyle>
    <tableStyle name="Tabellstil 1 2" pivot="0" count="3" xr9:uid="{2272BFFF-3BAC-41FD-92B1-3C210886B808}">
      <tableStyleElement type="wholeTable" dxfId="62"/>
      <tableStyleElement type="headerRow" dxfId="61"/>
      <tableStyleElement type="totalRow" dxfId="6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3</xdr:row>
      <xdr:rowOff>9525</xdr:rowOff>
    </xdr:from>
    <xdr:to>
      <xdr:col>5</xdr:col>
      <xdr:colOff>1952625</xdr:colOff>
      <xdr:row>7</xdr:row>
      <xdr:rowOff>190501</xdr:rowOff>
    </xdr:to>
    <xdr:sp macro="" textlink="">
      <xdr:nvSpPr>
        <xdr:cNvPr id="3" name="TekstSylinder 2">
          <a:extLst>
            <a:ext uri="{FF2B5EF4-FFF2-40B4-BE49-F238E27FC236}">
              <a16:creationId xmlns:a16="http://schemas.microsoft.com/office/drawing/2014/main" id="{D10311B3-AD13-44C3-A158-5BEC86B54296}"/>
            </a:ext>
          </a:extLst>
        </xdr:cNvPr>
        <xdr:cNvSpPr txBox="1"/>
      </xdr:nvSpPr>
      <xdr:spPr>
        <a:xfrm>
          <a:off x="4448175" y="752475"/>
          <a:ext cx="3219450" cy="952501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0">
              <a:solidFill>
                <a:sysClr val="windowText" lastClr="000000"/>
              </a:solidFill>
            </a:rPr>
            <a:t>Her legger dere inn alle utgiftene og innteggende dere planlegger for. Postene og summene under er bare eksempler. Dere tilpasser budsjettet til deres organisasjon.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3</xdr:row>
      <xdr:rowOff>9525</xdr:rowOff>
    </xdr:from>
    <xdr:to>
      <xdr:col>5</xdr:col>
      <xdr:colOff>1943100</xdr:colOff>
      <xdr:row>7</xdr:row>
      <xdr:rowOff>190501</xdr:rowOff>
    </xdr:to>
    <xdr:sp macro="" textlink="">
      <xdr:nvSpPr>
        <xdr:cNvPr id="3" name="TekstSylinder 2">
          <a:extLst>
            <a:ext uri="{FF2B5EF4-FFF2-40B4-BE49-F238E27FC236}">
              <a16:creationId xmlns:a16="http://schemas.microsoft.com/office/drawing/2014/main" id="{C9F55BD8-0D89-4F14-B2B0-518F852202FF}"/>
            </a:ext>
          </a:extLst>
        </xdr:cNvPr>
        <xdr:cNvSpPr txBox="1"/>
      </xdr:nvSpPr>
      <xdr:spPr>
        <a:xfrm>
          <a:off x="4438650" y="733425"/>
          <a:ext cx="3219450" cy="952501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Her legger dere inn alle utgiftene og innteggende dere </a:t>
          </a:r>
          <a:r>
            <a:rPr lang="nb-N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faktisk</a:t>
          </a:r>
          <a:r>
            <a:rPr lang="nb-NO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har. Postene og summene under er bare eksempler. Dere tilpasser budsjettet til deres organisasjon. </a:t>
          </a:r>
          <a:endParaRPr lang="nb-NO" b="0">
            <a:effectLst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10</xdr:col>
      <xdr:colOff>9524</xdr:colOff>
      <xdr:row>4</xdr:row>
      <xdr:rowOff>0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E6526688-2CF3-92E0-F8C8-F7DF46591FB5}"/>
            </a:ext>
          </a:extLst>
        </xdr:cNvPr>
        <xdr:cNvSpPr txBox="1"/>
      </xdr:nvSpPr>
      <xdr:spPr>
        <a:xfrm>
          <a:off x="6381750" y="190500"/>
          <a:ext cx="4400549" cy="571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Her kan dere sammenlikne budsjettet og regnskapet. Brukte dere mer eller mindre penger enn det dere hadde tenkt?</a:t>
          </a:r>
        </a:p>
        <a:p>
          <a:r>
            <a:rPr lang="nb-NO" sz="1100"/>
            <a:t>Du må selv legge inn alle kategoriene</a:t>
          </a:r>
          <a:r>
            <a:rPr lang="nb-NO" sz="1100" baseline="0"/>
            <a:t> i "Inntekter" og "Utgifter" feltet.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04D9B1D-11A7-41B2-A7B2-764134CFF951}" name="Inntekter_Budsjett" displayName="Inntekter_Budsjett" ref="B11:C25" totalsRowCount="1" headerRowDxfId="35" dataDxfId="33" totalsRowDxfId="34">
  <autoFilter ref="B11:C24" xr:uid="{7E135F98-B191-4333-94D0-13935A76C223}"/>
  <tableColumns count="2">
    <tableColumn id="1" xr3:uid="{9A8EEB75-1193-450D-B231-1B023F4224C7}" name="Inntekter" totalsRowLabel="Totalt " dataDxfId="23" totalsRowDxfId="7"/>
    <tableColumn id="2" xr3:uid="{3630D600-DD8B-4A9A-BBF5-EE7F081DF927}" name="Beløp" totalsRowFunction="sum" dataDxfId="22" totalsRowDxfId="6"/>
  </tableColumns>
  <tableStyleInfo name="Tabellstil 1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732D539-274A-4C83-9211-B92CB6FC2AF1}" name="Utgifter_Budsjett" displayName="Utgifter_Budsjett" ref="E11:F25" totalsRowCount="1" headerRowDxfId="31" dataDxfId="29" totalsRowDxfId="30">
  <autoFilter ref="E11:F24" xr:uid="{0A43D961-D3EB-4C5E-A552-67A4DE779586}"/>
  <tableColumns count="2">
    <tableColumn id="1" xr3:uid="{B6AC4B8F-9CD3-4984-82BB-867FA91DEC67}" name="Utgifter" totalsRowLabel="Totalt" dataDxfId="32" totalsRowDxfId="5"/>
    <tableColumn id="2" xr3:uid="{9985011C-1F4C-4A2D-A25B-F2B864303435}" name="Beløp" totalsRowFunction="sum" dataDxfId="28" totalsRowDxfId="4" dataCellStyle="Valuta"/>
  </tableColumns>
  <tableStyleInfo name="Tabellstil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E135F98-B191-4333-94D0-13935A76C223}" name="Inntekter_Regnskap" displayName="Inntekter_Regnskap" ref="B11:C25" totalsRowCount="1" headerRowDxfId="45" dataDxfId="43" totalsRowDxfId="44">
  <autoFilter ref="B11:C24" xr:uid="{7E135F98-B191-4333-94D0-13935A76C223}"/>
  <tableColumns count="2">
    <tableColumn id="1" xr3:uid="{BCAA0386-5271-4BEE-A9E1-C23FBE72C3FE}" name="Inntekter" totalsRowLabel="Totalt " dataDxfId="49" totalsRowDxfId="48"/>
    <tableColumn id="2" xr3:uid="{2F5EE7A1-B603-4879-A526-D0E4D0807C07}" name="Beløp" totalsRowFunction="sum" dataDxfId="47" totalsRowDxfId="46"/>
  </tableColumns>
  <tableStyleInfo name="Tabellstil 1 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A43D961-D3EB-4C5E-A552-67A4DE779586}" name="Utgifter_regnskap" displayName="Utgifter_regnskap" ref="E11:F25" totalsRowCount="1" headerRowDxfId="38" dataDxfId="36" totalsRowDxfId="37">
  <autoFilter ref="E11:F24" xr:uid="{0A43D961-D3EB-4C5E-A552-67A4DE779586}"/>
  <tableColumns count="2">
    <tableColumn id="1" xr3:uid="{0316651E-477E-4BF5-B51E-6B0842899C13}" name="Utgifter" totalsRowLabel="Totalt" dataDxfId="42" totalsRowDxfId="41"/>
    <tableColumn id="2" xr3:uid="{C51305BE-894B-4642-B265-CAA508B3BB01}" name="Beløp" totalsRowFunction="sum" dataDxfId="40" totalsRowDxfId="39" dataCellStyle="Valuta"/>
  </tableColumns>
  <tableStyleInfo name="Tabellstil 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71DB427E-CB15-48D9-92F8-F2BB1A3D8F26}" name="Tabell15" displayName="Tabell15" ref="B7:E21" totalsRowCount="1" headerRowDxfId="55" dataDxfId="53" totalsRowDxfId="54">
  <autoFilter ref="B7:E20" xr:uid="{71DB427E-CB15-48D9-92F8-F2BB1A3D8F26}"/>
  <tableColumns count="4">
    <tableColumn id="1" xr3:uid="{8DBD897B-26BF-4722-A8EE-DBC7C05012E7}" name="Inntekter" totalsRowLabel="Totalt" dataDxfId="21" totalsRowDxfId="3"/>
    <tableColumn id="2" xr3:uid="{341BBC2A-3588-4645-BD84-DA39105FA99A}" name="Regnskap " totalsRowFunction="custom" dataDxfId="20" totalsRowDxfId="2" dataCellStyle="Valuta" totalsRowCellStyle="Valuta">
      <calculatedColumnFormula>_xlfn.XLOOKUP(Tabell15[[#This Row],[Inntekter]],Inntekter_Regnskap[Inntekter],Inntekter_Regnskap[Beløp],0,0)</calculatedColumnFormula>
      <totalsRowFormula>SUBTOTAL(9,Tabell15[[Regnskap ]])</totalsRowFormula>
    </tableColumn>
    <tableColumn id="3" xr3:uid="{C1FCA8C2-5949-4264-AE22-CA3D4F7FD6DD}" name="Budsjett " totalsRowFunction="custom" dataDxfId="19" totalsRowDxfId="1" dataCellStyle="Valuta" totalsRowCellStyle="Valuta">
      <calculatedColumnFormula>_xlfn.XLOOKUP(Tabell15[[#This Row],[Inntekter]],Inntekter_Budsjett[Inntekter],Inntekter_Budsjett[Beløp],0,0)</calculatedColumnFormula>
      <totalsRowFormula>SUBTOTAL(9,Tabell15[[Budsjett ]])</totalsRowFormula>
    </tableColumn>
    <tableColumn id="4" xr3:uid="{773DC8A5-AE3E-4A5C-B979-486C7726FB90}" name="Differanse fra  regnskap" totalsRowFunction="custom" dataDxfId="18" totalsRowDxfId="0" dataCellStyle="Valuta" totalsRowCellStyle="Valuta">
      <calculatedColumnFormula>Tabell15[[#This Row],[Regnskap ]]-Tabell15[[#This Row],[Budsjett ]]</calculatedColumnFormula>
      <totalsRowFormula>SUBTOTAL(9,Tabell15[Differanse fra  regnskap])</totalsRowFormula>
    </tableColumn>
  </tableColumns>
  <tableStyleInfo name="Tabellstil 1 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81A37D3-5EF4-4622-9FFC-2AF1DB5F2D67}" name="Tabell16" displayName="Tabell16" ref="G7:J21" totalsRowCount="1" headerRowDxfId="52" dataDxfId="50" totalsRowDxfId="51">
  <autoFilter ref="G7:J20" xr:uid="{781A37D3-5EF4-4622-9FFC-2AF1DB5F2D67}"/>
  <tableColumns count="4">
    <tableColumn id="1" xr3:uid="{0B9CF12D-F581-4DA0-BDF2-0AE9C9AFEF91}" name="Utgifter" totalsRowLabel="Totalt" dataDxfId="27" totalsRowDxfId="17"/>
    <tableColumn id="2" xr3:uid="{BC1BC6BC-1C3D-46BE-8A36-54E9CE186365}" name="Regnskap" totalsRowFunction="custom" dataDxfId="26" totalsRowDxfId="16" dataCellStyle="Valuta">
      <calculatedColumnFormula>_xlfn.XLOOKUP(Tabell16[[#This Row],[Utgifter]],Utgifter_regnskap[Utgifter],Utgifter_regnskap[Beløp],0,0)</calculatedColumnFormula>
      <totalsRowFormula>SUBTOTAL(9,Tabell16[Regnskap])</totalsRowFormula>
    </tableColumn>
    <tableColumn id="3" xr3:uid="{C4C9BA29-F60C-4123-9F41-5D40AF513C30}" name="Budsjett" totalsRowFunction="custom" dataDxfId="25" totalsRowDxfId="15" dataCellStyle="Valuta">
      <calculatedColumnFormula>_xlfn.XLOOKUP(Tabell16[[#This Row],[Utgifter]],Utgifter_Budsjett[Utgifter],Utgifter_Budsjett[Beløp],0,0)</calculatedColumnFormula>
      <totalsRowFormula>SUBTOTAL(9,Tabell16[Budsjett])</totalsRowFormula>
    </tableColumn>
    <tableColumn id="4" xr3:uid="{B8F7D62F-E9F6-439A-9BC7-8B4C344BE1EB}" name="Differanse fra regnskap" totalsRowFunction="custom" dataDxfId="24" totalsRowDxfId="14" dataCellStyle="Valuta">
      <calculatedColumnFormula>Tabell16[[#This Row],[Regnskap]]-Tabell16[[#This Row],[Budsjett]]</calculatedColumnFormula>
      <totalsRowFormula>SUBTOTAL(9,Tabell16[Differanse fra regnskap])</totalsRowFormula>
    </tableColumn>
  </tableColumns>
  <tableStyleInfo name="Tabellstil 1" showFirstColumn="0" showLastColumn="0" showRowStripes="1" showColumnStripes="0"/>
</table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5" Type="http://schemas.openxmlformats.org/officeDocument/2006/relationships/comments" Target="../comments2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7D39E-C724-4E51-A62C-564704C6393E}">
  <dimension ref="B2:F40"/>
  <sheetViews>
    <sheetView workbookViewId="0">
      <selection activeCell="C6" sqref="C6"/>
    </sheetView>
  </sheetViews>
  <sheetFormatPr baseColWidth="10" defaultColWidth="9.140625" defaultRowHeight="15" x14ac:dyDescent="0.25"/>
  <cols>
    <col min="1" max="1" width="9.140625" style="6"/>
    <col min="2" max="2" width="25.7109375" style="6" customWidth="1"/>
    <col min="3" max="3" width="22.42578125" style="6" customWidth="1"/>
    <col min="4" max="4" width="9.140625" style="6"/>
    <col min="5" max="5" width="19.28515625" style="6" customWidth="1"/>
    <col min="6" max="6" width="29.5703125" style="6" customWidth="1"/>
    <col min="7" max="16384" width="9.140625" style="6"/>
  </cols>
  <sheetData>
    <row r="2" spans="2:6" ht="21" x14ac:dyDescent="0.35">
      <c r="B2" s="23" t="s">
        <v>18</v>
      </c>
    </row>
    <row r="3" spans="2:6" s="32" customFormat="1" ht="21" x14ac:dyDescent="0.35">
      <c r="B3" s="31"/>
    </row>
    <row r="4" spans="2:6" x14ac:dyDescent="0.25">
      <c r="B4" s="25" t="s">
        <v>12</v>
      </c>
      <c r="C4" s="26"/>
    </row>
    <row r="5" spans="2:6" x14ac:dyDescent="0.25">
      <c r="B5" s="27" t="s">
        <v>13</v>
      </c>
      <c r="C5" s="26"/>
    </row>
    <row r="6" spans="2:6" x14ac:dyDescent="0.25">
      <c r="B6" s="28" t="s">
        <v>15</v>
      </c>
      <c r="C6" s="26" t="s">
        <v>27</v>
      </c>
    </row>
    <row r="7" spans="2:6" ht="15.75" thickBot="1" x14ac:dyDescent="0.3"/>
    <row r="8" spans="2:6" ht="15.75" thickBot="1" x14ac:dyDescent="0.3">
      <c r="B8" s="35" t="s">
        <v>8</v>
      </c>
      <c r="C8" s="36">
        <f>Inntekter_Budsjett[[#Totals],[Beløp]]-Utgifter_Budsjett[[#Totals],[Beløp]]</f>
        <v>745</v>
      </c>
    </row>
    <row r="11" spans="2:6" x14ac:dyDescent="0.25">
      <c r="B11" s="6" t="s">
        <v>0</v>
      </c>
      <c r="C11" s="6" t="s">
        <v>14</v>
      </c>
      <c r="E11" s="6" t="s">
        <v>4</v>
      </c>
      <c r="F11" s="6" t="s">
        <v>14</v>
      </c>
    </row>
    <row r="12" spans="2:6" x14ac:dyDescent="0.25">
      <c r="B12" s="6" t="s">
        <v>1</v>
      </c>
      <c r="C12" s="16">
        <v>4545</v>
      </c>
      <c r="E12" s="6" t="s">
        <v>5</v>
      </c>
      <c r="F12" s="29">
        <v>15000</v>
      </c>
    </row>
    <row r="13" spans="2:6" x14ac:dyDescent="0.25">
      <c r="B13" s="6" t="s">
        <v>2</v>
      </c>
      <c r="C13" s="16">
        <v>10000</v>
      </c>
      <c r="E13" s="6" t="s">
        <v>6</v>
      </c>
      <c r="F13" s="29">
        <v>300</v>
      </c>
    </row>
    <row r="14" spans="2:6" x14ac:dyDescent="0.25">
      <c r="B14" s="6" t="s">
        <v>3</v>
      </c>
      <c r="C14" s="16">
        <v>500</v>
      </c>
      <c r="E14" s="6" t="s">
        <v>7</v>
      </c>
      <c r="F14" s="29">
        <v>500</v>
      </c>
    </row>
    <row r="15" spans="2:6" x14ac:dyDescent="0.25">
      <c r="B15" s="6" t="s">
        <v>32</v>
      </c>
      <c r="C15" s="16">
        <v>1500</v>
      </c>
      <c r="F15" s="29">
        <v>0</v>
      </c>
    </row>
    <row r="16" spans="2:6" x14ac:dyDescent="0.25">
      <c r="C16" s="16">
        <v>0</v>
      </c>
      <c r="F16" s="29">
        <v>0</v>
      </c>
    </row>
    <row r="17" spans="2:6" x14ac:dyDescent="0.25">
      <c r="C17" s="16">
        <v>0</v>
      </c>
      <c r="F17" s="29">
        <v>0</v>
      </c>
    </row>
    <row r="18" spans="2:6" x14ac:dyDescent="0.25">
      <c r="C18" s="16">
        <v>0</v>
      </c>
      <c r="F18" s="29">
        <v>0</v>
      </c>
    </row>
    <row r="19" spans="2:6" x14ac:dyDescent="0.25">
      <c r="C19" s="16">
        <v>0</v>
      </c>
      <c r="F19" s="29">
        <v>0</v>
      </c>
    </row>
    <row r="20" spans="2:6" x14ac:dyDescent="0.25">
      <c r="C20" s="16">
        <v>0</v>
      </c>
      <c r="F20" s="29">
        <v>0</v>
      </c>
    </row>
    <row r="21" spans="2:6" x14ac:dyDescent="0.25">
      <c r="C21" s="16">
        <v>0</v>
      </c>
      <c r="F21" s="29">
        <v>0</v>
      </c>
    </row>
    <row r="22" spans="2:6" x14ac:dyDescent="0.25">
      <c r="C22" s="16">
        <v>0</v>
      </c>
      <c r="F22" s="29">
        <v>0</v>
      </c>
    </row>
    <row r="23" spans="2:6" x14ac:dyDescent="0.25">
      <c r="C23" s="16">
        <v>0</v>
      </c>
      <c r="F23" s="29">
        <v>0</v>
      </c>
    </row>
    <row r="24" spans="2:6" x14ac:dyDescent="0.25">
      <c r="C24" s="16">
        <v>0</v>
      </c>
      <c r="F24" s="29">
        <v>0</v>
      </c>
    </row>
    <row r="25" spans="2:6" x14ac:dyDescent="0.25">
      <c r="B25" s="6" t="s">
        <v>24</v>
      </c>
      <c r="C25" s="34">
        <f>SUBTOTAL(109,Inntekter_Budsjett[Beløp])</f>
        <v>16545</v>
      </c>
      <c r="E25" s="6" t="s">
        <v>16</v>
      </c>
      <c r="F25" s="34">
        <f>SUBTOTAL(109,Utgifter_Budsjett[Beløp])</f>
        <v>15800</v>
      </c>
    </row>
    <row r="35" s="6" customFormat="1" ht="15.75" customHeight="1" x14ac:dyDescent="0.25"/>
    <row r="36" s="6" customFormat="1" ht="15.75" customHeight="1" x14ac:dyDescent="0.25"/>
    <row r="37" s="6" customFormat="1" ht="15.75" customHeight="1" x14ac:dyDescent="0.25"/>
    <row r="38" s="6" customFormat="1" ht="15.75" customHeight="1" x14ac:dyDescent="0.25"/>
    <row r="39" s="6" customFormat="1" ht="15.75" customHeight="1" x14ac:dyDescent="0.25"/>
    <row r="40" s="6" customFormat="1" ht="13.5" customHeight="1" x14ac:dyDescent="0.25"/>
  </sheetData>
  <sheetProtection sheet="1" formatCells="0" formatColumns="0" formatRows="0" insertColumns="0" insertRows="0" insertHyperlinks="0" sort="0" autoFilter="0" pivotTables="0"/>
  <conditionalFormatting sqref="C8">
    <cfRule type="cellIs" dxfId="59" priority="1" operator="lessThan">
      <formula>0</formula>
    </cfRule>
    <cfRule type="cellIs" dxfId="58" priority="2" operator="greaterThan">
      <formula>0</formula>
    </cfRule>
  </conditionalFormatting>
  <dataValidations count="1">
    <dataValidation type="decimal" allowBlank="1" showInputMessage="1" showErrorMessage="1" sqref="C12:C24 F12:F24" xr:uid="{BC5B12F8-60A8-4195-93C9-2C69179D5BDA}">
      <formula1>-10000000</formula1>
      <formula2>10000000</formula2>
    </dataValidation>
  </dataValidations>
  <pageMargins left="0.7" right="0.7" top="0.75" bottom="0.75" header="0.3" footer="0.3"/>
  <drawing r:id="rId1"/>
  <legacy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29CF3-DCE1-46F6-8BF2-85B1F03375E6}">
  <dimension ref="B2:K40"/>
  <sheetViews>
    <sheetView topLeftCell="A3" workbookViewId="0">
      <selection activeCell="K29" sqref="K29"/>
    </sheetView>
  </sheetViews>
  <sheetFormatPr baseColWidth="10" defaultColWidth="9.140625" defaultRowHeight="15" x14ac:dyDescent="0.25"/>
  <cols>
    <col min="1" max="1" width="9.140625" style="6"/>
    <col min="2" max="2" width="25.7109375" style="6" customWidth="1"/>
    <col min="3" max="3" width="19.5703125" style="6" customWidth="1"/>
    <col min="4" max="4" width="9.140625" style="6"/>
    <col min="5" max="5" width="19.28515625" style="6" customWidth="1"/>
    <col min="6" max="6" width="29.5703125" style="6" customWidth="1"/>
    <col min="7" max="16384" width="9.140625" style="6"/>
  </cols>
  <sheetData>
    <row r="2" spans="2:11" ht="21" x14ac:dyDescent="0.35">
      <c r="B2" s="23" t="s">
        <v>17</v>
      </c>
    </row>
    <row r="3" spans="2:11" ht="21" x14ac:dyDescent="0.35">
      <c r="B3" s="24"/>
    </row>
    <row r="4" spans="2:11" x14ac:dyDescent="0.25">
      <c r="B4" s="25" t="s">
        <v>12</v>
      </c>
      <c r="C4" s="42"/>
    </row>
    <row r="5" spans="2:11" x14ac:dyDescent="0.25">
      <c r="B5" s="27" t="s">
        <v>13</v>
      </c>
      <c r="C5" s="42"/>
    </row>
    <row r="6" spans="2:11" x14ac:dyDescent="0.25">
      <c r="B6" s="28" t="s">
        <v>15</v>
      </c>
      <c r="C6" s="42" t="s">
        <v>27</v>
      </c>
    </row>
    <row r="7" spans="2:11" ht="15.75" thickBot="1" x14ac:dyDescent="0.3"/>
    <row r="8" spans="2:11" ht="15.75" thickBot="1" x14ac:dyDescent="0.3">
      <c r="B8" s="35" t="s">
        <v>31</v>
      </c>
      <c r="C8" s="36">
        <f>Inntekter_Regnskap[[#Totals],[Beløp]]-Utgifter_regnskap[[#Totals],[Beløp]]</f>
        <v>-10912</v>
      </c>
    </row>
    <row r="11" spans="2:11" x14ac:dyDescent="0.25">
      <c r="B11" s="6" t="s">
        <v>0</v>
      </c>
      <c r="C11" s="6" t="s">
        <v>14</v>
      </c>
      <c r="E11" s="6" t="s">
        <v>4</v>
      </c>
      <c r="F11" s="6" t="s">
        <v>14</v>
      </c>
    </row>
    <row r="12" spans="2:11" x14ac:dyDescent="0.25">
      <c r="B12" s="6" t="s">
        <v>1</v>
      </c>
      <c r="C12" s="16">
        <v>200</v>
      </c>
      <c r="E12" s="6" t="s">
        <v>5</v>
      </c>
      <c r="F12" s="29">
        <v>10000</v>
      </c>
    </row>
    <row r="13" spans="2:11" x14ac:dyDescent="0.25">
      <c r="B13" s="6" t="s">
        <v>2</v>
      </c>
      <c r="C13" s="16">
        <v>100</v>
      </c>
      <c r="E13" s="6" t="s">
        <v>6</v>
      </c>
      <c r="F13" s="29">
        <v>0</v>
      </c>
    </row>
    <row r="14" spans="2:11" x14ac:dyDescent="0.25">
      <c r="B14" s="6" t="s">
        <v>3</v>
      </c>
      <c r="C14" s="16">
        <v>0</v>
      </c>
      <c r="E14" s="6" t="s">
        <v>7</v>
      </c>
      <c r="F14" s="29">
        <v>1212</v>
      </c>
    </row>
    <row r="15" spans="2:11" x14ac:dyDescent="0.25">
      <c r="C15" s="16">
        <v>0</v>
      </c>
      <c r="F15" s="29">
        <v>0</v>
      </c>
    </row>
    <row r="16" spans="2:11" x14ac:dyDescent="0.25">
      <c r="C16" s="16">
        <v>0</v>
      </c>
      <c r="F16" s="29">
        <v>0</v>
      </c>
      <c r="K16" s="6" t="s">
        <v>25</v>
      </c>
    </row>
    <row r="17" spans="2:6" x14ac:dyDescent="0.25">
      <c r="C17" s="16">
        <v>0</v>
      </c>
      <c r="F17" s="29">
        <v>0</v>
      </c>
    </row>
    <row r="18" spans="2:6" x14ac:dyDescent="0.25">
      <c r="C18" s="16">
        <v>0</v>
      </c>
      <c r="F18" s="29">
        <v>0</v>
      </c>
    </row>
    <row r="19" spans="2:6" x14ac:dyDescent="0.25">
      <c r="C19" s="16">
        <v>0</v>
      </c>
      <c r="F19" s="29">
        <v>0</v>
      </c>
    </row>
    <row r="20" spans="2:6" x14ac:dyDescent="0.25">
      <c r="C20" s="16">
        <v>0</v>
      </c>
      <c r="F20" s="29">
        <v>0</v>
      </c>
    </row>
    <row r="21" spans="2:6" x14ac:dyDescent="0.25">
      <c r="C21" s="16">
        <v>0</v>
      </c>
      <c r="F21" s="29">
        <v>0</v>
      </c>
    </row>
    <row r="22" spans="2:6" x14ac:dyDescent="0.25">
      <c r="C22" s="16">
        <v>0</v>
      </c>
      <c r="F22" s="29">
        <v>0</v>
      </c>
    </row>
    <row r="23" spans="2:6" x14ac:dyDescent="0.25">
      <c r="C23" s="16">
        <v>0</v>
      </c>
      <c r="F23" s="29">
        <v>0</v>
      </c>
    </row>
    <row r="24" spans="2:6" x14ac:dyDescent="0.25">
      <c r="C24" s="16">
        <v>0</v>
      </c>
      <c r="F24" s="29">
        <v>0</v>
      </c>
    </row>
    <row r="25" spans="2:6" x14ac:dyDescent="0.25">
      <c r="B25" s="6" t="s">
        <v>24</v>
      </c>
      <c r="C25" s="30">
        <f>SUBTOTAL(109,Inntekter_Regnskap[Beløp])</f>
        <v>300</v>
      </c>
      <c r="E25" s="6" t="s">
        <v>16</v>
      </c>
      <c r="F25" s="30">
        <f>SUBTOTAL(109,Utgifter_regnskap[Beløp])</f>
        <v>11212</v>
      </c>
    </row>
    <row r="35" s="6" customFormat="1" ht="15.75" customHeight="1" x14ac:dyDescent="0.25"/>
    <row r="36" s="6" customFormat="1" ht="15.75" customHeight="1" x14ac:dyDescent="0.25"/>
    <row r="37" s="6" customFormat="1" ht="15.75" customHeight="1" x14ac:dyDescent="0.25"/>
    <row r="38" s="6" customFormat="1" ht="15.75" customHeight="1" x14ac:dyDescent="0.25"/>
    <row r="39" s="6" customFormat="1" ht="15.75" customHeight="1" x14ac:dyDescent="0.25"/>
    <row r="40" s="6" customFormat="1" ht="13.5" customHeight="1" x14ac:dyDescent="0.25"/>
  </sheetData>
  <sheetProtection sheet="1" formatCells="0" formatColumns="0" formatRows="0" insertColumns="0" insertRows="0" insertHyperlinks="0" sort="0" autoFilter="0" pivotTables="0"/>
  <conditionalFormatting sqref="C8">
    <cfRule type="cellIs" dxfId="57" priority="1" operator="lessThan">
      <formula>0</formula>
    </cfRule>
    <cfRule type="cellIs" dxfId="56" priority="2" operator="greaterThan">
      <formula>0</formula>
    </cfRule>
  </conditionalFormatting>
  <dataValidations count="2">
    <dataValidation type="decimal" allowBlank="1" showInputMessage="1" showErrorMessage="1" sqref="C12:C24" xr:uid="{CEC62A46-30A2-43A1-A048-4F779B196F26}">
      <formula1>-100000000</formula1>
      <formula2>10000000</formula2>
    </dataValidation>
    <dataValidation type="decimal" allowBlank="1" showInputMessage="1" showErrorMessage="1" sqref="F12:F24" xr:uid="{88DC5F9A-929B-4703-AD90-77F26B059DBC}">
      <formula1>-1000000</formula1>
      <formula2>10000000</formula2>
    </dataValidation>
  </dataValidations>
  <pageMargins left="0.7" right="0.7" top="0.75" bottom="0.75" header="0.3" footer="0.3"/>
  <drawing r:id="rId1"/>
  <legacy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7BCF8-FF91-4010-8B6B-D561E59DE60C}">
  <dimension ref="A1:N60"/>
  <sheetViews>
    <sheetView tabSelected="1" workbookViewId="0">
      <selection activeCell="F5" sqref="F5"/>
    </sheetView>
  </sheetViews>
  <sheetFormatPr baseColWidth="10" defaultColWidth="9.140625" defaultRowHeight="15" x14ac:dyDescent="0.25"/>
  <cols>
    <col min="1" max="1" width="18.28515625" style="6" bestFit="1" customWidth="1"/>
    <col min="2" max="2" width="20.42578125" style="6" customWidth="1"/>
    <col min="3" max="3" width="16.140625" style="6" bestFit="1" customWidth="1"/>
    <col min="4" max="4" width="16.5703125" style="6" customWidth="1"/>
    <col min="5" max="5" width="15.140625" style="21" customWidth="1"/>
    <col min="6" max="6" width="9.140625" style="6"/>
    <col min="7" max="7" width="16.5703125" style="6" customWidth="1"/>
    <col min="8" max="8" width="18.28515625" style="6" customWidth="1"/>
    <col min="9" max="9" width="15" style="6" customWidth="1"/>
    <col min="10" max="10" width="16" style="6" customWidth="1"/>
    <col min="11" max="16384" width="9.140625" style="6"/>
  </cols>
  <sheetData>
    <row r="1" spans="1:10" x14ac:dyDescent="0.25">
      <c r="A1" s="5" t="s">
        <v>9</v>
      </c>
      <c r="B1" s="5">
        <f>Regnskap!C4</f>
        <v>0</v>
      </c>
      <c r="D1" s="5"/>
      <c r="E1" s="7"/>
      <c r="F1" s="5"/>
      <c r="G1" s="5"/>
      <c r="H1" s="5"/>
      <c r="I1" s="5"/>
    </row>
    <row r="2" spans="1:10" x14ac:dyDescent="0.25">
      <c r="B2" s="6" t="str">
        <f>"Regnskap " &amp; Regnskap!C6</f>
        <v>Regnskap Vår 2026</v>
      </c>
      <c r="C2" s="5"/>
      <c r="D2" s="5"/>
      <c r="E2" s="7"/>
      <c r="F2" s="5"/>
      <c r="G2" s="8"/>
      <c r="H2" s="5"/>
      <c r="I2" s="5"/>
    </row>
    <row r="3" spans="1:10" x14ac:dyDescent="0.25">
      <c r="B3" s="5" t="str">
        <f>"Budsjett " &amp; Budsjett!C6</f>
        <v>Budsjett Vår 2026</v>
      </c>
      <c r="C3" s="5"/>
      <c r="D3" s="5"/>
      <c r="E3" s="7"/>
      <c r="F3" s="5"/>
      <c r="G3" s="8"/>
      <c r="H3" s="5"/>
      <c r="I3" s="5"/>
    </row>
    <row r="4" spans="1:10" x14ac:dyDescent="0.25">
      <c r="C4" s="5"/>
      <c r="D4" s="5"/>
      <c r="E4" s="7"/>
      <c r="F4" s="5"/>
      <c r="G4" s="8"/>
      <c r="H4" s="5"/>
      <c r="I4" s="5"/>
    </row>
    <row r="5" spans="1:10" ht="18.75" x14ac:dyDescent="0.3">
      <c r="B5" s="9" t="s">
        <v>10</v>
      </c>
      <c r="C5" s="9"/>
      <c r="D5" s="9"/>
      <c r="E5" s="7"/>
      <c r="F5" s="5"/>
      <c r="G5" s="5"/>
      <c r="I5" s="5"/>
    </row>
    <row r="6" spans="1:10" x14ac:dyDescent="0.25">
      <c r="B6" s="5"/>
      <c r="C6" s="5"/>
      <c r="D6" s="5"/>
      <c r="E6" s="7"/>
      <c r="F6" s="5"/>
      <c r="G6" s="5"/>
      <c r="J6" s="10"/>
    </row>
    <row r="7" spans="1:10" s="11" customFormat="1" ht="30" x14ac:dyDescent="0.25">
      <c r="B7" s="11" t="s">
        <v>0</v>
      </c>
      <c r="C7" s="12" t="s">
        <v>29</v>
      </c>
      <c r="D7" s="13" t="s">
        <v>28</v>
      </c>
      <c r="E7" s="14" t="s">
        <v>19</v>
      </c>
      <c r="G7" s="11" t="s">
        <v>4</v>
      </c>
      <c r="H7" s="15" t="s">
        <v>17</v>
      </c>
      <c r="I7" s="13" t="s">
        <v>18</v>
      </c>
      <c r="J7" s="14" t="s">
        <v>26</v>
      </c>
    </row>
    <row r="8" spans="1:10" x14ac:dyDescent="0.25">
      <c r="B8" s="6" t="s">
        <v>1</v>
      </c>
      <c r="C8" s="37">
        <f>_xlfn.XLOOKUP(Tabell15[[#This Row],[Inntekter]],Inntekter_Regnskap[Inntekter],Inntekter_Regnskap[Beløp],0,0)</f>
        <v>200</v>
      </c>
      <c r="D8" s="38">
        <f>_xlfn.XLOOKUP(Tabell15[[#This Row],[Inntekter]],Inntekter_Budsjett[Inntekter],Inntekter_Budsjett[Beløp],0,0)</f>
        <v>4545</v>
      </c>
      <c r="E8" s="33">
        <f>Tabell15[[#This Row],[Regnskap ]]-Tabell15[[#This Row],[Budsjett ]]</f>
        <v>-4345</v>
      </c>
      <c r="G8" s="6" t="s">
        <v>7</v>
      </c>
      <c r="H8" s="2">
        <f>_xlfn.XLOOKUP(Tabell16[[#This Row],[Utgifter]],Utgifter_regnskap[Utgifter],Utgifter_regnskap[Beløp],0,0)</f>
        <v>1212</v>
      </c>
      <c r="I8" s="3">
        <f>_xlfn.XLOOKUP(Tabell16[[#This Row],[Utgifter]],Utgifter_Budsjett[Utgifter],Utgifter_Budsjett[Beløp],0,0)</f>
        <v>500</v>
      </c>
      <c r="J8" s="4">
        <f>Tabell16[[#This Row],[Regnskap]]-Tabell16[[#This Row],[Budsjett]]</f>
        <v>712</v>
      </c>
    </row>
    <row r="9" spans="1:10" x14ac:dyDescent="0.25">
      <c r="B9" s="6" t="s">
        <v>2</v>
      </c>
      <c r="C9" s="37">
        <f>_xlfn.XLOOKUP(Tabell15[[#This Row],[Inntekter]],Inntekter_Regnskap[Inntekter],Inntekter_Regnskap[Beløp],0,0)</f>
        <v>100</v>
      </c>
      <c r="D9" s="38">
        <f>_xlfn.XLOOKUP(Tabell15[[#This Row],[Inntekter]],Inntekter_Budsjett[Inntekter],Inntekter_Budsjett[Beløp],0,0)</f>
        <v>10000</v>
      </c>
      <c r="E9" s="33">
        <f>Tabell15[[#This Row],[Regnskap ]]-Tabell15[[#This Row],[Budsjett ]]</f>
        <v>-9900</v>
      </c>
      <c r="G9" s="6" t="s">
        <v>6</v>
      </c>
      <c r="H9" s="2">
        <f>_xlfn.XLOOKUP(Tabell16[[#This Row],[Utgifter]],Utgifter_regnskap[Utgifter],Utgifter_regnskap[Beløp],0,0)</f>
        <v>0</v>
      </c>
      <c r="I9" s="3">
        <f>_xlfn.XLOOKUP(Tabell16[[#This Row],[Utgifter]],Utgifter_Budsjett[Utgifter],Utgifter_Budsjett[Beløp],0,0)</f>
        <v>300</v>
      </c>
      <c r="J9" s="4">
        <f>Tabell16[[#This Row],[Regnskap]]-Tabell16[[#This Row],[Budsjett]]</f>
        <v>-300</v>
      </c>
    </row>
    <row r="10" spans="1:10" x14ac:dyDescent="0.25">
      <c r="B10" s="6" t="s">
        <v>3</v>
      </c>
      <c r="C10" s="37">
        <f>_xlfn.XLOOKUP(Tabell15[[#This Row],[Inntekter]],Inntekter_Regnskap[Inntekter],Inntekter_Regnskap[Beløp],0,0)</f>
        <v>0</v>
      </c>
      <c r="D10" s="38">
        <f>_xlfn.XLOOKUP(Tabell15[[#This Row],[Inntekter]],Inntekter_Budsjett[Inntekter],Inntekter_Budsjett[Beløp],0,0)</f>
        <v>500</v>
      </c>
      <c r="E10" s="33">
        <f>Tabell15[[#This Row],[Regnskap ]]-Tabell15[[#This Row],[Budsjett ]]</f>
        <v>-500</v>
      </c>
      <c r="G10" s="6" t="s">
        <v>5</v>
      </c>
      <c r="H10" s="2">
        <f>_xlfn.XLOOKUP(Tabell16[[#This Row],[Utgifter]],Utgifter_regnskap[Utgifter],Utgifter_regnskap[Beløp],0,0)</f>
        <v>10000</v>
      </c>
      <c r="I10" s="3">
        <f>_xlfn.XLOOKUP(Tabell16[[#This Row],[Utgifter]],Utgifter_Budsjett[Utgifter],Utgifter_Budsjett[Beløp],0,0)</f>
        <v>15000</v>
      </c>
      <c r="J10" s="4">
        <f>Tabell16[[#This Row],[Regnskap]]-Tabell16[[#This Row],[Budsjett]]</f>
        <v>-5000</v>
      </c>
    </row>
    <row r="11" spans="1:10" x14ac:dyDescent="0.25">
      <c r="B11" s="6" t="s">
        <v>30</v>
      </c>
      <c r="C11" s="37">
        <f>_xlfn.XLOOKUP(Tabell15[[#This Row],[Inntekter]],Inntekter_Regnskap[Inntekter],Inntekter_Regnskap[Beløp],0,0)</f>
        <v>0</v>
      </c>
      <c r="D11" s="38">
        <f>_xlfn.XLOOKUP(Tabell15[[#This Row],[Inntekter]],Inntekter_Budsjett[Inntekter],Inntekter_Budsjett[Beløp],0,0)</f>
        <v>0</v>
      </c>
      <c r="E11" s="33">
        <f>Tabell15[[#This Row],[Regnskap ]]-Tabell15[[#This Row],[Budsjett ]]</f>
        <v>0</v>
      </c>
      <c r="G11" s="6">
        <v>0</v>
      </c>
      <c r="H11" s="2">
        <f>_xlfn.XLOOKUP(Tabell16[[#This Row],[Utgifter]],Utgifter_regnskap[Utgifter],Utgifter_regnskap[Beløp],0,0)</f>
        <v>0</v>
      </c>
      <c r="I11" s="3">
        <f>_xlfn.XLOOKUP(Tabell16[[#This Row],[Utgifter]],Utgifter_Budsjett[Utgifter],Utgifter_Budsjett[Beløp],0,0)</f>
        <v>0</v>
      </c>
      <c r="J11" s="4">
        <f>Tabell16[[#This Row],[Regnskap]]-Tabell16[[#This Row],[Budsjett]]</f>
        <v>0</v>
      </c>
    </row>
    <row r="12" spans="1:10" x14ac:dyDescent="0.25">
      <c r="C12" s="37">
        <f>_xlfn.XLOOKUP(Tabell15[[#This Row],[Inntekter]],Inntekter_Regnskap[Inntekter],Inntekter_Regnskap[Beløp],0,0)</f>
        <v>0</v>
      </c>
      <c r="D12" s="38">
        <f>_xlfn.XLOOKUP(Tabell15[[#This Row],[Inntekter]],Inntekter_Budsjett[Inntekter],Inntekter_Budsjett[Beløp],0,0)</f>
        <v>0</v>
      </c>
      <c r="E12" s="33">
        <f>Tabell15[[#This Row],[Regnskap ]]-Tabell15[[#This Row],[Budsjett ]]</f>
        <v>0</v>
      </c>
      <c r="H12" s="2">
        <f>_xlfn.XLOOKUP(Tabell16[[#This Row],[Utgifter]],Utgifter_regnskap[Utgifter],Utgifter_regnskap[Beløp],0,0)</f>
        <v>0</v>
      </c>
      <c r="I12" s="3">
        <f>_xlfn.XLOOKUP(Tabell16[[#This Row],[Utgifter]],Utgifter_Budsjett[Utgifter],Utgifter_Budsjett[Beløp],0,0)</f>
        <v>0</v>
      </c>
      <c r="J12" s="4">
        <f>Tabell16[[#This Row],[Regnskap]]-Tabell16[[#This Row],[Budsjett]]</f>
        <v>0</v>
      </c>
    </row>
    <row r="13" spans="1:10" x14ac:dyDescent="0.25">
      <c r="C13" s="37">
        <f>_xlfn.XLOOKUP(Tabell15[[#This Row],[Inntekter]],Inntekter_Regnskap[Inntekter],Inntekter_Regnskap[Beløp],0,0)</f>
        <v>0</v>
      </c>
      <c r="D13" s="38">
        <f>_xlfn.XLOOKUP(Tabell15[[#This Row],[Inntekter]],Inntekter_Budsjett[Inntekter],Inntekter_Budsjett[Beløp],0,0)</f>
        <v>0</v>
      </c>
      <c r="E13" s="33">
        <f>Tabell15[[#This Row],[Regnskap ]]-Tabell15[[#This Row],[Budsjett ]]</f>
        <v>0</v>
      </c>
      <c r="H13" s="2">
        <f>_xlfn.XLOOKUP(Tabell16[[#This Row],[Utgifter]],Utgifter_regnskap[Utgifter],Utgifter_regnskap[Beløp],0,0)</f>
        <v>0</v>
      </c>
      <c r="I13" s="3">
        <f>_xlfn.XLOOKUP(Tabell16[[#This Row],[Utgifter]],Utgifter_Budsjett[Utgifter],Utgifter_Budsjett[Beløp],0,0)</f>
        <v>0</v>
      </c>
      <c r="J13" s="4">
        <f>Tabell16[[#This Row],[Regnskap]]-Tabell16[[#This Row],[Budsjett]]</f>
        <v>0</v>
      </c>
    </row>
    <row r="14" spans="1:10" x14ac:dyDescent="0.25">
      <c r="C14" s="37">
        <f>_xlfn.XLOOKUP(Tabell15[[#This Row],[Inntekter]],Inntekter_Regnskap[Inntekter],Inntekter_Regnskap[Beløp],0,0)</f>
        <v>0</v>
      </c>
      <c r="D14" s="38">
        <f>_xlfn.XLOOKUP(Tabell15[[#This Row],[Inntekter]],Inntekter_Budsjett[Inntekter],Inntekter_Budsjett[Beløp],0,0)</f>
        <v>0</v>
      </c>
      <c r="E14" s="33">
        <f>Tabell15[[#This Row],[Regnskap ]]-Tabell15[[#This Row],[Budsjett ]]</f>
        <v>0</v>
      </c>
      <c r="H14" s="2">
        <f>_xlfn.XLOOKUP(Tabell16[[#This Row],[Utgifter]],Utgifter_regnskap[Utgifter],Utgifter_regnskap[Beløp],0,0)</f>
        <v>0</v>
      </c>
      <c r="I14" s="3">
        <f>_xlfn.XLOOKUP(Tabell16[[#This Row],[Utgifter]],Utgifter_Budsjett[Utgifter],Utgifter_Budsjett[Beløp],0,0)</f>
        <v>0</v>
      </c>
      <c r="J14" s="4">
        <f>Tabell16[[#This Row],[Regnskap]]-Tabell16[[#This Row],[Budsjett]]</f>
        <v>0</v>
      </c>
    </row>
    <row r="15" spans="1:10" x14ac:dyDescent="0.25">
      <c r="C15" s="37">
        <f>_xlfn.XLOOKUP(Tabell15[[#This Row],[Inntekter]],Inntekter_Regnskap[Inntekter],Inntekter_Regnskap[Beløp],0,0)</f>
        <v>0</v>
      </c>
      <c r="D15" s="38">
        <f>_xlfn.XLOOKUP(Tabell15[[#This Row],[Inntekter]],Inntekter_Budsjett[Inntekter],Inntekter_Budsjett[Beløp],0,0)</f>
        <v>0</v>
      </c>
      <c r="E15" s="33">
        <f>Tabell15[[#This Row],[Regnskap ]]-Tabell15[[#This Row],[Budsjett ]]</f>
        <v>0</v>
      </c>
      <c r="H15" s="2">
        <f>_xlfn.XLOOKUP(Tabell16[[#This Row],[Utgifter]],Utgifter_regnskap[Utgifter],Utgifter_regnskap[Beløp],0,0)</f>
        <v>0</v>
      </c>
      <c r="I15" s="3">
        <f>_xlfn.XLOOKUP(Tabell16[[#This Row],[Utgifter]],Utgifter_Budsjett[Utgifter],Utgifter_Budsjett[Beløp],0,0)</f>
        <v>0</v>
      </c>
      <c r="J15" s="4">
        <f>Tabell16[[#This Row],[Regnskap]]-Tabell16[[#This Row],[Budsjett]]</f>
        <v>0</v>
      </c>
    </row>
    <row r="16" spans="1:10" x14ac:dyDescent="0.25">
      <c r="C16" s="37">
        <f>_xlfn.XLOOKUP(Tabell15[[#This Row],[Inntekter]],Inntekter_Regnskap[Inntekter],Inntekter_Regnskap[Beløp],0,0)</f>
        <v>0</v>
      </c>
      <c r="D16" s="38">
        <f>_xlfn.XLOOKUP(Tabell15[[#This Row],[Inntekter]],Inntekter_Budsjett[Inntekter],Inntekter_Budsjett[Beløp],0,0)</f>
        <v>0</v>
      </c>
      <c r="E16" s="33">
        <f>Tabell15[[#This Row],[Regnskap ]]-Tabell15[[#This Row],[Budsjett ]]</f>
        <v>0</v>
      </c>
      <c r="H16" s="2">
        <f>_xlfn.XLOOKUP(Tabell16[[#This Row],[Utgifter]],Utgifter_regnskap[Utgifter],Utgifter_regnskap[Beløp],0,0)</f>
        <v>0</v>
      </c>
      <c r="I16" s="3">
        <f>_xlfn.XLOOKUP(Tabell16[[#This Row],[Utgifter]],Utgifter_Budsjett[Utgifter],Utgifter_Budsjett[Beløp],0,0)</f>
        <v>0</v>
      </c>
      <c r="J16" s="4">
        <f>Tabell16[[#This Row],[Regnskap]]-Tabell16[[#This Row],[Budsjett]]</f>
        <v>0</v>
      </c>
    </row>
    <row r="17" spans="1:12" x14ac:dyDescent="0.25">
      <c r="C17" s="37">
        <f>_xlfn.XLOOKUP(Tabell15[[#This Row],[Inntekter]],Inntekter_Regnskap[Inntekter],Inntekter_Regnskap[Beløp],0,0)</f>
        <v>0</v>
      </c>
      <c r="D17" s="38">
        <f>_xlfn.XLOOKUP(Tabell15[[#This Row],[Inntekter]],Inntekter_Budsjett[Inntekter],Inntekter_Budsjett[Beløp],0,0)</f>
        <v>0</v>
      </c>
      <c r="E17" s="33">
        <f>Tabell15[[#This Row],[Regnskap ]]-Tabell15[[#This Row],[Budsjett ]]</f>
        <v>0</v>
      </c>
      <c r="H17" s="2">
        <f>_xlfn.XLOOKUP(Tabell16[[#This Row],[Utgifter]],Utgifter_regnskap[Utgifter],Utgifter_regnskap[Beløp],0,0)</f>
        <v>0</v>
      </c>
      <c r="I17" s="3">
        <f>_xlfn.XLOOKUP(Tabell16[[#This Row],[Utgifter]],Utgifter_Budsjett[Utgifter],Utgifter_Budsjett[Beløp],0,0)</f>
        <v>0</v>
      </c>
      <c r="J17" s="4">
        <f>Tabell16[[#This Row],[Regnskap]]-Tabell16[[#This Row],[Budsjett]]</f>
        <v>0</v>
      </c>
    </row>
    <row r="18" spans="1:12" x14ac:dyDescent="0.25">
      <c r="C18" s="37">
        <f>_xlfn.XLOOKUP(Tabell15[[#This Row],[Inntekter]],Inntekter_Regnskap[Inntekter],Inntekter_Regnskap[Beløp],0,0)</f>
        <v>0</v>
      </c>
      <c r="D18" s="38">
        <f>_xlfn.XLOOKUP(Tabell15[[#This Row],[Inntekter]],Inntekter_Budsjett[Inntekter],Inntekter_Budsjett[Beløp],0,0)</f>
        <v>0</v>
      </c>
      <c r="E18" s="33">
        <f>Tabell15[[#This Row],[Regnskap ]]-Tabell15[[#This Row],[Budsjett ]]</f>
        <v>0</v>
      </c>
      <c r="H18" s="2">
        <f>_xlfn.XLOOKUP(Tabell16[[#This Row],[Utgifter]],Utgifter_regnskap[Utgifter],Utgifter_regnskap[Beløp],0,0)</f>
        <v>0</v>
      </c>
      <c r="I18" s="3">
        <f>_xlfn.XLOOKUP(Tabell16[[#This Row],[Utgifter]],Utgifter_Budsjett[Utgifter],Utgifter_Budsjett[Beløp],0,0)</f>
        <v>0</v>
      </c>
      <c r="J18" s="4">
        <f>Tabell16[[#This Row],[Regnskap]]-Tabell16[[#This Row],[Budsjett]]</f>
        <v>0</v>
      </c>
    </row>
    <row r="19" spans="1:12" x14ac:dyDescent="0.25">
      <c r="C19" s="37">
        <f>_xlfn.XLOOKUP(Tabell15[[#This Row],[Inntekter]],Inntekter_Regnskap[Inntekter],Inntekter_Regnskap[Beløp],0,0)</f>
        <v>0</v>
      </c>
      <c r="D19" s="38">
        <f>_xlfn.XLOOKUP(Tabell15[[#This Row],[Inntekter]],Inntekter_Budsjett[Inntekter],Inntekter_Budsjett[Beløp],0,0)</f>
        <v>0</v>
      </c>
      <c r="E19" s="33">
        <f>Tabell15[[#This Row],[Regnskap ]]-Tabell15[[#This Row],[Budsjett ]]</f>
        <v>0</v>
      </c>
      <c r="H19" s="2">
        <f>_xlfn.XLOOKUP(Tabell16[[#This Row],[Utgifter]],Utgifter_regnskap[Utgifter],Utgifter_regnskap[Beløp],0,0)</f>
        <v>0</v>
      </c>
      <c r="I19" s="3">
        <f>_xlfn.XLOOKUP(Tabell16[[#This Row],[Utgifter]],Utgifter_Budsjett[Utgifter],Utgifter_Budsjett[Beløp],0,0)</f>
        <v>0</v>
      </c>
      <c r="J19" s="4">
        <f>Tabell16[[#This Row],[Regnskap]]-Tabell16[[#This Row],[Budsjett]]</f>
        <v>0</v>
      </c>
    </row>
    <row r="20" spans="1:12" x14ac:dyDescent="0.25">
      <c r="C20" s="37">
        <f>_xlfn.XLOOKUP(Tabell15[[#This Row],[Inntekter]],Inntekter_Regnskap[Inntekter],Inntekter_Regnskap[Beløp],0,0)</f>
        <v>0</v>
      </c>
      <c r="D20" s="38">
        <f>_xlfn.XLOOKUP(Tabell15[[#This Row],[Inntekter]],Inntekter_Budsjett[Inntekter],Inntekter_Budsjett[Beløp],0,0)</f>
        <v>0</v>
      </c>
      <c r="E20" s="33">
        <f>Tabell15[[#This Row],[Regnskap ]]-Tabell15[[#This Row],[Budsjett ]]</f>
        <v>0</v>
      </c>
      <c r="H20" s="2">
        <f>_xlfn.XLOOKUP(Tabell16[[#This Row],[Utgifter]],Utgifter_regnskap[Utgifter],Utgifter_regnskap[Beløp],0,0)</f>
        <v>0</v>
      </c>
      <c r="I20" s="3">
        <f>_xlfn.XLOOKUP(Tabell16[[#This Row],[Utgifter]],Utgifter_Budsjett[Utgifter],Utgifter_Budsjett[Beløp],0,0)</f>
        <v>0</v>
      </c>
      <c r="J20" s="4">
        <f>Tabell16[[#This Row],[Regnskap]]-Tabell16[[#This Row],[Budsjett]]</f>
        <v>0</v>
      </c>
    </row>
    <row r="21" spans="1:12" x14ac:dyDescent="0.25">
      <c r="B21" s="6" t="s">
        <v>16</v>
      </c>
      <c r="C21" s="2">
        <f>SUBTOTAL(9,Tabell15[[Regnskap ]])</f>
        <v>300</v>
      </c>
      <c r="D21" s="3">
        <f>SUBTOTAL(9,Tabell15[[Budsjett ]])</f>
        <v>15045</v>
      </c>
      <c r="E21" s="4">
        <f>SUBTOTAL(9,Tabell15[Differanse fra  regnskap])</f>
        <v>-14745</v>
      </c>
      <c r="G21" s="6" t="s">
        <v>16</v>
      </c>
      <c r="H21" s="39">
        <f>SUBTOTAL(9,Tabell16[Regnskap])</f>
        <v>11212</v>
      </c>
      <c r="I21" s="40">
        <f>SUBTOTAL(9,Tabell16[Budsjett])</f>
        <v>15800</v>
      </c>
      <c r="J21" s="41">
        <f>SUBTOTAL(9,Tabell16[Differanse fra regnskap])</f>
        <v>-4588</v>
      </c>
    </row>
    <row r="22" spans="1:12" x14ac:dyDescent="0.25">
      <c r="A22" s="17"/>
      <c r="B22" s="18" t="s">
        <v>11</v>
      </c>
      <c r="C22" s="18" t="s">
        <v>11</v>
      </c>
      <c r="D22" s="18"/>
      <c r="E22" s="19" t="s">
        <v>11</v>
      </c>
      <c r="F22" s="17"/>
      <c r="G22" s="18"/>
      <c r="H22" s="18"/>
      <c r="I22" s="18"/>
      <c r="J22" s="19"/>
      <c r="K22" s="17"/>
      <c r="L22" s="17"/>
    </row>
    <row r="23" spans="1:12" x14ac:dyDescent="0.25">
      <c r="A23" s="17"/>
      <c r="B23" s="18" t="s">
        <v>11</v>
      </c>
      <c r="C23" s="18" t="s">
        <v>11</v>
      </c>
      <c r="D23" s="18"/>
      <c r="E23" s="19" t="s">
        <v>11</v>
      </c>
      <c r="F23" s="17"/>
      <c r="G23" s="17"/>
      <c r="H23" s="17"/>
      <c r="I23" s="17"/>
      <c r="J23" s="17"/>
      <c r="K23" s="17"/>
      <c r="L23" s="17"/>
    </row>
    <row r="24" spans="1:12" x14ac:dyDescent="0.25">
      <c r="A24" s="17"/>
      <c r="B24" s="43"/>
      <c r="C24" s="44" t="s">
        <v>18</v>
      </c>
      <c r="D24" s="45" t="s">
        <v>17</v>
      </c>
      <c r="E24" s="20"/>
      <c r="F24" s="18"/>
      <c r="G24" s="18"/>
      <c r="H24" s="18"/>
      <c r="I24" s="18"/>
      <c r="J24" s="17"/>
      <c r="K24" s="17"/>
      <c r="L24" s="17"/>
    </row>
    <row r="25" spans="1:12" x14ac:dyDescent="0.25">
      <c r="A25" s="17"/>
      <c r="B25" s="46" t="s">
        <v>0</v>
      </c>
      <c r="C25" s="47">
        <f>Tabell15[[#Totals],[Budsjett ]]</f>
        <v>15045</v>
      </c>
      <c r="D25" s="48">
        <f>Tabell15[[#Totals],[Regnskap ]]</f>
        <v>300</v>
      </c>
      <c r="E25" s="20"/>
      <c r="F25" s="18"/>
      <c r="G25" s="18"/>
      <c r="H25" s="18"/>
      <c r="I25" s="18"/>
      <c r="J25" s="17"/>
      <c r="K25" s="17"/>
      <c r="L25" s="17"/>
    </row>
    <row r="26" spans="1:12" x14ac:dyDescent="0.25">
      <c r="B26" s="49" t="s">
        <v>4</v>
      </c>
      <c r="C26" s="50">
        <f>Tabell16[[#Totals],[Budsjett]]</f>
        <v>15800</v>
      </c>
      <c r="D26" s="51">
        <f>Tabell16[[#Totals],[Regnskap]]</f>
        <v>11212</v>
      </c>
      <c r="F26" s="5"/>
      <c r="G26" s="5"/>
      <c r="H26" s="5"/>
      <c r="I26" s="5"/>
    </row>
    <row r="27" spans="1:12" ht="15.75" thickBot="1" x14ac:dyDescent="0.3">
      <c r="B27" s="52" t="s">
        <v>8</v>
      </c>
      <c r="C27" s="53">
        <f>C25-C26</f>
        <v>-755</v>
      </c>
      <c r="D27" s="54">
        <f>D25-D26</f>
        <v>-10912</v>
      </c>
      <c r="F27" s="5"/>
      <c r="G27" s="5"/>
      <c r="H27" s="5"/>
      <c r="I27" s="5"/>
    </row>
    <row r="28" spans="1:12" ht="15.75" thickTop="1" x14ac:dyDescent="0.25">
      <c r="F28" s="5"/>
      <c r="G28" s="5"/>
      <c r="H28" s="5"/>
      <c r="I28" s="5"/>
    </row>
    <row r="29" spans="1:12" x14ac:dyDescent="0.25">
      <c r="F29" s="5"/>
      <c r="G29" s="5"/>
      <c r="H29" s="5"/>
      <c r="I29" s="5"/>
    </row>
    <row r="30" spans="1:12" x14ac:dyDescent="0.25">
      <c r="F30" s="5"/>
      <c r="G30" s="5"/>
      <c r="H30" s="5"/>
      <c r="I30" s="5"/>
    </row>
    <row r="31" spans="1:12" x14ac:dyDescent="0.25">
      <c r="F31" s="5"/>
      <c r="G31" s="5"/>
      <c r="H31" s="5"/>
      <c r="I31" s="5"/>
    </row>
    <row r="32" spans="1:12" x14ac:dyDescent="0.25">
      <c r="F32" s="5"/>
      <c r="G32" s="5"/>
      <c r="H32" s="5"/>
      <c r="I32" s="5"/>
    </row>
    <row r="33" spans="6:9" x14ac:dyDescent="0.25">
      <c r="F33" s="5"/>
      <c r="G33" s="5"/>
      <c r="H33" s="5"/>
      <c r="I33" s="5"/>
    </row>
    <row r="34" spans="6:9" x14ac:dyDescent="0.25">
      <c r="F34" s="5"/>
      <c r="G34" s="5"/>
      <c r="H34" s="5"/>
      <c r="I34" s="5"/>
    </row>
    <row r="35" spans="6:9" x14ac:dyDescent="0.25">
      <c r="F35" s="5"/>
      <c r="G35" s="5"/>
      <c r="H35" s="5"/>
      <c r="I35" s="5"/>
    </row>
    <row r="36" spans="6:9" x14ac:dyDescent="0.25">
      <c r="F36" s="5"/>
      <c r="G36" s="5"/>
      <c r="H36" s="5"/>
      <c r="I36" s="5"/>
    </row>
    <row r="37" spans="6:9" x14ac:dyDescent="0.25">
      <c r="F37" s="5"/>
      <c r="G37" s="5"/>
      <c r="H37" s="5"/>
      <c r="I37" s="5"/>
    </row>
    <row r="38" spans="6:9" x14ac:dyDescent="0.25">
      <c r="F38" s="5"/>
      <c r="G38" s="5"/>
      <c r="H38" s="5"/>
      <c r="I38" s="5"/>
    </row>
    <row r="39" spans="6:9" x14ac:dyDescent="0.25">
      <c r="F39" s="5"/>
      <c r="G39" s="5"/>
      <c r="H39" s="5"/>
      <c r="I39" s="5"/>
    </row>
    <row r="40" spans="6:9" x14ac:dyDescent="0.25">
      <c r="I40" s="5"/>
    </row>
    <row r="41" spans="6:9" x14ac:dyDescent="0.25">
      <c r="I41" s="5"/>
    </row>
    <row r="42" spans="6:9" x14ac:dyDescent="0.25">
      <c r="I42" s="5"/>
    </row>
    <row r="43" spans="6:9" x14ac:dyDescent="0.25">
      <c r="I43" s="5"/>
    </row>
    <row r="44" spans="6:9" x14ac:dyDescent="0.25">
      <c r="I44" s="5"/>
    </row>
    <row r="45" spans="6:9" x14ac:dyDescent="0.25">
      <c r="I45" s="5"/>
    </row>
    <row r="46" spans="6:9" x14ac:dyDescent="0.25">
      <c r="I46" s="5"/>
    </row>
    <row r="47" spans="6:9" x14ac:dyDescent="0.25">
      <c r="I47" s="5"/>
    </row>
    <row r="48" spans="6:9" x14ac:dyDescent="0.25">
      <c r="I48" s="5"/>
    </row>
    <row r="49" spans="9:14" x14ac:dyDescent="0.25">
      <c r="I49" s="5"/>
    </row>
    <row r="60" spans="9:14" x14ac:dyDescent="0.25">
      <c r="N60" s="22"/>
    </row>
  </sheetData>
  <sheetProtection sheet="1" formatColumns="0" formatRows="0" insertColumns="0" insertRows="0" insertHyperlinks="0" sort="0" autoFilter="0" pivotTables="0"/>
  <mergeCells count="1">
    <mergeCell ref="B5:D5"/>
  </mergeCells>
  <conditionalFormatting sqref="J8:J20">
    <cfRule type="cellIs" dxfId="13" priority="6" operator="greaterThan">
      <formula>0</formula>
    </cfRule>
    <cfRule type="cellIs" dxfId="12" priority="5" operator="lessThan">
      <formula>0</formula>
    </cfRule>
  </conditionalFormatting>
  <conditionalFormatting sqref="E8:E20">
    <cfRule type="cellIs" dxfId="11" priority="4" operator="greaterThan">
      <formula>0</formula>
    </cfRule>
    <cfRule type="cellIs" dxfId="10" priority="3" operator="lessThan">
      <formula>0</formula>
    </cfRule>
  </conditionalFormatting>
  <conditionalFormatting sqref="C27:D27">
    <cfRule type="cellIs" dxfId="8" priority="2" operator="greaterThan">
      <formula>0</formula>
    </cfRule>
    <cfRule type="cellIs" dxfId="9" priority="1" operator="lessThan">
      <formula>0</formula>
    </cfRule>
  </conditionalFormatting>
  <pageMargins left="0.7" right="0.7" top="0.75" bottom="0.75" header="0.3" footer="0.3"/>
  <drawing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B5B5F970-33F2-4E11-BA42-6320453D3E43}">
          <x14:formula1>
            <xm:f>skyggedata!$B:$B</xm:f>
          </x14:formula1>
          <xm:sqref>B8:B20</xm:sqref>
        </x14:dataValidation>
        <x14:dataValidation type="list" allowBlank="1" showInputMessage="1" showErrorMessage="1" xr:uid="{B307BF03-33E8-4945-A274-431003C180FB}">
          <x14:formula1>
            <xm:f>skyggedata!$E$22:$E$36</xm:f>
          </x14:formula1>
          <xm:sqref>G8:G20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2AEFC-EEA8-4405-87FA-43B554DE7582}">
  <dimension ref="A2:E34"/>
  <sheetViews>
    <sheetView workbookViewId="0">
      <selection activeCell="E4" sqref="E4"/>
    </sheetView>
  </sheetViews>
  <sheetFormatPr baseColWidth="10" defaultRowHeight="15" x14ac:dyDescent="0.25"/>
  <cols>
    <col min="1" max="1" width="5.140625" customWidth="1"/>
    <col min="2" max="3" width="19.140625" bestFit="1" customWidth="1"/>
    <col min="4" max="4" width="4.28515625" customWidth="1"/>
    <col min="5" max="5" width="15.7109375" bestFit="1" customWidth="1"/>
    <col min="6" max="6" width="16.85546875" bestFit="1" customWidth="1"/>
  </cols>
  <sheetData>
    <row r="2" spans="1:5" x14ac:dyDescent="0.25">
      <c r="A2" s="1" t="s">
        <v>20</v>
      </c>
      <c r="D2" s="1" t="s">
        <v>22</v>
      </c>
    </row>
    <row r="3" spans="1:5" x14ac:dyDescent="0.25">
      <c r="B3" t="str" cm="1">
        <f t="array" ref="B3:B15">Inntekter_Budsjett[Inntekter]</f>
        <v>Bilettsalg</v>
      </c>
      <c r="E3" t="str" cm="1">
        <f t="array" ref="E3:E15">Utgifter_Budsjett[Utgifter]</f>
        <v>Leie av lokaler</v>
      </c>
    </row>
    <row r="4" spans="1:5" x14ac:dyDescent="0.25">
      <c r="B4" t="str">
        <v>Ekstern støtte</v>
      </c>
      <c r="E4" t="str">
        <v>Programvare</v>
      </c>
    </row>
    <row r="5" spans="1:5" x14ac:dyDescent="0.25">
      <c r="B5" t="str">
        <v>Medlemskontingent</v>
      </c>
      <c r="E5" t="str">
        <v>Plakater</v>
      </c>
    </row>
    <row r="6" spans="1:5" x14ac:dyDescent="0.25">
      <c r="B6" t="str">
        <v>Vaffelsalg</v>
      </c>
      <c r="E6">
        <v>0</v>
      </c>
    </row>
    <row r="7" spans="1:5" x14ac:dyDescent="0.25">
      <c r="B7">
        <v>0</v>
      </c>
      <c r="E7">
        <v>0</v>
      </c>
    </row>
    <row r="8" spans="1:5" x14ac:dyDescent="0.25">
      <c r="B8">
        <v>0</v>
      </c>
      <c r="E8">
        <v>0</v>
      </c>
    </row>
    <row r="9" spans="1:5" x14ac:dyDescent="0.25">
      <c r="B9">
        <v>0</v>
      </c>
      <c r="E9">
        <v>0</v>
      </c>
    </row>
    <row r="10" spans="1:5" x14ac:dyDescent="0.25">
      <c r="B10">
        <v>0</v>
      </c>
      <c r="E10">
        <v>0</v>
      </c>
    </row>
    <row r="11" spans="1:5" x14ac:dyDescent="0.25">
      <c r="B11">
        <v>0</v>
      </c>
      <c r="E11">
        <v>0</v>
      </c>
    </row>
    <row r="12" spans="1:5" x14ac:dyDescent="0.25">
      <c r="B12">
        <v>0</v>
      </c>
      <c r="E12">
        <v>0</v>
      </c>
    </row>
    <row r="13" spans="1:5" x14ac:dyDescent="0.25">
      <c r="B13">
        <v>0</v>
      </c>
      <c r="E13">
        <v>0</v>
      </c>
    </row>
    <row r="14" spans="1:5" x14ac:dyDescent="0.25">
      <c r="B14">
        <v>0</v>
      </c>
      <c r="E14">
        <v>0</v>
      </c>
    </row>
    <row r="15" spans="1:5" x14ac:dyDescent="0.25">
      <c r="B15">
        <v>0</v>
      </c>
      <c r="E15">
        <v>0</v>
      </c>
    </row>
    <row r="21" spans="1:5" x14ac:dyDescent="0.25">
      <c r="A21" s="1" t="s">
        <v>21</v>
      </c>
      <c r="D21" s="1" t="s">
        <v>23</v>
      </c>
    </row>
    <row r="22" spans="1:5" x14ac:dyDescent="0.25">
      <c r="B22" t="str" cm="1">
        <f t="array" ref="B22:B34">Inntekter_Regnskap[Inntekter]</f>
        <v>Bilettsalg</v>
      </c>
      <c r="E22" t="str" cm="1">
        <f t="array" ref="E22:E34">Utgifter_regnskap[Utgifter]</f>
        <v>Leie av lokaler</v>
      </c>
    </row>
    <row r="23" spans="1:5" x14ac:dyDescent="0.25">
      <c r="B23" t="str">
        <v>Ekstern støtte</v>
      </c>
      <c r="E23" t="str">
        <v>Programvare</v>
      </c>
    </row>
    <row r="24" spans="1:5" x14ac:dyDescent="0.25">
      <c r="B24" t="str">
        <v>Medlemskontingent</v>
      </c>
      <c r="E24" t="str">
        <v>Plakater</v>
      </c>
    </row>
    <row r="25" spans="1:5" x14ac:dyDescent="0.25">
      <c r="B25">
        <v>0</v>
      </c>
      <c r="E25">
        <v>0</v>
      </c>
    </row>
    <row r="26" spans="1:5" x14ac:dyDescent="0.25">
      <c r="B26">
        <v>0</v>
      </c>
      <c r="E26">
        <v>0</v>
      </c>
    </row>
    <row r="27" spans="1:5" x14ac:dyDescent="0.25">
      <c r="B27">
        <v>0</v>
      </c>
      <c r="E27">
        <v>0</v>
      </c>
    </row>
    <row r="28" spans="1:5" x14ac:dyDescent="0.25">
      <c r="B28">
        <v>0</v>
      </c>
      <c r="E28">
        <v>0</v>
      </c>
    </row>
    <row r="29" spans="1:5" x14ac:dyDescent="0.25">
      <c r="B29">
        <v>0</v>
      </c>
      <c r="E29">
        <v>0</v>
      </c>
    </row>
    <row r="30" spans="1:5" x14ac:dyDescent="0.25">
      <c r="B30">
        <v>0</v>
      </c>
      <c r="E30">
        <v>0</v>
      </c>
    </row>
    <row r="31" spans="1:5" x14ac:dyDescent="0.25">
      <c r="B31">
        <v>0</v>
      </c>
      <c r="E31">
        <v>0</v>
      </c>
    </row>
    <row r="32" spans="1:5" x14ac:dyDescent="0.25">
      <c r="B32">
        <v>0</v>
      </c>
      <c r="E32">
        <v>0</v>
      </c>
    </row>
    <row r="33" spans="2:5" x14ac:dyDescent="0.25">
      <c r="B33">
        <v>0</v>
      </c>
      <c r="E33">
        <v>0</v>
      </c>
    </row>
    <row r="34" spans="2:5" x14ac:dyDescent="0.25">
      <c r="B34">
        <v>0</v>
      </c>
      <c r="E34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e5c2d49-05d8-4301-863e-68b6437381af">
      <Terms xmlns="http://schemas.microsoft.com/office/infopath/2007/PartnerControls"/>
    </lcf76f155ced4ddcb4097134ff3c332f>
    <TaxCatchAll xmlns="27a50ec4-4bac-455d-bbe7-25149ab5ded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419145D262A5E469DF6C90B507F4A7F" ma:contentTypeVersion="19" ma:contentTypeDescription="Opprett et nytt dokument." ma:contentTypeScope="" ma:versionID="605193e133f8a75e960137c589462ed5">
  <xsd:schema xmlns:xsd="http://www.w3.org/2001/XMLSchema" xmlns:xs="http://www.w3.org/2001/XMLSchema" xmlns:p="http://schemas.microsoft.com/office/2006/metadata/properties" xmlns:ns2="de5c2d49-05d8-4301-863e-68b6437381af" xmlns:ns3="27a50ec4-4bac-455d-bbe7-25149ab5ded3" targetNamespace="http://schemas.microsoft.com/office/2006/metadata/properties" ma:root="true" ma:fieldsID="99608413b3846755283585c1ac21d7d7" ns2:_="" ns3:_="">
    <xsd:import namespace="de5c2d49-05d8-4301-863e-68b6437381af"/>
    <xsd:import namespace="27a50ec4-4bac-455d-bbe7-25149ab5de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5c2d49-05d8-4301-863e-68b6437381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060d079a-784e-4d2c-90c6-c0a7029834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a50ec4-4bac-455d-bbe7-25149ab5ded3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3f4da97-e7bd-47e1-b103-8b1019f738be}" ma:internalName="TaxCatchAll" ma:showField="CatchAllData" ma:web="27a50ec4-4bac-455d-bbe7-25149ab5de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C83FC0-323C-495C-B0E2-A0F913A2DF33}">
  <ds:schemaRefs>
    <ds:schemaRef ds:uri="http://schemas.microsoft.com/office/2006/metadata/properties"/>
    <ds:schemaRef ds:uri="http://schemas.microsoft.com/office/infopath/2007/PartnerControls"/>
    <ds:schemaRef ds:uri="cdae8d3e-7743-4e3f-8546-cd3312af8c67"/>
    <ds:schemaRef ds:uri="29f8e52b-4862-41e2-a983-14eb996dfeab"/>
  </ds:schemaRefs>
</ds:datastoreItem>
</file>

<file path=customXml/itemProps2.xml><?xml version="1.0" encoding="utf-8"?>
<ds:datastoreItem xmlns:ds="http://schemas.openxmlformats.org/officeDocument/2006/customXml" ds:itemID="{17F23D2C-8180-403F-85AD-553A3AAC16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0B2FFA-E4E2-4434-ADA7-D06B2A80C9B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Budsjett</vt:lpstr>
      <vt:lpstr>Regnskap</vt:lpstr>
      <vt:lpstr>Budsjett vs Regnskap</vt:lpstr>
      <vt:lpstr>skyggedata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Julie Staff-Iversen Eikeland</cp:lastModifiedBy>
  <cp:revision/>
  <dcterms:created xsi:type="dcterms:W3CDTF">2021-08-19T11:41:31Z</dcterms:created>
  <dcterms:modified xsi:type="dcterms:W3CDTF">2026-04-20T08:37:56Z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0x010100F419145D262A5E469DF6C90B507F4A7F</vt:lpwstr>
  </property>
  <property fmtid="{D5CDD505-2E9C-101B-9397-08002B2CF9AE}" pid="3" name="MediaServiceImageTags">
    <vt:lpwstr/>
  </property>
</Properties>
</file>