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Assets" sheetId="2" state="visible" r:id="rId2"/>
    <sheet xmlns:r="http://schemas.openxmlformats.org/officeDocument/2006/relationships" name="2 Threats" sheetId="3" state="visible" r:id="rId3"/>
    <sheet xmlns:r="http://schemas.openxmlformats.org/officeDocument/2006/relationships" name="3 Risk Register" sheetId="4" state="visible" r:id="rId4"/>
    <sheet xmlns:r="http://schemas.openxmlformats.org/officeDocument/2006/relationships" name="Matrix" sheetId="5" state="visible" r:id="rId5"/>
    <sheet xmlns:r="http://schemas.openxmlformats.org/officeDocument/2006/relationships" name="4 Treatment Plan" sheetId="6" state="visible" r:id="rId6"/>
    <sheet xmlns:r="http://schemas.openxmlformats.org/officeDocument/2006/relationships" name="5 Summary" sheetId="7" state="visible" r:id="rId7"/>
    <sheet xmlns:r="http://schemas.openxmlformats.org/officeDocument/2006/relationships" name="Canadian Obligations" sheetId="8" state="visible" r:id="rId8"/>
    <sheet xmlns:r="http://schemas.openxmlformats.org/officeDocument/2006/relationships" name="Review Log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($#,##0);&quot;-&quot;"/>
  </numFmts>
  <fonts count="10">
    <font>
      <name val="Calibri"/>
      <family val="2"/>
      <color theme="1"/>
      <sz val="11"/>
      <scheme val="minor"/>
    </font>
    <font>
      <b val="1"/>
      <color rgb="00023047"/>
      <sz val="14"/>
    </font>
    <font>
      <i val="1"/>
      <color rgb="00555555"/>
    </font>
    <font>
      <b val="1"/>
      <color rgb="00023047"/>
    </font>
    <font>
      <b val="1"/>
      <color rgb="00D4693D"/>
    </font>
    <font>
      <b val="1"/>
      <color rgb="000000FF"/>
    </font>
    <font>
      <b val="1"/>
      <color rgb="00FFFFFF"/>
    </font>
    <font>
      <b val="1"/>
      <color rgb="00FFFFFF"/>
      <sz val="13"/>
    </font>
    <font>
      <b val="1"/>
    </font>
    <font>
      <b val="1"/>
      <color rgb="00023047"/>
      <sz val="12"/>
    </font>
  </fonts>
  <fills count="9">
    <fill>
      <patternFill/>
    </fill>
    <fill>
      <patternFill patternType="gray125"/>
    </fill>
    <fill>
      <patternFill patternType="solid">
        <fgColor rgb="00EEF2F5"/>
      </patternFill>
    </fill>
    <fill>
      <patternFill patternType="solid">
        <fgColor rgb="00023047"/>
      </patternFill>
    </fill>
    <fill>
      <patternFill patternType="solid">
        <fgColor rgb="00FFF4E5"/>
      </patternFill>
    </fill>
    <fill>
      <patternFill patternType="solid">
        <fgColor rgb="00E9B949"/>
      </patternFill>
    </fill>
    <fill>
      <patternFill patternType="solid">
        <fgColor rgb="00D4693D"/>
      </patternFill>
    </fill>
    <fill>
      <patternFill patternType="solid">
        <fgColor rgb="00B42318"/>
      </patternFill>
    </fill>
    <fill>
      <patternFill patternType="solid">
        <fgColor rgb="004C9A6A"/>
      </patternFill>
    </fill>
  </fills>
  <borders count="2">
    <border>
      <left/>
      <right/>
      <top/>
      <bottom/>
      <diagonal/>
    </border>
    <border>
      <left style="thin">
        <color rgb="00C9D3DC"/>
      </left>
      <right style="thin">
        <color rgb="00C9D3DC"/>
      </right>
      <top style="thin">
        <color rgb="00C9D3DC"/>
      </top>
      <bottom style="thin">
        <color rgb="00C9D3DC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0" applyAlignment="1" pivotButton="0" quotePrefix="0" xfId="0">
      <alignment horizontal="left"/>
    </xf>
    <xf numFmtId="0" fontId="0" fillId="0" borderId="0" applyAlignment="1" pivotButton="0" quotePrefix="0" xfId="0">
      <alignment wrapText="1"/>
    </xf>
    <xf numFmtId="0" fontId="0" fillId="2" borderId="0" pivotButton="0" quotePrefix="0" xfId="0"/>
    <xf numFmtId="0" fontId="6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0" applyAlignment="1" pivotButton="0" quotePrefix="0" xfId="0">
      <alignment horizontal="center"/>
    </xf>
    <xf numFmtId="0" fontId="6" fillId="3" borderId="0" pivotButton="0" quotePrefix="0" xfId="0"/>
    <xf numFmtId="0" fontId="7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7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164" fontId="0" fillId="2" borderId="1" applyAlignment="1" pivotButton="0" quotePrefix="0" xfId="0">
      <alignment vertical="top" wrapText="1"/>
    </xf>
    <xf numFmtId="0" fontId="0" fillId="0" borderId="1" pivotButton="0" quotePrefix="0" xfId="0"/>
    <xf numFmtId="0" fontId="8" fillId="0" borderId="1" applyAlignment="1" pivotButton="0" quotePrefix="0" xfId="0">
      <alignment horizontal="center"/>
    </xf>
    <xf numFmtId="0" fontId="9" fillId="0" borderId="0" pivotButton="0" quotePrefix="0" xfId="0"/>
    <xf numFmtId="0" fontId="6" fillId="3" borderId="1" pivotButton="0" quotePrefix="0" xfId="0"/>
  </cellXfs>
  <cellStyles count="1">
    <cellStyle name="Normal" xfId="0" builtinId="0" hidden="0"/>
  </cellStyles>
  <dxfs count="4">
    <dxf>
      <font>
        <b val="1"/>
        <color rgb="00FFFFFF"/>
      </font>
      <fill>
        <patternFill patternType="solid">
          <fgColor rgb="00B42318"/>
        </patternFill>
      </fill>
    </dxf>
    <dxf>
      <font>
        <b val="1"/>
        <color rgb="00FFFFFF"/>
      </font>
      <fill>
        <patternFill patternType="solid">
          <fgColor rgb="00D4693D"/>
        </patternFill>
      </fill>
    </dxf>
    <dxf>
      <font>
        <b val="1"/>
        <color rgb="00FFFFFF"/>
      </font>
      <fill>
        <patternFill patternType="solid">
          <fgColor rgb="00E9B949"/>
        </patternFill>
      </fill>
    </dxf>
    <dxf>
      <font>
        <b val="1"/>
        <color rgb="00FFFFFF"/>
      </font>
      <fill>
        <patternFill patternType="solid">
          <fgColor rgb="004C9A6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23047"/>
    <outlinePr summaryBelow="1" summaryRight="1"/>
    <pageSetUpPr/>
  </sheetPr>
  <dimension ref="A1:B3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1" t="inlineStr">
        <is>
          <t>Cybersecurity Risk Assessment Template</t>
        </is>
      </c>
    </row>
    <row r="2">
      <c r="A2" s="2" t="inlineStr">
        <is>
          <t>SMEnode, version 1.0, 2026-10-13. Free to use and adapt. Not legal advice.</t>
        </is>
      </c>
    </row>
    <row r="4" ht="34" customHeight="1">
      <c r="A4" s="3" t="inlineStr">
        <is>
          <t>How to use it</t>
        </is>
      </c>
      <c r="B4" s="4" t="inlineStr">
        <is>
          <t>Work left to right through the numbered tabs. Each tab is one step of the 5-step method in the SMEnode guide at smenode.com/blog/cybersecurity-risk-assessment.</t>
        </is>
      </c>
    </row>
    <row r="5" ht="34" customHeight="1">
      <c r="A5" s="3" t="inlineStr">
        <is>
          <t>Step 1 - 1 Assets</t>
        </is>
      </c>
      <c r="B5" s="4" t="inlineStr">
        <is>
          <t>List what you're protecting: data, systems, services, suppliers. Give each a business value from 1 to 5 and an owner.</t>
        </is>
      </c>
    </row>
    <row r="6" ht="34" customHeight="1">
      <c r="A6" s="3" t="inlineStr">
        <is>
          <t>Step 2 - 2 Threats</t>
        </is>
      </c>
      <c r="B6" s="4" t="inlineStr">
        <is>
          <t>For each important asset, name who or what could hurt it and the weakness that would let them.</t>
        </is>
      </c>
    </row>
    <row r="7" ht="34" customHeight="1">
      <c r="A7" s="3" t="inlineStr">
        <is>
          <t>Step 3 - 3 Risk Register</t>
        </is>
      </c>
      <c r="B7" s="4" t="inlineStr">
        <is>
          <t>Write one risk per row. Pick Likelihood and Impact (1-5) from the scales below. Score and rating calculate themselves. The Matrix tab updates on its own.</t>
        </is>
      </c>
    </row>
    <row r="8" ht="34" customHeight="1">
      <c r="A8" s="3" t="inlineStr">
        <is>
          <t>Step 4 - 4 Treatment Plan</t>
        </is>
      </c>
      <c r="B8" s="4" t="inlineStr">
        <is>
          <t>For every High or Critical risk, choose Mitigate, Transfer, Avoid or Accept. Give each action an owner and a due date. Accepted risks need a named person and a date.</t>
        </is>
      </c>
    </row>
    <row r="9" ht="34" customHeight="1">
      <c r="A9" s="3" t="inlineStr">
        <is>
          <t>Step 5 - 5 Summary + Review Log</t>
        </is>
      </c>
      <c r="B9" s="4" t="inlineStr">
        <is>
          <t>The Summary tab counts risks by rating for your one-page report. Log every review in the Review Log, and re-run the assessment at least yearly or after a major change.</t>
        </is>
      </c>
    </row>
    <row r="10" ht="34" customHeight="1">
      <c r="A10" s="3" t="inlineStr">
        <is>
          <t>Canadian Obligations tab</t>
        </is>
      </c>
      <c r="B10" s="4" t="inlineStr">
        <is>
          <t>A short checklist of Canadian rules that expect this work (PIPEDA, Quebec Law 25, OSFI B-13, CPCSC, Bill C-8) plus the Cyber Centre's 13 baseline controls. Confirm what applies to you with counsel.</t>
        </is>
      </c>
    </row>
    <row r="11" ht="34" customHeight="1">
      <c r="A11" s="3" t="inlineStr">
        <is>
          <t>Orange rows</t>
        </is>
      </c>
      <c r="B11" s="4" t="inlineStr">
        <is>
          <t>Rows shaded orange and marked EXAMPLE show how a filled row looks. Delete them before you start.</t>
        </is>
      </c>
    </row>
    <row r="12" ht="34" customHeight="1">
      <c r="A12" s="3" t="inlineStr">
        <is>
          <t>Rating bands</t>
        </is>
      </c>
      <c r="B12" s="4" t="inlineStr">
        <is>
          <t>Score = Likelihood x Impact (1 to 25). Low 1-4, Medium 5-9, High 10-16, Critical 20-25. Change the bands in the cells below if your board prefers others.</t>
        </is>
      </c>
    </row>
    <row r="14">
      <c r="A14" s="5" t="inlineStr">
        <is>
          <t>Band thresholds (editable)</t>
        </is>
      </c>
    </row>
    <row r="15">
      <c r="A15" t="inlineStr">
        <is>
          <t>Medium starts at score</t>
        </is>
      </c>
      <c r="B15" s="6" t="n">
        <v>5</v>
      </c>
    </row>
    <row r="16">
      <c r="A16" t="inlineStr">
        <is>
          <t>High starts at score</t>
        </is>
      </c>
      <c r="B16" s="6" t="n">
        <v>10</v>
      </c>
    </row>
    <row r="17">
      <c r="A17" t="inlineStr">
        <is>
          <t>Critical starts at score</t>
        </is>
      </c>
      <c r="B17" s="6" t="n">
        <v>20</v>
      </c>
    </row>
    <row r="19">
      <c r="A19" s="5" t="inlineStr">
        <is>
          <t>Likelihood scale</t>
        </is>
      </c>
    </row>
    <row r="20">
      <c r="A20" t="inlineStr">
        <is>
          <t>1 Rare</t>
        </is>
      </c>
      <c r="B20" t="inlineStr">
        <is>
          <t>Not expected in the next 5 years</t>
        </is>
      </c>
    </row>
    <row r="21">
      <c r="A21" t="inlineStr">
        <is>
          <t>2 Unlikely</t>
        </is>
      </c>
      <c r="B21" t="inlineStr">
        <is>
          <t>Could happen once in 2 to 5 years</t>
        </is>
      </c>
    </row>
    <row r="22">
      <c r="A22" t="inlineStr">
        <is>
          <t>3 Possible</t>
        </is>
      </c>
      <c r="B22" t="inlineStr">
        <is>
          <t>About once a year, here or at peers our size</t>
        </is>
      </c>
    </row>
    <row r="23">
      <c r="A23" t="inlineStr">
        <is>
          <t>4 Likely</t>
        </is>
      </c>
      <c r="B23" t="inlineStr">
        <is>
          <t>Several times a year</t>
        </is>
      </c>
    </row>
    <row r="24">
      <c r="A24" t="inlineStr">
        <is>
          <t>5 Almost certain</t>
        </is>
      </c>
      <c r="B24" t="inlineStr">
        <is>
          <t>Monthly, or already happening (phishing attempts usually sit here)</t>
        </is>
      </c>
    </row>
    <row r="26">
      <c r="A26" s="5" t="inlineStr">
        <is>
          <t>Impact scale</t>
        </is>
      </c>
    </row>
    <row r="27">
      <c r="A27" t="inlineStr">
        <is>
          <t>1 Minimal</t>
        </is>
      </c>
      <c r="B27" s="7" t="inlineStr">
        <is>
          <t>No personal information exposed, under 1 hour of disruption, no customer notices</t>
        </is>
      </c>
    </row>
    <row r="28">
      <c r="A28" t="inlineStr">
        <is>
          <t>2 Minor</t>
        </is>
      </c>
      <c r="B28" s="7" t="inlineStr">
        <is>
          <t>Internal data only, part of a day lost, fixed by staff</t>
        </is>
      </c>
    </row>
    <row r="29">
      <c r="A29" t="inlineStr">
        <is>
          <t>3 Moderate</t>
        </is>
      </c>
      <c r="B29" s="7" t="inlineStr">
        <is>
          <t>Some personal information or a key system down for about a day. Check whether the breach is reportable</t>
        </is>
      </c>
    </row>
    <row r="30">
      <c r="A30" t="inlineStr">
        <is>
          <t>4 Major</t>
        </is>
      </c>
      <c r="B30" s="7" t="inlineStr">
        <is>
          <t>Breach with a real risk of significant harm (report to the OPC and notify people), multi-day outage, contract penalties</t>
        </is>
      </c>
    </row>
    <row r="31">
      <c r="A31" t="inlineStr">
        <is>
          <t>5 Severe</t>
        </is>
      </c>
      <c r="B31" s="7" t="inlineStr">
        <is>
          <t>Large breach or weeks of disruption, regulator action, loss of major customers or the business at risk</t>
        </is>
      </c>
    </row>
    <row r="32">
      <c r="A32" t="inlineStr">
        <is>
          <t>Your $ bands</t>
        </is>
      </c>
      <c r="B32" s="7" t="inlineStr">
        <is>
          <t>Add your own dollar thresholds here so every rater uses the same numbers:</t>
        </is>
      </c>
    </row>
    <row r="33">
      <c r="B33" s="8" t="n"/>
    </row>
    <row r="35">
      <c r="A35" s="5" t="inlineStr">
        <is>
          <t>Sources</t>
        </is>
      </c>
    </row>
    <row r="36">
      <c r="B36" t="inlineStr">
        <is>
          <t>NIST SP 800-30 Rev. 1, Guide for Conducting Risk Assessments (2012): csrc.nist.gov/pubs/sp/800/30/r1/final</t>
        </is>
      </c>
    </row>
    <row r="37">
      <c r="B37" t="inlineStr">
        <is>
          <t>Canadian Centre for Cyber Security, ITSP.10.033 RA controls (2026-03-31): cyber.gc.ca</t>
        </is>
      </c>
    </row>
    <row r="38">
      <c r="B38" t="inlineStr">
        <is>
          <t>Harmonized TRA Methodology (TRA-1), CSE and RCMP (2007): cyber.gc.ca/en/guidance/harmonized-tra-methodology-tra-1</t>
        </is>
      </c>
    </row>
    <row r="39">
      <c r="B39" t="inlineStr">
        <is>
          <t>Baseline Cyber Security Controls for Small and Medium Organizations v1.2: cyber.gc.ca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4693D"/>
    <outlinePr summaryBelow="1" summaryRight="1"/>
    <pageSetUpPr/>
  </sheetPr>
  <dimension ref="A1:H6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18" customWidth="1" min="4" max="4"/>
    <col width="14" customWidth="1" min="5" max="5"/>
    <col width="20" customWidth="1" min="6" max="6"/>
    <col width="14" customWidth="1" min="7" max="7"/>
    <col width="40" customWidth="1" min="8" max="8"/>
  </cols>
  <sheetData>
    <row r="1">
      <c r="A1" s="1" t="inlineStr">
        <is>
          <t>Step 1: What are you protecting?</t>
        </is>
      </c>
    </row>
    <row r="2">
      <c r="A2" s="2" t="inlineStr">
        <is>
          <t>One row per asset. Value 1-5 = how much the business would suffer if it were lost, leaked or down.</t>
        </is>
      </c>
    </row>
    <row r="4" ht="32" customHeight="1">
      <c r="A4" s="9" t="inlineStr">
        <is>
          <t>Asset ID</t>
        </is>
      </c>
      <c r="B4" s="9" t="inlineStr">
        <is>
          <t>Asset</t>
        </is>
      </c>
      <c r="C4" s="9" t="inlineStr">
        <is>
          <t>Type</t>
        </is>
      </c>
      <c r="D4" s="9" t="inlineStr">
        <is>
          <t>Owner</t>
        </is>
      </c>
      <c r="E4" s="9" t="inlineStr">
        <is>
          <t>Holds personal info?</t>
        </is>
      </c>
      <c r="F4" s="9" t="inlineStr">
        <is>
          <t>Where it lives</t>
        </is>
      </c>
      <c r="G4" s="9" t="inlineStr">
        <is>
          <t>Business value (1-5)</t>
        </is>
      </c>
      <c r="H4" s="9" t="inlineStr">
        <is>
          <t>Notes</t>
        </is>
      </c>
    </row>
    <row r="5">
      <c r="A5" s="10" t="inlineStr">
        <is>
          <t>A-01</t>
        </is>
      </c>
      <c r="B5" s="10" t="inlineStr">
        <is>
          <t>EXAMPLE - Microsoft 365 mailboxes and OneDrive</t>
        </is>
      </c>
      <c r="C5" s="10" t="inlineStr">
        <is>
          <t>System</t>
        </is>
      </c>
      <c r="D5" s="10" t="inlineStr">
        <is>
          <t>IT manager</t>
        </is>
      </c>
      <c r="E5" s="10" t="inlineStr">
        <is>
          <t>Yes</t>
        </is>
      </c>
      <c r="F5" s="10" t="inlineStr">
        <is>
          <t>Cloud (Canada region)</t>
        </is>
      </c>
      <c r="G5" s="10" t="n">
        <v>5</v>
      </c>
      <c r="H5" s="10" t="inlineStr">
        <is>
          <t>Every staff account, client email, invoices</t>
        </is>
      </c>
    </row>
    <row r="6">
      <c r="A6" s="10" t="inlineStr">
        <is>
          <t>A-02</t>
        </is>
      </c>
      <c r="B6" s="10" t="inlineStr">
        <is>
          <t>EXAMPLE - Accounting system and bank portal</t>
        </is>
      </c>
      <c r="C6" s="10" t="inlineStr">
        <is>
          <t>System</t>
        </is>
      </c>
      <c r="D6" s="10" t="inlineStr">
        <is>
          <t>Controller</t>
        </is>
      </c>
      <c r="E6" s="10" t="inlineStr">
        <is>
          <t>Yes</t>
        </is>
      </c>
      <c r="F6" s="10" t="inlineStr">
        <is>
          <t>SaaS</t>
        </is>
      </c>
      <c r="G6" s="10" t="n">
        <v>5</v>
      </c>
      <c r="H6" s="10" t="inlineStr">
        <is>
          <t>Wire transfers approved here</t>
        </is>
      </c>
    </row>
    <row r="7">
      <c r="A7" s="10" t="inlineStr">
        <is>
          <t>A-03</t>
        </is>
      </c>
      <c r="B7" s="10" t="inlineStr">
        <is>
          <t>EXAMPLE - Managed IT provider remote access</t>
        </is>
      </c>
      <c r="C7" s="10" t="inlineStr">
        <is>
          <t>Supplier</t>
        </is>
      </c>
      <c r="D7" s="10" t="inlineStr">
        <is>
          <t>Ops lead</t>
        </is>
      </c>
      <c r="E7" s="10" t="inlineStr">
        <is>
          <t>No</t>
        </is>
      </c>
      <c r="F7" s="10" t="inlineStr">
        <is>
          <t>Vendor</t>
        </is>
      </c>
      <c r="G7" s="10" t="n">
        <v>4</v>
      </c>
      <c r="H7" s="10" t="inlineStr">
        <is>
          <t>Admin rights to every laptop</t>
        </is>
      </c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1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1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1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1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1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1" t="n"/>
    </row>
    <row r="53">
      <c r="A53" s="11" t="n"/>
      <c r="B53" s="11" t="n"/>
      <c r="C53" s="11" t="n"/>
      <c r="D53" s="11" t="n"/>
      <c r="E53" s="11" t="n"/>
      <c r="F53" s="11" t="n"/>
      <c r="G53" s="11" t="n"/>
      <c r="H53" s="11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1" t="n"/>
    </row>
    <row r="55">
      <c r="A55" s="11" t="n"/>
      <c r="B55" s="11" t="n"/>
      <c r="C55" s="11" t="n"/>
      <c r="D55" s="11" t="n"/>
      <c r="E55" s="11" t="n"/>
      <c r="F55" s="11" t="n"/>
      <c r="G55" s="11" t="n"/>
      <c r="H55" s="11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1" t="n"/>
    </row>
    <row r="57">
      <c r="A57" s="11" t="n"/>
      <c r="B57" s="11" t="n"/>
      <c r="C57" s="11" t="n"/>
      <c r="D57" s="11" t="n"/>
      <c r="E57" s="11" t="n"/>
      <c r="F57" s="11" t="n"/>
      <c r="G57" s="11" t="n"/>
      <c r="H57" s="11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1" t="n"/>
    </row>
    <row r="59">
      <c r="A59" s="11" t="n"/>
      <c r="B59" s="11" t="n"/>
      <c r="C59" s="11" t="n"/>
      <c r="D59" s="11" t="n"/>
      <c r="E59" s="11" t="n"/>
      <c r="F59" s="11" t="n"/>
      <c r="G59" s="11" t="n"/>
      <c r="H59" s="11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1" t="n"/>
    </row>
    <row r="61">
      <c r="A61" s="11" t="n"/>
      <c r="B61" s="11" t="n"/>
      <c r="C61" s="11" t="n"/>
      <c r="D61" s="11" t="n"/>
      <c r="E61" s="11" t="n"/>
      <c r="F61" s="11" t="n"/>
      <c r="G61" s="11" t="n"/>
      <c r="H61" s="11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1" t="n"/>
    </row>
    <row r="63">
      <c r="A63" s="11" t="n"/>
      <c r="B63" s="11" t="n"/>
      <c r="C63" s="11" t="n"/>
      <c r="D63" s="11" t="n"/>
      <c r="E63" s="11" t="n"/>
      <c r="F63" s="11" t="n"/>
      <c r="G63" s="11" t="n"/>
      <c r="H63" s="11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1" t="n"/>
    </row>
    <row r="65">
      <c r="A65" s="11" t="n"/>
      <c r="B65" s="11" t="n"/>
      <c r="C65" s="11" t="n"/>
      <c r="D65" s="11" t="n"/>
      <c r="E65" s="11" t="n"/>
      <c r="F65" s="11" t="n"/>
      <c r="G65" s="11" t="n"/>
      <c r="H65" s="11" t="n"/>
    </row>
  </sheetData>
  <dataValidations count="3">
    <dataValidation sqref="C5:C65" showDropDown="0" showInputMessage="0" showErrorMessage="0" allowBlank="1" type="list">
      <formula1>"Data,System,Service,Supplier,People,Facility"</formula1>
    </dataValidation>
    <dataValidation sqref="E5:E65" showDropDown="0" showInputMessage="0" showErrorMessage="0" allowBlank="1" type="list">
      <formula1>"Yes,No,Unsure"</formula1>
    </dataValidation>
    <dataValidation sqref="G5:G65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D4693D"/>
    <outlinePr summaryBelow="1" summaryRight="1"/>
    <pageSetUpPr/>
  </sheetPr>
  <dimension ref="A1:G6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6" customWidth="1" min="3" max="3"/>
    <col width="38" customWidth="1" min="4" max="4"/>
    <col width="14" customWidth="1" min="5" max="5"/>
    <col width="34" customWidth="1" min="6" max="6"/>
    <col width="52" customWidth="1" min="7" max="7"/>
  </cols>
  <sheetData>
    <row r="1">
      <c r="A1" s="1" t="inlineStr">
        <is>
          <t>Step 2: What could go wrong?</t>
        </is>
      </c>
    </row>
    <row r="2">
      <c r="A2" s="2" t="inlineStr">
        <is>
          <t>Who or what could hurt an asset, and which weakness would let them. Use the vulnerability prompts in column G if you're stuck.</t>
        </is>
      </c>
    </row>
    <row r="4" ht="32" customHeight="1">
      <c r="A4" s="9" t="inlineStr">
        <is>
          <t>Threat ID</t>
        </is>
      </c>
      <c r="B4" s="9" t="inlineStr">
        <is>
          <t>Threat</t>
        </is>
      </c>
      <c r="C4" s="9" t="inlineStr">
        <is>
          <t>Source</t>
        </is>
      </c>
      <c r="D4" s="9" t="inlineStr">
        <is>
          <t>Vulnerability (the weakness)</t>
        </is>
      </c>
      <c r="E4" s="9" t="inlineStr">
        <is>
          <t>Asset IDs affected</t>
        </is>
      </c>
      <c r="F4" s="9" t="inlineStr">
        <is>
          <t>Controls already in place</t>
        </is>
      </c>
      <c r="G4" s="9" t="inlineStr">
        <is>
          <t>Vulnerability prompts</t>
        </is>
      </c>
    </row>
    <row r="5">
      <c r="A5" s="10" t="inlineStr">
        <is>
          <t>T-01</t>
        </is>
      </c>
      <c r="B5" s="10" t="inlineStr">
        <is>
          <t>EXAMPLE - Invoice or payment-redirect fraud by email</t>
        </is>
      </c>
      <c r="C5" s="10" t="inlineStr">
        <is>
          <t>Criminal</t>
        </is>
      </c>
      <c r="D5" s="10" t="inlineStr">
        <is>
          <t>No call-back check on changed bank details</t>
        </is>
      </c>
      <c r="E5" s="10" t="inlineStr">
        <is>
          <t>A-01, A-02</t>
        </is>
      </c>
      <c r="F5" s="10" t="inlineStr">
        <is>
          <t>Spam filter</t>
        </is>
      </c>
      <c r="G5" s="7" t="inlineStr">
        <is>
          <t>Is MFA on for every account, including admins and suppliers?</t>
        </is>
      </c>
    </row>
    <row r="6">
      <c r="A6" s="10" t="inlineStr">
        <is>
          <t>T-02</t>
        </is>
      </c>
      <c r="B6" s="10" t="inlineStr">
        <is>
          <t>EXAMPLE - Ransomware through a stolen remote login</t>
        </is>
      </c>
      <c r="C6" s="10" t="inlineStr">
        <is>
          <t>Criminal</t>
        </is>
      </c>
      <c r="D6" s="10" t="inlineStr">
        <is>
          <t>MFA not enforced on the vendor's remote tool</t>
        </is>
      </c>
      <c r="E6" s="10" t="inlineStr">
        <is>
          <t>A-03</t>
        </is>
      </c>
      <c r="F6" s="10" t="inlineStr">
        <is>
          <t>Antivirus on laptops</t>
        </is>
      </c>
      <c r="G6" s="7" t="inlineStr">
        <is>
          <t>Are operating systems and apps patched automatically?</t>
        </is>
      </c>
    </row>
    <row r="7">
      <c r="A7" s="10" t="inlineStr">
        <is>
          <t>T-03</t>
        </is>
      </c>
      <c r="B7" s="10" t="inlineStr">
        <is>
          <t>EXAMPLE - Supplier breach exposes our client data</t>
        </is>
      </c>
      <c r="C7" s="10" t="inlineStr">
        <is>
          <t>Supplier</t>
        </is>
      </c>
      <c r="D7" s="10" t="inlineStr">
        <is>
          <t>No security terms in the contract</t>
        </is>
      </c>
      <c r="E7" s="10" t="inlineStr">
        <is>
          <t>A-03</t>
        </is>
      </c>
      <c r="F7" s="10" t="inlineStr">
        <is>
          <t>None</t>
        </is>
      </c>
      <c r="G7" s="7" t="inlineStr">
        <is>
          <t>Are backups offline or immutable, and was a restore tested this year?</t>
        </is>
      </c>
    </row>
    <row r="8">
      <c r="A8" s="11" t="n"/>
      <c r="B8" s="11" t="n"/>
      <c r="C8" s="11" t="n"/>
      <c r="D8" s="11" t="n"/>
      <c r="E8" s="11" t="n"/>
      <c r="F8" s="11" t="n"/>
      <c r="G8" s="7" t="inlineStr">
        <is>
          <t>Do former staff and old vendor accounts still work?</t>
        </is>
      </c>
    </row>
    <row r="9">
      <c r="A9" s="11" t="n"/>
      <c r="B9" s="11" t="n"/>
      <c r="C9" s="11" t="n"/>
      <c r="D9" s="11" t="n"/>
      <c r="E9" s="11" t="n"/>
      <c r="F9" s="11" t="n"/>
      <c r="G9" s="7" t="inlineStr">
        <is>
          <t>Is anything exposed to the internet that shouldn't be (RDP, old VPN, admin pages)?</t>
        </is>
      </c>
    </row>
    <row r="10">
      <c r="A10" s="11" t="n"/>
      <c r="B10" s="11" t="n"/>
      <c r="C10" s="11" t="n"/>
      <c r="D10" s="11" t="n"/>
      <c r="E10" s="11" t="n"/>
      <c r="F10" s="11" t="n"/>
      <c r="G10" s="7" t="inlineStr">
        <is>
          <t>Would staff spot a fake invoice or a fake help desk call?</t>
        </is>
      </c>
    </row>
    <row r="11">
      <c r="A11" s="11" t="n"/>
      <c r="B11" s="11" t="n"/>
      <c r="C11" s="11" t="n"/>
      <c r="D11" s="11" t="n"/>
      <c r="E11" s="11" t="n"/>
      <c r="F11" s="11" t="n"/>
      <c r="G11" s="7" t="inlineStr">
        <is>
          <t>Do contracts with IT and cloud suppliers say who handles a breach?</t>
        </is>
      </c>
    </row>
    <row r="12">
      <c r="A12" s="11" t="n"/>
      <c r="B12" s="11" t="n"/>
      <c r="C12" s="11" t="n"/>
      <c r="D12" s="11" t="n"/>
      <c r="E12" s="11" t="n"/>
      <c r="F12" s="11" t="n"/>
      <c r="G12" s="7" t="inlineStr">
        <is>
          <t>Is personal information stored where you don't expect (shared drives, inboxes)?</t>
        </is>
      </c>
    </row>
    <row r="13">
      <c r="A13" s="11" t="n"/>
      <c r="B13" s="11" t="n"/>
      <c r="C13" s="11" t="n"/>
      <c r="D13" s="11" t="n"/>
      <c r="E13" s="11" t="n"/>
      <c r="F13" s="11" t="n"/>
      <c r="G13" s="7" t="inlineStr">
        <is>
          <t>Are laptops and phones encrypted?</t>
        </is>
      </c>
    </row>
    <row r="14">
      <c r="A14" s="11" t="n"/>
      <c r="B14" s="11" t="n"/>
      <c r="C14" s="11" t="n"/>
      <c r="D14" s="11" t="n"/>
      <c r="E14" s="11" t="n"/>
      <c r="F14" s="11" t="n"/>
      <c r="G14" s="7" t="inlineStr">
        <is>
          <t>Is there a written incident response plan with phone numbers?</t>
        </is>
      </c>
    </row>
    <row r="15">
      <c r="A15" s="11" t="n"/>
      <c r="B15" s="11" t="n"/>
      <c r="C15" s="11" t="n"/>
      <c r="D15" s="11" t="n"/>
      <c r="E15" s="11" t="n"/>
      <c r="F15" s="11" t="n"/>
    </row>
    <row r="16">
      <c r="A16" s="11" t="n"/>
      <c r="B16" s="11" t="n"/>
      <c r="C16" s="11" t="n"/>
      <c r="D16" s="11" t="n"/>
      <c r="E16" s="11" t="n"/>
      <c r="F16" s="11" t="n"/>
    </row>
    <row r="17">
      <c r="A17" s="11" t="n"/>
      <c r="B17" s="11" t="n"/>
      <c r="C17" s="11" t="n"/>
      <c r="D17" s="11" t="n"/>
      <c r="E17" s="11" t="n"/>
      <c r="F17" s="11" t="n"/>
    </row>
    <row r="18">
      <c r="A18" s="11" t="n"/>
      <c r="B18" s="11" t="n"/>
      <c r="C18" s="11" t="n"/>
      <c r="D18" s="11" t="n"/>
      <c r="E18" s="11" t="n"/>
      <c r="F18" s="11" t="n"/>
    </row>
    <row r="19">
      <c r="A19" s="11" t="n"/>
      <c r="B19" s="11" t="n"/>
      <c r="C19" s="11" t="n"/>
      <c r="D19" s="11" t="n"/>
      <c r="E19" s="11" t="n"/>
      <c r="F19" s="11" t="n"/>
    </row>
    <row r="20">
      <c r="A20" s="11" t="n"/>
      <c r="B20" s="11" t="n"/>
      <c r="C20" s="11" t="n"/>
      <c r="D20" s="11" t="n"/>
      <c r="E20" s="11" t="n"/>
      <c r="F20" s="11" t="n"/>
    </row>
    <row r="21">
      <c r="A21" s="11" t="n"/>
      <c r="B21" s="11" t="n"/>
      <c r="C21" s="11" t="n"/>
      <c r="D21" s="11" t="n"/>
      <c r="E21" s="11" t="n"/>
      <c r="F21" s="11" t="n"/>
    </row>
    <row r="22">
      <c r="A22" s="11" t="n"/>
      <c r="B22" s="11" t="n"/>
      <c r="C22" s="11" t="n"/>
      <c r="D22" s="11" t="n"/>
      <c r="E22" s="11" t="n"/>
      <c r="F22" s="11" t="n"/>
    </row>
    <row r="23">
      <c r="A23" s="11" t="n"/>
      <c r="B23" s="11" t="n"/>
      <c r="C23" s="11" t="n"/>
      <c r="D23" s="11" t="n"/>
      <c r="E23" s="11" t="n"/>
      <c r="F23" s="11" t="n"/>
    </row>
    <row r="24">
      <c r="A24" s="11" t="n"/>
      <c r="B24" s="11" t="n"/>
      <c r="C24" s="11" t="n"/>
      <c r="D24" s="11" t="n"/>
      <c r="E24" s="11" t="n"/>
      <c r="F24" s="11" t="n"/>
    </row>
    <row r="25">
      <c r="A25" s="11" t="n"/>
      <c r="B25" s="11" t="n"/>
      <c r="C25" s="11" t="n"/>
      <c r="D25" s="11" t="n"/>
      <c r="E25" s="11" t="n"/>
      <c r="F25" s="11" t="n"/>
    </row>
    <row r="26">
      <c r="A26" s="11" t="n"/>
      <c r="B26" s="11" t="n"/>
      <c r="C26" s="11" t="n"/>
      <c r="D26" s="11" t="n"/>
      <c r="E26" s="11" t="n"/>
      <c r="F26" s="11" t="n"/>
    </row>
    <row r="27">
      <c r="A27" s="11" t="n"/>
      <c r="B27" s="11" t="n"/>
      <c r="C27" s="11" t="n"/>
      <c r="D27" s="11" t="n"/>
      <c r="E27" s="11" t="n"/>
      <c r="F27" s="11" t="n"/>
    </row>
    <row r="28">
      <c r="A28" s="11" t="n"/>
      <c r="B28" s="11" t="n"/>
      <c r="C28" s="11" t="n"/>
      <c r="D28" s="11" t="n"/>
      <c r="E28" s="11" t="n"/>
      <c r="F28" s="11" t="n"/>
    </row>
    <row r="29">
      <c r="A29" s="11" t="n"/>
      <c r="B29" s="11" t="n"/>
      <c r="C29" s="11" t="n"/>
      <c r="D29" s="11" t="n"/>
      <c r="E29" s="11" t="n"/>
      <c r="F29" s="11" t="n"/>
    </row>
    <row r="30">
      <c r="A30" s="11" t="n"/>
      <c r="B30" s="11" t="n"/>
      <c r="C30" s="11" t="n"/>
      <c r="D30" s="11" t="n"/>
      <c r="E30" s="11" t="n"/>
      <c r="F30" s="11" t="n"/>
    </row>
    <row r="31">
      <c r="A31" s="11" t="n"/>
      <c r="B31" s="11" t="n"/>
      <c r="C31" s="11" t="n"/>
      <c r="D31" s="11" t="n"/>
      <c r="E31" s="11" t="n"/>
      <c r="F31" s="11" t="n"/>
    </row>
    <row r="32">
      <c r="A32" s="11" t="n"/>
      <c r="B32" s="11" t="n"/>
      <c r="C32" s="11" t="n"/>
      <c r="D32" s="11" t="n"/>
      <c r="E32" s="11" t="n"/>
      <c r="F32" s="11" t="n"/>
    </row>
    <row r="33">
      <c r="A33" s="11" t="n"/>
      <c r="B33" s="11" t="n"/>
      <c r="C33" s="11" t="n"/>
      <c r="D33" s="11" t="n"/>
      <c r="E33" s="11" t="n"/>
      <c r="F33" s="11" t="n"/>
    </row>
    <row r="34">
      <c r="A34" s="11" t="n"/>
      <c r="B34" s="11" t="n"/>
      <c r="C34" s="11" t="n"/>
      <c r="D34" s="11" t="n"/>
      <c r="E34" s="11" t="n"/>
      <c r="F34" s="11" t="n"/>
    </row>
    <row r="35">
      <c r="A35" s="11" t="n"/>
      <c r="B35" s="11" t="n"/>
      <c r="C35" s="11" t="n"/>
      <c r="D35" s="11" t="n"/>
      <c r="E35" s="11" t="n"/>
      <c r="F35" s="11" t="n"/>
    </row>
    <row r="36">
      <c r="A36" s="11" t="n"/>
      <c r="B36" s="11" t="n"/>
      <c r="C36" s="11" t="n"/>
      <c r="D36" s="11" t="n"/>
      <c r="E36" s="11" t="n"/>
      <c r="F36" s="11" t="n"/>
    </row>
    <row r="37">
      <c r="A37" s="11" t="n"/>
      <c r="B37" s="11" t="n"/>
      <c r="C37" s="11" t="n"/>
      <c r="D37" s="11" t="n"/>
      <c r="E37" s="11" t="n"/>
      <c r="F37" s="11" t="n"/>
    </row>
    <row r="38">
      <c r="A38" s="11" t="n"/>
      <c r="B38" s="11" t="n"/>
      <c r="C38" s="11" t="n"/>
      <c r="D38" s="11" t="n"/>
      <c r="E38" s="11" t="n"/>
      <c r="F38" s="11" t="n"/>
    </row>
    <row r="39">
      <c r="A39" s="11" t="n"/>
      <c r="B39" s="11" t="n"/>
      <c r="C39" s="11" t="n"/>
      <c r="D39" s="11" t="n"/>
      <c r="E39" s="11" t="n"/>
      <c r="F39" s="11" t="n"/>
    </row>
    <row r="40">
      <c r="A40" s="11" t="n"/>
      <c r="B40" s="11" t="n"/>
      <c r="C40" s="11" t="n"/>
      <c r="D40" s="11" t="n"/>
      <c r="E40" s="11" t="n"/>
      <c r="F40" s="11" t="n"/>
    </row>
    <row r="41">
      <c r="A41" s="11" t="n"/>
      <c r="B41" s="11" t="n"/>
      <c r="C41" s="11" t="n"/>
      <c r="D41" s="11" t="n"/>
      <c r="E41" s="11" t="n"/>
      <c r="F41" s="11" t="n"/>
    </row>
    <row r="42">
      <c r="A42" s="11" t="n"/>
      <c r="B42" s="11" t="n"/>
      <c r="C42" s="11" t="n"/>
      <c r="D42" s="11" t="n"/>
      <c r="E42" s="11" t="n"/>
      <c r="F42" s="11" t="n"/>
    </row>
    <row r="43">
      <c r="A43" s="11" t="n"/>
      <c r="B43" s="11" t="n"/>
      <c r="C43" s="11" t="n"/>
      <c r="D43" s="11" t="n"/>
      <c r="E43" s="11" t="n"/>
      <c r="F43" s="11" t="n"/>
    </row>
    <row r="44">
      <c r="A44" s="11" t="n"/>
      <c r="B44" s="11" t="n"/>
      <c r="C44" s="11" t="n"/>
      <c r="D44" s="11" t="n"/>
      <c r="E44" s="11" t="n"/>
      <c r="F44" s="11" t="n"/>
    </row>
    <row r="45">
      <c r="A45" s="11" t="n"/>
      <c r="B45" s="11" t="n"/>
      <c r="C45" s="11" t="n"/>
      <c r="D45" s="11" t="n"/>
      <c r="E45" s="11" t="n"/>
      <c r="F45" s="11" t="n"/>
    </row>
    <row r="46">
      <c r="A46" s="11" t="n"/>
      <c r="B46" s="11" t="n"/>
      <c r="C46" s="11" t="n"/>
      <c r="D46" s="11" t="n"/>
      <c r="E46" s="11" t="n"/>
      <c r="F46" s="11" t="n"/>
    </row>
    <row r="47">
      <c r="A47" s="11" t="n"/>
      <c r="B47" s="11" t="n"/>
      <c r="C47" s="11" t="n"/>
      <c r="D47" s="11" t="n"/>
      <c r="E47" s="11" t="n"/>
      <c r="F47" s="11" t="n"/>
    </row>
    <row r="48">
      <c r="A48" s="11" t="n"/>
      <c r="B48" s="11" t="n"/>
      <c r="C48" s="11" t="n"/>
      <c r="D48" s="11" t="n"/>
      <c r="E48" s="11" t="n"/>
      <c r="F48" s="11" t="n"/>
    </row>
    <row r="49">
      <c r="A49" s="11" t="n"/>
      <c r="B49" s="11" t="n"/>
      <c r="C49" s="11" t="n"/>
      <c r="D49" s="11" t="n"/>
      <c r="E49" s="11" t="n"/>
      <c r="F49" s="11" t="n"/>
    </row>
    <row r="50">
      <c r="A50" s="11" t="n"/>
      <c r="B50" s="11" t="n"/>
      <c r="C50" s="11" t="n"/>
      <c r="D50" s="11" t="n"/>
      <c r="E50" s="11" t="n"/>
      <c r="F50" s="11" t="n"/>
    </row>
    <row r="51">
      <c r="A51" s="11" t="n"/>
      <c r="B51" s="11" t="n"/>
      <c r="C51" s="11" t="n"/>
      <c r="D51" s="11" t="n"/>
      <c r="E51" s="11" t="n"/>
      <c r="F51" s="11" t="n"/>
    </row>
    <row r="52">
      <c r="A52" s="11" t="n"/>
      <c r="B52" s="11" t="n"/>
      <c r="C52" s="11" t="n"/>
      <c r="D52" s="11" t="n"/>
      <c r="E52" s="11" t="n"/>
      <c r="F52" s="11" t="n"/>
    </row>
    <row r="53">
      <c r="A53" s="11" t="n"/>
      <c r="B53" s="11" t="n"/>
      <c r="C53" s="11" t="n"/>
      <c r="D53" s="11" t="n"/>
      <c r="E53" s="11" t="n"/>
      <c r="F53" s="11" t="n"/>
    </row>
    <row r="54">
      <c r="A54" s="11" t="n"/>
      <c r="B54" s="11" t="n"/>
      <c r="C54" s="11" t="n"/>
      <c r="D54" s="11" t="n"/>
      <c r="E54" s="11" t="n"/>
      <c r="F54" s="11" t="n"/>
    </row>
    <row r="55">
      <c r="A55" s="11" t="n"/>
      <c r="B55" s="11" t="n"/>
      <c r="C55" s="11" t="n"/>
      <c r="D55" s="11" t="n"/>
      <c r="E55" s="11" t="n"/>
      <c r="F55" s="11" t="n"/>
    </row>
    <row r="56">
      <c r="A56" s="11" t="n"/>
      <c r="B56" s="11" t="n"/>
      <c r="C56" s="11" t="n"/>
      <c r="D56" s="11" t="n"/>
      <c r="E56" s="11" t="n"/>
      <c r="F56" s="11" t="n"/>
    </row>
    <row r="57">
      <c r="A57" s="11" t="n"/>
      <c r="B57" s="11" t="n"/>
      <c r="C57" s="11" t="n"/>
      <c r="D57" s="11" t="n"/>
      <c r="E57" s="11" t="n"/>
      <c r="F57" s="11" t="n"/>
    </row>
    <row r="58">
      <c r="A58" s="11" t="n"/>
      <c r="B58" s="11" t="n"/>
      <c r="C58" s="11" t="n"/>
      <c r="D58" s="11" t="n"/>
      <c r="E58" s="11" t="n"/>
      <c r="F58" s="11" t="n"/>
    </row>
    <row r="59">
      <c r="A59" s="11" t="n"/>
      <c r="B59" s="11" t="n"/>
      <c r="C59" s="11" t="n"/>
      <c r="D59" s="11" t="n"/>
      <c r="E59" s="11" t="n"/>
      <c r="F59" s="11" t="n"/>
    </row>
    <row r="60">
      <c r="A60" s="11" t="n"/>
      <c r="B60" s="11" t="n"/>
      <c r="C60" s="11" t="n"/>
      <c r="D60" s="11" t="n"/>
      <c r="E60" s="11" t="n"/>
      <c r="F60" s="11" t="n"/>
    </row>
    <row r="61">
      <c r="A61" s="11" t="n"/>
      <c r="B61" s="11" t="n"/>
      <c r="C61" s="11" t="n"/>
      <c r="D61" s="11" t="n"/>
      <c r="E61" s="11" t="n"/>
      <c r="F61" s="11" t="n"/>
    </row>
    <row r="62">
      <c r="A62" s="11" t="n"/>
      <c r="B62" s="11" t="n"/>
      <c r="C62" s="11" t="n"/>
      <c r="D62" s="11" t="n"/>
      <c r="E62" s="11" t="n"/>
      <c r="F62" s="11" t="n"/>
    </row>
    <row r="63">
      <c r="A63" s="11" t="n"/>
      <c r="B63" s="11" t="n"/>
      <c r="C63" s="11" t="n"/>
      <c r="D63" s="11" t="n"/>
      <c r="E63" s="11" t="n"/>
      <c r="F63" s="11" t="n"/>
    </row>
    <row r="64">
      <c r="A64" s="11" t="n"/>
      <c r="B64" s="11" t="n"/>
      <c r="C64" s="11" t="n"/>
      <c r="D64" s="11" t="n"/>
      <c r="E64" s="11" t="n"/>
      <c r="F64" s="11" t="n"/>
    </row>
    <row r="65">
      <c r="A65" s="11" t="n"/>
      <c r="B65" s="11" t="n"/>
      <c r="C65" s="11" t="n"/>
      <c r="D65" s="11" t="n"/>
      <c r="E65" s="11" t="n"/>
      <c r="F65" s="11" t="n"/>
    </row>
  </sheetData>
  <dataValidations count="1">
    <dataValidation sqref="C5:C65" showDropDown="0" showInputMessage="0" showErrorMessage="0" allowBlank="1" type="list">
      <formula1>"Criminal,Insider,Supplier,Accident,Nation-state,Hacktivist,Environment"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D4693D"/>
    <outlinePr summaryBelow="1" summaryRight="1"/>
    <pageSetUpPr/>
  </sheetPr>
  <dimension ref="A1:P6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44" customWidth="1" min="2" max="2"/>
    <col width="10" customWidth="1" min="3" max="3"/>
    <col width="10" customWidth="1" min="4" max="4"/>
    <col width="26" customWidth="1" min="5" max="5"/>
    <col width="11" customWidth="1" min="6" max="6"/>
    <col width="10" customWidth="1" min="7" max="7"/>
    <col width="8" customWidth="1" min="8" max="8"/>
    <col width="11" customWidth="1" min="9" max="9"/>
    <col width="12" customWidth="1" min="10" max="10"/>
    <col width="16" customWidth="1" min="11" max="11"/>
    <col width="12" customWidth="1" min="12" max="12"/>
    <col width="11" customWidth="1" min="13" max="13"/>
    <col width="10" customWidth="1" min="14" max="14"/>
    <col width="10" customWidth="1" min="15" max="15"/>
    <col width="12" customWidth="1" min="16" max="16"/>
  </cols>
  <sheetData>
    <row r="1">
      <c r="A1" s="1" t="inlineStr">
        <is>
          <t>Step 3: How likely, and how bad?</t>
        </is>
      </c>
    </row>
    <row r="2">
      <c r="A2" s="2" t="inlineStr">
        <is>
          <t>Pick Likelihood and Impact from the scales on Start Here. Score, rating and residual score calculate themselves.</t>
        </is>
      </c>
    </row>
    <row r="4" ht="32" customHeight="1">
      <c r="A4" s="9" t="inlineStr">
        <is>
          <t>Risk ID</t>
        </is>
      </c>
      <c r="B4" s="9" t="inlineStr">
        <is>
          <t>Risk statement (If... then...)</t>
        </is>
      </c>
      <c r="C4" s="9" t="inlineStr">
        <is>
          <t>Asset ID</t>
        </is>
      </c>
      <c r="D4" s="9" t="inlineStr">
        <is>
          <t>Threat ID</t>
        </is>
      </c>
      <c r="E4" s="9" t="inlineStr">
        <is>
          <t>Existing controls</t>
        </is>
      </c>
      <c r="F4" s="9" t="inlineStr">
        <is>
          <t>Likelihood (1-5)</t>
        </is>
      </c>
      <c r="G4" s="9" t="inlineStr">
        <is>
          <t>Impact (1-5)</t>
        </is>
      </c>
      <c r="H4" s="9" t="inlineStr">
        <is>
          <t>Score</t>
        </is>
      </c>
      <c r="I4" s="9" t="inlineStr">
        <is>
          <t>Rating</t>
        </is>
      </c>
      <c r="J4" s="9" t="inlineStr">
        <is>
          <t>Treatment</t>
        </is>
      </c>
      <c r="K4" s="9" t="inlineStr">
        <is>
          <t>Owner</t>
        </is>
      </c>
      <c r="L4" s="9" t="inlineStr">
        <is>
          <t>Due date</t>
        </is>
      </c>
      <c r="M4" s="9" t="inlineStr">
        <is>
          <t>Target likelihood</t>
        </is>
      </c>
      <c r="N4" s="9" t="inlineStr">
        <is>
          <t>Target impact</t>
        </is>
      </c>
      <c r="O4" s="9" t="inlineStr">
        <is>
          <t>Residual score</t>
        </is>
      </c>
      <c r="P4" s="9" t="inlineStr">
        <is>
          <t>Status</t>
        </is>
      </c>
    </row>
    <row r="5">
      <c r="A5" s="10" t="inlineStr">
        <is>
          <t>R-01</t>
        </is>
      </c>
      <c r="B5" s="10" t="inlineStr">
        <is>
          <t>EXAMPLE - If a fraudster spoofs a supplier email, then we could wire a payment to the wrong account</t>
        </is>
      </c>
      <c r="C5" s="10" t="inlineStr">
        <is>
          <t>A-02</t>
        </is>
      </c>
      <c r="D5" s="10" t="inlineStr">
        <is>
          <t>T-01</t>
        </is>
      </c>
      <c r="E5" s="10" t="inlineStr">
        <is>
          <t>Spam filter</t>
        </is>
      </c>
      <c r="F5" s="10" t="n">
        <v>4</v>
      </c>
      <c r="G5" s="10" t="n">
        <v>4</v>
      </c>
      <c r="H5" s="12">
        <f>IF(AND(ISNUMBER(F5),ISNUMBER(G5)),F5*G5,"")</f>
        <v/>
      </c>
      <c r="I5" s="12">
        <f>IF(H5="","",IF(H5&gt;='Start Here'!$B$17,"Critical",IF(H5&gt;='Start Here'!$B$16,"High",IF(H5&gt;='Start Here'!$B$15,"Medium","Low"))))</f>
        <v/>
      </c>
      <c r="J5" s="10" t="inlineStr">
        <is>
          <t>Mitigate</t>
        </is>
      </c>
      <c r="K5" s="10" t="inlineStr">
        <is>
          <t>Controller</t>
        </is>
      </c>
      <c r="L5" s="10" t="inlineStr">
        <is>
          <t>2026-11-15</t>
        </is>
      </c>
      <c r="M5" s="10" t="n">
        <v>2</v>
      </c>
      <c r="N5" s="10" t="n">
        <v>4</v>
      </c>
      <c r="O5" s="12">
        <f>IF(AND(ISNUMBER(M5),ISNUMBER(N5)),M5*N5,"")</f>
        <v/>
      </c>
      <c r="P5" s="10" t="inlineStr">
        <is>
          <t>Open</t>
        </is>
      </c>
    </row>
    <row r="6">
      <c r="A6" s="10" t="inlineStr">
        <is>
          <t>R-02</t>
        </is>
      </c>
      <c r="B6" s="10" t="inlineStr">
        <is>
          <t>EXAMPLE - If the vendor's remote login is stolen, then ransomware could lock every laptop</t>
        </is>
      </c>
      <c r="C6" s="10" t="inlineStr">
        <is>
          <t>A-03</t>
        </is>
      </c>
      <c r="D6" s="10" t="inlineStr">
        <is>
          <t>T-02</t>
        </is>
      </c>
      <c r="E6" s="10" t="inlineStr">
        <is>
          <t>Antivirus</t>
        </is>
      </c>
      <c r="F6" s="10" t="n">
        <v>3</v>
      </c>
      <c r="G6" s="10" t="n">
        <v>5</v>
      </c>
      <c r="H6" s="12">
        <f>IF(AND(ISNUMBER(F6),ISNUMBER(G6)),F6*G6,"")</f>
        <v/>
      </c>
      <c r="I6" s="12">
        <f>IF(H6="","",IF(H6&gt;='Start Here'!$B$17,"Critical",IF(H6&gt;='Start Here'!$B$16,"High",IF(H6&gt;='Start Here'!$B$15,"Medium","Low"))))</f>
        <v/>
      </c>
      <c r="J6" s="10" t="inlineStr">
        <is>
          <t>Mitigate</t>
        </is>
      </c>
      <c r="K6" s="10" t="inlineStr">
        <is>
          <t>IT manager</t>
        </is>
      </c>
      <c r="L6" s="10" t="inlineStr">
        <is>
          <t>2026-11-30</t>
        </is>
      </c>
      <c r="M6" s="10" t="n">
        <v>2</v>
      </c>
      <c r="N6" s="10" t="n">
        <v>3</v>
      </c>
      <c r="O6" s="12">
        <f>IF(AND(ISNUMBER(M6),ISNUMBER(N6)),M6*N6,"")</f>
        <v/>
      </c>
      <c r="P6" s="10" t="inlineStr">
        <is>
          <t>In progress</t>
        </is>
      </c>
    </row>
    <row r="7">
      <c r="A7" s="10" t="inlineStr">
        <is>
          <t>R-03</t>
        </is>
      </c>
      <c r="B7" s="10" t="inlineStr">
        <is>
          <t>EXAMPLE - If our IT supplier is breached, then client personal information could leak</t>
        </is>
      </c>
      <c r="C7" s="10" t="inlineStr">
        <is>
          <t>A-03</t>
        </is>
      </c>
      <c r="D7" s="10" t="inlineStr">
        <is>
          <t>T-03</t>
        </is>
      </c>
      <c r="E7" s="10" t="inlineStr">
        <is>
          <t>None</t>
        </is>
      </c>
      <c r="F7" s="10" t="n">
        <v>2</v>
      </c>
      <c r="G7" s="10" t="n">
        <v>4</v>
      </c>
      <c r="H7" s="12">
        <f>IF(AND(ISNUMBER(F7),ISNUMBER(G7)),F7*G7,"")</f>
        <v/>
      </c>
      <c r="I7" s="12">
        <f>IF(H7="","",IF(H7&gt;='Start Here'!$B$17,"Critical",IF(H7&gt;='Start Here'!$B$16,"High",IF(H7&gt;='Start Here'!$B$15,"Medium","Low"))))</f>
        <v/>
      </c>
      <c r="J7" s="10" t="inlineStr">
        <is>
          <t>Transfer</t>
        </is>
      </c>
      <c r="K7" s="10" t="inlineStr">
        <is>
          <t>Ops lead</t>
        </is>
      </c>
      <c r="L7" s="10" t="inlineStr">
        <is>
          <t>2027-01-31</t>
        </is>
      </c>
      <c r="M7" s="10" t="n">
        <v>2</v>
      </c>
      <c r="N7" s="10" t="n">
        <v>3</v>
      </c>
      <c r="O7" s="12">
        <f>IF(AND(ISNUMBER(M7),ISNUMBER(N7)),M7*N7,"")</f>
        <v/>
      </c>
      <c r="P7" s="10" t="inlineStr">
        <is>
          <t>Open</t>
        </is>
      </c>
    </row>
    <row r="8">
      <c r="A8" s="11" t="n"/>
      <c r="B8" s="11" t="n"/>
      <c r="C8" s="11" t="n"/>
      <c r="D8" s="11" t="n"/>
      <c r="E8" s="11" t="n"/>
      <c r="F8" s="11" t="n"/>
      <c r="G8" s="11" t="n"/>
      <c r="H8" s="12">
        <f>IF(AND(ISNUMBER(F8),ISNUMBER(G8)),F8*G8,"")</f>
        <v/>
      </c>
      <c r="I8" s="12">
        <f>IF(H8="","",IF(H8&gt;='Start Here'!$B$17,"Critical",IF(H8&gt;='Start Here'!$B$16,"High",IF(H8&gt;='Start Here'!$B$15,"Medium","Low"))))</f>
        <v/>
      </c>
      <c r="J8" s="11" t="n"/>
      <c r="K8" s="11" t="n"/>
      <c r="L8" s="11" t="n"/>
      <c r="M8" s="11" t="n"/>
      <c r="N8" s="11" t="n"/>
      <c r="O8" s="12">
        <f>IF(AND(ISNUMBER(M8),ISNUMBER(N8)),M8*N8,"")</f>
        <v/>
      </c>
      <c r="P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2">
        <f>IF(AND(ISNUMBER(F9),ISNUMBER(G9)),F9*G9,"")</f>
        <v/>
      </c>
      <c r="I9" s="12">
        <f>IF(H9="","",IF(H9&gt;='Start Here'!$B$17,"Critical",IF(H9&gt;='Start Here'!$B$16,"High",IF(H9&gt;='Start Here'!$B$15,"Medium","Low"))))</f>
        <v/>
      </c>
      <c r="J9" s="11" t="n"/>
      <c r="K9" s="11" t="n"/>
      <c r="L9" s="11" t="n"/>
      <c r="M9" s="11" t="n"/>
      <c r="N9" s="11" t="n"/>
      <c r="O9" s="12">
        <f>IF(AND(ISNUMBER(M9),ISNUMBER(N9)),M9*N9,"")</f>
        <v/>
      </c>
      <c r="P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2">
        <f>IF(AND(ISNUMBER(F10),ISNUMBER(G10)),F10*G10,"")</f>
        <v/>
      </c>
      <c r="I10" s="12">
        <f>IF(H10="","",IF(H10&gt;='Start Here'!$B$17,"Critical",IF(H10&gt;='Start Here'!$B$16,"High",IF(H10&gt;='Start Here'!$B$15,"Medium","Low"))))</f>
        <v/>
      </c>
      <c r="J10" s="11" t="n"/>
      <c r="K10" s="11" t="n"/>
      <c r="L10" s="11" t="n"/>
      <c r="M10" s="11" t="n"/>
      <c r="N10" s="11" t="n"/>
      <c r="O10" s="12">
        <f>IF(AND(ISNUMBER(M10),ISNUMBER(N10)),M10*N10,"")</f>
        <v/>
      </c>
      <c r="P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2">
        <f>IF(AND(ISNUMBER(F11),ISNUMBER(G11)),F11*G11,"")</f>
        <v/>
      </c>
      <c r="I11" s="12">
        <f>IF(H11="","",IF(H11&gt;='Start Here'!$B$17,"Critical",IF(H11&gt;='Start Here'!$B$16,"High",IF(H11&gt;='Start Here'!$B$15,"Medium","Low"))))</f>
        <v/>
      </c>
      <c r="J11" s="11" t="n"/>
      <c r="K11" s="11" t="n"/>
      <c r="L11" s="11" t="n"/>
      <c r="M11" s="11" t="n"/>
      <c r="N11" s="11" t="n"/>
      <c r="O11" s="12">
        <f>IF(AND(ISNUMBER(M11),ISNUMBER(N11)),M11*N11,"")</f>
        <v/>
      </c>
      <c r="P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2">
        <f>IF(AND(ISNUMBER(F12),ISNUMBER(G12)),F12*G12,"")</f>
        <v/>
      </c>
      <c r="I12" s="12">
        <f>IF(H12="","",IF(H12&gt;='Start Here'!$B$17,"Critical",IF(H12&gt;='Start Here'!$B$16,"High",IF(H12&gt;='Start Here'!$B$15,"Medium","Low"))))</f>
        <v/>
      </c>
      <c r="J12" s="11" t="n"/>
      <c r="K12" s="11" t="n"/>
      <c r="L12" s="11" t="n"/>
      <c r="M12" s="11" t="n"/>
      <c r="N12" s="11" t="n"/>
      <c r="O12" s="12">
        <f>IF(AND(ISNUMBER(M12),ISNUMBER(N12)),M12*N12,"")</f>
        <v/>
      </c>
      <c r="P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2">
        <f>IF(AND(ISNUMBER(F13),ISNUMBER(G13)),F13*G13,"")</f>
        <v/>
      </c>
      <c r="I13" s="12">
        <f>IF(H13="","",IF(H13&gt;='Start Here'!$B$17,"Critical",IF(H13&gt;='Start Here'!$B$16,"High",IF(H13&gt;='Start Here'!$B$15,"Medium","Low"))))</f>
        <v/>
      </c>
      <c r="J13" s="11" t="n"/>
      <c r="K13" s="11" t="n"/>
      <c r="L13" s="11" t="n"/>
      <c r="M13" s="11" t="n"/>
      <c r="N13" s="11" t="n"/>
      <c r="O13" s="12">
        <f>IF(AND(ISNUMBER(M13),ISNUMBER(N13)),M13*N13,"")</f>
        <v/>
      </c>
      <c r="P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2">
        <f>IF(AND(ISNUMBER(F14),ISNUMBER(G14)),F14*G14,"")</f>
        <v/>
      </c>
      <c r="I14" s="12">
        <f>IF(H14="","",IF(H14&gt;='Start Here'!$B$17,"Critical",IF(H14&gt;='Start Here'!$B$16,"High",IF(H14&gt;='Start Here'!$B$15,"Medium","Low"))))</f>
        <v/>
      </c>
      <c r="J14" s="11" t="n"/>
      <c r="K14" s="11" t="n"/>
      <c r="L14" s="11" t="n"/>
      <c r="M14" s="11" t="n"/>
      <c r="N14" s="11" t="n"/>
      <c r="O14" s="12">
        <f>IF(AND(ISNUMBER(M14),ISNUMBER(N14)),M14*N14,"")</f>
        <v/>
      </c>
      <c r="P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2">
        <f>IF(AND(ISNUMBER(F15),ISNUMBER(G15)),F15*G15,"")</f>
        <v/>
      </c>
      <c r="I15" s="12">
        <f>IF(H15="","",IF(H15&gt;='Start Here'!$B$17,"Critical",IF(H15&gt;='Start Here'!$B$16,"High",IF(H15&gt;='Start Here'!$B$15,"Medium","Low"))))</f>
        <v/>
      </c>
      <c r="J15" s="11" t="n"/>
      <c r="K15" s="11" t="n"/>
      <c r="L15" s="11" t="n"/>
      <c r="M15" s="11" t="n"/>
      <c r="N15" s="11" t="n"/>
      <c r="O15" s="12">
        <f>IF(AND(ISNUMBER(M15),ISNUMBER(N15)),M15*N15,"")</f>
        <v/>
      </c>
      <c r="P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2">
        <f>IF(AND(ISNUMBER(F16),ISNUMBER(G16)),F16*G16,"")</f>
        <v/>
      </c>
      <c r="I16" s="12">
        <f>IF(H16="","",IF(H16&gt;='Start Here'!$B$17,"Critical",IF(H16&gt;='Start Here'!$B$16,"High",IF(H16&gt;='Start Here'!$B$15,"Medium","Low"))))</f>
        <v/>
      </c>
      <c r="J16" s="11" t="n"/>
      <c r="K16" s="11" t="n"/>
      <c r="L16" s="11" t="n"/>
      <c r="M16" s="11" t="n"/>
      <c r="N16" s="11" t="n"/>
      <c r="O16" s="12">
        <f>IF(AND(ISNUMBER(M16),ISNUMBER(N16)),M16*N16,"")</f>
        <v/>
      </c>
      <c r="P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2">
        <f>IF(AND(ISNUMBER(F17),ISNUMBER(G17)),F17*G17,"")</f>
        <v/>
      </c>
      <c r="I17" s="12">
        <f>IF(H17="","",IF(H17&gt;='Start Here'!$B$17,"Critical",IF(H17&gt;='Start Here'!$B$16,"High",IF(H17&gt;='Start Here'!$B$15,"Medium","Low"))))</f>
        <v/>
      </c>
      <c r="J17" s="11" t="n"/>
      <c r="K17" s="11" t="n"/>
      <c r="L17" s="11" t="n"/>
      <c r="M17" s="11" t="n"/>
      <c r="N17" s="11" t="n"/>
      <c r="O17" s="12">
        <f>IF(AND(ISNUMBER(M17),ISNUMBER(N17)),M17*N17,"")</f>
        <v/>
      </c>
      <c r="P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2">
        <f>IF(AND(ISNUMBER(F18),ISNUMBER(G18)),F18*G18,"")</f>
        <v/>
      </c>
      <c r="I18" s="12">
        <f>IF(H18="","",IF(H18&gt;='Start Here'!$B$17,"Critical",IF(H18&gt;='Start Here'!$B$16,"High",IF(H18&gt;='Start Here'!$B$15,"Medium","Low"))))</f>
        <v/>
      </c>
      <c r="J18" s="11" t="n"/>
      <c r="K18" s="11" t="n"/>
      <c r="L18" s="11" t="n"/>
      <c r="M18" s="11" t="n"/>
      <c r="N18" s="11" t="n"/>
      <c r="O18" s="12">
        <f>IF(AND(ISNUMBER(M18),ISNUMBER(N18)),M18*N18,"")</f>
        <v/>
      </c>
      <c r="P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2">
        <f>IF(AND(ISNUMBER(F19),ISNUMBER(G19)),F19*G19,"")</f>
        <v/>
      </c>
      <c r="I19" s="12">
        <f>IF(H19="","",IF(H19&gt;='Start Here'!$B$17,"Critical",IF(H19&gt;='Start Here'!$B$16,"High",IF(H19&gt;='Start Here'!$B$15,"Medium","Low"))))</f>
        <v/>
      </c>
      <c r="J19" s="11" t="n"/>
      <c r="K19" s="11" t="n"/>
      <c r="L19" s="11" t="n"/>
      <c r="M19" s="11" t="n"/>
      <c r="N19" s="11" t="n"/>
      <c r="O19" s="12">
        <f>IF(AND(ISNUMBER(M19),ISNUMBER(N19)),M19*N19,"")</f>
        <v/>
      </c>
      <c r="P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2">
        <f>IF(AND(ISNUMBER(F20),ISNUMBER(G20)),F20*G20,"")</f>
        <v/>
      </c>
      <c r="I20" s="12">
        <f>IF(H20="","",IF(H20&gt;='Start Here'!$B$17,"Critical",IF(H20&gt;='Start Here'!$B$16,"High",IF(H20&gt;='Start Here'!$B$15,"Medium","Low"))))</f>
        <v/>
      </c>
      <c r="J20" s="11" t="n"/>
      <c r="K20" s="11" t="n"/>
      <c r="L20" s="11" t="n"/>
      <c r="M20" s="11" t="n"/>
      <c r="N20" s="11" t="n"/>
      <c r="O20" s="12">
        <f>IF(AND(ISNUMBER(M20),ISNUMBER(N20)),M20*N20,"")</f>
        <v/>
      </c>
      <c r="P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2">
        <f>IF(AND(ISNUMBER(F21),ISNUMBER(G21)),F21*G21,"")</f>
        <v/>
      </c>
      <c r="I21" s="12">
        <f>IF(H21="","",IF(H21&gt;='Start Here'!$B$17,"Critical",IF(H21&gt;='Start Here'!$B$16,"High",IF(H21&gt;='Start Here'!$B$15,"Medium","Low"))))</f>
        <v/>
      </c>
      <c r="J21" s="11" t="n"/>
      <c r="K21" s="11" t="n"/>
      <c r="L21" s="11" t="n"/>
      <c r="M21" s="11" t="n"/>
      <c r="N21" s="11" t="n"/>
      <c r="O21" s="12">
        <f>IF(AND(ISNUMBER(M21),ISNUMBER(N21)),M21*N21,"")</f>
        <v/>
      </c>
      <c r="P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2">
        <f>IF(AND(ISNUMBER(F22),ISNUMBER(G22)),F22*G22,"")</f>
        <v/>
      </c>
      <c r="I22" s="12">
        <f>IF(H22="","",IF(H22&gt;='Start Here'!$B$17,"Critical",IF(H22&gt;='Start Here'!$B$16,"High",IF(H22&gt;='Start Here'!$B$15,"Medium","Low"))))</f>
        <v/>
      </c>
      <c r="J22" s="11" t="n"/>
      <c r="K22" s="11" t="n"/>
      <c r="L22" s="11" t="n"/>
      <c r="M22" s="11" t="n"/>
      <c r="N22" s="11" t="n"/>
      <c r="O22" s="12">
        <f>IF(AND(ISNUMBER(M22),ISNUMBER(N22)),M22*N22,"")</f>
        <v/>
      </c>
      <c r="P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2">
        <f>IF(AND(ISNUMBER(F23),ISNUMBER(G23)),F23*G23,"")</f>
        <v/>
      </c>
      <c r="I23" s="12">
        <f>IF(H23="","",IF(H23&gt;='Start Here'!$B$17,"Critical",IF(H23&gt;='Start Here'!$B$16,"High",IF(H23&gt;='Start Here'!$B$15,"Medium","Low"))))</f>
        <v/>
      </c>
      <c r="J23" s="11" t="n"/>
      <c r="K23" s="11" t="n"/>
      <c r="L23" s="11" t="n"/>
      <c r="M23" s="11" t="n"/>
      <c r="N23" s="11" t="n"/>
      <c r="O23" s="12">
        <f>IF(AND(ISNUMBER(M23),ISNUMBER(N23)),M23*N23,"")</f>
        <v/>
      </c>
      <c r="P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2">
        <f>IF(AND(ISNUMBER(F24),ISNUMBER(G24)),F24*G24,"")</f>
        <v/>
      </c>
      <c r="I24" s="12">
        <f>IF(H24="","",IF(H24&gt;='Start Here'!$B$17,"Critical",IF(H24&gt;='Start Here'!$B$16,"High",IF(H24&gt;='Start Here'!$B$15,"Medium","Low"))))</f>
        <v/>
      </c>
      <c r="J24" s="11" t="n"/>
      <c r="K24" s="11" t="n"/>
      <c r="L24" s="11" t="n"/>
      <c r="M24" s="11" t="n"/>
      <c r="N24" s="11" t="n"/>
      <c r="O24" s="12">
        <f>IF(AND(ISNUMBER(M24),ISNUMBER(N24)),M24*N24,"")</f>
        <v/>
      </c>
      <c r="P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2">
        <f>IF(AND(ISNUMBER(F25),ISNUMBER(G25)),F25*G25,"")</f>
        <v/>
      </c>
      <c r="I25" s="12">
        <f>IF(H25="","",IF(H25&gt;='Start Here'!$B$17,"Critical",IF(H25&gt;='Start Here'!$B$16,"High",IF(H25&gt;='Start Here'!$B$15,"Medium","Low"))))</f>
        <v/>
      </c>
      <c r="J25" s="11" t="n"/>
      <c r="K25" s="11" t="n"/>
      <c r="L25" s="11" t="n"/>
      <c r="M25" s="11" t="n"/>
      <c r="N25" s="11" t="n"/>
      <c r="O25" s="12">
        <f>IF(AND(ISNUMBER(M25),ISNUMBER(N25)),M25*N25,"")</f>
        <v/>
      </c>
      <c r="P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2">
        <f>IF(AND(ISNUMBER(F26),ISNUMBER(G26)),F26*G26,"")</f>
        <v/>
      </c>
      <c r="I26" s="12">
        <f>IF(H26="","",IF(H26&gt;='Start Here'!$B$17,"Critical",IF(H26&gt;='Start Here'!$B$16,"High",IF(H26&gt;='Start Here'!$B$15,"Medium","Low"))))</f>
        <v/>
      </c>
      <c r="J26" s="11" t="n"/>
      <c r="K26" s="11" t="n"/>
      <c r="L26" s="11" t="n"/>
      <c r="M26" s="11" t="n"/>
      <c r="N26" s="11" t="n"/>
      <c r="O26" s="12">
        <f>IF(AND(ISNUMBER(M26),ISNUMBER(N26)),M26*N26,"")</f>
        <v/>
      </c>
      <c r="P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2">
        <f>IF(AND(ISNUMBER(F27),ISNUMBER(G27)),F27*G27,"")</f>
        <v/>
      </c>
      <c r="I27" s="12">
        <f>IF(H27="","",IF(H27&gt;='Start Here'!$B$17,"Critical",IF(H27&gt;='Start Here'!$B$16,"High",IF(H27&gt;='Start Here'!$B$15,"Medium","Low"))))</f>
        <v/>
      </c>
      <c r="J27" s="11" t="n"/>
      <c r="K27" s="11" t="n"/>
      <c r="L27" s="11" t="n"/>
      <c r="M27" s="11" t="n"/>
      <c r="N27" s="11" t="n"/>
      <c r="O27" s="12">
        <f>IF(AND(ISNUMBER(M27),ISNUMBER(N27)),M27*N27,"")</f>
        <v/>
      </c>
      <c r="P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2">
        <f>IF(AND(ISNUMBER(F28),ISNUMBER(G28)),F28*G28,"")</f>
        <v/>
      </c>
      <c r="I28" s="12">
        <f>IF(H28="","",IF(H28&gt;='Start Here'!$B$17,"Critical",IF(H28&gt;='Start Here'!$B$16,"High",IF(H28&gt;='Start Here'!$B$15,"Medium","Low"))))</f>
        <v/>
      </c>
      <c r="J28" s="11" t="n"/>
      <c r="K28" s="11" t="n"/>
      <c r="L28" s="11" t="n"/>
      <c r="M28" s="11" t="n"/>
      <c r="N28" s="11" t="n"/>
      <c r="O28" s="12">
        <f>IF(AND(ISNUMBER(M28),ISNUMBER(N28)),M28*N28,"")</f>
        <v/>
      </c>
      <c r="P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2">
        <f>IF(AND(ISNUMBER(F29),ISNUMBER(G29)),F29*G29,"")</f>
        <v/>
      </c>
      <c r="I29" s="12">
        <f>IF(H29="","",IF(H29&gt;='Start Here'!$B$17,"Critical",IF(H29&gt;='Start Here'!$B$16,"High",IF(H29&gt;='Start Here'!$B$15,"Medium","Low"))))</f>
        <v/>
      </c>
      <c r="J29" s="11" t="n"/>
      <c r="K29" s="11" t="n"/>
      <c r="L29" s="11" t="n"/>
      <c r="M29" s="11" t="n"/>
      <c r="N29" s="11" t="n"/>
      <c r="O29" s="12">
        <f>IF(AND(ISNUMBER(M29),ISNUMBER(N29)),M29*N29,"")</f>
        <v/>
      </c>
      <c r="P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2">
        <f>IF(AND(ISNUMBER(F30),ISNUMBER(G30)),F30*G30,"")</f>
        <v/>
      </c>
      <c r="I30" s="12">
        <f>IF(H30="","",IF(H30&gt;='Start Here'!$B$17,"Critical",IF(H30&gt;='Start Here'!$B$16,"High",IF(H30&gt;='Start Here'!$B$15,"Medium","Low"))))</f>
        <v/>
      </c>
      <c r="J30" s="11" t="n"/>
      <c r="K30" s="11" t="n"/>
      <c r="L30" s="11" t="n"/>
      <c r="M30" s="11" t="n"/>
      <c r="N30" s="11" t="n"/>
      <c r="O30" s="12">
        <f>IF(AND(ISNUMBER(M30),ISNUMBER(N30)),M30*N30,"")</f>
        <v/>
      </c>
      <c r="P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2">
        <f>IF(AND(ISNUMBER(F31),ISNUMBER(G31)),F31*G31,"")</f>
        <v/>
      </c>
      <c r="I31" s="12">
        <f>IF(H31="","",IF(H31&gt;='Start Here'!$B$17,"Critical",IF(H31&gt;='Start Here'!$B$16,"High",IF(H31&gt;='Start Here'!$B$15,"Medium","Low"))))</f>
        <v/>
      </c>
      <c r="J31" s="11" t="n"/>
      <c r="K31" s="11" t="n"/>
      <c r="L31" s="11" t="n"/>
      <c r="M31" s="11" t="n"/>
      <c r="N31" s="11" t="n"/>
      <c r="O31" s="12">
        <f>IF(AND(ISNUMBER(M31),ISNUMBER(N31)),M31*N31,"")</f>
        <v/>
      </c>
      <c r="P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2">
        <f>IF(AND(ISNUMBER(F32),ISNUMBER(G32)),F32*G32,"")</f>
        <v/>
      </c>
      <c r="I32" s="12">
        <f>IF(H32="","",IF(H32&gt;='Start Here'!$B$17,"Critical",IF(H32&gt;='Start Here'!$B$16,"High",IF(H32&gt;='Start Here'!$B$15,"Medium","Low"))))</f>
        <v/>
      </c>
      <c r="J32" s="11" t="n"/>
      <c r="K32" s="11" t="n"/>
      <c r="L32" s="11" t="n"/>
      <c r="M32" s="11" t="n"/>
      <c r="N32" s="11" t="n"/>
      <c r="O32" s="12">
        <f>IF(AND(ISNUMBER(M32),ISNUMBER(N32)),M32*N32,"")</f>
        <v/>
      </c>
      <c r="P32" s="11" t="n"/>
    </row>
    <row r="33">
      <c r="A33" s="11" t="n"/>
      <c r="B33" s="11" t="n"/>
      <c r="C33" s="11" t="n"/>
      <c r="D33" s="11" t="n"/>
      <c r="E33" s="11" t="n"/>
      <c r="F33" s="11" t="n"/>
      <c r="G33" s="11" t="n"/>
      <c r="H33" s="12">
        <f>IF(AND(ISNUMBER(F33),ISNUMBER(G33)),F33*G33,"")</f>
        <v/>
      </c>
      <c r="I33" s="12">
        <f>IF(H33="","",IF(H33&gt;='Start Here'!$B$17,"Critical",IF(H33&gt;='Start Here'!$B$16,"High",IF(H33&gt;='Start Here'!$B$15,"Medium","Low"))))</f>
        <v/>
      </c>
      <c r="J33" s="11" t="n"/>
      <c r="K33" s="11" t="n"/>
      <c r="L33" s="11" t="n"/>
      <c r="M33" s="11" t="n"/>
      <c r="N33" s="11" t="n"/>
      <c r="O33" s="12">
        <f>IF(AND(ISNUMBER(M33),ISNUMBER(N33)),M33*N33,"")</f>
        <v/>
      </c>
      <c r="P33" s="11" t="n"/>
    </row>
    <row r="34">
      <c r="A34" s="11" t="n"/>
      <c r="B34" s="11" t="n"/>
      <c r="C34" s="11" t="n"/>
      <c r="D34" s="11" t="n"/>
      <c r="E34" s="11" t="n"/>
      <c r="F34" s="11" t="n"/>
      <c r="G34" s="11" t="n"/>
      <c r="H34" s="12">
        <f>IF(AND(ISNUMBER(F34),ISNUMBER(G34)),F34*G34,"")</f>
        <v/>
      </c>
      <c r="I34" s="12">
        <f>IF(H34="","",IF(H34&gt;='Start Here'!$B$17,"Critical",IF(H34&gt;='Start Here'!$B$16,"High",IF(H34&gt;='Start Here'!$B$15,"Medium","Low"))))</f>
        <v/>
      </c>
      <c r="J34" s="11" t="n"/>
      <c r="K34" s="11" t="n"/>
      <c r="L34" s="11" t="n"/>
      <c r="M34" s="11" t="n"/>
      <c r="N34" s="11" t="n"/>
      <c r="O34" s="12">
        <f>IF(AND(ISNUMBER(M34),ISNUMBER(N34)),M34*N34,"")</f>
        <v/>
      </c>
      <c r="P34" s="11" t="n"/>
    </row>
    <row r="35">
      <c r="A35" s="11" t="n"/>
      <c r="B35" s="11" t="n"/>
      <c r="C35" s="11" t="n"/>
      <c r="D35" s="11" t="n"/>
      <c r="E35" s="11" t="n"/>
      <c r="F35" s="11" t="n"/>
      <c r="G35" s="11" t="n"/>
      <c r="H35" s="12">
        <f>IF(AND(ISNUMBER(F35),ISNUMBER(G35)),F35*G35,"")</f>
        <v/>
      </c>
      <c r="I35" s="12">
        <f>IF(H35="","",IF(H35&gt;='Start Here'!$B$17,"Critical",IF(H35&gt;='Start Here'!$B$16,"High",IF(H35&gt;='Start Here'!$B$15,"Medium","Low"))))</f>
        <v/>
      </c>
      <c r="J35" s="11" t="n"/>
      <c r="K35" s="11" t="n"/>
      <c r="L35" s="11" t="n"/>
      <c r="M35" s="11" t="n"/>
      <c r="N35" s="11" t="n"/>
      <c r="O35" s="12">
        <f>IF(AND(ISNUMBER(M35),ISNUMBER(N35)),M35*N35,"")</f>
        <v/>
      </c>
      <c r="P35" s="11" t="n"/>
    </row>
    <row r="36">
      <c r="A36" s="11" t="n"/>
      <c r="B36" s="11" t="n"/>
      <c r="C36" s="11" t="n"/>
      <c r="D36" s="11" t="n"/>
      <c r="E36" s="11" t="n"/>
      <c r="F36" s="11" t="n"/>
      <c r="G36" s="11" t="n"/>
      <c r="H36" s="12">
        <f>IF(AND(ISNUMBER(F36),ISNUMBER(G36)),F36*G36,"")</f>
        <v/>
      </c>
      <c r="I36" s="12">
        <f>IF(H36="","",IF(H36&gt;='Start Here'!$B$17,"Critical",IF(H36&gt;='Start Here'!$B$16,"High",IF(H36&gt;='Start Here'!$B$15,"Medium","Low"))))</f>
        <v/>
      </c>
      <c r="J36" s="11" t="n"/>
      <c r="K36" s="11" t="n"/>
      <c r="L36" s="11" t="n"/>
      <c r="M36" s="11" t="n"/>
      <c r="N36" s="11" t="n"/>
      <c r="O36" s="12">
        <f>IF(AND(ISNUMBER(M36),ISNUMBER(N36)),M36*N36,"")</f>
        <v/>
      </c>
      <c r="P36" s="11" t="n"/>
    </row>
    <row r="37">
      <c r="A37" s="11" t="n"/>
      <c r="B37" s="11" t="n"/>
      <c r="C37" s="11" t="n"/>
      <c r="D37" s="11" t="n"/>
      <c r="E37" s="11" t="n"/>
      <c r="F37" s="11" t="n"/>
      <c r="G37" s="11" t="n"/>
      <c r="H37" s="12">
        <f>IF(AND(ISNUMBER(F37),ISNUMBER(G37)),F37*G37,"")</f>
        <v/>
      </c>
      <c r="I37" s="12">
        <f>IF(H37="","",IF(H37&gt;='Start Here'!$B$17,"Critical",IF(H37&gt;='Start Here'!$B$16,"High",IF(H37&gt;='Start Here'!$B$15,"Medium","Low"))))</f>
        <v/>
      </c>
      <c r="J37" s="11" t="n"/>
      <c r="K37" s="11" t="n"/>
      <c r="L37" s="11" t="n"/>
      <c r="M37" s="11" t="n"/>
      <c r="N37" s="11" t="n"/>
      <c r="O37" s="12">
        <f>IF(AND(ISNUMBER(M37),ISNUMBER(N37)),M37*N37,"")</f>
        <v/>
      </c>
      <c r="P37" s="11" t="n"/>
    </row>
    <row r="38">
      <c r="A38" s="11" t="n"/>
      <c r="B38" s="11" t="n"/>
      <c r="C38" s="11" t="n"/>
      <c r="D38" s="11" t="n"/>
      <c r="E38" s="11" t="n"/>
      <c r="F38" s="11" t="n"/>
      <c r="G38" s="11" t="n"/>
      <c r="H38" s="12">
        <f>IF(AND(ISNUMBER(F38),ISNUMBER(G38)),F38*G38,"")</f>
        <v/>
      </c>
      <c r="I38" s="12">
        <f>IF(H38="","",IF(H38&gt;='Start Here'!$B$17,"Critical",IF(H38&gt;='Start Here'!$B$16,"High",IF(H38&gt;='Start Here'!$B$15,"Medium","Low"))))</f>
        <v/>
      </c>
      <c r="J38" s="11" t="n"/>
      <c r="K38" s="11" t="n"/>
      <c r="L38" s="11" t="n"/>
      <c r="M38" s="11" t="n"/>
      <c r="N38" s="11" t="n"/>
      <c r="O38" s="12">
        <f>IF(AND(ISNUMBER(M38),ISNUMBER(N38)),M38*N38,"")</f>
        <v/>
      </c>
      <c r="P38" s="11" t="n"/>
    </row>
    <row r="39">
      <c r="A39" s="11" t="n"/>
      <c r="B39" s="11" t="n"/>
      <c r="C39" s="11" t="n"/>
      <c r="D39" s="11" t="n"/>
      <c r="E39" s="11" t="n"/>
      <c r="F39" s="11" t="n"/>
      <c r="G39" s="11" t="n"/>
      <c r="H39" s="12">
        <f>IF(AND(ISNUMBER(F39),ISNUMBER(G39)),F39*G39,"")</f>
        <v/>
      </c>
      <c r="I39" s="12">
        <f>IF(H39="","",IF(H39&gt;='Start Here'!$B$17,"Critical",IF(H39&gt;='Start Here'!$B$16,"High",IF(H39&gt;='Start Here'!$B$15,"Medium","Low"))))</f>
        <v/>
      </c>
      <c r="J39" s="11" t="n"/>
      <c r="K39" s="11" t="n"/>
      <c r="L39" s="11" t="n"/>
      <c r="M39" s="11" t="n"/>
      <c r="N39" s="11" t="n"/>
      <c r="O39" s="12">
        <f>IF(AND(ISNUMBER(M39),ISNUMBER(N39)),M39*N39,"")</f>
        <v/>
      </c>
      <c r="P39" s="11" t="n"/>
    </row>
    <row r="40">
      <c r="A40" s="11" t="n"/>
      <c r="B40" s="11" t="n"/>
      <c r="C40" s="11" t="n"/>
      <c r="D40" s="11" t="n"/>
      <c r="E40" s="11" t="n"/>
      <c r="F40" s="11" t="n"/>
      <c r="G40" s="11" t="n"/>
      <c r="H40" s="12">
        <f>IF(AND(ISNUMBER(F40),ISNUMBER(G40)),F40*G40,"")</f>
        <v/>
      </c>
      <c r="I40" s="12">
        <f>IF(H40="","",IF(H40&gt;='Start Here'!$B$17,"Critical",IF(H40&gt;='Start Here'!$B$16,"High",IF(H40&gt;='Start Here'!$B$15,"Medium","Low"))))</f>
        <v/>
      </c>
      <c r="J40" s="11" t="n"/>
      <c r="K40" s="11" t="n"/>
      <c r="L40" s="11" t="n"/>
      <c r="M40" s="11" t="n"/>
      <c r="N40" s="11" t="n"/>
      <c r="O40" s="12">
        <f>IF(AND(ISNUMBER(M40),ISNUMBER(N40)),M40*N40,"")</f>
        <v/>
      </c>
      <c r="P40" s="11" t="n"/>
    </row>
    <row r="41">
      <c r="A41" s="11" t="n"/>
      <c r="B41" s="11" t="n"/>
      <c r="C41" s="11" t="n"/>
      <c r="D41" s="11" t="n"/>
      <c r="E41" s="11" t="n"/>
      <c r="F41" s="11" t="n"/>
      <c r="G41" s="11" t="n"/>
      <c r="H41" s="12">
        <f>IF(AND(ISNUMBER(F41),ISNUMBER(G41)),F41*G41,"")</f>
        <v/>
      </c>
      <c r="I41" s="12">
        <f>IF(H41="","",IF(H41&gt;='Start Here'!$B$17,"Critical",IF(H41&gt;='Start Here'!$B$16,"High",IF(H41&gt;='Start Here'!$B$15,"Medium","Low"))))</f>
        <v/>
      </c>
      <c r="J41" s="11" t="n"/>
      <c r="K41" s="11" t="n"/>
      <c r="L41" s="11" t="n"/>
      <c r="M41" s="11" t="n"/>
      <c r="N41" s="11" t="n"/>
      <c r="O41" s="12">
        <f>IF(AND(ISNUMBER(M41),ISNUMBER(N41)),M41*N41,"")</f>
        <v/>
      </c>
      <c r="P41" s="11" t="n"/>
    </row>
    <row r="42">
      <c r="A42" s="11" t="n"/>
      <c r="B42" s="11" t="n"/>
      <c r="C42" s="11" t="n"/>
      <c r="D42" s="11" t="n"/>
      <c r="E42" s="11" t="n"/>
      <c r="F42" s="11" t="n"/>
      <c r="G42" s="11" t="n"/>
      <c r="H42" s="12">
        <f>IF(AND(ISNUMBER(F42),ISNUMBER(G42)),F42*G42,"")</f>
        <v/>
      </c>
      <c r="I42" s="12">
        <f>IF(H42="","",IF(H42&gt;='Start Here'!$B$17,"Critical",IF(H42&gt;='Start Here'!$B$16,"High",IF(H42&gt;='Start Here'!$B$15,"Medium","Low"))))</f>
        <v/>
      </c>
      <c r="J42" s="11" t="n"/>
      <c r="K42" s="11" t="n"/>
      <c r="L42" s="11" t="n"/>
      <c r="M42" s="11" t="n"/>
      <c r="N42" s="11" t="n"/>
      <c r="O42" s="12">
        <f>IF(AND(ISNUMBER(M42),ISNUMBER(N42)),M42*N42,"")</f>
        <v/>
      </c>
      <c r="P42" s="11" t="n"/>
    </row>
    <row r="43">
      <c r="A43" s="11" t="n"/>
      <c r="B43" s="11" t="n"/>
      <c r="C43" s="11" t="n"/>
      <c r="D43" s="11" t="n"/>
      <c r="E43" s="11" t="n"/>
      <c r="F43" s="11" t="n"/>
      <c r="G43" s="11" t="n"/>
      <c r="H43" s="12">
        <f>IF(AND(ISNUMBER(F43),ISNUMBER(G43)),F43*G43,"")</f>
        <v/>
      </c>
      <c r="I43" s="12">
        <f>IF(H43="","",IF(H43&gt;='Start Here'!$B$17,"Critical",IF(H43&gt;='Start Here'!$B$16,"High",IF(H43&gt;='Start Here'!$B$15,"Medium","Low"))))</f>
        <v/>
      </c>
      <c r="J43" s="11" t="n"/>
      <c r="K43" s="11" t="n"/>
      <c r="L43" s="11" t="n"/>
      <c r="M43" s="11" t="n"/>
      <c r="N43" s="11" t="n"/>
      <c r="O43" s="12">
        <f>IF(AND(ISNUMBER(M43),ISNUMBER(N43)),M43*N43,"")</f>
        <v/>
      </c>
      <c r="P43" s="11" t="n"/>
    </row>
    <row r="44">
      <c r="A44" s="11" t="n"/>
      <c r="B44" s="11" t="n"/>
      <c r="C44" s="11" t="n"/>
      <c r="D44" s="11" t="n"/>
      <c r="E44" s="11" t="n"/>
      <c r="F44" s="11" t="n"/>
      <c r="G44" s="11" t="n"/>
      <c r="H44" s="12">
        <f>IF(AND(ISNUMBER(F44),ISNUMBER(G44)),F44*G44,"")</f>
        <v/>
      </c>
      <c r="I44" s="12">
        <f>IF(H44="","",IF(H44&gt;='Start Here'!$B$17,"Critical",IF(H44&gt;='Start Here'!$B$16,"High",IF(H44&gt;='Start Here'!$B$15,"Medium","Low"))))</f>
        <v/>
      </c>
      <c r="J44" s="11" t="n"/>
      <c r="K44" s="11" t="n"/>
      <c r="L44" s="11" t="n"/>
      <c r="M44" s="11" t="n"/>
      <c r="N44" s="11" t="n"/>
      <c r="O44" s="12">
        <f>IF(AND(ISNUMBER(M44),ISNUMBER(N44)),M44*N44,"")</f>
        <v/>
      </c>
      <c r="P44" s="11" t="n"/>
    </row>
    <row r="45">
      <c r="A45" s="11" t="n"/>
      <c r="B45" s="11" t="n"/>
      <c r="C45" s="11" t="n"/>
      <c r="D45" s="11" t="n"/>
      <c r="E45" s="11" t="n"/>
      <c r="F45" s="11" t="n"/>
      <c r="G45" s="11" t="n"/>
      <c r="H45" s="12">
        <f>IF(AND(ISNUMBER(F45),ISNUMBER(G45)),F45*G45,"")</f>
        <v/>
      </c>
      <c r="I45" s="12">
        <f>IF(H45="","",IF(H45&gt;='Start Here'!$B$17,"Critical",IF(H45&gt;='Start Here'!$B$16,"High",IF(H45&gt;='Start Here'!$B$15,"Medium","Low"))))</f>
        <v/>
      </c>
      <c r="J45" s="11" t="n"/>
      <c r="K45" s="11" t="n"/>
      <c r="L45" s="11" t="n"/>
      <c r="M45" s="11" t="n"/>
      <c r="N45" s="11" t="n"/>
      <c r="O45" s="12">
        <f>IF(AND(ISNUMBER(M45),ISNUMBER(N45)),M45*N45,"")</f>
        <v/>
      </c>
      <c r="P45" s="11" t="n"/>
    </row>
    <row r="46">
      <c r="A46" s="11" t="n"/>
      <c r="B46" s="11" t="n"/>
      <c r="C46" s="11" t="n"/>
      <c r="D46" s="11" t="n"/>
      <c r="E46" s="11" t="n"/>
      <c r="F46" s="11" t="n"/>
      <c r="G46" s="11" t="n"/>
      <c r="H46" s="12">
        <f>IF(AND(ISNUMBER(F46),ISNUMBER(G46)),F46*G46,"")</f>
        <v/>
      </c>
      <c r="I46" s="12">
        <f>IF(H46="","",IF(H46&gt;='Start Here'!$B$17,"Critical",IF(H46&gt;='Start Here'!$B$16,"High",IF(H46&gt;='Start Here'!$B$15,"Medium","Low"))))</f>
        <v/>
      </c>
      <c r="J46" s="11" t="n"/>
      <c r="K46" s="11" t="n"/>
      <c r="L46" s="11" t="n"/>
      <c r="M46" s="11" t="n"/>
      <c r="N46" s="11" t="n"/>
      <c r="O46" s="12">
        <f>IF(AND(ISNUMBER(M46),ISNUMBER(N46)),M46*N46,"")</f>
        <v/>
      </c>
      <c r="P46" s="11" t="n"/>
    </row>
    <row r="47">
      <c r="A47" s="11" t="n"/>
      <c r="B47" s="11" t="n"/>
      <c r="C47" s="11" t="n"/>
      <c r="D47" s="11" t="n"/>
      <c r="E47" s="11" t="n"/>
      <c r="F47" s="11" t="n"/>
      <c r="G47" s="11" t="n"/>
      <c r="H47" s="12">
        <f>IF(AND(ISNUMBER(F47),ISNUMBER(G47)),F47*G47,"")</f>
        <v/>
      </c>
      <c r="I47" s="12">
        <f>IF(H47="","",IF(H47&gt;='Start Here'!$B$17,"Critical",IF(H47&gt;='Start Here'!$B$16,"High",IF(H47&gt;='Start Here'!$B$15,"Medium","Low"))))</f>
        <v/>
      </c>
      <c r="J47" s="11" t="n"/>
      <c r="K47" s="11" t="n"/>
      <c r="L47" s="11" t="n"/>
      <c r="M47" s="11" t="n"/>
      <c r="N47" s="11" t="n"/>
      <c r="O47" s="12">
        <f>IF(AND(ISNUMBER(M47),ISNUMBER(N47)),M47*N47,"")</f>
        <v/>
      </c>
      <c r="P47" s="11" t="n"/>
    </row>
    <row r="48">
      <c r="A48" s="11" t="n"/>
      <c r="B48" s="11" t="n"/>
      <c r="C48" s="11" t="n"/>
      <c r="D48" s="11" t="n"/>
      <c r="E48" s="11" t="n"/>
      <c r="F48" s="11" t="n"/>
      <c r="G48" s="11" t="n"/>
      <c r="H48" s="12">
        <f>IF(AND(ISNUMBER(F48),ISNUMBER(G48)),F48*G48,"")</f>
        <v/>
      </c>
      <c r="I48" s="12">
        <f>IF(H48="","",IF(H48&gt;='Start Here'!$B$17,"Critical",IF(H48&gt;='Start Here'!$B$16,"High",IF(H48&gt;='Start Here'!$B$15,"Medium","Low"))))</f>
        <v/>
      </c>
      <c r="J48" s="11" t="n"/>
      <c r="K48" s="11" t="n"/>
      <c r="L48" s="11" t="n"/>
      <c r="M48" s="11" t="n"/>
      <c r="N48" s="11" t="n"/>
      <c r="O48" s="12">
        <f>IF(AND(ISNUMBER(M48),ISNUMBER(N48)),M48*N48,"")</f>
        <v/>
      </c>
      <c r="P48" s="11" t="n"/>
    </row>
    <row r="49">
      <c r="A49" s="11" t="n"/>
      <c r="B49" s="11" t="n"/>
      <c r="C49" s="11" t="n"/>
      <c r="D49" s="11" t="n"/>
      <c r="E49" s="11" t="n"/>
      <c r="F49" s="11" t="n"/>
      <c r="G49" s="11" t="n"/>
      <c r="H49" s="12">
        <f>IF(AND(ISNUMBER(F49),ISNUMBER(G49)),F49*G49,"")</f>
        <v/>
      </c>
      <c r="I49" s="12">
        <f>IF(H49="","",IF(H49&gt;='Start Here'!$B$17,"Critical",IF(H49&gt;='Start Here'!$B$16,"High",IF(H49&gt;='Start Here'!$B$15,"Medium","Low"))))</f>
        <v/>
      </c>
      <c r="J49" s="11" t="n"/>
      <c r="K49" s="11" t="n"/>
      <c r="L49" s="11" t="n"/>
      <c r="M49" s="11" t="n"/>
      <c r="N49" s="11" t="n"/>
      <c r="O49" s="12">
        <f>IF(AND(ISNUMBER(M49),ISNUMBER(N49)),M49*N49,"")</f>
        <v/>
      </c>
      <c r="P49" s="11" t="n"/>
    </row>
    <row r="50">
      <c r="A50" s="11" t="n"/>
      <c r="B50" s="11" t="n"/>
      <c r="C50" s="11" t="n"/>
      <c r="D50" s="11" t="n"/>
      <c r="E50" s="11" t="n"/>
      <c r="F50" s="11" t="n"/>
      <c r="G50" s="11" t="n"/>
      <c r="H50" s="12">
        <f>IF(AND(ISNUMBER(F50),ISNUMBER(G50)),F50*G50,"")</f>
        <v/>
      </c>
      <c r="I50" s="12">
        <f>IF(H50="","",IF(H50&gt;='Start Here'!$B$17,"Critical",IF(H50&gt;='Start Here'!$B$16,"High",IF(H50&gt;='Start Here'!$B$15,"Medium","Low"))))</f>
        <v/>
      </c>
      <c r="J50" s="11" t="n"/>
      <c r="K50" s="11" t="n"/>
      <c r="L50" s="11" t="n"/>
      <c r="M50" s="11" t="n"/>
      <c r="N50" s="11" t="n"/>
      <c r="O50" s="12">
        <f>IF(AND(ISNUMBER(M50),ISNUMBER(N50)),M50*N50,"")</f>
        <v/>
      </c>
      <c r="P50" s="11" t="n"/>
    </row>
    <row r="51">
      <c r="A51" s="11" t="n"/>
      <c r="B51" s="11" t="n"/>
      <c r="C51" s="11" t="n"/>
      <c r="D51" s="11" t="n"/>
      <c r="E51" s="11" t="n"/>
      <c r="F51" s="11" t="n"/>
      <c r="G51" s="11" t="n"/>
      <c r="H51" s="12">
        <f>IF(AND(ISNUMBER(F51),ISNUMBER(G51)),F51*G51,"")</f>
        <v/>
      </c>
      <c r="I51" s="12">
        <f>IF(H51="","",IF(H51&gt;='Start Here'!$B$17,"Critical",IF(H51&gt;='Start Here'!$B$16,"High",IF(H51&gt;='Start Here'!$B$15,"Medium","Low"))))</f>
        <v/>
      </c>
      <c r="J51" s="11" t="n"/>
      <c r="K51" s="11" t="n"/>
      <c r="L51" s="11" t="n"/>
      <c r="M51" s="11" t="n"/>
      <c r="N51" s="11" t="n"/>
      <c r="O51" s="12">
        <f>IF(AND(ISNUMBER(M51),ISNUMBER(N51)),M51*N51,"")</f>
        <v/>
      </c>
      <c r="P51" s="11" t="n"/>
    </row>
    <row r="52">
      <c r="A52" s="11" t="n"/>
      <c r="B52" s="11" t="n"/>
      <c r="C52" s="11" t="n"/>
      <c r="D52" s="11" t="n"/>
      <c r="E52" s="11" t="n"/>
      <c r="F52" s="11" t="n"/>
      <c r="G52" s="11" t="n"/>
      <c r="H52" s="12">
        <f>IF(AND(ISNUMBER(F52),ISNUMBER(G52)),F52*G52,"")</f>
        <v/>
      </c>
      <c r="I52" s="12">
        <f>IF(H52="","",IF(H52&gt;='Start Here'!$B$17,"Critical",IF(H52&gt;='Start Here'!$B$16,"High",IF(H52&gt;='Start Here'!$B$15,"Medium","Low"))))</f>
        <v/>
      </c>
      <c r="J52" s="11" t="n"/>
      <c r="K52" s="11" t="n"/>
      <c r="L52" s="11" t="n"/>
      <c r="M52" s="11" t="n"/>
      <c r="N52" s="11" t="n"/>
      <c r="O52" s="12">
        <f>IF(AND(ISNUMBER(M52),ISNUMBER(N52)),M52*N52,"")</f>
        <v/>
      </c>
      <c r="P52" s="11" t="n"/>
    </row>
    <row r="53">
      <c r="A53" s="11" t="n"/>
      <c r="B53" s="11" t="n"/>
      <c r="C53" s="11" t="n"/>
      <c r="D53" s="11" t="n"/>
      <c r="E53" s="11" t="n"/>
      <c r="F53" s="11" t="n"/>
      <c r="G53" s="11" t="n"/>
      <c r="H53" s="12">
        <f>IF(AND(ISNUMBER(F53),ISNUMBER(G53)),F53*G53,"")</f>
        <v/>
      </c>
      <c r="I53" s="12">
        <f>IF(H53="","",IF(H53&gt;='Start Here'!$B$17,"Critical",IF(H53&gt;='Start Here'!$B$16,"High",IF(H53&gt;='Start Here'!$B$15,"Medium","Low"))))</f>
        <v/>
      </c>
      <c r="J53" s="11" t="n"/>
      <c r="K53" s="11" t="n"/>
      <c r="L53" s="11" t="n"/>
      <c r="M53" s="11" t="n"/>
      <c r="N53" s="11" t="n"/>
      <c r="O53" s="12">
        <f>IF(AND(ISNUMBER(M53),ISNUMBER(N53)),M53*N53,"")</f>
        <v/>
      </c>
      <c r="P53" s="11" t="n"/>
    </row>
    <row r="54">
      <c r="A54" s="11" t="n"/>
      <c r="B54" s="11" t="n"/>
      <c r="C54" s="11" t="n"/>
      <c r="D54" s="11" t="n"/>
      <c r="E54" s="11" t="n"/>
      <c r="F54" s="11" t="n"/>
      <c r="G54" s="11" t="n"/>
      <c r="H54" s="12">
        <f>IF(AND(ISNUMBER(F54),ISNUMBER(G54)),F54*G54,"")</f>
        <v/>
      </c>
      <c r="I54" s="12">
        <f>IF(H54="","",IF(H54&gt;='Start Here'!$B$17,"Critical",IF(H54&gt;='Start Here'!$B$16,"High",IF(H54&gt;='Start Here'!$B$15,"Medium","Low"))))</f>
        <v/>
      </c>
      <c r="J54" s="11" t="n"/>
      <c r="K54" s="11" t="n"/>
      <c r="L54" s="11" t="n"/>
      <c r="M54" s="11" t="n"/>
      <c r="N54" s="11" t="n"/>
      <c r="O54" s="12">
        <f>IF(AND(ISNUMBER(M54),ISNUMBER(N54)),M54*N54,"")</f>
        <v/>
      </c>
      <c r="P54" s="11" t="n"/>
    </row>
    <row r="55">
      <c r="A55" s="11" t="n"/>
      <c r="B55" s="11" t="n"/>
      <c r="C55" s="11" t="n"/>
      <c r="D55" s="11" t="n"/>
      <c r="E55" s="11" t="n"/>
      <c r="F55" s="11" t="n"/>
      <c r="G55" s="11" t="n"/>
      <c r="H55" s="12">
        <f>IF(AND(ISNUMBER(F55),ISNUMBER(G55)),F55*G55,"")</f>
        <v/>
      </c>
      <c r="I55" s="12">
        <f>IF(H55="","",IF(H55&gt;='Start Here'!$B$17,"Critical",IF(H55&gt;='Start Here'!$B$16,"High",IF(H55&gt;='Start Here'!$B$15,"Medium","Low"))))</f>
        <v/>
      </c>
      <c r="J55" s="11" t="n"/>
      <c r="K55" s="11" t="n"/>
      <c r="L55" s="11" t="n"/>
      <c r="M55" s="11" t="n"/>
      <c r="N55" s="11" t="n"/>
      <c r="O55" s="12">
        <f>IF(AND(ISNUMBER(M55),ISNUMBER(N55)),M55*N55,"")</f>
        <v/>
      </c>
      <c r="P55" s="11" t="n"/>
    </row>
    <row r="56">
      <c r="A56" s="11" t="n"/>
      <c r="B56" s="11" t="n"/>
      <c r="C56" s="11" t="n"/>
      <c r="D56" s="11" t="n"/>
      <c r="E56" s="11" t="n"/>
      <c r="F56" s="11" t="n"/>
      <c r="G56" s="11" t="n"/>
      <c r="H56" s="12">
        <f>IF(AND(ISNUMBER(F56),ISNUMBER(G56)),F56*G56,"")</f>
        <v/>
      </c>
      <c r="I56" s="12">
        <f>IF(H56="","",IF(H56&gt;='Start Here'!$B$17,"Critical",IF(H56&gt;='Start Here'!$B$16,"High",IF(H56&gt;='Start Here'!$B$15,"Medium","Low"))))</f>
        <v/>
      </c>
      <c r="J56" s="11" t="n"/>
      <c r="K56" s="11" t="n"/>
      <c r="L56" s="11" t="n"/>
      <c r="M56" s="11" t="n"/>
      <c r="N56" s="11" t="n"/>
      <c r="O56" s="12">
        <f>IF(AND(ISNUMBER(M56),ISNUMBER(N56)),M56*N56,"")</f>
        <v/>
      </c>
      <c r="P56" s="11" t="n"/>
    </row>
    <row r="57">
      <c r="A57" s="11" t="n"/>
      <c r="B57" s="11" t="n"/>
      <c r="C57" s="11" t="n"/>
      <c r="D57" s="11" t="n"/>
      <c r="E57" s="11" t="n"/>
      <c r="F57" s="11" t="n"/>
      <c r="G57" s="11" t="n"/>
      <c r="H57" s="12">
        <f>IF(AND(ISNUMBER(F57),ISNUMBER(G57)),F57*G57,"")</f>
        <v/>
      </c>
      <c r="I57" s="12">
        <f>IF(H57="","",IF(H57&gt;='Start Here'!$B$17,"Critical",IF(H57&gt;='Start Here'!$B$16,"High",IF(H57&gt;='Start Here'!$B$15,"Medium","Low"))))</f>
        <v/>
      </c>
      <c r="J57" s="11" t="n"/>
      <c r="K57" s="11" t="n"/>
      <c r="L57" s="11" t="n"/>
      <c r="M57" s="11" t="n"/>
      <c r="N57" s="11" t="n"/>
      <c r="O57" s="12">
        <f>IF(AND(ISNUMBER(M57),ISNUMBER(N57)),M57*N57,"")</f>
        <v/>
      </c>
      <c r="P57" s="11" t="n"/>
    </row>
    <row r="58">
      <c r="A58" s="11" t="n"/>
      <c r="B58" s="11" t="n"/>
      <c r="C58" s="11" t="n"/>
      <c r="D58" s="11" t="n"/>
      <c r="E58" s="11" t="n"/>
      <c r="F58" s="11" t="n"/>
      <c r="G58" s="11" t="n"/>
      <c r="H58" s="12">
        <f>IF(AND(ISNUMBER(F58),ISNUMBER(G58)),F58*G58,"")</f>
        <v/>
      </c>
      <c r="I58" s="12">
        <f>IF(H58="","",IF(H58&gt;='Start Here'!$B$17,"Critical",IF(H58&gt;='Start Here'!$B$16,"High",IF(H58&gt;='Start Here'!$B$15,"Medium","Low"))))</f>
        <v/>
      </c>
      <c r="J58" s="11" t="n"/>
      <c r="K58" s="11" t="n"/>
      <c r="L58" s="11" t="n"/>
      <c r="M58" s="11" t="n"/>
      <c r="N58" s="11" t="n"/>
      <c r="O58" s="12">
        <f>IF(AND(ISNUMBER(M58),ISNUMBER(N58)),M58*N58,"")</f>
        <v/>
      </c>
      <c r="P58" s="11" t="n"/>
    </row>
    <row r="59">
      <c r="A59" s="11" t="n"/>
      <c r="B59" s="11" t="n"/>
      <c r="C59" s="11" t="n"/>
      <c r="D59" s="11" t="n"/>
      <c r="E59" s="11" t="n"/>
      <c r="F59" s="11" t="n"/>
      <c r="G59" s="11" t="n"/>
      <c r="H59" s="12">
        <f>IF(AND(ISNUMBER(F59),ISNUMBER(G59)),F59*G59,"")</f>
        <v/>
      </c>
      <c r="I59" s="12">
        <f>IF(H59="","",IF(H59&gt;='Start Here'!$B$17,"Critical",IF(H59&gt;='Start Here'!$B$16,"High",IF(H59&gt;='Start Here'!$B$15,"Medium","Low"))))</f>
        <v/>
      </c>
      <c r="J59" s="11" t="n"/>
      <c r="K59" s="11" t="n"/>
      <c r="L59" s="11" t="n"/>
      <c r="M59" s="11" t="n"/>
      <c r="N59" s="11" t="n"/>
      <c r="O59" s="12">
        <f>IF(AND(ISNUMBER(M59),ISNUMBER(N59)),M59*N59,"")</f>
        <v/>
      </c>
      <c r="P59" s="11" t="n"/>
    </row>
    <row r="60">
      <c r="A60" s="11" t="n"/>
      <c r="B60" s="11" t="n"/>
      <c r="C60" s="11" t="n"/>
      <c r="D60" s="11" t="n"/>
      <c r="E60" s="11" t="n"/>
      <c r="F60" s="11" t="n"/>
      <c r="G60" s="11" t="n"/>
      <c r="H60" s="12">
        <f>IF(AND(ISNUMBER(F60),ISNUMBER(G60)),F60*G60,"")</f>
        <v/>
      </c>
      <c r="I60" s="12">
        <f>IF(H60="","",IF(H60&gt;='Start Here'!$B$17,"Critical",IF(H60&gt;='Start Here'!$B$16,"High",IF(H60&gt;='Start Here'!$B$15,"Medium","Low"))))</f>
        <v/>
      </c>
      <c r="J60" s="11" t="n"/>
      <c r="K60" s="11" t="n"/>
      <c r="L60" s="11" t="n"/>
      <c r="M60" s="11" t="n"/>
      <c r="N60" s="11" t="n"/>
      <c r="O60" s="12">
        <f>IF(AND(ISNUMBER(M60),ISNUMBER(N60)),M60*N60,"")</f>
        <v/>
      </c>
      <c r="P60" s="11" t="n"/>
    </row>
    <row r="61">
      <c r="A61" s="11" t="n"/>
      <c r="B61" s="11" t="n"/>
      <c r="C61" s="11" t="n"/>
      <c r="D61" s="11" t="n"/>
      <c r="E61" s="11" t="n"/>
      <c r="F61" s="11" t="n"/>
      <c r="G61" s="11" t="n"/>
      <c r="H61" s="12">
        <f>IF(AND(ISNUMBER(F61),ISNUMBER(G61)),F61*G61,"")</f>
        <v/>
      </c>
      <c r="I61" s="12">
        <f>IF(H61="","",IF(H61&gt;='Start Here'!$B$17,"Critical",IF(H61&gt;='Start Here'!$B$16,"High",IF(H61&gt;='Start Here'!$B$15,"Medium","Low"))))</f>
        <v/>
      </c>
      <c r="J61" s="11" t="n"/>
      <c r="K61" s="11" t="n"/>
      <c r="L61" s="11" t="n"/>
      <c r="M61" s="11" t="n"/>
      <c r="N61" s="11" t="n"/>
      <c r="O61" s="12">
        <f>IF(AND(ISNUMBER(M61),ISNUMBER(N61)),M61*N61,"")</f>
        <v/>
      </c>
      <c r="P61" s="11" t="n"/>
    </row>
    <row r="62">
      <c r="A62" s="11" t="n"/>
      <c r="B62" s="11" t="n"/>
      <c r="C62" s="11" t="n"/>
      <c r="D62" s="11" t="n"/>
      <c r="E62" s="11" t="n"/>
      <c r="F62" s="11" t="n"/>
      <c r="G62" s="11" t="n"/>
      <c r="H62" s="12">
        <f>IF(AND(ISNUMBER(F62),ISNUMBER(G62)),F62*G62,"")</f>
        <v/>
      </c>
      <c r="I62" s="12">
        <f>IF(H62="","",IF(H62&gt;='Start Here'!$B$17,"Critical",IF(H62&gt;='Start Here'!$B$16,"High",IF(H62&gt;='Start Here'!$B$15,"Medium","Low"))))</f>
        <v/>
      </c>
      <c r="J62" s="11" t="n"/>
      <c r="K62" s="11" t="n"/>
      <c r="L62" s="11" t="n"/>
      <c r="M62" s="11" t="n"/>
      <c r="N62" s="11" t="n"/>
      <c r="O62" s="12">
        <f>IF(AND(ISNUMBER(M62),ISNUMBER(N62)),M62*N62,"")</f>
        <v/>
      </c>
      <c r="P62" s="11" t="n"/>
    </row>
    <row r="63">
      <c r="A63" s="11" t="n"/>
      <c r="B63" s="11" t="n"/>
      <c r="C63" s="11" t="n"/>
      <c r="D63" s="11" t="n"/>
      <c r="E63" s="11" t="n"/>
      <c r="F63" s="11" t="n"/>
      <c r="G63" s="11" t="n"/>
      <c r="H63" s="12">
        <f>IF(AND(ISNUMBER(F63),ISNUMBER(G63)),F63*G63,"")</f>
        <v/>
      </c>
      <c r="I63" s="12">
        <f>IF(H63="","",IF(H63&gt;='Start Here'!$B$17,"Critical",IF(H63&gt;='Start Here'!$B$16,"High",IF(H63&gt;='Start Here'!$B$15,"Medium","Low"))))</f>
        <v/>
      </c>
      <c r="J63" s="11" t="n"/>
      <c r="K63" s="11" t="n"/>
      <c r="L63" s="11" t="n"/>
      <c r="M63" s="11" t="n"/>
      <c r="N63" s="11" t="n"/>
      <c r="O63" s="12">
        <f>IF(AND(ISNUMBER(M63),ISNUMBER(N63)),M63*N63,"")</f>
        <v/>
      </c>
      <c r="P63" s="11" t="n"/>
    </row>
    <row r="64">
      <c r="A64" s="11" t="n"/>
      <c r="B64" s="11" t="n"/>
      <c r="C64" s="11" t="n"/>
      <c r="D64" s="11" t="n"/>
      <c r="E64" s="11" t="n"/>
      <c r="F64" s="11" t="n"/>
      <c r="G64" s="11" t="n"/>
      <c r="H64" s="12">
        <f>IF(AND(ISNUMBER(F64),ISNUMBER(G64)),F64*G64,"")</f>
        <v/>
      </c>
      <c r="I64" s="12">
        <f>IF(H64="","",IF(H64&gt;='Start Here'!$B$17,"Critical",IF(H64&gt;='Start Here'!$B$16,"High",IF(H64&gt;='Start Here'!$B$15,"Medium","Low"))))</f>
        <v/>
      </c>
      <c r="J64" s="11" t="n"/>
      <c r="K64" s="11" t="n"/>
      <c r="L64" s="11" t="n"/>
      <c r="M64" s="11" t="n"/>
      <c r="N64" s="11" t="n"/>
      <c r="O64" s="12">
        <f>IF(AND(ISNUMBER(M64),ISNUMBER(N64)),M64*N64,"")</f>
        <v/>
      </c>
      <c r="P64" s="11" t="n"/>
    </row>
    <row r="65">
      <c r="A65" s="11" t="n"/>
      <c r="B65" s="11" t="n"/>
      <c r="C65" s="11" t="n"/>
      <c r="D65" s="11" t="n"/>
      <c r="E65" s="11" t="n"/>
      <c r="F65" s="11" t="n"/>
      <c r="G65" s="11" t="n"/>
      <c r="H65" s="12">
        <f>IF(AND(ISNUMBER(F65),ISNUMBER(G65)),F65*G65,"")</f>
        <v/>
      </c>
      <c r="I65" s="12">
        <f>IF(H65="","",IF(H65&gt;='Start Here'!$B$17,"Critical",IF(H65&gt;='Start Here'!$B$16,"High",IF(H65&gt;='Start Here'!$B$15,"Medium","Low"))))</f>
        <v/>
      </c>
      <c r="J65" s="11" t="n"/>
      <c r="K65" s="11" t="n"/>
      <c r="L65" s="11" t="n"/>
      <c r="M65" s="11" t="n"/>
      <c r="N65" s="11" t="n"/>
      <c r="O65" s="12">
        <f>IF(AND(ISNUMBER(M65),ISNUMBER(N65)),M65*N65,"")</f>
        <v/>
      </c>
      <c r="P65" s="11" t="n"/>
    </row>
  </sheetData>
  <conditionalFormatting sqref="I5:I65">
    <cfRule type="cellIs" priority="1" operator="equal" dxfId="0">
      <formula>"Critical"</formula>
    </cfRule>
    <cfRule type="cellIs" priority="2" operator="equal" dxfId="1">
      <formula>"High"</formula>
    </cfRule>
    <cfRule type="cellIs" priority="3" operator="equal" dxfId="2">
      <formula>"Medium"</formula>
    </cfRule>
    <cfRule type="cellIs" priority="4" operator="equal" dxfId="3">
      <formula>"Low"</formula>
    </cfRule>
  </conditionalFormatting>
  <dataValidations count="6">
    <dataValidation sqref="F5:F65" showDropDown="0" showInputMessage="0" showErrorMessage="1" allowBlank="1" error="Enter a whole number from 1 to 5" type="whole" operator="between">
      <formula1>1</formula1>
      <formula2>5</formula2>
    </dataValidation>
    <dataValidation sqref="G5:G65" showDropDown="0" showInputMessage="0" showErrorMessage="1" allowBlank="1" error="Enter a whole number from 1 to 5" type="whole" operator="between">
      <formula1>1</formula1>
      <formula2>5</formula2>
    </dataValidation>
    <dataValidation sqref="M5:M65" showDropDown="0" showInputMessage="0" showErrorMessage="1" allowBlank="1" error="Enter a whole number from 1 to 5" type="whole" operator="between">
      <formula1>1</formula1>
      <formula2>5</formula2>
    </dataValidation>
    <dataValidation sqref="N5:N65" showDropDown="0" showInputMessage="0" showErrorMessage="1" allowBlank="1" error="Enter a whole number from 1 to 5" type="whole" operator="between">
      <formula1>1</formula1>
      <formula2>5</formula2>
    </dataValidation>
    <dataValidation sqref="J5:J65" showDropDown="0" showInputMessage="0" showErrorMessage="0" allowBlank="1" type="list">
      <formula1>"Mitigate,Transfer,Avoid,Accept"</formula1>
    </dataValidation>
    <dataValidation sqref="P5:P65" showDropDown="0" showInputMessage="0" showErrorMessage="0" allowBlank="1" type="list">
      <formula1>"Open,In progress,Done,Accepted"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23047"/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Cyber risk assessment matrix (5 x 5)</t>
        </is>
      </c>
    </row>
    <row r="2">
      <c r="A2" s="2" t="inlineStr">
        <is>
          <t>Each cell counts the risks in the register at that likelihood and impact. It updates on its own.</t>
        </is>
      </c>
    </row>
    <row r="4">
      <c r="C4" s="3" t="inlineStr">
        <is>
          <t>Impact</t>
        </is>
      </c>
    </row>
    <row r="5">
      <c r="C5" s="13" t="inlineStr">
        <is>
          <t>1 Minimal</t>
        </is>
      </c>
      <c r="D5" s="13" t="inlineStr">
        <is>
          <t>2 Minor</t>
        </is>
      </c>
      <c r="E5" s="13" t="inlineStr">
        <is>
          <t>3 Moderate</t>
        </is>
      </c>
      <c r="F5" s="13" t="inlineStr">
        <is>
          <t>4 Major</t>
        </is>
      </c>
      <c r="G5" s="13" t="inlineStr">
        <is>
          <t>5 Severe</t>
        </is>
      </c>
    </row>
    <row r="6" ht="34" customHeight="1">
      <c r="A6" s="3" t="inlineStr">
        <is>
          <t>Likelihood</t>
        </is>
      </c>
      <c r="B6" s="14" t="inlineStr">
        <is>
          <t>5 Almost certain</t>
        </is>
      </c>
      <c r="C6" s="15">
        <f>COUNTIFS('3 Risk Register'!$F$5:$F$65,5,'3 Risk Register'!$G$5:$G$65,1)</f>
        <v/>
      </c>
      <c r="D6" s="16">
        <f>COUNTIFS('3 Risk Register'!$F$5:$F$65,5,'3 Risk Register'!$G$5:$G$65,2)</f>
        <v/>
      </c>
      <c r="E6" s="16">
        <f>COUNTIFS('3 Risk Register'!$F$5:$F$65,5,'3 Risk Register'!$G$5:$G$65,3)</f>
        <v/>
      </c>
      <c r="F6" s="17">
        <f>COUNTIFS('3 Risk Register'!$F$5:$F$65,5,'3 Risk Register'!$G$5:$G$65,4)</f>
        <v/>
      </c>
      <c r="G6" s="17">
        <f>COUNTIFS('3 Risk Register'!$F$5:$F$65,5,'3 Risk Register'!$G$5:$G$65,5)</f>
        <v/>
      </c>
    </row>
    <row r="7" ht="34" customHeight="1">
      <c r="B7" s="14" t="inlineStr">
        <is>
          <t>4 Likely</t>
        </is>
      </c>
      <c r="C7" s="18">
        <f>COUNTIFS('3 Risk Register'!$F$5:$F$65,4,'3 Risk Register'!$G$5:$G$65,1)</f>
        <v/>
      </c>
      <c r="D7" s="15">
        <f>COUNTIFS('3 Risk Register'!$F$5:$F$65,4,'3 Risk Register'!$G$5:$G$65,2)</f>
        <v/>
      </c>
      <c r="E7" s="16">
        <f>COUNTIFS('3 Risk Register'!$F$5:$F$65,4,'3 Risk Register'!$G$5:$G$65,3)</f>
        <v/>
      </c>
      <c r="F7" s="16">
        <f>COUNTIFS('3 Risk Register'!$F$5:$F$65,4,'3 Risk Register'!$G$5:$G$65,4)</f>
        <v/>
      </c>
      <c r="G7" s="17">
        <f>COUNTIFS('3 Risk Register'!$F$5:$F$65,4,'3 Risk Register'!$G$5:$G$65,5)</f>
        <v/>
      </c>
    </row>
    <row r="8" ht="34" customHeight="1">
      <c r="B8" s="14" t="inlineStr">
        <is>
          <t>3 Possible</t>
        </is>
      </c>
      <c r="C8" s="18">
        <f>COUNTIFS('3 Risk Register'!$F$5:$F$65,3,'3 Risk Register'!$G$5:$G$65,1)</f>
        <v/>
      </c>
      <c r="D8" s="15">
        <f>COUNTIFS('3 Risk Register'!$F$5:$F$65,3,'3 Risk Register'!$G$5:$G$65,2)</f>
        <v/>
      </c>
      <c r="E8" s="15">
        <f>COUNTIFS('3 Risk Register'!$F$5:$F$65,3,'3 Risk Register'!$G$5:$G$65,3)</f>
        <v/>
      </c>
      <c r="F8" s="16">
        <f>COUNTIFS('3 Risk Register'!$F$5:$F$65,3,'3 Risk Register'!$G$5:$G$65,4)</f>
        <v/>
      </c>
      <c r="G8" s="16">
        <f>COUNTIFS('3 Risk Register'!$F$5:$F$65,3,'3 Risk Register'!$G$5:$G$65,5)</f>
        <v/>
      </c>
    </row>
    <row r="9" ht="34" customHeight="1">
      <c r="B9" s="14" t="inlineStr">
        <is>
          <t>2 Unlikely</t>
        </is>
      </c>
      <c r="C9" s="18">
        <f>COUNTIFS('3 Risk Register'!$F$5:$F$65,2,'3 Risk Register'!$G$5:$G$65,1)</f>
        <v/>
      </c>
      <c r="D9" s="18">
        <f>COUNTIFS('3 Risk Register'!$F$5:$F$65,2,'3 Risk Register'!$G$5:$G$65,2)</f>
        <v/>
      </c>
      <c r="E9" s="15">
        <f>COUNTIFS('3 Risk Register'!$F$5:$F$65,2,'3 Risk Register'!$G$5:$G$65,3)</f>
        <v/>
      </c>
      <c r="F9" s="15">
        <f>COUNTIFS('3 Risk Register'!$F$5:$F$65,2,'3 Risk Register'!$G$5:$G$65,4)</f>
        <v/>
      </c>
      <c r="G9" s="16">
        <f>COUNTIFS('3 Risk Register'!$F$5:$F$65,2,'3 Risk Register'!$G$5:$G$65,5)</f>
        <v/>
      </c>
    </row>
    <row r="10" ht="34" customHeight="1">
      <c r="B10" s="14" t="inlineStr">
        <is>
          <t>1 Rare</t>
        </is>
      </c>
      <c r="C10" s="18">
        <f>COUNTIFS('3 Risk Register'!$F$5:$F$65,1,'3 Risk Register'!$G$5:$G$65,1)</f>
        <v/>
      </c>
      <c r="D10" s="18">
        <f>COUNTIFS('3 Risk Register'!$F$5:$F$65,1,'3 Risk Register'!$G$5:$G$65,2)</f>
        <v/>
      </c>
      <c r="E10" s="18">
        <f>COUNTIFS('3 Risk Register'!$F$5:$F$65,1,'3 Risk Register'!$G$5:$G$65,3)</f>
        <v/>
      </c>
      <c r="F10" s="18">
        <f>COUNTIFS('3 Risk Register'!$F$5:$F$65,1,'3 Risk Register'!$G$5:$G$65,4)</f>
        <v/>
      </c>
      <c r="G10" s="15">
        <f>COUNTIFS('3 Risk Register'!$F$5:$F$65,1,'3 Risk Register'!$G$5:$G$65,5)</f>
        <v/>
      </c>
    </row>
    <row r="12">
      <c r="B12" s="2" t="inlineStr">
        <is>
          <t>Cell colours use the default bands (Low 1-4, Medium 5-9, High 10-16, Critical 20-25).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D4693D"/>
    <outlinePr summaryBelow="1" summaryRight="1"/>
    <pageSetUpPr/>
  </sheetPr>
  <dimension ref="A1:J6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44" customWidth="1" min="2" max="2"/>
    <col width="30" customWidth="1" min="3" max="3"/>
    <col width="16" customWidth="1" min="4" max="4"/>
    <col width="14" customWidth="1" min="5" max="5"/>
    <col width="12" customWidth="1" min="6" max="6"/>
    <col width="12" customWidth="1" min="7" max="7"/>
    <col width="12" customWidth="1" min="8" max="8"/>
    <col width="24" customWidth="1" min="9" max="9"/>
    <col width="14" customWidth="1" min="10" max="10"/>
  </cols>
  <sheetData>
    <row r="1">
      <c r="A1" s="1" t="inlineStr">
        <is>
          <t>Step 4: What will you do about each risk?</t>
        </is>
      </c>
    </row>
    <row r="2">
      <c r="A2" s="2" t="inlineStr">
        <is>
          <t>One row per action. An accepted risk still gets a row: who accepted it, when, and when you'll look again.</t>
        </is>
      </c>
    </row>
    <row r="4" ht="32" customHeight="1">
      <c r="A4" s="9" t="inlineStr">
        <is>
          <t>Risk ID</t>
        </is>
      </c>
      <c r="B4" s="9" t="inlineStr">
        <is>
          <t>Action</t>
        </is>
      </c>
      <c r="C4" s="9" t="inlineStr">
        <is>
          <t>Control it maps to</t>
        </is>
      </c>
      <c r="D4" s="9" t="inlineStr">
        <is>
          <t>Owner</t>
        </is>
      </c>
      <c r="E4" s="9" t="inlineStr">
        <is>
          <t>Estimated cost (CAD)</t>
        </is>
      </c>
      <c r="F4" s="9" t="inlineStr">
        <is>
          <t>Start</t>
        </is>
      </c>
      <c r="G4" s="9" t="inlineStr">
        <is>
          <t>Due</t>
        </is>
      </c>
      <c r="H4" s="9" t="inlineStr">
        <is>
          <t>Status</t>
        </is>
      </c>
      <c r="I4" s="9" t="inlineStr">
        <is>
          <t>Accepted by (name, date)</t>
        </is>
      </c>
      <c r="J4" s="9" t="inlineStr">
        <is>
          <t>Review again on</t>
        </is>
      </c>
    </row>
    <row r="5">
      <c r="A5" s="10" t="inlineStr">
        <is>
          <t>R-01</t>
        </is>
      </c>
      <c r="B5" s="10" t="inlineStr">
        <is>
          <t>EXAMPLE - Call-back on a known number before any change to supplier bank details; two approvers over a set amount</t>
        </is>
      </c>
      <c r="C5" s="10" t="inlineStr">
        <is>
          <t>Cyber Centre baseline 3.6 (awareness)</t>
        </is>
      </c>
      <c r="D5" s="10" t="inlineStr">
        <is>
          <t>Controller</t>
        </is>
      </c>
      <c r="E5" s="19" t="n"/>
      <c r="F5" s="10" t="inlineStr">
        <is>
          <t>2026-10-20</t>
        </is>
      </c>
      <c r="G5" s="10" t="inlineStr">
        <is>
          <t>2026-11-15</t>
        </is>
      </c>
      <c r="H5" s="10" t="inlineStr">
        <is>
          <t>Open</t>
        </is>
      </c>
      <c r="I5" s="11" t="n"/>
      <c r="J5" s="11" t="n"/>
    </row>
    <row r="6">
      <c r="A6" s="10" t="inlineStr">
        <is>
          <t>R-02</t>
        </is>
      </c>
      <c r="B6" s="10" t="inlineStr">
        <is>
          <t>EXAMPLE - Enforce MFA on the vendor remote tool; restrict it to named technicians</t>
        </is>
      </c>
      <c r="C6" s="10" t="inlineStr">
        <is>
          <t>Baseline 3.5 (authentication), 3.10 (outsourced IT)</t>
        </is>
      </c>
      <c r="D6" s="10" t="inlineStr">
        <is>
          <t>IT manager</t>
        </is>
      </c>
      <c r="E6" s="19" t="n"/>
      <c r="F6" s="10" t="inlineStr">
        <is>
          <t>2026-10-20</t>
        </is>
      </c>
      <c r="G6" s="10" t="inlineStr">
        <is>
          <t>2026-11-30</t>
        </is>
      </c>
      <c r="H6" s="10" t="inlineStr">
        <is>
          <t>In progress</t>
        </is>
      </c>
      <c r="I6" s="11" t="n"/>
      <c r="J6" s="11" t="n"/>
    </row>
    <row r="7">
      <c r="A7" s="10" t="inlineStr">
        <is>
          <t>R-03</t>
        </is>
      </c>
      <c r="B7" s="10" t="inlineStr">
        <is>
          <t>EXAMPLE - Add breach-notice and security terms at contract renewal; confirm cyber insurance covers supplier incidents</t>
        </is>
      </c>
      <c r="C7" s="10" t="inlineStr">
        <is>
          <t>Baseline 3.10; OPC third-party draft guidance</t>
        </is>
      </c>
      <c r="D7" s="10" t="inlineStr">
        <is>
          <t>Ops lead</t>
        </is>
      </c>
      <c r="E7" s="19" t="n"/>
      <c r="F7" s="10" t="inlineStr">
        <is>
          <t>2026-11-01</t>
        </is>
      </c>
      <c r="G7" s="10" t="inlineStr">
        <is>
          <t>2027-01-31</t>
        </is>
      </c>
      <c r="H7" s="10" t="inlineStr">
        <is>
          <t>Open</t>
        </is>
      </c>
      <c r="I7" s="11" t="n"/>
      <c r="J7" s="11" t="n"/>
    </row>
    <row r="8">
      <c r="A8" s="11" t="n"/>
      <c r="B8" s="11" t="n"/>
      <c r="C8" s="11" t="n"/>
      <c r="D8" s="11" t="n"/>
      <c r="E8" s="19" t="n"/>
      <c r="F8" s="11" t="n"/>
      <c r="G8" s="11" t="n"/>
      <c r="H8" s="11" t="n"/>
      <c r="I8" s="11" t="n"/>
      <c r="J8" s="11" t="n"/>
    </row>
    <row r="9">
      <c r="A9" s="11" t="n"/>
      <c r="B9" s="11" t="n"/>
      <c r="C9" s="11" t="n"/>
      <c r="D9" s="11" t="n"/>
      <c r="E9" s="19" t="n"/>
      <c r="F9" s="11" t="n"/>
      <c r="G9" s="11" t="n"/>
      <c r="H9" s="11" t="n"/>
      <c r="I9" s="11" t="n"/>
      <c r="J9" s="11" t="n"/>
    </row>
    <row r="10">
      <c r="A10" s="11" t="n"/>
      <c r="B10" s="11" t="n"/>
      <c r="C10" s="11" t="n"/>
      <c r="D10" s="11" t="n"/>
      <c r="E10" s="19" t="n"/>
      <c r="F10" s="11" t="n"/>
      <c r="G10" s="11" t="n"/>
      <c r="H10" s="11" t="n"/>
      <c r="I10" s="11" t="n"/>
      <c r="J10" s="11" t="n"/>
    </row>
    <row r="11">
      <c r="A11" s="11" t="n"/>
      <c r="B11" s="11" t="n"/>
      <c r="C11" s="11" t="n"/>
      <c r="D11" s="11" t="n"/>
      <c r="E11" s="19" t="n"/>
      <c r="F11" s="11" t="n"/>
      <c r="G11" s="11" t="n"/>
      <c r="H11" s="11" t="n"/>
      <c r="I11" s="11" t="n"/>
      <c r="J11" s="11" t="n"/>
    </row>
    <row r="12">
      <c r="A12" s="11" t="n"/>
      <c r="B12" s="11" t="n"/>
      <c r="C12" s="11" t="n"/>
      <c r="D12" s="11" t="n"/>
      <c r="E12" s="19" t="n"/>
      <c r="F12" s="11" t="n"/>
      <c r="G12" s="11" t="n"/>
      <c r="H12" s="11" t="n"/>
      <c r="I12" s="11" t="n"/>
      <c r="J12" s="11" t="n"/>
    </row>
    <row r="13">
      <c r="A13" s="11" t="n"/>
      <c r="B13" s="11" t="n"/>
      <c r="C13" s="11" t="n"/>
      <c r="D13" s="11" t="n"/>
      <c r="E13" s="19" t="n"/>
      <c r="F13" s="11" t="n"/>
      <c r="G13" s="11" t="n"/>
      <c r="H13" s="11" t="n"/>
      <c r="I13" s="11" t="n"/>
      <c r="J13" s="11" t="n"/>
    </row>
    <row r="14">
      <c r="A14" s="11" t="n"/>
      <c r="B14" s="11" t="n"/>
      <c r="C14" s="11" t="n"/>
      <c r="D14" s="11" t="n"/>
      <c r="E14" s="19" t="n"/>
      <c r="F14" s="11" t="n"/>
      <c r="G14" s="11" t="n"/>
      <c r="H14" s="11" t="n"/>
      <c r="I14" s="11" t="n"/>
      <c r="J14" s="11" t="n"/>
    </row>
    <row r="15">
      <c r="A15" s="11" t="n"/>
      <c r="B15" s="11" t="n"/>
      <c r="C15" s="11" t="n"/>
      <c r="D15" s="11" t="n"/>
      <c r="E15" s="19" t="n"/>
      <c r="F15" s="11" t="n"/>
      <c r="G15" s="11" t="n"/>
      <c r="H15" s="11" t="n"/>
      <c r="I15" s="11" t="n"/>
      <c r="J15" s="11" t="n"/>
    </row>
    <row r="16">
      <c r="A16" s="11" t="n"/>
      <c r="B16" s="11" t="n"/>
      <c r="C16" s="11" t="n"/>
      <c r="D16" s="11" t="n"/>
      <c r="E16" s="19" t="n"/>
      <c r="F16" s="11" t="n"/>
      <c r="G16" s="11" t="n"/>
      <c r="H16" s="11" t="n"/>
      <c r="I16" s="11" t="n"/>
      <c r="J16" s="11" t="n"/>
    </row>
    <row r="17">
      <c r="A17" s="11" t="n"/>
      <c r="B17" s="11" t="n"/>
      <c r="C17" s="11" t="n"/>
      <c r="D17" s="11" t="n"/>
      <c r="E17" s="19" t="n"/>
      <c r="F17" s="11" t="n"/>
      <c r="G17" s="11" t="n"/>
      <c r="H17" s="11" t="n"/>
      <c r="I17" s="11" t="n"/>
      <c r="J17" s="11" t="n"/>
    </row>
    <row r="18">
      <c r="A18" s="11" t="n"/>
      <c r="B18" s="11" t="n"/>
      <c r="C18" s="11" t="n"/>
      <c r="D18" s="11" t="n"/>
      <c r="E18" s="19" t="n"/>
      <c r="F18" s="11" t="n"/>
      <c r="G18" s="11" t="n"/>
      <c r="H18" s="11" t="n"/>
      <c r="I18" s="11" t="n"/>
      <c r="J18" s="11" t="n"/>
    </row>
    <row r="19">
      <c r="A19" s="11" t="n"/>
      <c r="B19" s="11" t="n"/>
      <c r="C19" s="11" t="n"/>
      <c r="D19" s="11" t="n"/>
      <c r="E19" s="19" t="n"/>
      <c r="F19" s="11" t="n"/>
      <c r="G19" s="11" t="n"/>
      <c r="H19" s="11" t="n"/>
      <c r="I19" s="11" t="n"/>
      <c r="J19" s="11" t="n"/>
    </row>
    <row r="20">
      <c r="A20" s="11" t="n"/>
      <c r="B20" s="11" t="n"/>
      <c r="C20" s="11" t="n"/>
      <c r="D20" s="11" t="n"/>
      <c r="E20" s="19" t="n"/>
      <c r="F20" s="11" t="n"/>
      <c r="G20" s="11" t="n"/>
      <c r="H20" s="11" t="n"/>
      <c r="I20" s="11" t="n"/>
      <c r="J20" s="11" t="n"/>
    </row>
    <row r="21">
      <c r="A21" s="11" t="n"/>
      <c r="B21" s="11" t="n"/>
      <c r="C21" s="11" t="n"/>
      <c r="D21" s="11" t="n"/>
      <c r="E21" s="19" t="n"/>
      <c r="F21" s="11" t="n"/>
      <c r="G21" s="11" t="n"/>
      <c r="H21" s="11" t="n"/>
      <c r="I21" s="11" t="n"/>
      <c r="J21" s="11" t="n"/>
    </row>
    <row r="22">
      <c r="A22" s="11" t="n"/>
      <c r="B22" s="11" t="n"/>
      <c r="C22" s="11" t="n"/>
      <c r="D22" s="11" t="n"/>
      <c r="E22" s="19" t="n"/>
      <c r="F22" s="11" t="n"/>
      <c r="G22" s="11" t="n"/>
      <c r="H22" s="11" t="n"/>
      <c r="I22" s="11" t="n"/>
      <c r="J22" s="11" t="n"/>
    </row>
    <row r="23">
      <c r="A23" s="11" t="n"/>
      <c r="B23" s="11" t="n"/>
      <c r="C23" s="11" t="n"/>
      <c r="D23" s="11" t="n"/>
      <c r="E23" s="19" t="n"/>
      <c r="F23" s="11" t="n"/>
      <c r="G23" s="11" t="n"/>
      <c r="H23" s="11" t="n"/>
      <c r="I23" s="11" t="n"/>
      <c r="J23" s="11" t="n"/>
    </row>
    <row r="24">
      <c r="A24" s="11" t="n"/>
      <c r="B24" s="11" t="n"/>
      <c r="C24" s="11" t="n"/>
      <c r="D24" s="11" t="n"/>
      <c r="E24" s="19" t="n"/>
      <c r="F24" s="11" t="n"/>
      <c r="G24" s="11" t="n"/>
      <c r="H24" s="11" t="n"/>
      <c r="I24" s="11" t="n"/>
      <c r="J24" s="11" t="n"/>
    </row>
    <row r="25">
      <c r="A25" s="11" t="n"/>
      <c r="B25" s="11" t="n"/>
      <c r="C25" s="11" t="n"/>
      <c r="D25" s="11" t="n"/>
      <c r="E25" s="19" t="n"/>
      <c r="F25" s="11" t="n"/>
      <c r="G25" s="11" t="n"/>
      <c r="H25" s="11" t="n"/>
      <c r="I25" s="11" t="n"/>
      <c r="J25" s="11" t="n"/>
    </row>
    <row r="26">
      <c r="A26" s="11" t="n"/>
      <c r="B26" s="11" t="n"/>
      <c r="C26" s="11" t="n"/>
      <c r="D26" s="11" t="n"/>
      <c r="E26" s="19" t="n"/>
      <c r="F26" s="11" t="n"/>
      <c r="G26" s="11" t="n"/>
      <c r="H26" s="11" t="n"/>
      <c r="I26" s="11" t="n"/>
      <c r="J26" s="11" t="n"/>
    </row>
    <row r="27">
      <c r="A27" s="11" t="n"/>
      <c r="B27" s="11" t="n"/>
      <c r="C27" s="11" t="n"/>
      <c r="D27" s="11" t="n"/>
      <c r="E27" s="19" t="n"/>
      <c r="F27" s="11" t="n"/>
      <c r="G27" s="11" t="n"/>
      <c r="H27" s="11" t="n"/>
      <c r="I27" s="11" t="n"/>
      <c r="J27" s="11" t="n"/>
    </row>
    <row r="28">
      <c r="A28" s="11" t="n"/>
      <c r="B28" s="11" t="n"/>
      <c r="C28" s="11" t="n"/>
      <c r="D28" s="11" t="n"/>
      <c r="E28" s="19" t="n"/>
      <c r="F28" s="11" t="n"/>
      <c r="G28" s="11" t="n"/>
      <c r="H28" s="11" t="n"/>
      <c r="I28" s="11" t="n"/>
      <c r="J28" s="11" t="n"/>
    </row>
    <row r="29">
      <c r="A29" s="11" t="n"/>
      <c r="B29" s="11" t="n"/>
      <c r="C29" s="11" t="n"/>
      <c r="D29" s="11" t="n"/>
      <c r="E29" s="19" t="n"/>
      <c r="F29" s="11" t="n"/>
      <c r="G29" s="11" t="n"/>
      <c r="H29" s="11" t="n"/>
      <c r="I29" s="11" t="n"/>
      <c r="J29" s="11" t="n"/>
    </row>
    <row r="30">
      <c r="A30" s="11" t="n"/>
      <c r="B30" s="11" t="n"/>
      <c r="C30" s="11" t="n"/>
      <c r="D30" s="11" t="n"/>
      <c r="E30" s="19" t="n"/>
      <c r="F30" s="11" t="n"/>
      <c r="G30" s="11" t="n"/>
      <c r="H30" s="11" t="n"/>
      <c r="I30" s="11" t="n"/>
      <c r="J30" s="11" t="n"/>
    </row>
    <row r="31">
      <c r="A31" s="11" t="n"/>
      <c r="B31" s="11" t="n"/>
      <c r="C31" s="11" t="n"/>
      <c r="D31" s="11" t="n"/>
      <c r="E31" s="19" t="n"/>
      <c r="F31" s="11" t="n"/>
      <c r="G31" s="11" t="n"/>
      <c r="H31" s="11" t="n"/>
      <c r="I31" s="11" t="n"/>
      <c r="J31" s="11" t="n"/>
    </row>
    <row r="32">
      <c r="A32" s="11" t="n"/>
      <c r="B32" s="11" t="n"/>
      <c r="C32" s="11" t="n"/>
      <c r="D32" s="11" t="n"/>
      <c r="E32" s="19" t="n"/>
      <c r="F32" s="11" t="n"/>
      <c r="G32" s="11" t="n"/>
      <c r="H32" s="11" t="n"/>
      <c r="I32" s="11" t="n"/>
      <c r="J32" s="11" t="n"/>
    </row>
    <row r="33">
      <c r="A33" s="11" t="n"/>
      <c r="B33" s="11" t="n"/>
      <c r="C33" s="11" t="n"/>
      <c r="D33" s="11" t="n"/>
      <c r="E33" s="19" t="n"/>
      <c r="F33" s="11" t="n"/>
      <c r="G33" s="11" t="n"/>
      <c r="H33" s="11" t="n"/>
      <c r="I33" s="11" t="n"/>
      <c r="J33" s="11" t="n"/>
    </row>
    <row r="34">
      <c r="A34" s="11" t="n"/>
      <c r="B34" s="11" t="n"/>
      <c r="C34" s="11" t="n"/>
      <c r="D34" s="11" t="n"/>
      <c r="E34" s="19" t="n"/>
      <c r="F34" s="11" t="n"/>
      <c r="G34" s="11" t="n"/>
      <c r="H34" s="11" t="n"/>
      <c r="I34" s="11" t="n"/>
      <c r="J34" s="11" t="n"/>
    </row>
    <row r="35">
      <c r="A35" s="11" t="n"/>
      <c r="B35" s="11" t="n"/>
      <c r="C35" s="11" t="n"/>
      <c r="D35" s="11" t="n"/>
      <c r="E35" s="19" t="n"/>
      <c r="F35" s="11" t="n"/>
      <c r="G35" s="11" t="n"/>
      <c r="H35" s="11" t="n"/>
      <c r="I35" s="11" t="n"/>
      <c r="J35" s="11" t="n"/>
    </row>
    <row r="36">
      <c r="A36" s="11" t="n"/>
      <c r="B36" s="11" t="n"/>
      <c r="C36" s="11" t="n"/>
      <c r="D36" s="11" t="n"/>
      <c r="E36" s="19" t="n"/>
      <c r="F36" s="11" t="n"/>
      <c r="G36" s="11" t="n"/>
      <c r="H36" s="11" t="n"/>
      <c r="I36" s="11" t="n"/>
      <c r="J36" s="11" t="n"/>
    </row>
    <row r="37">
      <c r="A37" s="11" t="n"/>
      <c r="B37" s="11" t="n"/>
      <c r="C37" s="11" t="n"/>
      <c r="D37" s="11" t="n"/>
      <c r="E37" s="19" t="n"/>
      <c r="F37" s="11" t="n"/>
      <c r="G37" s="11" t="n"/>
      <c r="H37" s="11" t="n"/>
      <c r="I37" s="11" t="n"/>
      <c r="J37" s="11" t="n"/>
    </row>
    <row r="38">
      <c r="A38" s="11" t="n"/>
      <c r="B38" s="11" t="n"/>
      <c r="C38" s="11" t="n"/>
      <c r="D38" s="11" t="n"/>
      <c r="E38" s="19" t="n"/>
      <c r="F38" s="11" t="n"/>
      <c r="G38" s="11" t="n"/>
      <c r="H38" s="11" t="n"/>
      <c r="I38" s="11" t="n"/>
      <c r="J38" s="11" t="n"/>
    </row>
    <row r="39">
      <c r="A39" s="11" t="n"/>
      <c r="B39" s="11" t="n"/>
      <c r="C39" s="11" t="n"/>
      <c r="D39" s="11" t="n"/>
      <c r="E39" s="19" t="n"/>
      <c r="F39" s="11" t="n"/>
      <c r="G39" s="11" t="n"/>
      <c r="H39" s="11" t="n"/>
      <c r="I39" s="11" t="n"/>
      <c r="J39" s="11" t="n"/>
    </row>
    <row r="40">
      <c r="A40" s="11" t="n"/>
      <c r="B40" s="11" t="n"/>
      <c r="C40" s="11" t="n"/>
      <c r="D40" s="11" t="n"/>
      <c r="E40" s="19" t="n"/>
      <c r="F40" s="11" t="n"/>
      <c r="G40" s="11" t="n"/>
      <c r="H40" s="11" t="n"/>
      <c r="I40" s="11" t="n"/>
      <c r="J40" s="11" t="n"/>
    </row>
    <row r="41">
      <c r="A41" s="11" t="n"/>
      <c r="B41" s="11" t="n"/>
      <c r="C41" s="11" t="n"/>
      <c r="D41" s="11" t="n"/>
      <c r="E41" s="19" t="n"/>
      <c r="F41" s="11" t="n"/>
      <c r="G41" s="11" t="n"/>
      <c r="H41" s="11" t="n"/>
      <c r="I41" s="11" t="n"/>
      <c r="J41" s="11" t="n"/>
    </row>
    <row r="42">
      <c r="A42" s="11" t="n"/>
      <c r="B42" s="11" t="n"/>
      <c r="C42" s="11" t="n"/>
      <c r="D42" s="11" t="n"/>
      <c r="E42" s="19" t="n"/>
      <c r="F42" s="11" t="n"/>
      <c r="G42" s="11" t="n"/>
      <c r="H42" s="11" t="n"/>
      <c r="I42" s="11" t="n"/>
      <c r="J42" s="11" t="n"/>
    </row>
    <row r="43">
      <c r="A43" s="11" t="n"/>
      <c r="B43" s="11" t="n"/>
      <c r="C43" s="11" t="n"/>
      <c r="D43" s="11" t="n"/>
      <c r="E43" s="19" t="n"/>
      <c r="F43" s="11" t="n"/>
      <c r="G43" s="11" t="n"/>
      <c r="H43" s="11" t="n"/>
      <c r="I43" s="11" t="n"/>
      <c r="J43" s="11" t="n"/>
    </row>
    <row r="44">
      <c r="A44" s="11" t="n"/>
      <c r="B44" s="11" t="n"/>
      <c r="C44" s="11" t="n"/>
      <c r="D44" s="11" t="n"/>
      <c r="E44" s="19" t="n"/>
      <c r="F44" s="11" t="n"/>
      <c r="G44" s="11" t="n"/>
      <c r="H44" s="11" t="n"/>
      <c r="I44" s="11" t="n"/>
      <c r="J44" s="11" t="n"/>
    </row>
    <row r="45">
      <c r="A45" s="11" t="n"/>
      <c r="B45" s="11" t="n"/>
      <c r="C45" s="11" t="n"/>
      <c r="D45" s="11" t="n"/>
      <c r="E45" s="19" t="n"/>
      <c r="F45" s="11" t="n"/>
      <c r="G45" s="11" t="n"/>
      <c r="H45" s="11" t="n"/>
      <c r="I45" s="11" t="n"/>
      <c r="J45" s="11" t="n"/>
    </row>
    <row r="46">
      <c r="A46" s="11" t="n"/>
      <c r="B46" s="11" t="n"/>
      <c r="C46" s="11" t="n"/>
      <c r="D46" s="11" t="n"/>
      <c r="E46" s="19" t="n"/>
      <c r="F46" s="11" t="n"/>
      <c r="G46" s="11" t="n"/>
      <c r="H46" s="11" t="n"/>
      <c r="I46" s="11" t="n"/>
      <c r="J46" s="11" t="n"/>
    </row>
    <row r="47">
      <c r="A47" s="11" t="n"/>
      <c r="B47" s="11" t="n"/>
      <c r="C47" s="11" t="n"/>
      <c r="D47" s="11" t="n"/>
      <c r="E47" s="19" t="n"/>
      <c r="F47" s="11" t="n"/>
      <c r="G47" s="11" t="n"/>
      <c r="H47" s="11" t="n"/>
      <c r="I47" s="11" t="n"/>
      <c r="J47" s="11" t="n"/>
    </row>
    <row r="48">
      <c r="A48" s="11" t="n"/>
      <c r="B48" s="11" t="n"/>
      <c r="C48" s="11" t="n"/>
      <c r="D48" s="11" t="n"/>
      <c r="E48" s="19" t="n"/>
      <c r="F48" s="11" t="n"/>
      <c r="G48" s="11" t="n"/>
      <c r="H48" s="11" t="n"/>
      <c r="I48" s="11" t="n"/>
      <c r="J48" s="11" t="n"/>
    </row>
    <row r="49">
      <c r="A49" s="11" t="n"/>
      <c r="B49" s="11" t="n"/>
      <c r="C49" s="11" t="n"/>
      <c r="D49" s="11" t="n"/>
      <c r="E49" s="19" t="n"/>
      <c r="F49" s="11" t="n"/>
      <c r="G49" s="11" t="n"/>
      <c r="H49" s="11" t="n"/>
      <c r="I49" s="11" t="n"/>
      <c r="J49" s="11" t="n"/>
    </row>
    <row r="50">
      <c r="A50" s="11" t="n"/>
      <c r="B50" s="11" t="n"/>
      <c r="C50" s="11" t="n"/>
      <c r="D50" s="11" t="n"/>
      <c r="E50" s="19" t="n"/>
      <c r="F50" s="11" t="n"/>
      <c r="G50" s="11" t="n"/>
      <c r="H50" s="11" t="n"/>
      <c r="I50" s="11" t="n"/>
      <c r="J50" s="11" t="n"/>
    </row>
    <row r="51">
      <c r="A51" s="11" t="n"/>
      <c r="B51" s="11" t="n"/>
      <c r="C51" s="11" t="n"/>
      <c r="D51" s="11" t="n"/>
      <c r="E51" s="19" t="n"/>
      <c r="F51" s="11" t="n"/>
      <c r="G51" s="11" t="n"/>
      <c r="H51" s="11" t="n"/>
      <c r="I51" s="11" t="n"/>
      <c r="J51" s="11" t="n"/>
    </row>
    <row r="52">
      <c r="A52" s="11" t="n"/>
      <c r="B52" s="11" t="n"/>
      <c r="C52" s="11" t="n"/>
      <c r="D52" s="11" t="n"/>
      <c r="E52" s="19" t="n"/>
      <c r="F52" s="11" t="n"/>
      <c r="G52" s="11" t="n"/>
      <c r="H52" s="11" t="n"/>
      <c r="I52" s="11" t="n"/>
      <c r="J52" s="11" t="n"/>
    </row>
    <row r="53">
      <c r="A53" s="11" t="n"/>
      <c r="B53" s="11" t="n"/>
      <c r="C53" s="11" t="n"/>
      <c r="D53" s="11" t="n"/>
      <c r="E53" s="19" t="n"/>
      <c r="F53" s="11" t="n"/>
      <c r="G53" s="11" t="n"/>
      <c r="H53" s="11" t="n"/>
      <c r="I53" s="11" t="n"/>
      <c r="J53" s="11" t="n"/>
    </row>
    <row r="54">
      <c r="A54" s="11" t="n"/>
      <c r="B54" s="11" t="n"/>
      <c r="C54" s="11" t="n"/>
      <c r="D54" s="11" t="n"/>
      <c r="E54" s="19" t="n"/>
      <c r="F54" s="11" t="n"/>
      <c r="G54" s="11" t="n"/>
      <c r="H54" s="11" t="n"/>
      <c r="I54" s="11" t="n"/>
      <c r="J54" s="11" t="n"/>
    </row>
    <row r="55">
      <c r="A55" s="11" t="n"/>
      <c r="B55" s="11" t="n"/>
      <c r="C55" s="11" t="n"/>
      <c r="D55" s="11" t="n"/>
      <c r="E55" s="19" t="n"/>
      <c r="F55" s="11" t="n"/>
      <c r="G55" s="11" t="n"/>
      <c r="H55" s="11" t="n"/>
      <c r="I55" s="11" t="n"/>
      <c r="J55" s="11" t="n"/>
    </row>
    <row r="56">
      <c r="A56" s="11" t="n"/>
      <c r="B56" s="11" t="n"/>
      <c r="C56" s="11" t="n"/>
      <c r="D56" s="11" t="n"/>
      <c r="E56" s="19" t="n"/>
      <c r="F56" s="11" t="n"/>
      <c r="G56" s="11" t="n"/>
      <c r="H56" s="11" t="n"/>
      <c r="I56" s="11" t="n"/>
      <c r="J56" s="11" t="n"/>
    </row>
    <row r="57">
      <c r="A57" s="11" t="n"/>
      <c r="B57" s="11" t="n"/>
      <c r="C57" s="11" t="n"/>
      <c r="D57" s="11" t="n"/>
      <c r="E57" s="19" t="n"/>
      <c r="F57" s="11" t="n"/>
      <c r="G57" s="11" t="n"/>
      <c r="H57" s="11" t="n"/>
      <c r="I57" s="11" t="n"/>
      <c r="J57" s="11" t="n"/>
    </row>
    <row r="58">
      <c r="A58" s="11" t="n"/>
      <c r="B58" s="11" t="n"/>
      <c r="C58" s="11" t="n"/>
      <c r="D58" s="11" t="n"/>
      <c r="E58" s="19" t="n"/>
      <c r="F58" s="11" t="n"/>
      <c r="G58" s="11" t="n"/>
      <c r="H58" s="11" t="n"/>
      <c r="I58" s="11" t="n"/>
      <c r="J58" s="11" t="n"/>
    </row>
    <row r="59">
      <c r="A59" s="11" t="n"/>
      <c r="B59" s="11" t="n"/>
      <c r="C59" s="11" t="n"/>
      <c r="D59" s="11" t="n"/>
      <c r="E59" s="19" t="n"/>
      <c r="F59" s="11" t="n"/>
      <c r="G59" s="11" t="n"/>
      <c r="H59" s="11" t="n"/>
      <c r="I59" s="11" t="n"/>
      <c r="J59" s="11" t="n"/>
    </row>
    <row r="60">
      <c r="A60" s="11" t="n"/>
      <c r="B60" s="11" t="n"/>
      <c r="C60" s="11" t="n"/>
      <c r="D60" s="11" t="n"/>
      <c r="E60" s="19" t="n"/>
      <c r="F60" s="11" t="n"/>
      <c r="G60" s="11" t="n"/>
      <c r="H60" s="11" t="n"/>
      <c r="I60" s="11" t="n"/>
      <c r="J60" s="11" t="n"/>
    </row>
    <row r="61">
      <c r="A61" s="11" t="n"/>
      <c r="B61" s="11" t="n"/>
      <c r="C61" s="11" t="n"/>
      <c r="D61" s="11" t="n"/>
      <c r="E61" s="19" t="n"/>
      <c r="F61" s="11" t="n"/>
      <c r="G61" s="11" t="n"/>
      <c r="H61" s="11" t="n"/>
      <c r="I61" s="11" t="n"/>
      <c r="J61" s="11" t="n"/>
    </row>
    <row r="62">
      <c r="A62" s="11" t="n"/>
      <c r="B62" s="11" t="n"/>
      <c r="C62" s="11" t="n"/>
      <c r="D62" s="11" t="n"/>
      <c r="E62" s="19" t="n"/>
      <c r="F62" s="11" t="n"/>
      <c r="G62" s="11" t="n"/>
      <c r="H62" s="11" t="n"/>
      <c r="I62" s="11" t="n"/>
      <c r="J62" s="11" t="n"/>
    </row>
    <row r="63">
      <c r="A63" s="11" t="n"/>
      <c r="B63" s="11" t="n"/>
      <c r="C63" s="11" t="n"/>
      <c r="D63" s="11" t="n"/>
      <c r="E63" s="19" t="n"/>
      <c r="F63" s="11" t="n"/>
      <c r="G63" s="11" t="n"/>
      <c r="H63" s="11" t="n"/>
      <c r="I63" s="11" t="n"/>
      <c r="J63" s="11" t="n"/>
    </row>
    <row r="64">
      <c r="A64" s="11" t="n"/>
      <c r="B64" s="11" t="n"/>
      <c r="C64" s="11" t="n"/>
      <c r="D64" s="11" t="n"/>
      <c r="E64" s="19" t="n"/>
      <c r="F64" s="11" t="n"/>
      <c r="G64" s="11" t="n"/>
      <c r="H64" s="11" t="n"/>
      <c r="I64" s="11" t="n"/>
      <c r="J64" s="11" t="n"/>
    </row>
    <row r="65">
      <c r="A65" s="11" t="n"/>
      <c r="B65" s="11" t="n"/>
      <c r="C65" s="11" t="n"/>
      <c r="D65" s="11" t="n"/>
      <c r="E65" s="19" t="n"/>
      <c r="F65" s="11" t="n"/>
      <c r="G65" s="11" t="n"/>
      <c r="H65" s="11" t="n"/>
      <c r="I65" s="11" t="n"/>
      <c r="J65" s="11" t="n"/>
    </row>
  </sheetData>
  <dataValidations count="1">
    <dataValidation sqref="H5:H65" showDropDown="0" showInputMessage="0" showErrorMessage="0" allowBlank="1" type="list">
      <formula1>"Open,In progress,Done,Accepted"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D4693D"/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>
      <c r="A1" s="1" t="inlineStr">
        <is>
          <t>Step 5: One-page summary</t>
        </is>
      </c>
    </row>
    <row r="2">
      <c r="A2" s="2" t="inlineStr">
        <is>
          <t>Counts update from the register. Paste this tab into your board or insurer report.</t>
        </is>
      </c>
    </row>
    <row r="4">
      <c r="A4" s="20" t="inlineStr">
        <is>
          <t>Risks in the register</t>
        </is>
      </c>
      <c r="B4" s="21">
        <f>COUNTIF('3 Risk Register'!$H$5:$H$65,"&gt;0")</f>
        <v/>
      </c>
    </row>
    <row r="5">
      <c r="A5" s="20" t="inlineStr">
        <is>
          <t>Critical</t>
        </is>
      </c>
      <c r="B5" s="21">
        <f>COUNTIF('3 Risk Register'!$I$5:$I$65,"Critical")</f>
        <v/>
      </c>
    </row>
    <row r="6">
      <c r="A6" s="20" t="inlineStr">
        <is>
          <t>High</t>
        </is>
      </c>
      <c r="B6" s="21">
        <f>COUNTIF('3 Risk Register'!$I$5:$I$65,"High")</f>
        <v/>
      </c>
    </row>
    <row r="7">
      <c r="A7" s="20" t="inlineStr">
        <is>
          <t>Medium</t>
        </is>
      </c>
      <c r="B7" s="21">
        <f>COUNTIF('3 Risk Register'!$I$5:$I$65,"Medium")</f>
        <v/>
      </c>
    </row>
    <row r="8">
      <c r="A8" s="20" t="inlineStr">
        <is>
          <t>Low</t>
        </is>
      </c>
      <c r="B8" s="21">
        <f>COUNTIF('3 Risk Register'!$I$5:$I$65,"Low")</f>
        <v/>
      </c>
    </row>
    <row r="9">
      <c r="A9" s="20" t="inlineStr">
        <is>
          <t>Risks accepted</t>
        </is>
      </c>
      <c r="B9" s="21">
        <f>COUNTIF('3 Risk Register'!$J$5:$J$65,"Accept")</f>
        <v/>
      </c>
    </row>
    <row r="10">
      <c r="A10" s="20" t="inlineStr">
        <is>
          <t>Risks with no owner</t>
        </is>
      </c>
      <c r="B10" s="21">
        <f>COUNTIFS('3 Risk Register'!$H$5:$H$65,"&gt;0",'3 Risk Register'!$K$5:$K$65,"")</f>
        <v/>
      </c>
    </row>
    <row r="11">
      <c r="A11" s="20" t="inlineStr">
        <is>
          <t>High or Critical still open</t>
        </is>
      </c>
      <c r="B11" s="21">
        <f>COUNTIFS('3 Risk Register'!$I$5:$I$65,"High",'3 Risk Register'!$P$5:$P$65,"&lt;&gt;Done")+COUNTIFS('3 Risk Register'!$I$5:$I$65,"Critical",'3 Risk Register'!$P$5:$P$65,"&lt;&gt;Done")</f>
        <v/>
      </c>
    </row>
    <row r="12">
      <c r="A12" s="20" t="inlineStr">
        <is>
          <t>Highest score today</t>
        </is>
      </c>
      <c r="B12" s="21">
        <f>IF(COUNT('3 Risk Register'!$H$5:$H$65)=0,0,MAX('3 Risk Register'!$H$5:$H$65))</f>
        <v/>
      </c>
    </row>
    <row r="13">
      <c r="A13" s="20" t="inlineStr">
        <is>
          <t>Highest residual score after treatment</t>
        </is>
      </c>
      <c r="B13" s="21">
        <f>IF(COUNT('3 Risk Register'!$O$5:$O$65)=0,0,MAX('3 Risk Register'!$O$5:$O$65))</f>
        <v/>
      </c>
    </row>
    <row r="14">
      <c r="A14" s="20" t="inlineStr">
        <is>
          <t>Treatment actions logged</t>
        </is>
      </c>
      <c r="B14" s="21">
        <f>COUNTA('4 Treatment Plan'!$B$5:$B$65)</f>
        <v/>
      </c>
    </row>
    <row r="15">
      <c r="A15" s="20" t="inlineStr">
        <is>
          <t>Treatment actions done</t>
        </is>
      </c>
      <c r="B15" s="21">
        <f>COUNTIF('4 Treatment Plan'!$H$5:$H$65,"Done")</f>
        <v/>
      </c>
    </row>
    <row r="17">
      <c r="A17" s="3" t="inlineStr">
        <is>
          <t>Assessment date:</t>
        </is>
      </c>
      <c r="B17" s="8" t="n"/>
    </row>
    <row r="18">
      <c r="A18" s="3" t="inlineStr">
        <is>
          <t>Scope (what was in and out):</t>
        </is>
      </c>
      <c r="B18" s="8" t="n"/>
    </row>
    <row r="19">
      <c r="A19" s="3" t="inlineStr">
        <is>
          <t>Method: SMEnode 5-step, 5x5 matrix, NIST SP 800-30 aligned</t>
        </is>
      </c>
      <c r="B19" s="8" t="n"/>
    </row>
    <row r="20">
      <c r="A20" s="3" t="inlineStr">
        <is>
          <t>Prepared by:</t>
        </is>
      </c>
      <c r="B20" s="8" t="n"/>
    </row>
    <row r="21">
      <c r="A21" s="3" t="inlineStr">
        <is>
          <t>Approved by (name, date):</t>
        </is>
      </c>
      <c r="B21" s="8" t="n"/>
    </row>
    <row r="22">
      <c r="A22" s="3" t="inlineStr">
        <is>
          <t>Next review due:</t>
        </is>
      </c>
      <c r="B22" s="8" t="n"/>
    </row>
  </sheetData>
  <mergeCells count="6">
    <mergeCell ref="B21:F21"/>
    <mergeCell ref="B20:F20"/>
    <mergeCell ref="B19:F19"/>
    <mergeCell ref="B22:F22"/>
    <mergeCell ref="B17:F17"/>
    <mergeCell ref="B18:F18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023047"/>
    <outlinePr summaryBelow="1" summaryRight="1"/>
    <pageSetUpPr/>
  </sheetPr>
  <dimension ref="A1:E2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62" customWidth="1" min="3" max="3"/>
    <col width="13" customWidth="1" min="4" max="4"/>
    <col width="34" customWidth="1" min="5" max="5"/>
  </cols>
  <sheetData>
    <row r="1">
      <c r="A1" s="1" t="inlineStr">
        <is>
          <t>Which Canadian rules want this work?</t>
        </is>
      </c>
    </row>
    <row r="2">
      <c r="A2" s="2" t="inlineStr">
        <is>
          <t>A starting checklist, not legal advice. Confirm what applies to your organisation with counsel. Checked 2026-10-13.</t>
        </is>
      </c>
    </row>
    <row r="4" ht="32" customHeight="1">
      <c r="A4" s="9" t="inlineStr">
        <is>
          <t>Rule</t>
        </is>
      </c>
      <c r="B4" s="9" t="inlineStr">
        <is>
          <t>Applies to</t>
        </is>
      </c>
      <c r="C4" s="9" t="inlineStr">
        <is>
          <t>What it expects from your risk work</t>
        </is>
      </c>
      <c r="D4" s="9" t="inlineStr">
        <is>
          <t>Applies to us?</t>
        </is>
      </c>
      <c r="E4" s="9" t="inlineStr">
        <is>
          <t>Evidence / where it lives</t>
        </is>
      </c>
    </row>
    <row r="5" ht="62" customHeight="1">
      <c r="A5" s="12" t="inlineStr">
        <is>
          <t>PIPEDA (federal)</t>
        </is>
      </c>
      <c r="B5" s="12" t="inlineStr">
        <is>
          <t>Private-sector organisations handling personal information in commercial activity (outside provinces with their own law)</t>
        </is>
      </c>
      <c r="C5" s="12" t="inlineStr">
        <is>
          <t>Safeguards that match the sensitivity of the data. Report breaches with a real risk of significant harm to the OPC and notify people. Keep a record of every breach of security safeguards for 2 years.</t>
        </is>
      </c>
      <c r="D5" s="11" t="n"/>
      <c r="E5" s="11" t="n"/>
    </row>
    <row r="6" ht="62" customHeight="1">
      <c r="A6" s="12" t="inlineStr">
        <is>
          <t>Quebec Law 25 (Private Sector Act)</t>
        </is>
      </c>
      <c r="B6" s="12" t="inlineStr">
        <is>
          <t>Businesses handling personal information of people in Quebec</t>
        </is>
      </c>
      <c r="C6" s="12" t="inlineStr">
        <is>
          <t>Keep a register of every confidentiality incident and give it to the CAI on request. Notify the CAI and people when there's a risk of serious injury. Privacy impact assessment for information-system projects involving personal information.</t>
        </is>
      </c>
      <c r="D6" s="11" t="n"/>
      <c r="E6" s="11" t="n"/>
    </row>
    <row r="7" ht="62" customHeight="1">
      <c r="A7" s="12" t="inlineStr">
        <is>
          <t>OSFI Guideline B-13</t>
        </is>
      </c>
      <c r="B7" s="12" t="inlineStr">
        <is>
          <t>Federally regulated financial institutions</t>
        </is>
      </c>
      <c r="C7" s="12" t="inlineStr">
        <is>
          <t>Technology and cyber risk management, in force since 2024-01-01. Apply it in proportion to your size and risk profile.</t>
        </is>
      </c>
      <c r="D7" s="11" t="n"/>
      <c r="E7" s="11" t="n"/>
    </row>
    <row r="8" ht="62" customHeight="1">
      <c r="A8" s="12" t="inlineStr">
        <is>
          <t>CPCSC Level 1</t>
        </is>
      </c>
      <c r="B8" s="12" t="inlineStr">
        <is>
          <t>Suppliers bidding on select defence contracts</t>
        </is>
      </c>
      <c r="C8" s="12" t="inlineStr">
        <is>
          <t>Self-attest to Level 1 criteria. Required at contract award in select contracts from summer 2026.</t>
        </is>
      </c>
      <c r="D8" s="11" t="n"/>
      <c r="E8" s="11" t="n"/>
    </row>
    <row r="9" ht="62" customHeight="1">
      <c r="A9" s="12" t="inlineStr">
        <is>
          <t>Bill C-8 / Critical Cyber Systems Protection Act</t>
        </is>
      </c>
      <c r="B9" s="12" t="inlineStr">
        <is>
          <t>Designated operators in federally regulated critical sectors (telecom, finance, energy, transport)</t>
        </is>
      </c>
      <c r="C9" s="12" t="inlineStr">
        <is>
          <t>Royal Assent 2026-06-15. The CCSPA part isn't in force yet and no operators are designated. Watch the Canada Gazette.</t>
        </is>
      </c>
      <c r="D9" s="11" t="n"/>
      <c r="E9" s="11" t="n"/>
    </row>
    <row r="10" ht="62" customHeight="1">
      <c r="A10" s="12" t="inlineStr">
        <is>
          <t>OPC draft guidance: third-party service providers</t>
        </is>
      </c>
      <c r="B10" s="12" t="inlineStr">
        <is>
          <t>Any PIPEDA organisation using processors or IT suppliers</t>
        </is>
      </c>
      <c r="C10" s="12" t="inlineStr">
        <is>
          <t>Draft of 2026-09-10, open for comment until 2026-12-04. Assess a provider's privacy and security before you sign, then monitor.</t>
        </is>
      </c>
      <c r="D10" s="11" t="n"/>
      <c r="E10" s="11" t="n"/>
    </row>
    <row r="11" ht="62" customHeight="1">
      <c r="A11" s="12" t="inlineStr">
        <is>
          <t>Contracts and cyber insurance</t>
        </is>
      </c>
      <c r="B11" s="12" t="inlineStr">
        <is>
          <t>Everyone</t>
        </is>
      </c>
      <c r="C11" s="12" t="inlineStr">
        <is>
          <t>Read your insurer's questionnaire and your largest customers' security clauses. They often ask for a dated risk assessment.</t>
        </is>
      </c>
      <c r="D11" s="11" t="n"/>
      <c r="E11" s="11" t="n"/>
    </row>
    <row r="13">
      <c r="A13" s="22" t="inlineStr">
        <is>
          <t>Cyber Centre baseline controls (organisations under 500 staff)</t>
        </is>
      </c>
    </row>
    <row r="14">
      <c r="A14" s="23" t="inlineStr">
        <is>
          <t>#</t>
        </is>
      </c>
      <c r="B14" s="23" t="inlineStr">
        <is>
          <t>Control</t>
        </is>
      </c>
      <c r="C14" s="23" t="inlineStr">
        <is>
          <t>Status</t>
        </is>
      </c>
      <c r="D14" s="23" t="inlineStr">
        <is>
          <t>Notes</t>
        </is>
      </c>
    </row>
    <row r="15">
      <c r="A15" s="12" t="inlineStr">
        <is>
          <t>3.1</t>
        </is>
      </c>
      <c r="B15" s="12" t="inlineStr">
        <is>
          <t>Develop an incident response plan</t>
        </is>
      </c>
      <c r="C15" s="11" t="n"/>
      <c r="D15" s="11" t="n"/>
    </row>
    <row r="16">
      <c r="A16" s="12" t="inlineStr">
        <is>
          <t>3.2</t>
        </is>
      </c>
      <c r="B16" s="12" t="inlineStr">
        <is>
          <t>Automatically patch operating systems and applications</t>
        </is>
      </c>
      <c r="C16" s="11" t="n"/>
      <c r="D16" s="11" t="n"/>
    </row>
    <row r="17">
      <c r="A17" s="12" t="inlineStr">
        <is>
          <t>3.3</t>
        </is>
      </c>
      <c r="B17" s="12" t="inlineStr">
        <is>
          <t>Enable security software</t>
        </is>
      </c>
      <c r="C17" s="11" t="n"/>
      <c r="D17" s="11" t="n"/>
    </row>
    <row r="18">
      <c r="A18" s="12" t="inlineStr">
        <is>
          <t>3.4</t>
        </is>
      </c>
      <c r="B18" s="12" t="inlineStr">
        <is>
          <t>Securely configure devices</t>
        </is>
      </c>
      <c r="C18" s="11" t="n"/>
      <c r="D18" s="11" t="n"/>
    </row>
    <row r="19">
      <c r="A19" s="12" t="inlineStr">
        <is>
          <t>3.5</t>
        </is>
      </c>
      <c r="B19" s="12" t="inlineStr">
        <is>
          <t>Use strong user authentication</t>
        </is>
      </c>
      <c r="C19" s="11" t="n"/>
      <c r="D19" s="11" t="n"/>
    </row>
    <row r="20">
      <c r="A20" s="12" t="inlineStr">
        <is>
          <t>3.6</t>
        </is>
      </c>
      <c r="B20" s="12" t="inlineStr">
        <is>
          <t>Provide employee awareness training</t>
        </is>
      </c>
      <c r="C20" s="11" t="n"/>
      <c r="D20" s="11" t="n"/>
    </row>
    <row r="21">
      <c r="A21" s="12" t="inlineStr">
        <is>
          <t>3.7</t>
        </is>
      </c>
      <c r="B21" s="12" t="inlineStr">
        <is>
          <t>Back up and encrypt data</t>
        </is>
      </c>
      <c r="C21" s="11" t="n"/>
      <c r="D21" s="11" t="n"/>
    </row>
    <row r="22">
      <c r="A22" s="12" t="inlineStr">
        <is>
          <t>3.8</t>
        </is>
      </c>
      <c r="B22" s="12" t="inlineStr">
        <is>
          <t>Secure mobility</t>
        </is>
      </c>
      <c r="C22" s="11" t="n"/>
      <c r="D22" s="11" t="n"/>
    </row>
    <row r="23">
      <c r="A23" s="12" t="inlineStr">
        <is>
          <t>3.9</t>
        </is>
      </c>
      <c r="B23" s="12" t="inlineStr">
        <is>
          <t>Establish basic perimeter defences</t>
        </is>
      </c>
      <c r="C23" s="11" t="n"/>
      <c r="D23" s="11" t="n"/>
    </row>
    <row r="24">
      <c r="A24" s="12" t="inlineStr">
        <is>
          <t>3.10</t>
        </is>
      </c>
      <c r="B24" s="12" t="inlineStr">
        <is>
          <t>Secure cloud and outsourced IT services</t>
        </is>
      </c>
      <c r="C24" s="11" t="n"/>
      <c r="D24" s="11" t="n"/>
    </row>
    <row r="25">
      <c r="A25" s="12" t="inlineStr">
        <is>
          <t>3.11</t>
        </is>
      </c>
      <c r="B25" s="12" t="inlineStr">
        <is>
          <t>Secure websites</t>
        </is>
      </c>
      <c r="C25" s="11" t="n"/>
      <c r="D25" s="11" t="n"/>
    </row>
    <row r="26">
      <c r="A26" s="12" t="inlineStr">
        <is>
          <t>3.12</t>
        </is>
      </c>
      <c r="B26" s="12" t="inlineStr">
        <is>
          <t>Access control and authorization</t>
        </is>
      </c>
      <c r="C26" s="11" t="n"/>
      <c r="D26" s="11" t="n"/>
    </row>
    <row r="27">
      <c r="A27" s="12" t="inlineStr">
        <is>
          <t>3.13</t>
        </is>
      </c>
      <c r="B27" s="12" t="inlineStr">
        <is>
          <t>Secure portable media</t>
        </is>
      </c>
      <c r="C27" s="11" t="n"/>
      <c r="D27" s="11" t="n"/>
    </row>
  </sheetData>
  <dataValidations count="2">
    <dataValidation sqref="D5:D11" showDropDown="0" showInputMessage="0" showErrorMessage="0" allowBlank="1" type="list">
      <formula1>"Yes,No,Unsure"</formula1>
    </dataValidation>
    <dataValidation sqref="C15:C27" showDropDown="0" showInputMessage="0" showErrorMessage="0" allowBlank="1" type="list">
      <formula1>"Done,Partial,Not started,N/A"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023047"/>
    <outlinePr summaryBelow="1" summaryRight="1"/>
    <pageSetUpPr/>
  </sheetPr>
  <dimension ref="A1:E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0" customWidth="1" min="3" max="3"/>
    <col width="60" customWidth="1" min="4" max="4"/>
    <col width="14" customWidth="1" min="5" max="5"/>
  </cols>
  <sheetData>
    <row r="1">
      <c r="A1" s="1" t="inlineStr">
        <is>
          <t>Review log</t>
        </is>
      </c>
    </row>
    <row r="2">
      <c r="A2" s="2" t="inlineStr">
        <is>
          <t>Re-run the assessment at least once a year, and after any trigger: a new system, a merger, a breach, a new regulation or a big supplier change.</t>
        </is>
      </c>
    </row>
    <row r="4" ht="32" customHeight="1">
      <c r="A4" s="9" t="inlineStr">
        <is>
          <t>Date</t>
        </is>
      </c>
      <c r="B4" s="9" t="inlineStr">
        <is>
          <t>Trigger</t>
        </is>
      </c>
      <c r="C4" s="9" t="inlineStr">
        <is>
          <t>Reviewed by</t>
        </is>
      </c>
      <c r="D4" s="9" t="inlineStr">
        <is>
          <t>What changed</t>
        </is>
      </c>
      <c r="E4" s="9" t="inlineStr">
        <is>
          <t>Next review</t>
        </is>
      </c>
    </row>
    <row r="5">
      <c r="A5" s="11" t="n"/>
      <c r="B5" s="11" t="n"/>
      <c r="C5" s="11" t="n"/>
      <c r="D5" s="11" t="n"/>
      <c r="E5" s="11" t="n"/>
    </row>
    <row r="6">
      <c r="A6" s="11" t="n"/>
      <c r="B6" s="11" t="n"/>
      <c r="C6" s="11" t="n"/>
      <c r="D6" s="11" t="n"/>
      <c r="E6" s="11" t="n"/>
    </row>
    <row r="7">
      <c r="A7" s="11" t="n"/>
      <c r="B7" s="11" t="n"/>
      <c r="C7" s="11" t="n"/>
      <c r="D7" s="11" t="n"/>
      <c r="E7" s="11" t="n"/>
    </row>
    <row r="8">
      <c r="A8" s="11" t="n"/>
      <c r="B8" s="11" t="n"/>
      <c r="C8" s="11" t="n"/>
      <c r="D8" s="11" t="n"/>
      <c r="E8" s="11" t="n"/>
    </row>
    <row r="9">
      <c r="A9" s="11" t="n"/>
      <c r="B9" s="11" t="n"/>
      <c r="C9" s="11" t="n"/>
      <c r="D9" s="11" t="n"/>
      <c r="E9" s="11" t="n"/>
    </row>
    <row r="10">
      <c r="A10" s="11" t="n"/>
      <c r="B10" s="11" t="n"/>
      <c r="C10" s="11" t="n"/>
      <c r="D10" s="11" t="n"/>
      <c r="E10" s="11" t="n"/>
    </row>
    <row r="11">
      <c r="A11" s="11" t="n"/>
      <c r="B11" s="11" t="n"/>
      <c r="C11" s="11" t="n"/>
      <c r="D11" s="11" t="n"/>
      <c r="E11" s="11" t="n"/>
    </row>
    <row r="12">
      <c r="A12" s="11" t="n"/>
      <c r="B12" s="11" t="n"/>
      <c r="C12" s="11" t="n"/>
      <c r="D12" s="11" t="n"/>
      <c r="E12" s="11" t="n"/>
    </row>
    <row r="13">
      <c r="A13" s="11" t="n"/>
      <c r="B13" s="11" t="n"/>
      <c r="C13" s="11" t="n"/>
      <c r="D13" s="11" t="n"/>
      <c r="E13" s="11" t="n"/>
    </row>
    <row r="14">
      <c r="A14" s="11" t="n"/>
      <c r="B14" s="11" t="n"/>
      <c r="C14" s="11" t="n"/>
      <c r="D14" s="11" t="n"/>
      <c r="E14" s="11" t="n"/>
    </row>
    <row r="15">
      <c r="A15" s="11" t="n"/>
      <c r="B15" s="11" t="n"/>
      <c r="C15" s="11" t="n"/>
      <c r="D15" s="11" t="n"/>
      <c r="E15" s="11" t="n"/>
    </row>
    <row r="16">
      <c r="A16" s="11" t="n"/>
      <c r="B16" s="11" t="n"/>
      <c r="C16" s="11" t="n"/>
      <c r="D16" s="11" t="n"/>
      <c r="E16" s="11" t="n"/>
    </row>
    <row r="17">
      <c r="A17" s="11" t="n"/>
      <c r="B17" s="11" t="n"/>
      <c r="C17" s="11" t="n"/>
      <c r="D17" s="11" t="n"/>
      <c r="E17" s="11" t="n"/>
    </row>
    <row r="18">
      <c r="A18" s="11" t="n"/>
      <c r="B18" s="11" t="n"/>
      <c r="C18" s="11" t="n"/>
      <c r="D18" s="11" t="n"/>
      <c r="E18" s="11" t="n"/>
    </row>
    <row r="19">
      <c r="A19" s="11" t="n"/>
      <c r="B19" s="11" t="n"/>
      <c r="C19" s="11" t="n"/>
      <c r="D19" s="11" t="n"/>
      <c r="E19" s="11" t="n"/>
    </row>
    <row r="20">
      <c r="A20" s="11" t="n"/>
      <c r="B20" s="11" t="n"/>
      <c r="C20" s="11" t="n"/>
      <c r="D20" s="11" t="n"/>
      <c r="E20" s="11" t="n"/>
    </row>
    <row r="21">
      <c r="A21" s="11" t="n"/>
      <c r="B21" s="11" t="n"/>
      <c r="C21" s="11" t="n"/>
      <c r="D21" s="11" t="n"/>
      <c r="E21" s="11" t="n"/>
    </row>
    <row r="22">
      <c r="A22" s="11" t="n"/>
      <c r="B22" s="11" t="n"/>
      <c r="C22" s="11" t="n"/>
      <c r="D22" s="11" t="n"/>
      <c r="E22" s="11" t="n"/>
    </row>
    <row r="23">
      <c r="A23" s="11" t="n"/>
      <c r="B23" s="11" t="n"/>
      <c r="C23" s="11" t="n"/>
      <c r="D23" s="11" t="n"/>
      <c r="E23" s="11" t="n"/>
    </row>
    <row r="24">
      <c r="A24" s="11" t="n"/>
      <c r="B24" s="11" t="n"/>
      <c r="C24" s="11" t="n"/>
      <c r="D24" s="11" t="n"/>
      <c r="E24" s="11" t="n"/>
    </row>
    <row r="25">
      <c r="A25" s="11" t="n"/>
      <c r="B25" s="11" t="n"/>
      <c r="C25" s="11" t="n"/>
      <c r="D25" s="11" t="n"/>
      <c r="E25" s="11" t="n"/>
    </row>
    <row r="26">
      <c r="A26" s="11" t="n"/>
      <c r="B26" s="11" t="n"/>
      <c r="C26" s="11" t="n"/>
      <c r="D26" s="11" t="n"/>
      <c r="E26" s="11" t="n"/>
    </row>
    <row r="27">
      <c r="A27" s="11" t="n"/>
      <c r="B27" s="11" t="n"/>
      <c r="C27" s="11" t="n"/>
      <c r="D27" s="11" t="n"/>
      <c r="E27" s="11" t="n"/>
    </row>
    <row r="28">
      <c r="A28" s="11" t="n"/>
      <c r="B28" s="11" t="n"/>
      <c r="C28" s="11" t="n"/>
      <c r="D28" s="11" t="n"/>
      <c r="E28" s="11" t="n"/>
    </row>
    <row r="29">
      <c r="A29" s="11" t="n"/>
      <c r="B29" s="11" t="n"/>
      <c r="C29" s="11" t="n"/>
      <c r="D29" s="11" t="n"/>
      <c r="E29" s="11" t="n"/>
    </row>
    <row r="30">
      <c r="A30" s="11" t="n"/>
      <c r="B30" s="11" t="n"/>
      <c r="C30" s="11" t="n"/>
      <c r="D30" s="11" t="n"/>
      <c r="E30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SMEnode</dc:creator>
  <dc:title xmlns:dc="http://purl.org/dc/elements/1.1/">Cybersecurity Risk Assessment Template</dc:title>
  <dcterms:created xmlns:dcterms="http://purl.org/dc/terms/" xmlns:xsi="http://www.w3.org/2001/XMLSchema-instance" xsi:type="dcterms:W3CDTF">2026-10-13T09:00:03Z</dcterms:created>
  <dcterms:modified xmlns:dcterms="http://purl.org/dc/terms/" xmlns:xsi="http://www.w3.org/2001/XMLSchema-instance" xsi:type="dcterms:W3CDTF">2026-10-13T09:00:03Z</dcterms:modified>
</cp:coreProperties>
</file>