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hoegh.sharepoint.com/sites/PRO_Heghreporting-Quarterlyfactsheet/Shared Documents/Quarterly factsheet/2025/2025 Q4/"/>
    </mc:Choice>
  </mc:AlternateContent>
  <xr:revisionPtr revIDLastSave="339" documentId="121_{1E70C93A-BE9E-4EA6-B621-E8D7D905CED3}" xr6:coauthVersionLast="47" xr6:coauthVersionMax="47" xr10:uidLastSave="{86A13DD5-BFB3-400F-A4A9-628D02A33B40}"/>
  <bookViews>
    <workbookView minimized="1" xWindow="40590" yWindow="4815" windowWidth="15330" windowHeight="10770" tabRatio="762" activeTab="2" xr2:uid="{9BD229A4-F64A-47A7-96DB-0DF36181915B}"/>
  </bookViews>
  <sheets>
    <sheet name="Front page" sheetId="7" r:id="rId1"/>
    <sheet name="Income statement" sheetId="1" r:id="rId2"/>
    <sheet name="Balance sheet" sheetId="2" r:id="rId3"/>
    <sheet name="Cash flow statement" sheetId="3" r:id="rId4"/>
    <sheet name="Operational figures" sheetId="4" r:id="rId5"/>
    <sheet name="Fleet list" sheetId="5" r:id="rId6"/>
    <sheet name="ESG data" sheetId="6" r:id="rId7"/>
    <sheet name="NB Capex" sheetId="8" r:id="rId8"/>
  </sheets>
  <definedNames>
    <definedName name="_xlnm._FilterDatabase" localSheetId="5" hidden="1">'Fleet list'!$A$6:$E$42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8" i="8"/>
  <c r="B9" i="8"/>
  <c r="C9" i="8"/>
  <c r="D9" i="8"/>
  <c r="E9" i="8"/>
  <c r="S41" i="1" l="1"/>
  <c r="S47" i="3"/>
  <c r="S34" i="3"/>
  <c r="S15" i="3" l="1"/>
  <c r="S26" i="3" s="1"/>
  <c r="S49" i="3" s="1"/>
  <c r="S52" i="3" l="1"/>
  <c r="S54" i="2"/>
  <c r="S45" i="2"/>
  <c r="S37" i="2"/>
  <c r="S27" i="2"/>
  <c r="S17" i="2"/>
  <c r="S10" i="1"/>
  <c r="S16" i="1" s="1"/>
  <c r="S56" i="2" l="1"/>
  <c r="S21" i="1"/>
  <c r="S27" i="1" s="1"/>
  <c r="S29" i="2"/>
  <c r="S32" i="4"/>
  <c r="S34" i="4" s="1"/>
  <c r="S30" i="1" l="1"/>
  <c r="S12" i="4"/>
  <c r="S43" i="1" l="1"/>
  <c r="R32" i="4" l="1"/>
  <c r="R34" i="4" s="1"/>
  <c r="R15" i="3" l="1"/>
  <c r="R27" i="2"/>
  <c r="R17" i="2"/>
  <c r="R12" i="4" l="1"/>
  <c r="R47" i="3" l="1"/>
  <c r="R34" i="3"/>
  <c r="R26" i="3"/>
  <c r="R54" i="2"/>
  <c r="R45" i="2"/>
  <c r="R37" i="2"/>
  <c r="R29" i="2"/>
  <c r="R41" i="1"/>
  <c r="R10" i="1"/>
  <c r="R16" i="1" l="1"/>
  <c r="R49" i="3"/>
  <c r="R52" i="3" s="1"/>
  <c r="R56" i="2"/>
  <c r="R21" i="1" l="1"/>
  <c r="R27" i="1" s="1"/>
  <c r="R30" i="1" s="1"/>
  <c r="O12" i="4"/>
  <c r="R43" i="1" l="1"/>
  <c r="Q24" i="4"/>
  <c r="Q32" i="4" l="1"/>
  <c r="Q34" i="4" s="1"/>
  <c r="Q47" i="3" l="1"/>
  <c r="Q34" i="3"/>
  <c r="Q15" i="3"/>
  <c r="Q26" i="3" s="1"/>
  <c r="Q54" i="2"/>
  <c r="Q45" i="2"/>
  <c r="Q37" i="2"/>
  <c r="Q27" i="2"/>
  <c r="Q17" i="2"/>
  <c r="Q41" i="1"/>
  <c r="Q10" i="1"/>
  <c r="Q16" i="1" l="1"/>
  <c r="Q49" i="3"/>
  <c r="Q29" i="2"/>
  <c r="Q56" i="2"/>
  <c r="Q52" i="3" l="1"/>
  <c r="Q21" i="1"/>
  <c r="Q27" i="1" s="1"/>
  <c r="Q30" i="1" s="1"/>
  <c r="Q43" i="1" s="1"/>
  <c r="Q12" i="4"/>
  <c r="P32" i="4" l="1"/>
  <c r="P34" i="4" s="1"/>
  <c r="P47" i="3" l="1"/>
  <c r="P34" i="3"/>
  <c r="P15" i="3"/>
  <c r="P26" i="3" s="1"/>
  <c r="P54" i="2"/>
  <c r="P45" i="2"/>
  <c r="P37" i="2"/>
  <c r="P27" i="2"/>
  <c r="P17" i="2"/>
  <c r="P41" i="1"/>
  <c r="P10" i="1"/>
  <c r="P49" i="3" l="1"/>
  <c r="P52" i="3" s="1"/>
  <c r="P16" i="1"/>
  <c r="P29" i="2"/>
  <c r="P56" i="2"/>
  <c r="P21" i="1" l="1"/>
  <c r="P27" i="1" l="1"/>
  <c r="P12" i="4"/>
  <c r="P30" i="1" l="1"/>
  <c r="P43" i="1" s="1"/>
  <c r="O47" i="3" l="1"/>
  <c r="O34" i="3"/>
  <c r="O15" i="3"/>
  <c r="O26" i="3" s="1"/>
  <c r="O54" i="2"/>
  <c r="O45" i="2"/>
  <c r="O37" i="2"/>
  <c r="O27" i="2"/>
  <c r="O17" i="2"/>
  <c r="O41" i="1"/>
  <c r="O49" i="3" l="1"/>
  <c r="O52" i="3" s="1"/>
  <c r="O56" i="2"/>
  <c r="O29" i="2"/>
  <c r="O10" i="1" l="1"/>
  <c r="O16" i="1" l="1"/>
  <c r="O21" i="1" l="1"/>
  <c r="O27" i="1" s="1"/>
  <c r="O30" i="1" s="1"/>
  <c r="O43" i="1" s="1"/>
</calcChain>
</file>

<file path=xl/sharedStrings.xml><?xml version="1.0" encoding="utf-8"?>
<sst xmlns="http://schemas.openxmlformats.org/spreadsheetml/2006/main" count="382" uniqueCount="227">
  <si>
    <t>Q4 2025</t>
  </si>
  <si>
    <t>Consolidated statement of comprehensive income</t>
  </si>
  <si>
    <t>Q3</t>
  </si>
  <si>
    <t xml:space="preserve">Q4 </t>
  </si>
  <si>
    <t xml:space="preserve">Q1 </t>
  </si>
  <si>
    <t>Q2</t>
  </si>
  <si>
    <t>Q4</t>
  </si>
  <si>
    <t>Q1</t>
  </si>
  <si>
    <t xml:space="preserve">Q2 </t>
  </si>
  <si>
    <t>(USD 1 000)</t>
  </si>
  <si>
    <t>Net freight revenue</t>
  </si>
  <si>
    <t>Other surcharges</t>
  </si>
  <si>
    <t>Charter out revenues</t>
  </si>
  <si>
    <t>Logistics revenues</t>
  </si>
  <si>
    <t>Total revenues</t>
  </si>
  <si>
    <t>Bunker expenses</t>
  </si>
  <si>
    <t>Voyage expenses</t>
  </si>
  <si>
    <t>Charter hire expenses</t>
  </si>
  <si>
    <t>Running expenses</t>
  </si>
  <si>
    <t>Administrative expenses</t>
  </si>
  <si>
    <t>Operating profit before depreciation, amortisation and impairment (EBITDA)</t>
  </si>
  <si>
    <t>Profit/ (loss) from associates and joint ventures</t>
  </si>
  <si>
    <t>Gain/(loss) on sale of assets</t>
  </si>
  <si>
    <t xml:space="preserve">Depreciation </t>
  </si>
  <si>
    <t xml:space="preserve">Operating profit before financial items </t>
  </si>
  <si>
    <t>Interest income</t>
  </si>
  <si>
    <t>Interest expenses</t>
  </si>
  <si>
    <t>Income from other financial items</t>
  </si>
  <si>
    <t>Expenses from other financial items</t>
  </si>
  <si>
    <t xml:space="preserve">Profit before tax </t>
  </si>
  <si>
    <t>Tax income / (expense)</t>
  </si>
  <si>
    <t>Profit for the period</t>
  </si>
  <si>
    <t>Other comprehensive income</t>
  </si>
  <si>
    <t>Items that may be reclassified to profit and loss:</t>
  </si>
  <si>
    <t>Currency translation differences</t>
  </si>
  <si>
    <t>Items that will not be reclassified to profit and loss:</t>
  </si>
  <si>
    <t>Remeasurement on defined benefit plans</t>
  </si>
  <si>
    <t>Changes in fair value of equity investments</t>
  </si>
  <si>
    <t>Other comprehensive income, net of tax</t>
  </si>
  <si>
    <t>Total comprehensive income for the period</t>
  </si>
  <si>
    <t>Earnings per share, basic (USD)</t>
  </si>
  <si>
    <t>Earnings per share, diluted (USD)</t>
  </si>
  <si>
    <t>Consolidated statement of financial position</t>
  </si>
  <si>
    <t xml:space="preserve">  30.09</t>
  </si>
  <si>
    <t>31.12</t>
  </si>
  <si>
    <t>31.03</t>
  </si>
  <si>
    <t>30.06</t>
  </si>
  <si>
    <t>30.09</t>
  </si>
  <si>
    <t>Assets</t>
  </si>
  <si>
    <t>Non-current assets</t>
  </si>
  <si>
    <t>Deferred tax assets</t>
  </si>
  <si>
    <t xml:space="preserve">Vessels </t>
  </si>
  <si>
    <t>Right-of-use assets</t>
  </si>
  <si>
    <t>Newbuildings and projects</t>
  </si>
  <si>
    <t>Equipment</t>
  </si>
  <si>
    <t>Investments in associates and joint ventures</t>
  </si>
  <si>
    <t>Other non-current assets</t>
  </si>
  <si>
    <t>Other non-current financial assets</t>
  </si>
  <si>
    <t>Total non-current assets</t>
  </si>
  <si>
    <t>Current assets</t>
  </si>
  <si>
    <t>Bunker</t>
  </si>
  <si>
    <t>Vessels held for sale</t>
  </si>
  <si>
    <t>Trade and other receivables</t>
  </si>
  <si>
    <t>Prepayments</t>
  </si>
  <si>
    <t>Other current assets</t>
  </si>
  <si>
    <t>Other current financial assets</t>
  </si>
  <si>
    <t>Cash and cash equivalents</t>
  </si>
  <si>
    <t>Total current assets</t>
  </si>
  <si>
    <t>Total assets</t>
  </si>
  <si>
    <t>Equity and liabilities</t>
  </si>
  <si>
    <t>Equity</t>
  </si>
  <si>
    <t>Share capital</t>
  </si>
  <si>
    <t>Share premium reserve</t>
  </si>
  <si>
    <t>Other paid-in equity</t>
  </si>
  <si>
    <t>Retained earnings</t>
  </si>
  <si>
    <t>Total equity</t>
  </si>
  <si>
    <t>Non-current liabilities</t>
  </si>
  <si>
    <t>Pension liabilities</t>
  </si>
  <si>
    <t>Deferred tax liabilities</t>
  </si>
  <si>
    <t>Other non-current liabilities</t>
  </si>
  <si>
    <t>Non-current interest bearing debt</t>
  </si>
  <si>
    <t>Non-current lease liability</t>
  </si>
  <si>
    <t>Total non-current liabilities</t>
  </si>
  <si>
    <t>Current liabilities</t>
  </si>
  <si>
    <t>Current interest bearing debt</t>
  </si>
  <si>
    <t>Trade and other payables</t>
  </si>
  <si>
    <t>Income tax payable</t>
  </si>
  <si>
    <t>Current accruals and provisions</t>
  </si>
  <si>
    <t>Other current financial liabilities</t>
  </si>
  <si>
    <t>Current lease liability</t>
  </si>
  <si>
    <t>Total current liabilities</t>
  </si>
  <si>
    <t>Total equity and liabilities</t>
  </si>
  <si>
    <t>Consolidated statement of cash flow</t>
  </si>
  <si>
    <t>Cash flows from operating activities</t>
  </si>
  <si>
    <t>Profit/(loss) before tax</t>
  </si>
  <si>
    <t>Financial (income)/ Expenses</t>
  </si>
  <si>
    <t>Share of net income from joint ventures and associates</t>
  </si>
  <si>
    <t>Depreciation and amortisation</t>
  </si>
  <si>
    <t>Impairment</t>
  </si>
  <si>
    <t>(Gain)/loss on sale of tangible assets</t>
  </si>
  <si>
    <t>Tax paid (company income tax, withholding tax)</t>
  </si>
  <si>
    <t>Cash flows from operating activities before changes in working capital</t>
  </si>
  <si>
    <t>Changes in Working Capital</t>
  </si>
  <si>
    <t>Accruals and provisions</t>
  </si>
  <si>
    <t>Other current liabilities</t>
  </si>
  <si>
    <t>Other changes to working capital</t>
  </si>
  <si>
    <t>Net cash flows provided by operating activities</t>
  </si>
  <si>
    <t>Cash flows from investing activities</t>
  </si>
  <si>
    <t>Proceeds from sale of tangible assets</t>
  </si>
  <si>
    <t>Investment in vessels amd other tangible assets</t>
  </si>
  <si>
    <t>Investments in joint ventures and associates</t>
  </si>
  <si>
    <t>Other dividends</t>
  </si>
  <si>
    <t>Interest received</t>
  </si>
  <si>
    <t>Net cash flows provided by/(used in) investing activities</t>
  </si>
  <si>
    <t>Cash flows from financing activities</t>
  </si>
  <si>
    <t>Proceeds from issue of debt</t>
  </si>
  <si>
    <t>Proceeds from capital increase</t>
  </si>
  <si>
    <t>Repayment of mortgage debt</t>
  </si>
  <si>
    <t>Repayment of lease liabilities</t>
  </si>
  <si>
    <t>Paid on interest rate swaps</t>
  </si>
  <si>
    <t>Interest paid on mortgage debt</t>
  </si>
  <si>
    <t>Interest paid on lease liabilities</t>
  </si>
  <si>
    <t>Other financial items</t>
  </si>
  <si>
    <t>Purchase of own shares</t>
  </si>
  <si>
    <t>Dividend to shareholders</t>
  </si>
  <si>
    <t>Net cash flows used in financing activities</t>
  </si>
  <si>
    <t>Net change in cash during the period</t>
  </si>
  <si>
    <t>Cash and cash equivalents beginning of period</t>
  </si>
  <si>
    <t>Exchange differences in cash and cash equivalents</t>
  </si>
  <si>
    <t>Cash and cash equivalents end of period</t>
  </si>
  <si>
    <t>Key figures</t>
  </si>
  <si>
    <t>Volumes (CBM 1000)</t>
  </si>
  <si>
    <t>Ex. Atlantic</t>
  </si>
  <si>
    <t>Ex. Asia</t>
  </si>
  <si>
    <t>Others</t>
  </si>
  <si>
    <t>Total</t>
  </si>
  <si>
    <t>* prorated volumes</t>
  </si>
  <si>
    <t>Share of HH (%)</t>
  </si>
  <si>
    <t>Gross rate per CBM (USD)</t>
  </si>
  <si>
    <t>Net rate per CBM (USD)</t>
  </si>
  <si>
    <t>Running expenses per day (USD)</t>
  </si>
  <si>
    <t>TC results per day (USD '000)</t>
  </si>
  <si>
    <t>Fuel price (USD/tonne)</t>
  </si>
  <si>
    <t>Fuel volumes ('000)</t>
  </si>
  <si>
    <t>Owned</t>
  </si>
  <si>
    <t>Bareboat charter</t>
  </si>
  <si>
    <t>Time charter long term</t>
  </si>
  <si>
    <t>Time charter short term</t>
  </si>
  <si>
    <t>Gross # of vessels</t>
  </si>
  <si>
    <t>Charter out vessels</t>
  </si>
  <si>
    <t>Net # of vessels</t>
  </si>
  <si>
    <t>Number of operating days</t>
  </si>
  <si>
    <t>Notes</t>
  </si>
  <si>
    <t>Fleet list</t>
  </si>
  <si>
    <t>Per 31.12.2025</t>
  </si>
  <si>
    <t>Owned vessels</t>
  </si>
  <si>
    <t>TC vessels</t>
  </si>
  <si>
    <t>Vessel</t>
  </si>
  <si>
    <t>Vessel type</t>
  </si>
  <si>
    <t>Shipyard</t>
  </si>
  <si>
    <t xml:space="preserve">Built </t>
  </si>
  <si>
    <t>CEU</t>
  </si>
  <si>
    <t>Höegh Starlight</t>
  </si>
  <si>
    <t>Aurora Class</t>
  </si>
  <si>
    <t>CMHI (Jiangsu)</t>
  </si>
  <si>
    <t>Höegh Caribia</t>
  </si>
  <si>
    <t>PCTC</t>
  </si>
  <si>
    <t>Kyokuyo Zosen (Chofu)</t>
  </si>
  <si>
    <t>Höegh Sunrise</t>
  </si>
  <si>
    <t>Tsuneishi (Cebu)</t>
  </si>
  <si>
    <t>Höegh Moonlight</t>
  </si>
  <si>
    <t>Höegh Sunlight</t>
  </si>
  <si>
    <t>Höegh Australis</t>
  </si>
  <si>
    <t>Höegh Borealis</t>
  </si>
  <si>
    <t>Höegh Aurora</t>
  </si>
  <si>
    <t>Höegh Traveller</t>
  </si>
  <si>
    <t>Post Panamax</t>
  </si>
  <si>
    <t>Xiamen</t>
  </si>
  <si>
    <t>Höegh Trotter</t>
  </si>
  <si>
    <t>Höegh Trapper</t>
  </si>
  <si>
    <t>Höegh Tracer</t>
  </si>
  <si>
    <t>Höegh Target</t>
  </si>
  <si>
    <t>Höegh Trigger</t>
  </si>
  <si>
    <t>Höegh Jacksonville</t>
  </si>
  <si>
    <t>Daewoo Mangalia</t>
  </si>
  <si>
    <t>Höegh Jeddah</t>
  </si>
  <si>
    <t>Höegh Copenhagen</t>
  </si>
  <si>
    <t>LCTC</t>
  </si>
  <si>
    <t>Daewoo (Geoje)</t>
  </si>
  <si>
    <t>Höegh St. Petersburg</t>
  </si>
  <si>
    <t>Höegh London</t>
  </si>
  <si>
    <t>Daewoo (Okpo)</t>
  </si>
  <si>
    <t>Höegh Oslo</t>
  </si>
  <si>
    <t>Alliance Norfolk</t>
  </si>
  <si>
    <t>Höegh Manila</t>
  </si>
  <si>
    <t>Höegh Shanghai</t>
  </si>
  <si>
    <t>Höegh Detroit</t>
  </si>
  <si>
    <t>Alliance Fairfax</t>
  </si>
  <si>
    <t>Alliance St. Louis</t>
  </si>
  <si>
    <t>Höegh Berlin</t>
  </si>
  <si>
    <t>Höegh Seoul</t>
  </si>
  <si>
    <t>Höegh Tokyo</t>
  </si>
  <si>
    <t>Höegh Asia</t>
  </si>
  <si>
    <t>Höegh Osaka</t>
  </si>
  <si>
    <t>Tsuneishi (Hashihama)</t>
  </si>
  <si>
    <t>Höegh Trove</t>
  </si>
  <si>
    <t>Tsuneishi (Tadotsu)</t>
  </si>
  <si>
    <t>Höegh Yokohama</t>
  </si>
  <si>
    <t>Höegh Transporter</t>
  </si>
  <si>
    <t>Stocznia Gdynia</t>
  </si>
  <si>
    <t>Höegh Trader</t>
  </si>
  <si>
    <t>Höegh Trident</t>
  </si>
  <si>
    <t>Hyundai (Ulsan)</t>
  </si>
  <si>
    <t>Höegh Trooper</t>
  </si>
  <si>
    <t>ESG data</t>
  </si>
  <si>
    <r>
      <t>Fleet CgDist</t>
    </r>
    <r>
      <rPr>
        <vertAlign val="superscript"/>
        <sz val="10"/>
        <color theme="1"/>
        <rFont val="Arial"/>
        <family val="2"/>
      </rPr>
      <t>1</t>
    </r>
  </si>
  <si>
    <t>5,01</t>
  </si>
  <si>
    <t>5,02</t>
  </si>
  <si>
    <t>1. The Poseidon Principles rely specifically on the cgDIST as the carbon intensity metric. 
The cgDiIST uses the parameters of fuel consumption, distance travelled, and gross tonnage
Updated with latest data from DNV</t>
  </si>
  <si>
    <t>Capital expenditures</t>
  </si>
  <si>
    <t>(USD 1 000 000)</t>
  </si>
  <si>
    <t>FY2026</t>
  </si>
  <si>
    <t>FY2027</t>
  </si>
  <si>
    <t>FY2028</t>
  </si>
  <si>
    <t>Debt drawdown &amp; grant</t>
  </si>
  <si>
    <t>Net remaining equity portion</t>
  </si>
  <si>
    <t>Figures are preliminary and based on latest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</si>
</sst>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_);_(* \(#,##0\);_(* &quot;-&quot;_);_(@_)"/>
    <numFmt numFmtId="165" formatCode="_(* #,##0.00_);_(* \(#,##0.00\);_(* &quot;-&quot;??_);_(@_)"/>
    <numFmt numFmtId="166" formatCode="_ * #,##0_ ;_ * \-#,##0_ ;_ * &quot;-&quot;??_ ;_ @_ "/>
    <numFmt numFmtId="167" formatCode="_ * #,##0.0_ ;_ * \-#,##0.0_ ;_ * &quot;-&quot;??_ ;_ @_ "/>
    <numFmt numFmtId="168" formatCode="_ * #,##0.0_ ;_ * \-#,##0.0_ ;_ * &quot;-&quot;?_ ;_ @_ "/>
    <numFmt numFmtId="169" formatCode="_(* #,##0.00_);_(* \(#,##0.00\);_(* &quot;-&quot;_);_(@_)"/>
    <numFmt numFmtId="170" formatCode="_(* #,##0.000_);_(* \(#,##0.000\);_(* &quot;-&quot;_);_(@_)"/>
    <numFmt numFmtId="171" formatCode="_(* #,##0.0_);_(* \(#,##0.0\);_(* &quot;-&quot;_);_(@_)"/>
    <numFmt numFmtId="172" formatCode="_(* #,##0.0_);_(* \(#,##0.0\);_(* &quot;-&quot;??_);_(@_)"/>
    <numFmt numFmtId="173" formatCode="_(* #,##0_);_(* \(#,##0\);_(* &quot;-&quot;??_);_(@_)"/>
    <numFmt numFmtId="174" formatCode="_(* #,##0.000_);_(* \(#,##0.000\);_(* &quot;-&quot;??_);_(@_)"/>
    <numFmt numFmtId="175" formatCode="_(* #,##0.0000_);_(* \(#,##0.0000\);_(* &quot;-&quot;_);_(@_)"/>
    <numFmt numFmtId="176" formatCode="0.0\ %"/>
    <numFmt numFmtId="177" formatCode="0.0%"/>
    <numFmt numFmtId="178" formatCode="_-* #,##0.00_-;\-* #,##0.00_-;_-* &quot;-&quot;??_-;_-@_-"/>
  </numFmts>
  <fonts count="26" x14ac:knownFonts="1">
    <font>
      <sz val="10"/>
      <color theme="1"/>
      <name val="Arial"/>
      <family val="2"/>
    </font>
    <font>
      <sz val="10"/>
      <color theme="1"/>
      <name val="Arial"/>
      <family val="2"/>
    </font>
    <font>
      <b/>
      <sz val="10"/>
      <color theme="0"/>
      <name val="Arial"/>
      <family val="2"/>
    </font>
    <font>
      <b/>
      <sz val="10"/>
      <color theme="1"/>
      <name val="Arial"/>
      <family val="2"/>
    </font>
    <font>
      <b/>
      <sz val="18"/>
      <color rgb="FF054B64"/>
      <name val="Arial"/>
      <family val="2"/>
    </font>
    <font>
      <b/>
      <sz val="10"/>
      <color rgb="FF054B64"/>
      <name val="Arial"/>
      <family val="2"/>
    </font>
    <font>
      <sz val="10"/>
      <color rgb="FF000000"/>
      <name val="Arial"/>
      <family val="2"/>
    </font>
    <font>
      <b/>
      <sz val="10"/>
      <color rgb="FF000000"/>
      <name val="Arial"/>
      <family val="2"/>
    </font>
    <font>
      <b/>
      <sz val="10"/>
      <color rgb="FF446181"/>
      <name val="Arial"/>
      <family val="2"/>
    </font>
    <font>
      <sz val="10"/>
      <color rgb="FF446181"/>
      <name val="Arial"/>
      <family val="2"/>
    </font>
    <font>
      <b/>
      <sz val="10"/>
      <color rgb="FFFFFFFF"/>
      <name val="Arial"/>
      <family val="2"/>
    </font>
    <font>
      <sz val="10"/>
      <color rgb="FF054B64"/>
      <name val="Arial"/>
      <family val="2"/>
    </font>
    <font>
      <i/>
      <sz val="8"/>
      <color theme="1"/>
      <name val="Arial"/>
      <family val="2"/>
    </font>
    <font>
      <vertAlign val="superscript"/>
      <sz val="10"/>
      <color theme="1"/>
      <name val="Arial"/>
      <family val="2"/>
    </font>
    <font>
      <b/>
      <sz val="8"/>
      <color theme="1"/>
      <name val="Arial"/>
      <family val="2"/>
    </font>
    <font>
      <b/>
      <sz val="12"/>
      <color rgb="FF446181"/>
      <name val="Arial"/>
      <family val="2"/>
    </font>
    <font>
      <sz val="8.5"/>
      <color rgb="FF000000"/>
      <name val="Arial"/>
      <family val="2"/>
    </font>
    <font>
      <sz val="8.4"/>
      <color rgb="FF000000"/>
      <name val="Arial"/>
      <family val="2"/>
    </font>
    <font>
      <sz val="11"/>
      <color theme="1"/>
      <name val="Calibri"/>
      <family val="2"/>
      <scheme val="minor"/>
    </font>
    <font>
      <sz val="11"/>
      <color theme="1"/>
      <name val="Calibri"/>
      <family val="2"/>
      <charset val="1"/>
    </font>
    <font>
      <sz val="8"/>
      <name val="Arial"/>
      <family val="2"/>
    </font>
    <font>
      <sz val="10"/>
      <name val="Arial"/>
      <family val="2"/>
    </font>
    <font>
      <b/>
      <sz val="20"/>
      <color theme="4" tint="-0.499984740745262"/>
      <name val="Arial"/>
      <family val="2"/>
    </font>
    <font>
      <i/>
      <sz val="9"/>
      <color theme="1"/>
      <name val="Arial"/>
      <family val="2"/>
    </font>
    <font>
      <sz val="8.5"/>
      <color theme="1"/>
      <name val="Arial"/>
      <family val="2"/>
    </font>
    <font>
      <i/>
      <sz val="10"/>
      <color theme="1"/>
      <name val="Arial"/>
      <family val="2"/>
    </font>
  </fonts>
  <fills count="3">
    <fill>
      <patternFill patternType="none"/>
    </fill>
    <fill>
      <patternFill patternType="gray125"/>
    </fill>
    <fill>
      <patternFill patternType="solid">
        <fgColor rgb="FF054B64"/>
        <bgColor indexed="64"/>
      </patternFill>
    </fill>
  </fills>
  <borders count="6">
    <border>
      <left/>
      <right/>
      <top/>
      <bottom/>
      <diagonal/>
    </border>
    <border>
      <left/>
      <right/>
      <top style="thin">
        <color rgb="FF00B4D6"/>
      </top>
      <bottom style="thin">
        <color rgb="FF00B4D6"/>
      </bottom>
      <diagonal/>
    </border>
    <border>
      <left/>
      <right/>
      <top style="thin">
        <color rgb="FF00B4D6"/>
      </top>
      <bottom/>
      <diagonal/>
    </border>
    <border>
      <left/>
      <right/>
      <top/>
      <bottom style="thin">
        <color rgb="FF00B4D6"/>
      </bottom>
      <diagonal/>
    </border>
    <border>
      <left/>
      <right/>
      <top style="medium">
        <color rgb="FF00B4D6"/>
      </top>
      <bottom style="thin">
        <color rgb="FF00B4D6"/>
      </bottom>
      <diagonal/>
    </border>
    <border>
      <left/>
      <right/>
      <top style="thin">
        <color rgb="FF00B4D6"/>
      </top>
      <bottom style="medium">
        <color rgb="FF00B4D6"/>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18" fillId="0" borderId="0"/>
    <xf numFmtId="165" fontId="18" fillId="0" borderId="0" applyFont="0" applyFill="0" applyBorder="0" applyAlignment="0" applyProtection="0"/>
    <xf numFmtId="0" fontId="21" fillId="0" borderId="0"/>
  </cellStyleXfs>
  <cellXfs count="124">
    <xf numFmtId="0" fontId="0" fillId="0" borderId="0" xfId="0"/>
    <xf numFmtId="0" fontId="4" fillId="0" borderId="0" xfId="0" applyFont="1"/>
    <xf numFmtId="0" fontId="5" fillId="0" borderId="0" xfId="0" applyFont="1"/>
    <xf numFmtId="0" fontId="5" fillId="0" borderId="0" xfId="0" applyFont="1" applyAlignment="1">
      <alignment horizontal="right"/>
    </xf>
    <xf numFmtId="0" fontId="0" fillId="0" borderId="1" xfId="0" applyBorder="1"/>
    <xf numFmtId="164" fontId="0" fillId="0" borderId="1" xfId="1" applyNumberFormat="1" applyFont="1" applyBorder="1"/>
    <xf numFmtId="164" fontId="0" fillId="0" borderId="1" xfId="0" applyNumberFormat="1" applyBorder="1"/>
    <xf numFmtId="0" fontId="3" fillId="0" borderId="1" xfId="0" applyFont="1" applyBorder="1"/>
    <xf numFmtId="164" fontId="3" fillId="0" borderId="1" xfId="1" applyNumberFormat="1" applyFont="1" applyBorder="1"/>
    <xf numFmtId="164" fontId="0" fillId="0" borderId="0" xfId="0" applyNumberFormat="1"/>
    <xf numFmtId="164" fontId="3" fillId="0" borderId="1" xfId="0" applyNumberFormat="1" applyFont="1" applyBorder="1"/>
    <xf numFmtId="164" fontId="6" fillId="0" borderId="1" xfId="0" applyNumberFormat="1" applyFont="1" applyBorder="1"/>
    <xf numFmtId="164" fontId="7" fillId="0" borderId="1" xfId="0" applyNumberFormat="1" applyFont="1" applyBorder="1"/>
    <xf numFmtId="0" fontId="0" fillId="0" borderId="2" xfId="0" applyBorder="1"/>
    <xf numFmtId="164" fontId="0" fillId="0" borderId="2" xfId="1" applyNumberFormat="1" applyFont="1" applyBorder="1"/>
    <xf numFmtId="164" fontId="0" fillId="0" borderId="2" xfId="0" applyNumberFormat="1" applyBorder="1"/>
    <xf numFmtId="0" fontId="8" fillId="0" borderId="3" xfId="0" applyFont="1" applyBorder="1"/>
    <xf numFmtId="164" fontId="8" fillId="0" borderId="3" xfId="1" applyNumberFormat="1" applyFont="1" applyBorder="1"/>
    <xf numFmtId="164" fontId="8" fillId="0" borderId="3" xfId="0" applyNumberFormat="1" applyFont="1" applyBorder="1"/>
    <xf numFmtId="0" fontId="3" fillId="0" borderId="0" xfId="0" applyFont="1"/>
    <xf numFmtId="0" fontId="8" fillId="0" borderId="0" xfId="0" applyFont="1"/>
    <xf numFmtId="0" fontId="8" fillId="0" borderId="3" xfId="0" applyFont="1" applyBorder="1" applyAlignment="1">
      <alignment horizontal="right"/>
    </xf>
    <xf numFmtId="49" fontId="8" fillId="0" borderId="3" xfId="0" applyNumberFormat="1" applyFont="1" applyBorder="1" applyAlignment="1">
      <alignment horizontal="right"/>
    </xf>
    <xf numFmtId="166" fontId="9" fillId="0" borderId="0" xfId="1" applyNumberFormat="1" applyFont="1" applyBorder="1"/>
    <xf numFmtId="164" fontId="9" fillId="0" borderId="3" xfId="1" applyNumberFormat="1" applyFont="1" applyBorder="1"/>
    <xf numFmtId="164" fontId="6" fillId="0" borderId="1" xfId="1" applyNumberFormat="1" applyFont="1" applyBorder="1"/>
    <xf numFmtId="164" fontId="7" fillId="0" borderId="1" xfId="1" applyNumberFormat="1" applyFont="1" applyBorder="1"/>
    <xf numFmtId="164" fontId="0" fillId="0" borderId="0" xfId="1" applyNumberFormat="1" applyFont="1"/>
    <xf numFmtId="0" fontId="2" fillId="2" borderId="1" xfId="0" applyFont="1" applyFill="1" applyBorder="1"/>
    <xf numFmtId="164" fontId="2" fillId="2" borderId="1" xfId="1" applyNumberFormat="1" applyFont="1" applyFill="1" applyBorder="1"/>
    <xf numFmtId="164" fontId="10" fillId="2" borderId="1" xfId="1" applyNumberFormat="1" applyFont="1" applyFill="1" applyBorder="1"/>
    <xf numFmtId="164" fontId="0" fillId="0" borderId="3" xfId="1" applyNumberFormat="1" applyFont="1" applyBorder="1"/>
    <xf numFmtId="0" fontId="8" fillId="0" borderId="0" xfId="0" applyFont="1" applyAlignment="1">
      <alignment horizontal="right"/>
    </xf>
    <xf numFmtId="0" fontId="0" fillId="0" borderId="3" xfId="0" applyBorder="1"/>
    <xf numFmtId="0" fontId="12" fillId="0" borderId="0" xfId="0" quotePrefix="1" applyFont="1"/>
    <xf numFmtId="9" fontId="0" fillId="0" borderId="1" xfId="2" applyFont="1" applyBorder="1"/>
    <xf numFmtId="167" fontId="0" fillId="0" borderId="1" xfId="1" applyNumberFormat="1" applyFont="1" applyBorder="1"/>
    <xf numFmtId="166" fontId="0" fillId="0" borderId="1" xfId="1" applyNumberFormat="1" applyFont="1" applyBorder="1"/>
    <xf numFmtId="168" fontId="0" fillId="0" borderId="0" xfId="0" applyNumberFormat="1"/>
    <xf numFmtId="165" fontId="0" fillId="0" borderId="0" xfId="1" applyFont="1"/>
    <xf numFmtId="0" fontId="14" fillId="0" borderId="0" xfId="0" applyFont="1"/>
    <xf numFmtId="14" fontId="0" fillId="0" borderId="0" xfId="0" applyNumberFormat="1"/>
    <xf numFmtId="0" fontId="12" fillId="0" borderId="0" xfId="0" applyFont="1"/>
    <xf numFmtId="0" fontId="15" fillId="0" borderId="0" xfId="0" applyFont="1"/>
    <xf numFmtId="0" fontId="8" fillId="0" borderId="0" xfId="0" applyFont="1" applyAlignment="1">
      <alignment horizontal="left"/>
    </xf>
    <xf numFmtId="166" fontId="8" fillId="0" borderId="0" xfId="1" applyNumberFormat="1" applyFont="1" applyBorder="1" applyAlignment="1">
      <alignment horizontal="center"/>
    </xf>
    <xf numFmtId="0" fontId="8" fillId="0" borderId="0" xfId="0" applyFont="1" applyAlignment="1">
      <alignment horizontal="center"/>
    </xf>
    <xf numFmtId="0" fontId="16" fillId="0" borderId="4" xfId="0" applyFont="1" applyBorder="1" applyAlignment="1">
      <alignment horizontal="left" vertical="center" wrapText="1" readingOrder="1"/>
    </xf>
    <xf numFmtId="0" fontId="17" fillId="0" borderId="4" xfId="0" applyFont="1" applyBorder="1" applyAlignment="1">
      <alignment horizontal="center" vertical="center" wrapText="1" readingOrder="1"/>
    </xf>
    <xf numFmtId="0" fontId="16"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0" fillId="0" borderId="1" xfId="1" applyNumberFormat="1" applyFont="1" applyBorder="1" applyAlignment="1">
      <alignment horizontal="right"/>
    </xf>
    <xf numFmtId="169" fontId="3" fillId="0" borderId="1" xfId="1" applyNumberFormat="1" applyFont="1" applyBorder="1"/>
    <xf numFmtId="169" fontId="3" fillId="0" borderId="1" xfId="0" applyNumberFormat="1" applyFont="1" applyBorder="1"/>
    <xf numFmtId="0" fontId="12" fillId="0" borderId="0" xfId="0" applyFont="1" applyAlignment="1">
      <alignment wrapText="1"/>
    </xf>
    <xf numFmtId="0" fontId="19" fillId="0" borderId="0" xfId="0" applyFont="1"/>
    <xf numFmtId="0" fontId="16" fillId="0" borderId="0" xfId="0" applyFont="1" applyAlignment="1">
      <alignment horizontal="left" vertical="center" wrapText="1" readingOrder="1"/>
    </xf>
    <xf numFmtId="0" fontId="17" fillId="0" borderId="0" xfId="0" applyFont="1" applyAlignment="1">
      <alignment horizontal="center" vertical="center" wrapText="1" readingOrder="1"/>
    </xf>
    <xf numFmtId="164" fontId="0" fillId="0" borderId="1" xfId="1" applyNumberFormat="1" applyFont="1" applyFill="1" applyBorder="1"/>
    <xf numFmtId="165" fontId="0" fillId="0" borderId="0" xfId="0" applyNumberFormat="1"/>
    <xf numFmtId="171" fontId="0" fillId="0" borderId="0" xfId="0" applyNumberFormat="1"/>
    <xf numFmtId="170" fontId="0" fillId="0" borderId="0" xfId="0" applyNumberFormat="1"/>
    <xf numFmtId="2" fontId="0" fillId="0" borderId="0" xfId="0" applyNumberFormat="1"/>
    <xf numFmtId="164" fontId="11" fillId="0" borderId="0" xfId="1" applyNumberFormat="1" applyFont="1" applyBorder="1"/>
    <xf numFmtId="0" fontId="9" fillId="0" borderId="0" xfId="0" applyFont="1"/>
    <xf numFmtId="164" fontId="0" fillId="0" borderId="0" xfId="1" applyNumberFormat="1" applyFont="1" applyBorder="1"/>
    <xf numFmtId="164" fontId="8" fillId="0" borderId="0" xfId="1" applyNumberFormat="1" applyFont="1" applyBorder="1"/>
    <xf numFmtId="164" fontId="8" fillId="0" borderId="0" xfId="0" applyNumberFormat="1" applyFont="1"/>
    <xf numFmtId="172" fontId="0" fillId="0" borderId="0" xfId="0" applyNumberFormat="1"/>
    <xf numFmtId="173" fontId="3" fillId="0" borderId="1" xfId="1" applyNumberFormat="1" applyFont="1" applyBorder="1"/>
    <xf numFmtId="166" fontId="3" fillId="0" borderId="1" xfId="1" applyNumberFormat="1" applyFont="1" applyBorder="1"/>
    <xf numFmtId="166" fontId="0" fillId="0" borderId="1" xfId="1" applyNumberFormat="1" applyFont="1" applyFill="1" applyBorder="1"/>
    <xf numFmtId="9" fontId="0" fillId="0" borderId="0" xfId="2" applyFont="1"/>
    <xf numFmtId="172" fontId="0" fillId="0" borderId="0" xfId="1" applyNumberFormat="1" applyFont="1"/>
    <xf numFmtId="173" fontId="0" fillId="0" borderId="0" xfId="1" applyNumberFormat="1" applyFont="1"/>
    <xf numFmtId="164" fontId="6" fillId="0" borderId="1" xfId="1" applyNumberFormat="1" applyFont="1" applyFill="1" applyBorder="1"/>
    <xf numFmtId="2" fontId="0" fillId="0" borderId="1" xfId="1" applyNumberFormat="1" applyFont="1" applyBorder="1" applyAlignment="1">
      <alignment horizontal="right"/>
    </xf>
    <xf numFmtId="169" fontId="0" fillId="0" borderId="0" xfId="0" applyNumberFormat="1"/>
    <xf numFmtId="0" fontId="16" fillId="0" borderId="5" xfId="0" applyFont="1" applyBorder="1" applyAlignment="1">
      <alignment horizontal="left" vertical="center" wrapText="1" readingOrder="1"/>
    </xf>
    <xf numFmtId="0" fontId="17" fillId="0" borderId="5" xfId="0" applyFont="1" applyBorder="1" applyAlignment="1">
      <alignment horizontal="center" vertical="center" wrapText="1" readingOrder="1"/>
    </xf>
    <xf numFmtId="9" fontId="0" fillId="0" borderId="2" xfId="2" applyFont="1" applyBorder="1"/>
    <xf numFmtId="167" fontId="0" fillId="0" borderId="1" xfId="1" applyNumberFormat="1" applyFont="1" applyFill="1" applyBorder="1"/>
    <xf numFmtId="174" fontId="0" fillId="0" borderId="0" xfId="1" applyNumberFormat="1" applyFont="1"/>
    <xf numFmtId="166" fontId="9" fillId="0" borderId="0" xfId="1" applyNumberFormat="1" applyFont="1"/>
    <xf numFmtId="164" fontId="11" fillId="0" borderId="0" xfId="1" applyNumberFormat="1" applyFont="1"/>
    <xf numFmtId="10" fontId="0" fillId="0" borderId="0" xfId="2" applyNumberFormat="1" applyFont="1"/>
    <xf numFmtId="0" fontId="16" fillId="0" borderId="3" xfId="0" applyFont="1" applyBorder="1" applyAlignment="1">
      <alignment horizontal="left" vertical="center" wrapText="1" readingOrder="1"/>
    </xf>
    <xf numFmtId="0" fontId="17" fillId="0" borderId="3" xfId="0" applyFont="1" applyBorder="1" applyAlignment="1">
      <alignment horizontal="center" vertical="center" wrapText="1" readingOrder="1"/>
    </xf>
    <xf numFmtId="9" fontId="0" fillId="0" borderId="0" xfId="0" applyNumberFormat="1"/>
    <xf numFmtId="0" fontId="22" fillId="0" borderId="0" xfId="0" applyFont="1" applyAlignment="1">
      <alignment horizontal="left"/>
    </xf>
    <xf numFmtId="0" fontId="23" fillId="0" borderId="0" xfId="0" applyFont="1"/>
    <xf numFmtId="164" fontId="0" fillId="0" borderId="0" xfId="2" applyNumberFormat="1" applyFont="1"/>
    <xf numFmtId="174" fontId="0" fillId="0" borderId="0" xfId="0" applyNumberFormat="1"/>
    <xf numFmtId="9" fontId="0" fillId="0" borderId="1" xfId="0" applyNumberFormat="1" applyBorder="1"/>
    <xf numFmtId="175" fontId="0" fillId="0" borderId="0" xfId="0" applyNumberFormat="1"/>
    <xf numFmtId="0" fontId="24" fillId="0" borderId="1" xfId="0" applyFont="1" applyBorder="1" applyAlignment="1">
      <alignment vertical="center"/>
    </xf>
    <xf numFmtId="0" fontId="24" fillId="0" borderId="1" xfId="0" applyFont="1" applyBorder="1" applyAlignment="1">
      <alignment horizontal="center" vertical="center"/>
    </xf>
    <xf numFmtId="0" fontId="25" fillId="0" borderId="0" xfId="0" applyFont="1"/>
    <xf numFmtId="173" fontId="3" fillId="0" borderId="0" xfId="0" applyNumberFormat="1" applyFont="1"/>
    <xf numFmtId="173" fontId="17" fillId="0" borderId="0" xfId="0" applyNumberFormat="1" applyFont="1" applyAlignment="1">
      <alignment horizontal="center" vertical="center" wrapText="1" readingOrder="1"/>
    </xf>
    <xf numFmtId="10" fontId="17" fillId="0" borderId="0" xfId="0" applyNumberFormat="1" applyFont="1" applyAlignment="1">
      <alignment horizontal="center" vertical="center" wrapText="1" readingOrder="1"/>
    </xf>
    <xf numFmtId="43" fontId="17" fillId="0" borderId="0" xfId="0" applyNumberFormat="1" applyFont="1" applyAlignment="1">
      <alignment horizontal="center" vertical="center" wrapText="1" readingOrder="1"/>
    </xf>
    <xf numFmtId="167" fontId="0" fillId="0" borderId="0" xfId="0" applyNumberFormat="1"/>
    <xf numFmtId="173" fontId="6" fillId="0" borderId="1" xfId="1" applyNumberFormat="1" applyFont="1" applyBorder="1"/>
    <xf numFmtId="173" fontId="0" fillId="0" borderId="1" xfId="1" applyNumberFormat="1" applyFont="1" applyBorder="1"/>
    <xf numFmtId="173" fontId="7" fillId="0" borderId="1" xfId="1" applyNumberFormat="1" applyFont="1" applyBorder="1"/>
    <xf numFmtId="3" fontId="0" fillId="0" borderId="0" xfId="0" applyNumberFormat="1"/>
    <xf numFmtId="173" fontId="0" fillId="0" borderId="0" xfId="0" applyNumberFormat="1" applyAlignment="1">
      <alignment horizontal="left" indent="1"/>
    </xf>
    <xf numFmtId="9" fontId="0" fillId="0" borderId="0" xfId="0" applyNumberFormat="1" applyAlignment="1">
      <alignment horizontal="center"/>
    </xf>
    <xf numFmtId="0" fontId="0" fillId="0" borderId="0" xfId="0" applyAlignment="1">
      <alignment horizontal="center"/>
    </xf>
    <xf numFmtId="166" fontId="3" fillId="0" borderId="1" xfId="1" applyNumberFormat="1" applyFont="1" applyFill="1" applyBorder="1"/>
    <xf numFmtId="173" fontId="3" fillId="0" borderId="1" xfId="1" applyNumberFormat="1" applyFont="1" applyFill="1" applyBorder="1"/>
    <xf numFmtId="173" fontId="0" fillId="0" borderId="0" xfId="2" applyNumberFormat="1" applyFont="1"/>
    <xf numFmtId="172" fontId="0" fillId="0" borderId="1" xfId="1" applyNumberFormat="1" applyFont="1" applyBorder="1"/>
    <xf numFmtId="164" fontId="3" fillId="0" borderId="0" xfId="0" applyNumberFormat="1" applyFont="1"/>
    <xf numFmtId="176" fontId="0" fillId="0" borderId="0" xfId="2" applyNumberFormat="1" applyFont="1" applyFill="1" applyBorder="1"/>
    <xf numFmtId="164" fontId="8" fillId="0" borderId="3" xfId="1" applyNumberFormat="1" applyFont="1" applyFill="1" applyBorder="1"/>
    <xf numFmtId="177" fontId="0" fillId="0" borderId="0" xfId="0" applyNumberFormat="1"/>
    <xf numFmtId="0" fontId="16" fillId="0" borderId="0" xfId="0" applyNumberFormat="1" applyFont="1" applyBorder="1" applyAlignment="1">
      <alignment horizontal="left" vertical="center" wrapText="1" readingOrder="1"/>
    </xf>
    <xf numFmtId="0" fontId="17" fillId="0" borderId="0" xfId="0" applyNumberFormat="1" applyFont="1" applyBorder="1" applyAlignment="1">
      <alignment horizontal="center" vertical="center" wrapText="1" readingOrder="1"/>
    </xf>
    <xf numFmtId="178" fontId="0" fillId="0" borderId="0" xfId="0" applyNumberFormat="1"/>
    <xf numFmtId="10" fontId="0" fillId="0" borderId="0" xfId="2" applyNumberFormat="1" applyFont="1" applyFill="1" applyBorder="1"/>
    <xf numFmtId="10" fontId="0" fillId="0" borderId="0" xfId="0" applyNumberFormat="1"/>
    <xf numFmtId="2" fontId="0" fillId="0" borderId="1" xfId="1" applyNumberFormat="1" applyFont="1" applyFill="1" applyBorder="1" applyAlignment="1">
      <alignment horizontal="right"/>
    </xf>
  </cellXfs>
  <cellStyles count="6">
    <cellStyle name="Comma" xfId="1" builtinId="3"/>
    <cellStyle name="Comma 2" xfId="4" xr:uid="{27E847C8-7040-4F3A-9A84-1A670BFDFEE2}"/>
    <cellStyle name="Normal" xfId="0" builtinId="0"/>
    <cellStyle name="Normal 2" xfId="3" xr:uid="{B8B08EFB-302A-452A-908A-0AB42D59DA76}"/>
    <cellStyle name="Normal 3" xfId="5" xr:uid="{74DD51EC-CEAF-4FAB-A9AC-2BFEA69BD5BD}"/>
    <cellStyle name="Percent" xfId="2" builtinId="5"/>
  </cellStyles>
  <dxfs count="0"/>
  <tableStyles count="0" defaultTableStyle="TableStyleMedium2" defaultPivotStyle="PivotStyleLight16"/>
  <colors>
    <mruColors>
      <color rgb="FF446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285751</xdr:colOff>
      <xdr:row>9</xdr:row>
      <xdr:rowOff>114188</xdr:rowOff>
    </xdr:from>
    <xdr:to>
      <xdr:col>9</xdr:col>
      <xdr:colOff>295275</xdr:colOff>
      <xdr:row>23</xdr:row>
      <xdr:rowOff>17120</xdr:rowOff>
    </xdr:to>
    <xdr:pic>
      <xdr:nvPicPr>
        <xdr:cNvPr id="2" name="Picture 1">
          <a:extLst>
            <a:ext uri="{FF2B5EF4-FFF2-40B4-BE49-F238E27FC236}">
              <a16:creationId xmlns:a16="http://schemas.microsoft.com/office/drawing/2014/main" id="{D3C546F3-B0D3-478C-9614-97336DC1B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04951" y="1571513"/>
          <a:ext cx="4276724" cy="21698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1029-B688-4323-A453-254F2BD7505D}">
  <sheetPr codeName="Sheet1"/>
  <dimension ref="F27"/>
  <sheetViews>
    <sheetView showGridLines="0" topLeftCell="A7" workbookViewId="0">
      <selection activeCell="R17" sqref="R17"/>
    </sheetView>
  </sheetViews>
  <sheetFormatPr defaultRowHeight="12.75" x14ac:dyDescent="0.2"/>
  <sheetData>
    <row r="27" spans="6:6" ht="26.25" x14ac:dyDescent="0.4">
      <c r="F27" s="89"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8852-D751-4940-A508-DAB4F78335C7}">
  <sheetPr codeName="Sheet2"/>
  <dimension ref="A1:Y50"/>
  <sheetViews>
    <sheetView showGridLines="0" zoomScaleNormal="100" workbookViewId="0">
      <pane xSplit="1" ySplit="5" topLeftCell="B6" activePane="bottomRight" state="frozen"/>
      <selection pane="topRight" activeCell="O18" sqref="O18:O19"/>
      <selection pane="bottomLeft" activeCell="O18" sqref="O18:O19"/>
      <selection pane="bottomRight" activeCell="V25" sqref="V25"/>
    </sheetView>
  </sheetViews>
  <sheetFormatPr defaultRowHeight="12.75" outlineLevelCol="1" x14ac:dyDescent="0.2"/>
  <cols>
    <col min="1" max="1" width="71.140625" customWidth="1"/>
    <col min="2" max="2" width="13.28515625" hidden="1" customWidth="1" outlineLevel="1"/>
    <col min="3" max="3" width="12.85546875" hidden="1" customWidth="1" outlineLevel="1"/>
    <col min="4" max="4" width="12.85546875" hidden="1" customWidth="1" outlineLevel="1" collapsed="1"/>
    <col min="5" max="7" width="12.85546875" hidden="1" customWidth="1" outlineLevel="1"/>
    <col min="8" max="8" width="12.85546875" customWidth="1" collapsed="1"/>
    <col min="9" max="13" width="12.85546875" customWidth="1"/>
    <col min="14" max="14" width="11.42578125" bestFit="1" customWidth="1"/>
    <col min="15" max="16" width="11.28515625" bestFit="1" customWidth="1"/>
    <col min="17" max="17" width="12" bestFit="1" customWidth="1"/>
    <col min="18" max="18" width="11.28515625" bestFit="1" customWidth="1"/>
    <col min="21" max="21" width="10.42578125" bestFit="1" customWidth="1"/>
    <col min="23" max="23" width="18.28515625" customWidth="1"/>
  </cols>
  <sheetData>
    <row r="1" spans="1:25" ht="23.25" x14ac:dyDescent="0.35">
      <c r="A1" s="1" t="s">
        <v>1</v>
      </c>
      <c r="C1" s="9"/>
      <c r="D1" s="9"/>
      <c r="E1" s="9"/>
      <c r="F1" s="9"/>
      <c r="G1" s="9"/>
      <c r="H1" s="9"/>
      <c r="I1" s="9"/>
      <c r="J1" s="9"/>
      <c r="K1" s="9"/>
      <c r="L1" s="9"/>
      <c r="M1" s="9"/>
    </row>
    <row r="3" spans="1:25" x14ac:dyDescent="0.2">
      <c r="B3" s="9"/>
      <c r="C3" s="85"/>
      <c r="D3" s="85"/>
      <c r="E3" s="85"/>
      <c r="F3" s="85"/>
      <c r="G3" s="85"/>
      <c r="H3" s="85"/>
      <c r="I3" s="85"/>
      <c r="J3" s="85"/>
      <c r="K3" s="85"/>
      <c r="L3" s="85"/>
      <c r="M3" s="85"/>
    </row>
    <row r="4" spans="1:25" x14ac:dyDescent="0.2">
      <c r="A4" s="2"/>
      <c r="B4" s="3" t="s">
        <v>2</v>
      </c>
      <c r="C4" s="3" t="s">
        <v>3</v>
      </c>
      <c r="D4" s="3" t="s">
        <v>4</v>
      </c>
      <c r="E4" s="3" t="s">
        <v>5</v>
      </c>
      <c r="F4" s="3" t="s">
        <v>2</v>
      </c>
      <c r="G4" s="3" t="s">
        <v>6</v>
      </c>
      <c r="H4" s="3" t="s">
        <v>7</v>
      </c>
      <c r="I4" s="3" t="s">
        <v>8</v>
      </c>
      <c r="J4" s="3" t="s">
        <v>2</v>
      </c>
      <c r="K4" s="3" t="s">
        <v>6</v>
      </c>
      <c r="L4" s="3" t="s">
        <v>7</v>
      </c>
      <c r="M4" s="3" t="s">
        <v>5</v>
      </c>
      <c r="N4" s="3" t="s">
        <v>2</v>
      </c>
      <c r="O4" s="3" t="s">
        <v>6</v>
      </c>
      <c r="P4" s="3" t="s">
        <v>7</v>
      </c>
      <c r="Q4" s="3" t="s">
        <v>5</v>
      </c>
      <c r="R4" s="3" t="s">
        <v>2</v>
      </c>
      <c r="S4" s="3" t="s">
        <v>6</v>
      </c>
    </row>
    <row r="5" spans="1:25" x14ac:dyDescent="0.2">
      <c r="A5" s="2" t="s">
        <v>9</v>
      </c>
      <c r="B5" s="2">
        <v>2021</v>
      </c>
      <c r="C5" s="2">
        <v>2021</v>
      </c>
      <c r="D5" s="2">
        <v>2022</v>
      </c>
      <c r="E5" s="2">
        <v>2022</v>
      </c>
      <c r="F5" s="2">
        <v>2022</v>
      </c>
      <c r="G5" s="2">
        <v>2022</v>
      </c>
      <c r="H5" s="2">
        <v>2023</v>
      </c>
      <c r="I5" s="2">
        <v>2023</v>
      </c>
      <c r="J5" s="2">
        <v>2023</v>
      </c>
      <c r="K5" s="2">
        <v>2023</v>
      </c>
      <c r="L5" s="2">
        <v>2024</v>
      </c>
      <c r="M5" s="2">
        <v>2024</v>
      </c>
      <c r="N5" s="2">
        <v>2024</v>
      </c>
      <c r="O5" s="2">
        <v>2024</v>
      </c>
      <c r="P5" s="2">
        <v>2025</v>
      </c>
      <c r="Q5" s="2">
        <v>2025</v>
      </c>
      <c r="R5" s="2">
        <v>2025</v>
      </c>
      <c r="S5" s="2">
        <v>2025</v>
      </c>
    </row>
    <row r="6" spans="1:25" x14ac:dyDescent="0.2">
      <c r="A6" s="4" t="s">
        <v>10</v>
      </c>
      <c r="B6" s="5">
        <v>195505.26431</v>
      </c>
      <c r="C6" s="6">
        <v>229372.32600999999</v>
      </c>
      <c r="D6" s="6">
        <v>224636.98199999999</v>
      </c>
      <c r="E6" s="6">
        <v>261467.77299999999</v>
      </c>
      <c r="F6" s="6">
        <v>254390.19099999999</v>
      </c>
      <c r="G6" s="6">
        <v>281243.71737291198</v>
      </c>
      <c r="H6" s="6">
        <v>298688.23499999999</v>
      </c>
      <c r="I6" s="6">
        <v>304363.53600000002</v>
      </c>
      <c r="J6" s="6">
        <v>307057.72096000001</v>
      </c>
      <c r="K6" s="6">
        <v>332591.38825000025</v>
      </c>
      <c r="L6" s="6">
        <v>279052.09358999995</v>
      </c>
      <c r="M6" s="6">
        <v>294282.80115000013</v>
      </c>
      <c r="N6" s="6">
        <v>298334.35401000007</v>
      </c>
      <c r="O6" s="6">
        <v>304509.85116999998</v>
      </c>
      <c r="P6" s="6">
        <v>278672.55791999999</v>
      </c>
      <c r="Q6" s="6">
        <v>314914.72685000015</v>
      </c>
      <c r="R6" s="6">
        <v>322348.63852999976</v>
      </c>
      <c r="S6" s="6">
        <v>309576.25678000035</v>
      </c>
      <c r="U6" s="9"/>
      <c r="V6" s="72"/>
      <c r="W6" s="9"/>
    </row>
    <row r="7" spans="1:25" x14ac:dyDescent="0.2">
      <c r="A7" s="4" t="s">
        <v>11</v>
      </c>
      <c r="B7" s="5">
        <v>32959.872410000004</v>
      </c>
      <c r="C7" s="6">
        <v>40713.424919999998</v>
      </c>
      <c r="D7" s="6">
        <v>40691.404999999999</v>
      </c>
      <c r="E7" s="6">
        <v>56096.428999999996</v>
      </c>
      <c r="F7" s="6">
        <v>74083.195999999996</v>
      </c>
      <c r="G7" s="6">
        <v>73822.905257088001</v>
      </c>
      <c r="H7" s="6">
        <v>53920.968000000001</v>
      </c>
      <c r="I7" s="6">
        <v>50227.696000000004</v>
      </c>
      <c r="J7" s="6">
        <v>46793.968689999994</v>
      </c>
      <c r="K7" s="6">
        <v>48446.502570000041</v>
      </c>
      <c r="L7" s="6">
        <v>49136.005220000014</v>
      </c>
      <c r="M7" s="6">
        <v>46539.505330000007</v>
      </c>
      <c r="N7" s="6">
        <v>50732.427900000002</v>
      </c>
      <c r="O7" s="6">
        <v>47830.575049999999</v>
      </c>
      <c r="P7" s="6">
        <v>50579.636130000014</v>
      </c>
      <c r="Q7" s="6">
        <v>52526.778509999989</v>
      </c>
      <c r="R7" s="6">
        <v>48119.001110000019</v>
      </c>
      <c r="S7" s="6">
        <v>48774.052069999998</v>
      </c>
      <c r="W7" s="9"/>
    </row>
    <row r="8" spans="1:25" x14ac:dyDescent="0.2">
      <c r="A8" s="4" t="s">
        <v>12</v>
      </c>
      <c r="B8" s="5">
        <v>0</v>
      </c>
      <c r="C8" s="6">
        <v>0</v>
      </c>
      <c r="D8" s="6">
        <v>0</v>
      </c>
      <c r="E8" s="6">
        <v>0</v>
      </c>
      <c r="F8" s="6">
        <v>0</v>
      </c>
      <c r="G8" s="6">
        <v>0</v>
      </c>
      <c r="H8" s="6">
        <v>0</v>
      </c>
      <c r="I8" s="6">
        <v>0</v>
      </c>
      <c r="J8" s="6">
        <v>0</v>
      </c>
      <c r="K8" s="6">
        <v>0</v>
      </c>
      <c r="L8" s="6">
        <v>0</v>
      </c>
      <c r="M8" s="6">
        <v>0</v>
      </c>
      <c r="N8" s="6">
        <v>0</v>
      </c>
      <c r="O8" s="6">
        <v>0</v>
      </c>
      <c r="P8" s="6">
        <v>0</v>
      </c>
      <c r="Q8" s="6">
        <v>0</v>
      </c>
      <c r="R8" s="6">
        <v>0</v>
      </c>
      <c r="S8" s="6">
        <v>0</v>
      </c>
    </row>
    <row r="9" spans="1:25" x14ac:dyDescent="0.2">
      <c r="A9" s="4" t="s">
        <v>13</v>
      </c>
      <c r="B9" s="5">
        <v>861.3</v>
      </c>
      <c r="C9" s="6">
        <v>1248.5999999999999</v>
      </c>
      <c r="D9" s="6">
        <v>955.92100000000005</v>
      </c>
      <c r="E9" s="6">
        <v>918.07899999999995</v>
      </c>
      <c r="F9" s="6">
        <v>793.86400000000003</v>
      </c>
      <c r="G9" s="6">
        <v>1219.5251100000003</v>
      </c>
      <c r="H9" s="6">
        <v>1049.0550000000001</v>
      </c>
      <c r="I9" s="6">
        <v>1214.8209999999999</v>
      </c>
      <c r="J9" s="6">
        <v>855.49691000000018</v>
      </c>
      <c r="K9" s="6">
        <v>865.81716999999924</v>
      </c>
      <c r="L9" s="6">
        <v>0</v>
      </c>
      <c r="M9" s="6">
        <v>409.92746</v>
      </c>
      <c r="N9" s="6">
        <v>0</v>
      </c>
      <c r="O9" s="6">
        <v>0</v>
      </c>
      <c r="P9" s="6">
        <v>0</v>
      </c>
      <c r="Q9" s="6">
        <v>0</v>
      </c>
      <c r="R9" s="6">
        <v>0</v>
      </c>
      <c r="S9" s="6">
        <v>0</v>
      </c>
    </row>
    <row r="10" spans="1:25" x14ac:dyDescent="0.2">
      <c r="A10" s="7" t="s">
        <v>14</v>
      </c>
      <c r="B10" s="8">
        <v>229326.43672</v>
      </c>
      <c r="C10" s="8">
        <v>271334.35092999996</v>
      </c>
      <c r="D10" s="8">
        <v>266284.30799999996</v>
      </c>
      <c r="E10" s="8">
        <v>318482.28100000002</v>
      </c>
      <c r="F10" s="8">
        <v>329267.25099999999</v>
      </c>
      <c r="G10" s="8">
        <v>356286.14773999999</v>
      </c>
      <c r="H10" s="8">
        <v>353658.25799999997</v>
      </c>
      <c r="I10" s="8">
        <v>355806.05300000001</v>
      </c>
      <c r="J10" s="8">
        <v>354707.18656</v>
      </c>
      <c r="K10" s="8">
        <v>381903.70799000032</v>
      </c>
      <c r="L10" s="8">
        <v>328188.09880999994</v>
      </c>
      <c r="M10" s="8">
        <v>341232.23394000012</v>
      </c>
      <c r="N10" s="8">
        <v>349066.78191000008</v>
      </c>
      <c r="O10" s="8">
        <f>+SUM(O6:O9)</f>
        <v>352340.42621999996</v>
      </c>
      <c r="P10" s="8">
        <f>+SUM(P6:P9)</f>
        <v>329252.19404999999</v>
      </c>
      <c r="Q10" s="8">
        <f>+SUM(Q6:Q9)</f>
        <v>367441.50536000013</v>
      </c>
      <c r="R10" s="8">
        <f>+SUM(R6:R9)</f>
        <v>370467.63963999978</v>
      </c>
      <c r="S10" s="8">
        <f>+SUM(S6:S9)</f>
        <v>358350.30885000032</v>
      </c>
      <c r="T10" s="91"/>
      <c r="U10" s="72"/>
      <c r="V10" s="72"/>
    </row>
    <row r="11" spans="1:25" x14ac:dyDescent="0.2">
      <c r="A11" s="4" t="s">
        <v>15</v>
      </c>
      <c r="B11" s="5">
        <v>-55715.106849999996</v>
      </c>
      <c r="C11" s="6">
        <v>-60242.624000000003</v>
      </c>
      <c r="D11" s="6">
        <v>-61105.097999999998</v>
      </c>
      <c r="E11" s="6">
        <v>-81255.989570000005</v>
      </c>
      <c r="F11" s="6">
        <v>-93894.2</v>
      </c>
      <c r="G11" s="6">
        <v>-78105.423290000064</v>
      </c>
      <c r="H11" s="6">
        <v>-64326.425999999999</v>
      </c>
      <c r="I11" s="6">
        <v>-59269.194000000003</v>
      </c>
      <c r="J11" s="6">
        <v>-54279.089820000001</v>
      </c>
      <c r="K11" s="6">
        <v>-64062.646789999992</v>
      </c>
      <c r="L11" s="6">
        <v>-60817.463069999998</v>
      </c>
      <c r="M11" s="6">
        <v>-60411.903349999993</v>
      </c>
      <c r="N11" s="6">
        <v>-59631.297859999984</v>
      </c>
      <c r="O11" s="6">
        <v>-55263.010180000092</v>
      </c>
      <c r="P11" s="6">
        <v>-55758.162050000006</v>
      </c>
      <c r="Q11" s="6">
        <v>-61199.666640000018</v>
      </c>
      <c r="R11" s="6">
        <v>-58783.894690000008</v>
      </c>
      <c r="S11" s="6">
        <v>-56599.319970000004</v>
      </c>
      <c r="T11" s="91"/>
      <c r="U11" s="91"/>
      <c r="V11" s="91"/>
      <c r="W11" s="74"/>
    </row>
    <row r="12" spans="1:25" x14ac:dyDescent="0.2">
      <c r="A12" s="4" t="s">
        <v>16</v>
      </c>
      <c r="B12" s="5">
        <v>-95061.803090000001</v>
      </c>
      <c r="C12" s="6">
        <v>-97197.452000000005</v>
      </c>
      <c r="D12" s="6">
        <v>-93772.682000000001</v>
      </c>
      <c r="E12" s="6">
        <v>-97494.363989999998</v>
      </c>
      <c r="F12" s="6">
        <v>-88699.876000000004</v>
      </c>
      <c r="G12" s="6">
        <v>-90391.785999999993</v>
      </c>
      <c r="H12" s="6">
        <v>-87379.072</v>
      </c>
      <c r="I12" s="6">
        <v>-80796.851999999999</v>
      </c>
      <c r="J12" s="6">
        <v>-84742.742410000006</v>
      </c>
      <c r="K12" s="6">
        <v>-87118.125090000001</v>
      </c>
      <c r="L12" s="6">
        <v>-72799.682339999999</v>
      </c>
      <c r="M12" s="6">
        <v>-75541.062139999995</v>
      </c>
      <c r="N12" s="6">
        <v>-80459.972549999991</v>
      </c>
      <c r="O12" s="6">
        <v>-83625.502589999989</v>
      </c>
      <c r="P12" s="6">
        <v>-74540.251499999984</v>
      </c>
      <c r="Q12" s="6">
        <v>-90046.774580000012</v>
      </c>
      <c r="R12" s="6">
        <v>-96419.230739999955</v>
      </c>
      <c r="S12" s="6">
        <v>-96313.594379999995</v>
      </c>
      <c r="T12" s="91"/>
      <c r="U12" s="91"/>
      <c r="V12" s="72"/>
      <c r="W12" s="74"/>
    </row>
    <row r="13" spans="1:25" x14ac:dyDescent="0.2">
      <c r="A13" s="4" t="s">
        <v>17</v>
      </c>
      <c r="B13" s="5">
        <v>-5358.1340700000001</v>
      </c>
      <c r="C13" s="6">
        <v>-3971.739</v>
      </c>
      <c r="D13" s="6">
        <v>-4304.97</v>
      </c>
      <c r="E13" s="6">
        <v>-11190.12177</v>
      </c>
      <c r="F13" s="6">
        <v>-3619.1089999999999</v>
      </c>
      <c r="G13" s="6">
        <v>-2210.6451999999995</v>
      </c>
      <c r="H13" s="6">
        <v>-1121.296</v>
      </c>
      <c r="I13" s="6">
        <v>-5708.0439999999999</v>
      </c>
      <c r="J13" s="6">
        <v>-1602.0160199999998</v>
      </c>
      <c r="K13" s="6">
        <v>-1049.1222399999995</v>
      </c>
      <c r="L13" s="6">
        <v>-766.16683999999918</v>
      </c>
      <c r="M13" s="6">
        <v>-1197.3603000000003</v>
      </c>
      <c r="N13" s="6">
        <v>-2163.2466100000001</v>
      </c>
      <c r="O13" s="6">
        <v>-1539.6805799999988</v>
      </c>
      <c r="P13" s="6">
        <v>-10154.051800000001</v>
      </c>
      <c r="Q13" s="6">
        <v>-16537.755099999998</v>
      </c>
      <c r="R13" s="6">
        <v>-26657.266320000002</v>
      </c>
      <c r="S13" s="6">
        <v>-25984.661800000002</v>
      </c>
      <c r="T13" s="91"/>
      <c r="U13" s="91"/>
      <c r="V13" s="72"/>
      <c r="W13" s="74"/>
    </row>
    <row r="14" spans="1:25" x14ac:dyDescent="0.2">
      <c r="A14" s="4" t="s">
        <v>18</v>
      </c>
      <c r="B14" s="5">
        <v>-24373.764880000006</v>
      </c>
      <c r="C14" s="6">
        <v>-26921.558000000001</v>
      </c>
      <c r="D14" s="6">
        <v>-25193.95</v>
      </c>
      <c r="E14" s="6">
        <v>-25214.382880000001</v>
      </c>
      <c r="F14" s="6">
        <v>-25647.362000000001</v>
      </c>
      <c r="G14" s="6">
        <v>-24305.188539999996</v>
      </c>
      <c r="H14" s="6">
        <v>-25616.417000000001</v>
      </c>
      <c r="I14" s="6">
        <v>-25302.394</v>
      </c>
      <c r="J14" s="6">
        <v>-25301.339630000002</v>
      </c>
      <c r="K14" s="6">
        <v>-23856.156450000002</v>
      </c>
      <c r="L14" s="6">
        <v>-25799.72536</v>
      </c>
      <c r="M14" s="6">
        <v>-25203.213960000001</v>
      </c>
      <c r="N14" s="6">
        <v>-24669.805600000003</v>
      </c>
      <c r="O14" s="6">
        <v>-25833.02499999998</v>
      </c>
      <c r="P14" s="6">
        <v>-27940.295900000001</v>
      </c>
      <c r="Q14" s="6">
        <v>-27916.050380000015</v>
      </c>
      <c r="R14" s="6">
        <v>-27900.251569999968</v>
      </c>
      <c r="S14" s="6">
        <v>-28109.315039999994</v>
      </c>
      <c r="T14" s="91"/>
      <c r="U14" s="91"/>
      <c r="V14" s="91"/>
      <c r="W14" s="74"/>
    </row>
    <row r="15" spans="1:25" x14ac:dyDescent="0.2">
      <c r="A15" s="4" t="s">
        <v>19</v>
      </c>
      <c r="B15" s="5">
        <v>-4231.324709999999</v>
      </c>
      <c r="C15" s="6">
        <v>-4393.7650000000003</v>
      </c>
      <c r="D15" s="6">
        <v>-4264.24</v>
      </c>
      <c r="E15" s="6">
        <v>-4214.3140000000003</v>
      </c>
      <c r="F15" s="6">
        <v>-3404.578</v>
      </c>
      <c r="G15" s="6">
        <v>-5317.5472699999991</v>
      </c>
      <c r="H15" s="6">
        <v>-4754.08</v>
      </c>
      <c r="I15" s="6">
        <v>-3791.6489999999999</v>
      </c>
      <c r="J15" s="6">
        <v>-3592.2305400000009</v>
      </c>
      <c r="K15" s="6">
        <v>-6896.6931099999983</v>
      </c>
      <c r="L15" s="6">
        <v>-5565.1418799999992</v>
      </c>
      <c r="M15" s="6">
        <v>-5205.1900000000005</v>
      </c>
      <c r="N15" s="6">
        <v>-4910.177160000002</v>
      </c>
      <c r="O15" s="6">
        <v>-7358.9968399999834</v>
      </c>
      <c r="P15" s="6">
        <v>-6258.3752399999967</v>
      </c>
      <c r="Q15" s="6">
        <v>-5929.8762399999941</v>
      </c>
      <c r="R15" s="6">
        <v>-5566.3074200000101</v>
      </c>
      <c r="S15" s="6">
        <v>-6332.4689100000005</v>
      </c>
      <c r="T15" s="91"/>
      <c r="U15" s="91"/>
      <c r="V15" s="72"/>
      <c r="W15" s="74"/>
    </row>
    <row r="16" spans="1:25" x14ac:dyDescent="0.2">
      <c r="A16" s="7" t="s">
        <v>20</v>
      </c>
      <c r="B16" s="8">
        <v>44586.263559999948</v>
      </c>
      <c r="C16" s="10">
        <v>78607.212929999936</v>
      </c>
      <c r="D16" s="10">
        <v>77643.367999999959</v>
      </c>
      <c r="E16" s="10">
        <v>99113.108789999998</v>
      </c>
      <c r="F16" s="10">
        <v>114002.126</v>
      </c>
      <c r="G16" s="10">
        <v>155955.55743999992</v>
      </c>
      <c r="H16" s="10">
        <v>170460.967</v>
      </c>
      <c r="I16" s="10">
        <v>180937.91999999998</v>
      </c>
      <c r="J16" s="10">
        <v>185189.76814</v>
      </c>
      <c r="K16" s="10">
        <v>198920.96431000036</v>
      </c>
      <c r="L16" s="10">
        <v>162439.91931999993</v>
      </c>
      <c r="M16" s="10">
        <v>173673.50419000015</v>
      </c>
      <c r="N16" s="10">
        <v>177232.28213000009</v>
      </c>
      <c r="O16" s="10">
        <f>+SUM(O10:O15)</f>
        <v>178720.21102999995</v>
      </c>
      <c r="P16" s="10">
        <f>+SUM(P10:P15)</f>
        <v>154601.05756000004</v>
      </c>
      <c r="Q16" s="10">
        <f>+SUM(Q10:Q15)</f>
        <v>165811.38242000007</v>
      </c>
      <c r="R16" s="10">
        <f>+SUM(R10:R15)</f>
        <v>155140.68889999986</v>
      </c>
      <c r="S16" s="10">
        <f>+SUM(S10:S15)</f>
        <v>145010.94875000033</v>
      </c>
      <c r="T16" s="72"/>
      <c r="U16" s="72"/>
      <c r="V16" s="72"/>
      <c r="W16" s="74"/>
      <c r="X16" s="9"/>
      <c r="Y16" s="72"/>
    </row>
    <row r="17" spans="1:25" x14ac:dyDescent="0.2">
      <c r="A17" s="4"/>
      <c r="B17" s="5"/>
      <c r="C17" s="6"/>
      <c r="D17" s="93"/>
      <c r="E17" s="93"/>
      <c r="F17" s="93"/>
      <c r="G17" s="93"/>
      <c r="H17" s="93"/>
      <c r="I17" s="93"/>
      <c r="J17" s="93"/>
      <c r="K17" s="93"/>
      <c r="L17" s="93"/>
      <c r="M17" s="93"/>
      <c r="N17" s="93"/>
      <c r="O17" s="93"/>
      <c r="P17" s="93"/>
      <c r="Q17" s="93"/>
      <c r="R17" s="93"/>
      <c r="S17" s="93"/>
      <c r="T17" s="91"/>
      <c r="U17" s="72"/>
      <c r="V17" s="72"/>
      <c r="W17" s="74"/>
    </row>
    <row r="18" spans="1:25" x14ac:dyDescent="0.2">
      <c r="A18" s="4" t="s">
        <v>21</v>
      </c>
      <c r="B18" s="5">
        <v>0</v>
      </c>
      <c r="C18" s="6">
        <v>1205.316</v>
      </c>
      <c r="D18" s="6">
        <v>0</v>
      </c>
      <c r="E18" s="6">
        <v>0</v>
      </c>
      <c r="F18" s="6">
        <v>1855.8589999999999</v>
      </c>
      <c r="G18" s="6">
        <v>-316.59500000000003</v>
      </c>
      <c r="H18" s="6">
        <v>0</v>
      </c>
      <c r="I18" s="6">
        <v>0</v>
      </c>
      <c r="J18" s="6">
        <v>873.99</v>
      </c>
      <c r="K18" s="6">
        <v>-138.72399999999999</v>
      </c>
      <c r="L18" s="6">
        <v>0</v>
      </c>
      <c r="M18" s="6">
        <v>0</v>
      </c>
      <c r="N18" s="6">
        <v>593.23264000000006</v>
      </c>
      <c r="O18" s="6">
        <v>426.92300000000006</v>
      </c>
      <c r="P18" s="6">
        <v>0</v>
      </c>
      <c r="Q18" s="6">
        <v>0</v>
      </c>
      <c r="R18" s="6">
        <v>0</v>
      </c>
      <c r="S18" s="6">
        <v>-179.39982999999998</v>
      </c>
      <c r="T18" s="91"/>
      <c r="U18" s="72"/>
      <c r="V18" s="72"/>
      <c r="W18" s="74"/>
    </row>
    <row r="19" spans="1:25" x14ac:dyDescent="0.2">
      <c r="A19" s="4" t="s">
        <v>22</v>
      </c>
      <c r="B19" s="5">
        <v>12.44525</v>
      </c>
      <c r="C19" s="6">
        <v>-45.683</v>
      </c>
      <c r="D19" s="6">
        <v>-245.05600000000001</v>
      </c>
      <c r="E19" s="6">
        <v>-343.01305000000002</v>
      </c>
      <c r="F19" s="6">
        <v>20849.357</v>
      </c>
      <c r="G19" s="6">
        <v>-1167.7069700000002</v>
      </c>
      <c r="H19" s="6">
        <v>0.83399999999999996</v>
      </c>
      <c r="I19" s="6">
        <v>0</v>
      </c>
      <c r="J19" s="6">
        <v>-12.79552</v>
      </c>
      <c r="K19" s="6">
        <v>35846.601300000002</v>
      </c>
      <c r="L19" s="6">
        <v>141.13670999999999</v>
      </c>
      <c r="M19" s="6">
        <v>182.56335999999999</v>
      </c>
      <c r="N19" s="6">
        <v>51828.629549999998</v>
      </c>
      <c r="O19" s="6">
        <v>173.36745000000775</v>
      </c>
      <c r="P19" s="6">
        <v>40670.309410000002</v>
      </c>
      <c r="Q19" s="6">
        <v>-311.0255699999982</v>
      </c>
      <c r="R19" s="6">
        <v>20130.002220000002</v>
      </c>
      <c r="S19" s="6">
        <v>194.44997000000001</v>
      </c>
      <c r="T19" s="91"/>
      <c r="U19" s="72"/>
      <c r="V19" s="72"/>
      <c r="W19" s="74"/>
    </row>
    <row r="20" spans="1:25" x14ac:dyDescent="0.2">
      <c r="A20" s="4" t="s">
        <v>23</v>
      </c>
      <c r="B20" s="5">
        <v>-32245.723399999999</v>
      </c>
      <c r="C20" s="6">
        <v>-32527.953000000001</v>
      </c>
      <c r="D20" s="6">
        <v>-35516</v>
      </c>
      <c r="E20" s="6">
        <v>-41224.638099999996</v>
      </c>
      <c r="F20" s="6">
        <v>-36029.862000000001</v>
      </c>
      <c r="G20" s="6">
        <v>-38699.645029999992</v>
      </c>
      <c r="H20" s="6">
        <v>-37501.821000000004</v>
      </c>
      <c r="I20" s="6">
        <v>-36150.821000000004</v>
      </c>
      <c r="J20" s="6">
        <v>-36242.688229999992</v>
      </c>
      <c r="K20" s="6">
        <v>-35669.328909999997</v>
      </c>
      <c r="L20" s="6">
        <v>-33351.093189999992</v>
      </c>
      <c r="M20" s="6">
        <v>-32841.72739</v>
      </c>
      <c r="N20" s="6">
        <v>-32089.715039999999</v>
      </c>
      <c r="O20" s="6">
        <v>-33638.971850000002</v>
      </c>
      <c r="P20" s="6">
        <v>-34838.845860000001</v>
      </c>
      <c r="Q20" s="6">
        <v>-33005.922250000025</v>
      </c>
      <c r="R20" s="6">
        <v>-32428.434749999964</v>
      </c>
      <c r="S20" s="6">
        <v>-30463.088820000001</v>
      </c>
      <c r="T20" s="91"/>
      <c r="U20" s="72"/>
      <c r="V20" s="72"/>
      <c r="W20" s="74"/>
    </row>
    <row r="21" spans="1:25" x14ac:dyDescent="0.2">
      <c r="A21" s="7" t="s">
        <v>24</v>
      </c>
      <c r="B21" s="8">
        <v>12352.985409999947</v>
      </c>
      <c r="C21" s="12">
        <v>143468.92392999993</v>
      </c>
      <c r="D21" s="12">
        <v>41882.311999999962</v>
      </c>
      <c r="E21" s="12">
        <v>57545.457640000008</v>
      </c>
      <c r="F21" s="12">
        <v>100677.48000000001</v>
      </c>
      <c r="G21" s="12">
        <v>115771.61043999993</v>
      </c>
      <c r="H21" s="12">
        <v>132959.98000000004</v>
      </c>
      <c r="I21" s="12">
        <v>144787.09899999999</v>
      </c>
      <c r="J21" s="12">
        <v>149808.27438999998</v>
      </c>
      <c r="K21" s="12">
        <v>198959.51270000037</v>
      </c>
      <c r="L21" s="12">
        <v>129229.96283999993</v>
      </c>
      <c r="M21" s="12">
        <v>141014.34016000014</v>
      </c>
      <c r="N21" s="12">
        <v>197564.42928000007</v>
      </c>
      <c r="O21" s="12">
        <f>+SUM(O16:O20)</f>
        <v>145681.52962999998</v>
      </c>
      <c r="P21" s="12">
        <f>+SUM(P16:P20)</f>
        <v>160432.52111000003</v>
      </c>
      <c r="Q21" s="12">
        <f>+SUM(Q16:Q20)</f>
        <v>132494.43460000004</v>
      </c>
      <c r="R21" s="12">
        <f>+SUM(R16:R20)</f>
        <v>142842.2563699999</v>
      </c>
      <c r="S21" s="12">
        <f>+SUM(S16:S20)</f>
        <v>114562.9100700003</v>
      </c>
      <c r="T21" s="91"/>
      <c r="U21" s="72"/>
      <c r="V21" s="72"/>
      <c r="W21" s="74"/>
    </row>
    <row r="22" spans="1:25" x14ac:dyDescent="0.2">
      <c r="A22" s="4"/>
      <c r="B22" s="5"/>
      <c r="C22" s="6"/>
      <c r="D22" s="6"/>
      <c r="E22" s="6"/>
      <c r="F22" s="6"/>
      <c r="G22" s="6"/>
      <c r="H22" s="6"/>
      <c r="I22" s="6"/>
      <c r="J22" s="6"/>
      <c r="K22" s="6"/>
      <c r="L22" s="6"/>
      <c r="M22" s="6"/>
      <c r="N22" s="6"/>
      <c r="O22" s="6"/>
      <c r="P22" s="6"/>
      <c r="Q22" s="6"/>
      <c r="R22" s="6"/>
      <c r="S22" s="6"/>
      <c r="T22" s="91"/>
      <c r="U22" s="72"/>
      <c r="W22" s="74"/>
    </row>
    <row r="23" spans="1:25" x14ac:dyDescent="0.2">
      <c r="A23" s="4" t="s">
        <v>25</v>
      </c>
      <c r="B23" s="5">
        <v>12.824540000000001</v>
      </c>
      <c r="C23" s="6">
        <v>171.71600000000001</v>
      </c>
      <c r="D23" s="6">
        <v>16.254999999999999</v>
      </c>
      <c r="E23" s="6">
        <v>9.5193300000000001</v>
      </c>
      <c r="F23" s="6">
        <v>191.27099999999999</v>
      </c>
      <c r="G23" s="6">
        <v>766.62045000000364</v>
      </c>
      <c r="H23" s="6">
        <v>1929.008</v>
      </c>
      <c r="I23" s="6">
        <v>2508.596</v>
      </c>
      <c r="J23" s="6">
        <v>3628.7733799999996</v>
      </c>
      <c r="K23" s="6">
        <v>4155.6018299999996</v>
      </c>
      <c r="L23" s="6">
        <v>6009.6895000000013</v>
      </c>
      <c r="M23" s="6">
        <v>2023.0099200000041</v>
      </c>
      <c r="N23" s="6">
        <v>3620.2082600000003</v>
      </c>
      <c r="O23" s="6">
        <v>4394.9119899999969</v>
      </c>
      <c r="P23" s="6">
        <v>1797.3027399999999</v>
      </c>
      <c r="Q23" s="6">
        <v>1748.5306499999999</v>
      </c>
      <c r="R23" s="6">
        <v>1968.4553299999998</v>
      </c>
      <c r="S23" s="6">
        <v>2276.982550000007</v>
      </c>
      <c r="T23" s="91"/>
      <c r="U23" s="72"/>
      <c r="W23" s="74"/>
    </row>
    <row r="24" spans="1:25" x14ac:dyDescent="0.2">
      <c r="A24" s="4" t="s">
        <v>26</v>
      </c>
      <c r="B24" s="5">
        <v>-8372.9891500000012</v>
      </c>
      <c r="C24" s="6">
        <v>-8275.8950000000004</v>
      </c>
      <c r="D24" s="6">
        <v>-7696</v>
      </c>
      <c r="E24" s="6">
        <v>-7457.1589299999996</v>
      </c>
      <c r="F24" s="6">
        <v>-6508.8980000000001</v>
      </c>
      <c r="G24" s="6">
        <v>-9593.7650300000005</v>
      </c>
      <c r="H24" s="6">
        <v>-8452.0290000000005</v>
      </c>
      <c r="I24" s="6">
        <v>-8358.8760000000002</v>
      </c>
      <c r="J24" s="6">
        <v>-7831.221660000002</v>
      </c>
      <c r="K24" s="6">
        <v>-8700.4156199999998</v>
      </c>
      <c r="L24" s="6">
        <v>-5869.5869399999992</v>
      </c>
      <c r="M24" s="6">
        <v>-5922.5572200000006</v>
      </c>
      <c r="N24" s="6">
        <v>-6358.2222800000009</v>
      </c>
      <c r="O24" s="6">
        <v>-8599.2305300000007</v>
      </c>
      <c r="P24" s="6">
        <v>-9206.7245299999995</v>
      </c>
      <c r="Q24" s="6">
        <v>-10375.34397</v>
      </c>
      <c r="R24" s="6">
        <v>-12012.286230000002</v>
      </c>
      <c r="S24" s="6">
        <v>-11377.58022</v>
      </c>
      <c r="T24" s="91"/>
      <c r="U24" s="72"/>
      <c r="W24" s="74"/>
    </row>
    <row r="25" spans="1:25" x14ac:dyDescent="0.2">
      <c r="A25" s="4" t="s">
        <v>27</v>
      </c>
      <c r="B25" s="5">
        <v>418.26746000000003</v>
      </c>
      <c r="C25" s="6">
        <v>778.92600000000004</v>
      </c>
      <c r="D25" s="6">
        <v>723.27800000000002</v>
      </c>
      <c r="E25" s="6">
        <v>21348.307850000001</v>
      </c>
      <c r="F25" s="6">
        <v>8262.2659999999996</v>
      </c>
      <c r="G25" s="6">
        <v>13848.424559999999</v>
      </c>
      <c r="H25" s="6">
        <v>95.849000000000004</v>
      </c>
      <c r="I25" s="6">
        <v>0</v>
      </c>
      <c r="J25" s="6">
        <v>0.14162</v>
      </c>
      <c r="K25" s="6">
        <v>1642.8303900000001</v>
      </c>
      <c r="L25" s="6">
        <v>0</v>
      </c>
      <c r="M25" s="6">
        <v>93.042319999999989</v>
      </c>
      <c r="N25" s="6">
        <v>1523.0708199999999</v>
      </c>
      <c r="O25" s="6">
        <v>233.97666000000021</v>
      </c>
      <c r="P25" s="6">
        <v>2785.389619999999</v>
      </c>
      <c r="Q25" s="6">
        <v>704.9115300000002</v>
      </c>
      <c r="R25" s="6">
        <v>105.83609999999999</v>
      </c>
      <c r="S25" s="6">
        <v>1063.43578</v>
      </c>
      <c r="T25" s="91"/>
      <c r="U25" s="72"/>
      <c r="W25" s="74"/>
    </row>
    <row r="26" spans="1:25" x14ac:dyDescent="0.2">
      <c r="A26" s="4" t="s">
        <v>28</v>
      </c>
      <c r="B26" s="5">
        <v>-16216.561610000001</v>
      </c>
      <c r="C26" s="6">
        <v>-2388.9789999999998</v>
      </c>
      <c r="D26" s="6">
        <v>-919.04</v>
      </c>
      <c r="E26" s="6">
        <v>-7155.6298699999998</v>
      </c>
      <c r="F26" s="6">
        <v>-7250.2280000000001</v>
      </c>
      <c r="G26" s="6">
        <v>-885.41325999999935</v>
      </c>
      <c r="H26" s="6">
        <v>-2762.683</v>
      </c>
      <c r="I26" s="6">
        <v>-2624.4479999999999</v>
      </c>
      <c r="J26" s="6">
        <v>-2472.7574400000003</v>
      </c>
      <c r="K26" s="6">
        <v>-1409.37203</v>
      </c>
      <c r="L26" s="6">
        <v>-16640.03643</v>
      </c>
      <c r="M26" s="6">
        <v>-1961.6007999999993</v>
      </c>
      <c r="N26" s="6">
        <v>-588.83207999999877</v>
      </c>
      <c r="O26" s="6">
        <v>-1523.1561400000003</v>
      </c>
      <c r="P26" s="6">
        <v>-566.82384999999999</v>
      </c>
      <c r="Q26" s="6">
        <v>-536.71764999999994</v>
      </c>
      <c r="R26" s="6">
        <v>-581.08268999999996</v>
      </c>
      <c r="S26" s="6">
        <v>-2542.8620599999945</v>
      </c>
      <c r="T26" s="91"/>
      <c r="U26" s="72"/>
      <c r="W26" s="74"/>
    </row>
    <row r="27" spans="1:25" x14ac:dyDescent="0.2">
      <c r="A27" s="7" t="s">
        <v>29</v>
      </c>
      <c r="B27" s="8">
        <v>-11805.473350000055</v>
      </c>
      <c r="C27" s="12">
        <v>146480.19592999996</v>
      </c>
      <c r="D27" s="12">
        <v>34006.804999999957</v>
      </c>
      <c r="E27" s="12">
        <v>64290.496020000013</v>
      </c>
      <c r="F27" s="12">
        <v>95371.891000000003</v>
      </c>
      <c r="G27" s="12">
        <v>119907.47715999994</v>
      </c>
      <c r="H27" s="12">
        <v>123770.12500000004</v>
      </c>
      <c r="I27" s="12">
        <v>136312.37099999998</v>
      </c>
      <c r="J27" s="12">
        <v>143133.21028999999</v>
      </c>
      <c r="K27" s="12">
        <v>194648.15727000037</v>
      </c>
      <c r="L27" s="12">
        <v>112730.02896999996</v>
      </c>
      <c r="M27" s="12">
        <v>135246.23438000018</v>
      </c>
      <c r="N27" s="12">
        <v>195760.6540000001</v>
      </c>
      <c r="O27" s="12">
        <f>+SUM(O21:O26)</f>
        <v>140188.03160999995</v>
      </c>
      <c r="P27" s="12">
        <f>+SUM(P21:P26)</f>
        <v>155241.66509000005</v>
      </c>
      <c r="Q27" s="12">
        <f>+SUM(Q21:Q26)</f>
        <v>124035.81516000003</v>
      </c>
      <c r="R27" s="12">
        <f>+SUM(R21:R26)</f>
        <v>132323.17887999988</v>
      </c>
      <c r="S27" s="12">
        <f>+SUM(S21:S26)</f>
        <v>103982.8861200003</v>
      </c>
      <c r="T27" s="91"/>
      <c r="U27" s="39"/>
      <c r="W27" s="74"/>
    </row>
    <row r="28" spans="1:25" x14ac:dyDescent="0.2">
      <c r="A28" s="4"/>
      <c r="B28" s="5"/>
      <c r="C28" s="6"/>
      <c r="D28" s="6"/>
      <c r="E28" s="6"/>
      <c r="F28" s="6"/>
      <c r="G28" s="6"/>
      <c r="H28" s="6"/>
      <c r="I28" s="6"/>
      <c r="J28" s="6"/>
      <c r="K28" s="6"/>
      <c r="L28" s="6"/>
      <c r="M28" s="6"/>
      <c r="N28" s="6"/>
      <c r="O28" s="6"/>
      <c r="P28" s="6"/>
      <c r="Q28" s="6"/>
      <c r="R28" s="6"/>
      <c r="S28" s="6"/>
      <c r="T28" s="72"/>
      <c r="U28" s="74"/>
      <c r="W28" s="74"/>
    </row>
    <row r="29" spans="1:25" x14ac:dyDescent="0.2">
      <c r="A29" s="4" t="s">
        <v>30</v>
      </c>
      <c r="B29" s="5">
        <v>2699.013864000005</v>
      </c>
      <c r="C29" s="11">
        <v>-6623.3680000000004</v>
      </c>
      <c r="D29" s="11">
        <v>1610.7139999999999</v>
      </c>
      <c r="E29" s="11">
        <v>-11139.931479999999</v>
      </c>
      <c r="F29" s="11">
        <v>-3478.9670000000001</v>
      </c>
      <c r="G29" s="11">
        <v>-1983.0569500000006</v>
      </c>
      <c r="H29" s="11">
        <v>-6579.6310000000003</v>
      </c>
      <c r="I29" s="11">
        <v>-3453.7240000000002</v>
      </c>
      <c r="J29" s="11">
        <v>-957.54579999999987</v>
      </c>
      <c r="K29" s="11">
        <v>2712.48083</v>
      </c>
      <c r="L29" s="11">
        <v>2375.9311499999999</v>
      </c>
      <c r="M29" s="11">
        <v>38357.473880000005</v>
      </c>
      <c r="N29" s="11">
        <v>-3120.1415499999998</v>
      </c>
      <c r="O29" s="11">
        <v>-2033.2554300000002</v>
      </c>
      <c r="P29" s="11">
        <v>-550.52575000000002</v>
      </c>
      <c r="Q29" s="11">
        <v>-965.02970000000005</v>
      </c>
      <c r="R29" s="11">
        <v>-1154.0371300000006</v>
      </c>
      <c r="S29" s="11">
        <v>558.87842000000001</v>
      </c>
      <c r="T29" s="72"/>
      <c r="U29" s="74"/>
      <c r="W29" s="74"/>
    </row>
    <row r="30" spans="1:25" x14ac:dyDescent="0.2">
      <c r="A30" s="7" t="s">
        <v>31</v>
      </c>
      <c r="B30" s="8">
        <v>-9106.4594860000507</v>
      </c>
      <c r="C30" s="8">
        <v>139856.82792999997</v>
      </c>
      <c r="D30" s="8">
        <v>35616.518999999957</v>
      </c>
      <c r="E30" s="8">
        <v>53150.564540000014</v>
      </c>
      <c r="F30" s="8">
        <v>91892.923999999999</v>
      </c>
      <c r="G30" s="8">
        <v>117924.42020999994</v>
      </c>
      <c r="H30" s="8">
        <v>117190.49400000005</v>
      </c>
      <c r="I30" s="8">
        <v>132858.647</v>
      </c>
      <c r="J30" s="8">
        <v>142175.66449</v>
      </c>
      <c r="K30" s="8">
        <v>197360.63810000036</v>
      </c>
      <c r="L30" s="8">
        <v>115105.96011999996</v>
      </c>
      <c r="M30" s="8">
        <v>173603.70826000019</v>
      </c>
      <c r="N30" s="8">
        <v>192640.5124500001</v>
      </c>
      <c r="O30" s="8">
        <f>+SUM(O27:O29)</f>
        <v>138154.77617999996</v>
      </c>
      <c r="P30" s="8">
        <f>+SUM(P27:P29)</f>
        <v>154691.13934000005</v>
      </c>
      <c r="Q30" s="8">
        <f>+SUM(Q27:Q29)</f>
        <v>123070.78546000003</v>
      </c>
      <c r="R30" s="8">
        <f>+SUM(R27:R29)</f>
        <v>131169.14174999986</v>
      </c>
      <c r="S30" s="8">
        <f>+SUM(S27:S29)</f>
        <v>104541.76454000029</v>
      </c>
      <c r="T30" s="72"/>
      <c r="U30" s="72"/>
      <c r="W30" s="74"/>
      <c r="X30" s="9"/>
      <c r="Y30" s="72"/>
    </row>
    <row r="31" spans="1:25" x14ac:dyDescent="0.2">
      <c r="B31" s="65"/>
      <c r="C31" s="9"/>
      <c r="D31" s="9"/>
      <c r="E31" s="9"/>
      <c r="F31" s="9"/>
      <c r="G31" s="9"/>
      <c r="H31" s="9"/>
      <c r="I31" s="9"/>
      <c r="J31" s="9"/>
      <c r="K31" s="9"/>
      <c r="L31" s="9"/>
      <c r="M31" s="9"/>
      <c r="N31" s="9"/>
      <c r="O31" s="9"/>
      <c r="P31" s="9"/>
      <c r="Q31" s="9"/>
      <c r="R31" s="9"/>
      <c r="S31" s="9"/>
      <c r="U31" s="74"/>
      <c r="W31" s="74"/>
    </row>
    <row r="32" spans="1:25" x14ac:dyDescent="0.2">
      <c r="A32" s="13"/>
      <c r="B32" s="14"/>
      <c r="C32" s="15"/>
      <c r="D32" s="15"/>
      <c r="E32" s="15"/>
      <c r="F32" s="15"/>
      <c r="G32" s="15"/>
      <c r="H32" s="15"/>
      <c r="I32" s="15"/>
      <c r="J32" s="15"/>
      <c r="K32" s="15"/>
      <c r="L32" s="80"/>
      <c r="M32" s="80"/>
      <c r="N32" s="80"/>
      <c r="O32" s="80"/>
      <c r="P32" s="80"/>
      <c r="Q32" s="80"/>
      <c r="R32" s="80"/>
      <c r="S32" s="80"/>
    </row>
    <row r="33" spans="1:19" x14ac:dyDescent="0.2">
      <c r="A33" s="20" t="s">
        <v>32</v>
      </c>
      <c r="B33" s="66"/>
      <c r="C33" s="67"/>
      <c r="D33" s="67"/>
      <c r="E33" s="67"/>
      <c r="F33" s="67"/>
      <c r="G33" s="67"/>
      <c r="H33" s="67"/>
      <c r="I33" s="67"/>
      <c r="J33" s="67"/>
      <c r="K33" s="67"/>
      <c r="L33" s="67"/>
      <c r="M33" s="67"/>
      <c r="N33" s="67"/>
      <c r="O33" s="67"/>
      <c r="P33" s="67"/>
      <c r="Q33" s="67"/>
      <c r="R33" s="67"/>
      <c r="S33" s="67"/>
    </row>
    <row r="34" spans="1:19" x14ac:dyDescent="0.2">
      <c r="A34" s="16" t="s">
        <v>33</v>
      </c>
      <c r="B34" s="17"/>
      <c r="C34" s="18"/>
      <c r="D34" s="18"/>
      <c r="E34" s="18"/>
      <c r="F34" s="18"/>
      <c r="G34" s="18"/>
      <c r="H34" s="18"/>
      <c r="I34" s="18"/>
      <c r="J34" s="18"/>
      <c r="K34" s="18"/>
      <c r="L34" s="18"/>
      <c r="M34" s="18"/>
      <c r="N34" s="18"/>
      <c r="O34" s="18"/>
      <c r="P34" s="18"/>
      <c r="Q34" s="18"/>
      <c r="R34" s="18"/>
      <c r="S34" s="18"/>
    </row>
    <row r="35" spans="1:19" x14ac:dyDescent="0.2">
      <c r="A35" s="4" t="s">
        <v>34</v>
      </c>
      <c r="B35" s="5">
        <v>-235.68700000000001</v>
      </c>
      <c r="C35" s="6">
        <v>-64.164000000000001</v>
      </c>
      <c r="D35" s="6">
        <v>74.378</v>
      </c>
      <c r="E35" s="6">
        <v>-1118.847</v>
      </c>
      <c r="F35" s="6">
        <v>-644.05799999999999</v>
      </c>
      <c r="G35" s="6">
        <v>602.41399999999999</v>
      </c>
      <c r="H35" s="6">
        <v>-308.15800000000002</v>
      </c>
      <c r="I35" s="6">
        <v>-123.173</v>
      </c>
      <c r="J35" s="6">
        <v>48.14902</v>
      </c>
      <c r="K35" s="6">
        <v>212.36635000000001</v>
      </c>
      <c r="L35" s="6">
        <v>-283.22549000128646</v>
      </c>
      <c r="M35" s="6">
        <v>66.924350000000004</v>
      </c>
      <c r="N35" s="6">
        <v>62.807629999999996</v>
      </c>
      <c r="O35" s="6">
        <v>-377.42434463903123</v>
      </c>
      <c r="P35" s="6">
        <v>358.89071999871356</v>
      </c>
      <c r="Q35" s="6">
        <v>229.81299999999999</v>
      </c>
      <c r="R35" s="6">
        <v>55.455999999999946</v>
      </c>
      <c r="S35" s="6">
        <v>-59.357239999999997</v>
      </c>
    </row>
    <row r="36" spans="1:19" x14ac:dyDescent="0.2">
      <c r="B36" s="65"/>
      <c r="C36" s="9"/>
      <c r="D36" s="9"/>
      <c r="E36" s="9"/>
      <c r="F36" s="9"/>
      <c r="G36" s="9"/>
      <c r="H36" s="9"/>
      <c r="I36" s="9"/>
      <c r="J36" s="9"/>
      <c r="K36" s="9"/>
      <c r="L36" s="9"/>
      <c r="M36" s="9"/>
      <c r="N36" s="9"/>
      <c r="O36" s="9"/>
      <c r="P36" s="9"/>
      <c r="Q36" s="9"/>
      <c r="R36" s="9"/>
      <c r="S36" s="9"/>
    </row>
    <row r="37" spans="1:19" x14ac:dyDescent="0.2">
      <c r="A37" s="16" t="s">
        <v>35</v>
      </c>
      <c r="B37" s="17"/>
      <c r="C37" s="17"/>
      <c r="D37" s="17"/>
      <c r="E37" s="17"/>
      <c r="F37" s="17"/>
      <c r="G37" s="17"/>
      <c r="H37" s="17"/>
      <c r="I37" s="17"/>
      <c r="J37" s="17"/>
      <c r="K37" s="17"/>
      <c r="L37" s="17"/>
      <c r="M37" s="17"/>
      <c r="N37" s="17"/>
      <c r="O37" s="17"/>
      <c r="P37" s="17"/>
      <c r="Q37" s="17"/>
      <c r="R37" s="17"/>
      <c r="S37" s="116"/>
    </row>
    <row r="38" spans="1:19" x14ac:dyDescent="0.2">
      <c r="A38" s="4" t="s">
        <v>36</v>
      </c>
      <c r="B38" s="5">
        <v>0</v>
      </c>
      <c r="C38" s="6">
        <v>380.01600000000002</v>
      </c>
      <c r="D38" s="6">
        <v>0</v>
      </c>
      <c r="E38" s="6">
        <v>0</v>
      </c>
      <c r="F38" s="6">
        <v>0</v>
      </c>
      <c r="G38" s="6">
        <v>120.27602000000002</v>
      </c>
      <c r="H38" s="6">
        <v>0</v>
      </c>
      <c r="I38" s="6">
        <v>0</v>
      </c>
      <c r="J38" s="6">
        <v>0</v>
      </c>
      <c r="K38" s="6">
        <v>-134.11634000000001</v>
      </c>
      <c r="L38" s="6">
        <v>0</v>
      </c>
      <c r="M38" s="6">
        <v>0</v>
      </c>
      <c r="N38" s="6">
        <v>0</v>
      </c>
      <c r="O38" s="6">
        <v>-115.37145999999998</v>
      </c>
      <c r="P38" s="6">
        <v>0</v>
      </c>
      <c r="Q38" s="6">
        <v>0</v>
      </c>
      <c r="R38" s="6">
        <v>0</v>
      </c>
      <c r="S38" s="6">
        <v>56.738570000000003</v>
      </c>
    </row>
    <row r="39" spans="1:19" x14ac:dyDescent="0.2">
      <c r="A39" s="4" t="s">
        <v>37</v>
      </c>
      <c r="B39" s="5">
        <v>0</v>
      </c>
      <c r="C39" s="11">
        <v>-802.01599999999996</v>
      </c>
      <c r="D39" s="11">
        <v>0</v>
      </c>
      <c r="E39" s="11">
        <v>0</v>
      </c>
      <c r="F39" s="11">
        <v>0</v>
      </c>
      <c r="G39" s="11">
        <v>-660.54700000000003</v>
      </c>
      <c r="H39" s="11">
        <v>0</v>
      </c>
      <c r="I39" s="11">
        <v>0</v>
      </c>
      <c r="J39" s="11">
        <v>0</v>
      </c>
      <c r="K39" s="11">
        <v>-87.292000000000002</v>
      </c>
      <c r="L39" s="11">
        <v>0</v>
      </c>
      <c r="M39" s="11">
        <v>0</v>
      </c>
      <c r="N39" s="11">
        <v>0</v>
      </c>
      <c r="O39" s="11">
        <v>-4.9720000000000004</v>
      </c>
      <c r="P39" s="11">
        <v>0</v>
      </c>
      <c r="Q39" s="11">
        <v>0</v>
      </c>
      <c r="R39" s="11">
        <v>0</v>
      </c>
      <c r="S39" s="11">
        <v>36.9345</v>
      </c>
    </row>
    <row r="40" spans="1:19" x14ac:dyDescent="0.2">
      <c r="A40" s="4"/>
      <c r="B40" s="5"/>
      <c r="C40" s="6"/>
      <c r="D40" s="6"/>
      <c r="E40" s="6"/>
      <c r="F40" s="6"/>
      <c r="G40" s="6"/>
      <c r="H40" s="6"/>
      <c r="I40" s="6"/>
      <c r="J40" s="6"/>
      <c r="K40" s="6"/>
      <c r="L40" s="6"/>
      <c r="M40" s="6"/>
      <c r="N40" s="6"/>
      <c r="O40" s="6"/>
      <c r="P40" s="6"/>
      <c r="Q40" s="6"/>
      <c r="R40" s="6"/>
      <c r="S40" s="6"/>
    </row>
    <row r="41" spans="1:19" x14ac:dyDescent="0.2">
      <c r="A41" s="7" t="s">
        <v>38</v>
      </c>
      <c r="B41" s="8">
        <v>-235.68700000000001</v>
      </c>
      <c r="C41" s="12">
        <v>-486.51299999999998</v>
      </c>
      <c r="D41" s="12">
        <v>74.378</v>
      </c>
      <c r="E41" s="12">
        <v>-1118.847</v>
      </c>
      <c r="F41" s="12">
        <v>-644.05799999999999</v>
      </c>
      <c r="G41" s="12">
        <v>62.143019999999979</v>
      </c>
      <c r="H41" s="12">
        <v>-308.15800000000002</v>
      </c>
      <c r="I41" s="12">
        <v>-123.173</v>
      </c>
      <c r="J41" s="12">
        <v>48.14902</v>
      </c>
      <c r="K41" s="12">
        <v>-9.0419899999999984</v>
      </c>
      <c r="L41" s="12">
        <v>-283.22549000128646</v>
      </c>
      <c r="M41" s="12">
        <v>66.924350000000004</v>
      </c>
      <c r="N41" s="12">
        <v>62.807629999999996</v>
      </c>
      <c r="O41" s="12">
        <f>+SUM(O35:O39)</f>
        <v>-497.76780463903117</v>
      </c>
      <c r="P41" s="12">
        <f>+SUM(P35:P39)</f>
        <v>358.89071999871356</v>
      </c>
      <c r="Q41" s="12">
        <f>+SUM(Q35:Q39)</f>
        <v>229.81299999999999</v>
      </c>
      <c r="R41" s="12">
        <f>+SUM(R35:R39)</f>
        <v>55.455999999999946</v>
      </c>
      <c r="S41" s="12">
        <f>+SUM(S35:S39)</f>
        <v>34.315830000000005</v>
      </c>
    </row>
    <row r="42" spans="1:19" x14ac:dyDescent="0.2">
      <c r="A42" s="4"/>
      <c r="B42" s="5"/>
      <c r="C42" s="6"/>
      <c r="D42" s="6"/>
      <c r="E42" s="6"/>
      <c r="F42" s="6"/>
      <c r="G42" s="6"/>
      <c r="H42" s="6"/>
      <c r="I42" s="6"/>
      <c r="J42" s="6"/>
      <c r="K42" s="6"/>
      <c r="L42" s="6"/>
      <c r="M42" s="6"/>
      <c r="N42" s="6"/>
      <c r="O42" s="6"/>
      <c r="P42" s="6"/>
      <c r="Q42" s="6"/>
      <c r="R42" s="6"/>
      <c r="S42" s="6"/>
    </row>
    <row r="43" spans="1:19" x14ac:dyDescent="0.2">
      <c r="A43" s="7" t="s">
        <v>39</v>
      </c>
      <c r="B43" s="8">
        <v>-9342.1464860000506</v>
      </c>
      <c r="C43" s="12">
        <v>139370.304</v>
      </c>
      <c r="D43" s="12">
        <v>35691.896999999954</v>
      </c>
      <c r="E43" s="12">
        <v>52031.717540000012</v>
      </c>
      <c r="F43" s="12">
        <v>91248.865999999995</v>
      </c>
      <c r="G43" s="12">
        <v>117986.56322999994</v>
      </c>
      <c r="H43" s="12">
        <v>116882.33600000005</v>
      </c>
      <c r="I43" s="12">
        <v>132735.47399999999</v>
      </c>
      <c r="J43" s="12">
        <v>142223.81351000001</v>
      </c>
      <c r="K43" s="12">
        <v>197351.59611000036</v>
      </c>
      <c r="L43" s="12">
        <v>114822.73462999867</v>
      </c>
      <c r="M43" s="12">
        <v>173670.63261000018</v>
      </c>
      <c r="N43" s="12">
        <v>192703.32008000009</v>
      </c>
      <c r="O43" s="12">
        <f>+O30+O41</f>
        <v>137657.00837536092</v>
      </c>
      <c r="P43" s="12">
        <f>+P30+P41</f>
        <v>155050.03005999877</v>
      </c>
      <c r="Q43" s="12">
        <f>+Q30+Q41</f>
        <v>123300.59846000002</v>
      </c>
      <c r="R43" s="12">
        <f>+R30+R41</f>
        <v>131224.59774999987</v>
      </c>
      <c r="S43" s="12">
        <f>+S30+S41</f>
        <v>104576.0803700003</v>
      </c>
    </row>
    <row r="44" spans="1:19" x14ac:dyDescent="0.2">
      <c r="A44" s="4"/>
      <c r="B44" s="5"/>
      <c r="C44" s="6"/>
      <c r="D44" s="6"/>
      <c r="E44" s="6"/>
      <c r="F44" s="6"/>
      <c r="G44" s="6"/>
      <c r="H44" s="6"/>
      <c r="I44" s="6"/>
      <c r="J44" s="6"/>
      <c r="K44" s="6"/>
      <c r="L44" s="6"/>
      <c r="M44" s="6"/>
      <c r="N44" s="6"/>
      <c r="O44" s="6"/>
      <c r="P44" s="6"/>
      <c r="Q44" s="6"/>
      <c r="R44" s="6"/>
      <c r="S44" s="6"/>
    </row>
    <row r="45" spans="1:19" x14ac:dyDescent="0.2">
      <c r="A45" s="7" t="s">
        <v>40</v>
      </c>
      <c r="B45" s="52">
        <v>-0.35</v>
      </c>
      <c r="C45" s="52">
        <v>0.92</v>
      </c>
      <c r="D45" s="53">
        <v>0.187</v>
      </c>
      <c r="E45" s="53">
        <v>0.28000000000000003</v>
      </c>
      <c r="F45" s="53">
        <v>0.48170000000000002</v>
      </c>
      <c r="G45" s="53">
        <v>0.61980000000000002</v>
      </c>
      <c r="H45" s="53">
        <v>0.61430334533804942</v>
      </c>
      <c r="I45" s="53">
        <v>0.69699999999999995</v>
      </c>
      <c r="J45" s="53">
        <v>0.74537992394171471</v>
      </c>
      <c r="K45" s="53">
        <v>1.03</v>
      </c>
      <c r="L45" s="53">
        <v>0.6</v>
      </c>
      <c r="M45" s="53">
        <v>0.91002030411016577</v>
      </c>
      <c r="N45" s="53">
        <v>1.0098063923122318</v>
      </c>
      <c r="O45" s="53">
        <v>0.72099999999999997</v>
      </c>
      <c r="P45" s="53">
        <v>0.81100000000000005</v>
      </c>
      <c r="Q45" s="53">
        <v>0.64513971263981984</v>
      </c>
      <c r="R45" s="53">
        <v>0.68759147491495831</v>
      </c>
      <c r="S45" s="53">
        <v>0.54818877545640576</v>
      </c>
    </row>
    <row r="46" spans="1:19" x14ac:dyDescent="0.2">
      <c r="A46" s="7" t="s">
        <v>41</v>
      </c>
      <c r="B46" s="52">
        <v>-0.35030089259134267</v>
      </c>
      <c r="C46" s="52">
        <v>0.91</v>
      </c>
      <c r="D46" s="53">
        <v>0.187</v>
      </c>
      <c r="E46" s="53">
        <v>0.28000000000000003</v>
      </c>
      <c r="F46" s="53">
        <v>0.48020000000000002</v>
      </c>
      <c r="G46" s="53">
        <v>0.61729999999999996</v>
      </c>
      <c r="H46" s="53">
        <v>0.61186003485677265</v>
      </c>
      <c r="I46" s="53">
        <v>0.69420000000000004</v>
      </c>
      <c r="J46" s="53">
        <v>0.74224659791729808</v>
      </c>
      <c r="K46" s="53">
        <v>1.03</v>
      </c>
      <c r="L46" s="53">
        <v>0.6</v>
      </c>
      <c r="M46" s="53">
        <v>0.90196523374510884</v>
      </c>
      <c r="N46" s="53">
        <v>1.0012089175350838</v>
      </c>
      <c r="O46" s="53">
        <v>0.71589999999999998</v>
      </c>
      <c r="P46" s="53">
        <v>0.81</v>
      </c>
      <c r="Q46" s="53">
        <v>0.64446174705616766</v>
      </c>
      <c r="R46" s="53">
        <v>0.68686889754687541</v>
      </c>
      <c r="S46" s="53">
        <v>0.54747586547685101</v>
      </c>
    </row>
    <row r="47" spans="1:19" ht="15" x14ac:dyDescent="0.25">
      <c r="A47" s="19"/>
      <c r="B47" s="19"/>
      <c r="C47" s="55"/>
      <c r="D47" s="19"/>
      <c r="E47" s="19"/>
      <c r="F47" s="19"/>
      <c r="G47" s="19"/>
      <c r="H47" s="19"/>
      <c r="I47" s="19"/>
      <c r="J47" s="19"/>
      <c r="K47" s="19"/>
      <c r="L47" s="19"/>
      <c r="M47" s="19"/>
    </row>
    <row r="48" spans="1:19" x14ac:dyDescent="0.2">
      <c r="B48" s="59"/>
      <c r="K48" s="77"/>
      <c r="O48" s="77"/>
      <c r="P48" s="77"/>
      <c r="Q48" s="77"/>
      <c r="R48" s="77"/>
    </row>
    <row r="49" spans="2:19" x14ac:dyDescent="0.2">
      <c r="K49" s="39"/>
      <c r="L49" s="39"/>
      <c r="M49" s="39"/>
      <c r="N49" s="39"/>
      <c r="O49" s="39"/>
      <c r="P49" s="39"/>
      <c r="Q49" s="39"/>
      <c r="R49" s="39"/>
      <c r="S49" s="39"/>
    </row>
    <row r="50" spans="2:19" x14ac:dyDescent="0.2">
      <c r="B50" s="82"/>
      <c r="C50" s="82"/>
      <c r="D50" s="82"/>
      <c r="E50" s="82"/>
      <c r="F50" s="82"/>
      <c r="G50" s="82"/>
      <c r="H50" s="82"/>
      <c r="I50" s="82"/>
      <c r="J50" s="82"/>
      <c r="K50" s="82"/>
      <c r="L50" s="82"/>
      <c r="M50" s="82"/>
      <c r="O50" s="9"/>
      <c r="P50" s="9"/>
      <c r="Q50" s="9"/>
      <c r="R50" s="9"/>
    </row>
  </sheetData>
  <phoneticPr fontId="20" type="noConversion"/>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E78A-D3EA-48DE-BE5A-05CDEC2D0E9F}">
  <sheetPr codeName="Sheet3"/>
  <dimension ref="A1:V64"/>
  <sheetViews>
    <sheetView showGridLines="0" tabSelected="1" zoomScaleNormal="100" zoomScaleSheetLayoutView="100" workbookViewId="0">
      <pane xSplit="1" ySplit="5" topLeftCell="B18" activePane="bottomRight" state="frozen"/>
      <selection pane="topRight" activeCell="F15" sqref="F15"/>
      <selection pane="bottomLeft" activeCell="F15" sqref="F15"/>
      <selection pane="bottomRight" activeCell="V36" sqref="V36"/>
    </sheetView>
  </sheetViews>
  <sheetFormatPr defaultRowHeight="12.75" outlineLevelCol="1" x14ac:dyDescent="0.2"/>
  <cols>
    <col min="1" max="1" width="66.85546875" customWidth="1"/>
    <col min="2" max="3" width="12.85546875" hidden="1" customWidth="1" outlineLevel="1"/>
    <col min="4" max="4" width="12.85546875" hidden="1" customWidth="1" outlineLevel="1" collapsed="1"/>
    <col min="5" max="7" width="12.85546875" hidden="1" customWidth="1" outlineLevel="1"/>
    <col min="8" max="8" width="12.85546875" customWidth="1" collapsed="1"/>
    <col min="9" max="14" width="12.85546875" customWidth="1"/>
    <col min="15" max="18" width="12.85546875" bestFit="1" customWidth="1"/>
    <col min="19" max="19" width="12.28515625" customWidth="1"/>
    <col min="20" max="21" width="9.7109375" bestFit="1" customWidth="1"/>
  </cols>
  <sheetData>
    <row r="1" spans="1:21" ht="23.25" x14ac:dyDescent="0.35">
      <c r="A1" s="1" t="s">
        <v>42</v>
      </c>
    </row>
    <row r="4" spans="1:21" x14ac:dyDescent="0.2">
      <c r="A4" s="20"/>
      <c r="B4" s="20">
        <v>2021</v>
      </c>
      <c r="C4" s="20">
        <v>2021</v>
      </c>
      <c r="D4" s="20">
        <v>2022</v>
      </c>
      <c r="E4" s="20">
        <v>2022</v>
      </c>
      <c r="F4" s="20">
        <v>2022</v>
      </c>
      <c r="G4" s="20">
        <v>2022</v>
      </c>
      <c r="H4" s="20">
        <v>2023</v>
      </c>
      <c r="I4" s="20">
        <v>2023</v>
      </c>
      <c r="J4" s="20">
        <v>2023</v>
      </c>
      <c r="K4" s="20">
        <v>2023</v>
      </c>
      <c r="L4" s="20">
        <v>2024</v>
      </c>
      <c r="M4" s="20">
        <v>2024</v>
      </c>
      <c r="N4" s="20">
        <v>2024</v>
      </c>
      <c r="O4" s="20">
        <v>2024</v>
      </c>
      <c r="P4" s="20">
        <v>2025</v>
      </c>
      <c r="Q4" s="20">
        <v>2025</v>
      </c>
      <c r="R4" s="20">
        <v>2025</v>
      </c>
      <c r="S4" s="20">
        <v>2025</v>
      </c>
    </row>
    <row r="5" spans="1:21" x14ac:dyDescent="0.2">
      <c r="A5" s="16" t="s">
        <v>9</v>
      </c>
      <c r="B5" s="21" t="s">
        <v>43</v>
      </c>
      <c r="C5" s="22" t="s">
        <v>44</v>
      </c>
      <c r="D5" s="22" t="s">
        <v>45</v>
      </c>
      <c r="E5" s="22" t="s">
        <v>46</v>
      </c>
      <c r="F5" s="22" t="s">
        <v>47</v>
      </c>
      <c r="G5" s="22" t="s">
        <v>44</v>
      </c>
      <c r="H5" s="22" t="s">
        <v>45</v>
      </c>
      <c r="I5" s="22" t="s">
        <v>46</v>
      </c>
      <c r="J5" s="22" t="s">
        <v>47</v>
      </c>
      <c r="K5" s="22" t="s">
        <v>44</v>
      </c>
      <c r="L5" s="22" t="s">
        <v>45</v>
      </c>
      <c r="M5" s="22" t="s">
        <v>46</v>
      </c>
      <c r="N5" s="22" t="s">
        <v>47</v>
      </c>
      <c r="O5" s="22" t="s">
        <v>44</v>
      </c>
      <c r="P5" s="22" t="s">
        <v>45</v>
      </c>
      <c r="Q5" s="22" t="s">
        <v>46</v>
      </c>
      <c r="R5" s="22" t="s">
        <v>47</v>
      </c>
      <c r="S5" s="22" t="s">
        <v>44</v>
      </c>
    </row>
    <row r="7" spans="1:21" x14ac:dyDescent="0.2">
      <c r="A7" s="64" t="s">
        <v>48</v>
      </c>
      <c r="B7" s="23"/>
      <c r="C7" s="23"/>
      <c r="D7" s="23"/>
      <c r="E7" s="23"/>
      <c r="F7" s="23"/>
      <c r="G7" s="23"/>
      <c r="H7" s="23"/>
      <c r="I7" s="23"/>
      <c r="J7" s="23"/>
      <c r="K7" s="23"/>
      <c r="L7" s="23"/>
      <c r="M7" s="83"/>
      <c r="N7" s="83"/>
    </row>
    <row r="8" spans="1:21" x14ac:dyDescent="0.2">
      <c r="A8" s="16" t="s">
        <v>49</v>
      </c>
      <c r="B8" s="24"/>
      <c r="C8" s="24"/>
      <c r="D8" s="24"/>
      <c r="E8" s="24"/>
      <c r="F8" s="24"/>
      <c r="G8" s="24"/>
      <c r="H8" s="24"/>
      <c r="I8" s="24"/>
      <c r="J8" s="24"/>
      <c r="K8" s="24"/>
      <c r="L8" s="24"/>
      <c r="M8" s="24"/>
      <c r="N8" s="24"/>
    </row>
    <row r="9" spans="1:21" x14ac:dyDescent="0.2">
      <c r="A9" s="4" t="s">
        <v>50</v>
      </c>
      <c r="B9" s="5">
        <v>891.88866999999982</v>
      </c>
      <c r="C9" s="25">
        <v>976.61</v>
      </c>
      <c r="D9" s="25">
        <v>976.60900000000004</v>
      </c>
      <c r="E9" s="25">
        <v>922.23900000000003</v>
      </c>
      <c r="F9" s="25">
        <v>896.99300000000005</v>
      </c>
      <c r="G9" s="25">
        <v>774.23299999999995</v>
      </c>
      <c r="H9" s="25">
        <v>776.447</v>
      </c>
      <c r="I9" s="25">
        <v>783.68399999999997</v>
      </c>
      <c r="J9" s="25">
        <v>783.68399999999997</v>
      </c>
      <c r="K9" s="25">
        <v>863.68799999999999</v>
      </c>
      <c r="L9" s="25">
        <v>863.68840999999998</v>
      </c>
      <c r="M9" s="25">
        <v>5681.4641999999994</v>
      </c>
      <c r="N9" s="25">
        <v>5877.6214399999999</v>
      </c>
      <c r="O9" s="25">
        <v>5416.6145099999994</v>
      </c>
      <c r="P9" s="25">
        <v>5398.9895999999999</v>
      </c>
      <c r="Q9" s="103">
        <v>5420.3535299999994</v>
      </c>
      <c r="R9" s="25">
        <v>5033.4015299999992</v>
      </c>
      <c r="S9" s="25">
        <v>5218.1153099999992</v>
      </c>
      <c r="T9" s="91"/>
      <c r="U9" s="9"/>
    </row>
    <row r="10" spans="1:21" x14ac:dyDescent="0.2">
      <c r="A10" s="4" t="s">
        <v>51</v>
      </c>
      <c r="B10" s="5">
        <v>942396.5649199998</v>
      </c>
      <c r="C10" s="25">
        <v>1016588.8</v>
      </c>
      <c r="D10" s="25">
        <v>997719.73699999996</v>
      </c>
      <c r="E10" s="25">
        <v>995645.74782000005</v>
      </c>
      <c r="F10" s="25">
        <v>978811.51599999995</v>
      </c>
      <c r="G10" s="25">
        <v>988628.7288599998</v>
      </c>
      <c r="H10" s="25">
        <v>1061297.959</v>
      </c>
      <c r="I10" s="25">
        <v>1094234.746</v>
      </c>
      <c r="J10" s="25">
        <v>1080359.0014800003</v>
      </c>
      <c r="K10" s="25">
        <v>1032498.8343699997</v>
      </c>
      <c r="L10" s="25">
        <v>1011066.54841</v>
      </c>
      <c r="M10" s="25">
        <v>1035779.0486499995</v>
      </c>
      <c r="N10" s="25">
        <v>1102718.3094499998</v>
      </c>
      <c r="O10" s="25">
        <v>1430063.5073799996</v>
      </c>
      <c r="P10" s="25">
        <v>1397384.9614199998</v>
      </c>
      <c r="Q10" s="103">
        <v>1602507.2566900004</v>
      </c>
      <c r="R10" s="25">
        <v>1595279.225779999</v>
      </c>
      <c r="S10" s="25">
        <v>1683606.14136</v>
      </c>
      <c r="T10" s="91"/>
      <c r="U10" s="9"/>
    </row>
    <row r="11" spans="1:21" x14ac:dyDescent="0.2">
      <c r="A11" s="4" t="s">
        <v>52</v>
      </c>
      <c r="B11" s="5">
        <v>210765.88560999994</v>
      </c>
      <c r="C11" s="25">
        <v>229174.06899999999</v>
      </c>
      <c r="D11" s="25">
        <v>272665</v>
      </c>
      <c r="E11" s="25">
        <v>245881.79803999999</v>
      </c>
      <c r="F11" s="25">
        <v>270250.70400000003</v>
      </c>
      <c r="G11" s="25">
        <v>273974.23856000003</v>
      </c>
      <c r="H11" s="25">
        <v>203818.69</v>
      </c>
      <c r="I11" s="25">
        <v>138262.11300000001</v>
      </c>
      <c r="J11" s="25">
        <v>126186.02917000002</v>
      </c>
      <c r="K11" s="25">
        <v>142215.98051000002</v>
      </c>
      <c r="L11" s="25">
        <v>168558.07807000002</v>
      </c>
      <c r="M11" s="25">
        <v>118608.37067999998</v>
      </c>
      <c r="N11" s="25">
        <v>72446.467990000034</v>
      </c>
      <c r="O11" s="25">
        <v>70078.789519999991</v>
      </c>
      <c r="P11" s="25">
        <v>56637.235689999994</v>
      </c>
      <c r="Q11" s="103">
        <v>49720.961629999991</v>
      </c>
      <c r="R11" s="25">
        <v>18601.162229999994</v>
      </c>
      <c r="S11" s="25">
        <v>16976.562199999997</v>
      </c>
      <c r="T11" s="91"/>
      <c r="U11" s="9"/>
    </row>
    <row r="12" spans="1:21" x14ac:dyDescent="0.2">
      <c r="A12" s="4" t="s">
        <v>53</v>
      </c>
      <c r="B12" s="5">
        <v>13210.703440000001</v>
      </c>
      <c r="C12" s="5">
        <v>13131.025</v>
      </c>
      <c r="D12" s="5">
        <v>71682.008000000002</v>
      </c>
      <c r="E12" s="5">
        <v>134862.77124</v>
      </c>
      <c r="F12" s="5">
        <v>133307.617</v>
      </c>
      <c r="G12" s="5">
        <v>138725.09654999999</v>
      </c>
      <c r="H12" s="5">
        <v>151623.87</v>
      </c>
      <c r="I12" s="5">
        <v>166136.56099999999</v>
      </c>
      <c r="J12" s="5">
        <v>231727.64005999998</v>
      </c>
      <c r="K12" s="5">
        <v>269852.64323999995</v>
      </c>
      <c r="L12" s="5">
        <v>309048.11745999992</v>
      </c>
      <c r="M12" s="5">
        <v>374085.79119999998</v>
      </c>
      <c r="N12" s="5">
        <v>333528.66876000009</v>
      </c>
      <c r="O12" s="5">
        <v>229373.51602999997</v>
      </c>
      <c r="P12" s="5">
        <v>253424.93417999995</v>
      </c>
      <c r="Q12" s="104">
        <v>176045.73545000004</v>
      </c>
      <c r="R12" s="5">
        <v>189998.97046000001</v>
      </c>
      <c r="S12" s="5">
        <v>144795.02827000001</v>
      </c>
      <c r="T12" s="91"/>
      <c r="U12" s="9"/>
    </row>
    <row r="13" spans="1:21" x14ac:dyDescent="0.2">
      <c r="A13" s="4" t="s">
        <v>54</v>
      </c>
      <c r="B13" s="5">
        <v>14862.85072</v>
      </c>
      <c r="C13" s="5">
        <v>14396.763999999999</v>
      </c>
      <c r="D13" s="5">
        <v>15493.094999999999</v>
      </c>
      <c r="E13" s="6">
        <v>14847.606750000001</v>
      </c>
      <c r="F13" s="6">
        <v>16324.722490000002</v>
      </c>
      <c r="G13" s="6">
        <v>15655.596309999999</v>
      </c>
      <c r="H13" s="6">
        <v>15184.754000000001</v>
      </c>
      <c r="I13" s="6">
        <v>14443.6</v>
      </c>
      <c r="J13" s="6">
        <v>14079.548860000001</v>
      </c>
      <c r="K13" s="6">
        <v>13912.584179999998</v>
      </c>
      <c r="L13" s="6">
        <v>13396.464819999999</v>
      </c>
      <c r="M13" s="5">
        <v>12882.548009999997</v>
      </c>
      <c r="N13" s="5">
        <v>12804.707459999996</v>
      </c>
      <c r="O13" s="5">
        <v>12371.914289999997</v>
      </c>
      <c r="P13" s="5">
        <v>11839.513199999998</v>
      </c>
      <c r="Q13" s="104">
        <v>11218.407719999997</v>
      </c>
      <c r="R13" s="5">
        <v>10611.467850000001</v>
      </c>
      <c r="S13" s="5">
        <v>13628.400660000001</v>
      </c>
      <c r="T13" s="91"/>
      <c r="U13" s="9"/>
    </row>
    <row r="14" spans="1:21" x14ac:dyDescent="0.2">
      <c r="A14" s="4" t="s">
        <v>55</v>
      </c>
      <c r="B14" s="5">
        <v>8195.8512899999623</v>
      </c>
      <c r="C14" s="25">
        <v>9100.0779999999995</v>
      </c>
      <c r="D14" s="25">
        <v>9174.4560000000001</v>
      </c>
      <c r="E14" s="25">
        <v>8055.6092899999603</v>
      </c>
      <c r="F14" s="25">
        <v>4948.0852899999618</v>
      </c>
      <c r="G14" s="25">
        <v>5233.4312899999622</v>
      </c>
      <c r="H14" s="25">
        <v>4651.8980000000001</v>
      </c>
      <c r="I14" s="25">
        <v>4346.4750000000004</v>
      </c>
      <c r="J14" s="25">
        <v>5049.9141099998951</v>
      </c>
      <c r="K14" s="25">
        <v>4959.7421100001338</v>
      </c>
      <c r="L14" s="25">
        <v>4476.0339000000949</v>
      </c>
      <c r="M14" s="25">
        <v>4342.4907499999999</v>
      </c>
      <c r="N14" s="25">
        <v>4907.4060199999813</v>
      </c>
      <c r="O14" s="25">
        <v>4756.4220199999809</v>
      </c>
      <c r="P14" s="25">
        <v>5042.4050199999811</v>
      </c>
      <c r="Q14" s="103">
        <v>5035.293019999981</v>
      </c>
      <c r="R14" s="25">
        <v>5090.7490199999811</v>
      </c>
      <c r="S14" s="25">
        <v>40.591949999809266</v>
      </c>
      <c r="T14" s="91"/>
      <c r="U14" s="9"/>
    </row>
    <row r="15" spans="1:21" x14ac:dyDescent="0.2">
      <c r="A15" s="4" t="s">
        <v>56</v>
      </c>
      <c r="B15" s="5">
        <v>1635.5484799998999</v>
      </c>
      <c r="C15" s="5">
        <v>1170.1559999999999</v>
      </c>
      <c r="D15" s="5">
        <v>1222.518</v>
      </c>
      <c r="E15" s="5">
        <v>1487.4713200000499</v>
      </c>
      <c r="F15" s="5">
        <v>1321.7554900000096</v>
      </c>
      <c r="G15" s="5">
        <v>1230.5821499998569</v>
      </c>
      <c r="H15" s="5">
        <v>966.12900000000002</v>
      </c>
      <c r="I15" s="5">
        <v>963.89400000000001</v>
      </c>
      <c r="J15" s="5">
        <v>1027.591600000143</v>
      </c>
      <c r="K15" s="5">
        <v>859.43833999991421</v>
      </c>
      <c r="L15" s="5">
        <v>812.94844000005719</v>
      </c>
      <c r="M15" s="5">
        <v>811.05703999996183</v>
      </c>
      <c r="N15" s="5">
        <v>608.5001099999547</v>
      </c>
      <c r="O15" s="5">
        <v>776.88977000010016</v>
      </c>
      <c r="P15" s="5">
        <v>777.87992000019551</v>
      </c>
      <c r="Q15" s="104">
        <v>885.09372999989989</v>
      </c>
      <c r="R15" s="5">
        <v>890.7640299999714</v>
      </c>
      <c r="S15" s="5">
        <v>891.4059299999476</v>
      </c>
      <c r="T15" s="91"/>
      <c r="U15" s="9"/>
    </row>
    <row r="16" spans="1:21" x14ac:dyDescent="0.2">
      <c r="A16" s="4" t="s">
        <v>57</v>
      </c>
      <c r="B16" s="5">
        <v>2654.1337100000001</v>
      </c>
      <c r="C16" s="5">
        <v>1778.519</v>
      </c>
      <c r="D16" s="5">
        <v>1849.624</v>
      </c>
      <c r="E16" s="5">
        <v>1753.9668300000001</v>
      </c>
      <c r="F16" s="5">
        <v>1754.7804800000001</v>
      </c>
      <c r="G16" s="5">
        <v>1077.6135300000003</v>
      </c>
      <c r="H16" s="5">
        <v>1137.624</v>
      </c>
      <c r="I16" s="5">
        <v>1078.924</v>
      </c>
      <c r="J16" s="5">
        <v>1054.49857</v>
      </c>
      <c r="K16" s="58">
        <v>977.37911000000008</v>
      </c>
      <c r="L16" s="58">
        <v>1088.1623200000001</v>
      </c>
      <c r="M16" s="5">
        <v>948.93834000000004</v>
      </c>
      <c r="N16" s="5">
        <v>923.51846</v>
      </c>
      <c r="O16" s="5">
        <v>905.83719999999994</v>
      </c>
      <c r="P16" s="5">
        <v>1002.1096400000001</v>
      </c>
      <c r="Q16" s="104">
        <v>1729.0089900000003</v>
      </c>
      <c r="R16" s="5">
        <v>1124.2131300000001</v>
      </c>
      <c r="S16" s="5">
        <v>1234.28819</v>
      </c>
      <c r="T16" s="91"/>
      <c r="U16" s="9"/>
    </row>
    <row r="17" spans="1:21" x14ac:dyDescent="0.2">
      <c r="A17" s="7" t="s">
        <v>58</v>
      </c>
      <c r="B17" s="26">
        <v>1194613.4268399996</v>
      </c>
      <c r="C17" s="26">
        <v>1286316.0209999999</v>
      </c>
      <c r="D17" s="26">
        <v>1370783.0469999998</v>
      </c>
      <c r="E17" s="26">
        <v>1403457.2102900001</v>
      </c>
      <c r="F17" s="26">
        <v>1407616.1737500001</v>
      </c>
      <c r="G17" s="26">
        <v>1425299.5202499996</v>
      </c>
      <c r="H17" s="26">
        <v>1439457.371</v>
      </c>
      <c r="I17" s="26">
        <v>1420249.9970000004</v>
      </c>
      <c r="J17" s="26">
        <v>1460267.9078500001</v>
      </c>
      <c r="K17" s="26">
        <v>1466140.2898599997</v>
      </c>
      <c r="L17" s="26">
        <v>1509310.04183</v>
      </c>
      <c r="M17" s="26">
        <v>1553139.7088699997</v>
      </c>
      <c r="N17" s="26">
        <v>1533815.1996899995</v>
      </c>
      <c r="O17" s="26">
        <f>+SUM(O9:O16)</f>
        <v>1753743.4907199997</v>
      </c>
      <c r="P17" s="26">
        <f>+SUM(P9:P16)</f>
        <v>1731508.0286699997</v>
      </c>
      <c r="Q17" s="105">
        <f>+SUM(Q9:Q16)</f>
        <v>1852562.1107600003</v>
      </c>
      <c r="R17" s="26">
        <f>+SUM(R9:R16)</f>
        <v>1826629.9540299987</v>
      </c>
      <c r="S17" s="26">
        <f>+SUM(S9:S16)</f>
        <v>1866390.5338699999</v>
      </c>
      <c r="T17" s="91"/>
      <c r="U17" s="9"/>
    </row>
    <row r="18" spans="1:21" x14ac:dyDescent="0.2">
      <c r="B18" s="27"/>
      <c r="C18" s="27"/>
      <c r="D18" s="27"/>
      <c r="E18" s="27"/>
      <c r="F18" s="27"/>
      <c r="G18" s="27"/>
      <c r="H18" s="27"/>
      <c r="I18" s="27"/>
      <c r="J18" s="27"/>
      <c r="K18" s="27"/>
      <c r="L18" s="27"/>
      <c r="M18" s="27"/>
      <c r="N18" s="27"/>
      <c r="O18" s="27"/>
      <c r="P18" s="27"/>
      <c r="Q18" s="27"/>
      <c r="R18" s="27"/>
      <c r="S18" s="27"/>
      <c r="T18" s="91"/>
      <c r="U18" s="9"/>
    </row>
    <row r="19" spans="1:21" x14ac:dyDescent="0.2">
      <c r="A19" s="16" t="s">
        <v>59</v>
      </c>
      <c r="B19" s="24"/>
      <c r="C19" s="24"/>
      <c r="D19" s="24"/>
      <c r="E19" s="24"/>
      <c r="F19" s="24"/>
      <c r="G19" s="24"/>
      <c r="H19" s="24"/>
      <c r="I19" s="24"/>
      <c r="J19" s="24"/>
      <c r="K19" s="24"/>
      <c r="L19" s="24"/>
      <c r="M19" s="24"/>
      <c r="N19" s="24"/>
      <c r="O19" s="24"/>
      <c r="P19" s="24"/>
      <c r="Q19" s="24"/>
      <c r="R19" s="24"/>
      <c r="S19" s="24"/>
      <c r="T19" s="91"/>
      <c r="U19" s="9"/>
    </row>
    <row r="20" spans="1:21" x14ac:dyDescent="0.2">
      <c r="A20" s="4" t="s">
        <v>60</v>
      </c>
      <c r="B20" s="5">
        <v>39523.712180000024</v>
      </c>
      <c r="C20" s="5">
        <v>41241.035000000003</v>
      </c>
      <c r="D20" s="5">
        <v>50887.233999999997</v>
      </c>
      <c r="E20" s="5">
        <v>65482.325219999897</v>
      </c>
      <c r="F20" s="5">
        <v>59123.573810000009</v>
      </c>
      <c r="G20" s="5">
        <v>47799.64559</v>
      </c>
      <c r="H20" s="5">
        <v>35927.993999999999</v>
      </c>
      <c r="I20" s="5">
        <v>39881.993000000002</v>
      </c>
      <c r="J20" s="5">
        <v>43018.283910000006</v>
      </c>
      <c r="K20" s="5">
        <v>43416.051659999997</v>
      </c>
      <c r="L20" s="5">
        <v>37591.104240000001</v>
      </c>
      <c r="M20" s="5">
        <v>43776.240539999999</v>
      </c>
      <c r="N20" s="5">
        <v>35955.911330000003</v>
      </c>
      <c r="O20" s="5">
        <v>39945.315200000019</v>
      </c>
      <c r="P20" s="5">
        <v>45982.322869999989</v>
      </c>
      <c r="Q20" s="104">
        <v>44877.646499999995</v>
      </c>
      <c r="R20" s="5">
        <v>41924.756399999991</v>
      </c>
      <c r="S20" s="5">
        <v>39554.686900000001</v>
      </c>
      <c r="T20" s="91"/>
      <c r="U20" s="9"/>
    </row>
    <row r="21" spans="1:21" x14ac:dyDescent="0.2">
      <c r="A21" s="4" t="s">
        <v>61</v>
      </c>
      <c r="B21" s="5">
        <v>4191.9828399999997</v>
      </c>
      <c r="C21" s="5">
        <v>12084.308000000001</v>
      </c>
      <c r="D21" s="5">
        <v>0</v>
      </c>
      <c r="E21" s="5">
        <v>0</v>
      </c>
      <c r="F21" s="5">
        <v>0</v>
      </c>
      <c r="G21" s="5">
        <v>0</v>
      </c>
      <c r="H21" s="5">
        <v>0</v>
      </c>
      <c r="I21" s="5">
        <v>0</v>
      </c>
      <c r="J21" s="5">
        <v>0</v>
      </c>
      <c r="K21" s="5">
        <v>0</v>
      </c>
      <c r="L21" s="5">
        <v>0</v>
      </c>
      <c r="M21" s="5">
        <v>0</v>
      </c>
      <c r="N21" s="5">
        <v>0</v>
      </c>
      <c r="O21" s="5">
        <v>0</v>
      </c>
      <c r="P21" s="5">
        <v>0</v>
      </c>
      <c r="Q21" s="104">
        <v>0</v>
      </c>
      <c r="R21" s="5">
        <v>0</v>
      </c>
      <c r="S21" s="5">
        <v>0</v>
      </c>
      <c r="T21" s="91"/>
      <c r="U21" s="9"/>
    </row>
    <row r="22" spans="1:21" x14ac:dyDescent="0.2">
      <c r="A22" s="4" t="s">
        <v>62</v>
      </c>
      <c r="B22" s="5">
        <v>66636</v>
      </c>
      <c r="C22" s="5">
        <v>81454</v>
      </c>
      <c r="D22" s="5">
        <v>68074</v>
      </c>
      <c r="E22" s="5">
        <v>83479.383190000299</v>
      </c>
      <c r="F22" s="5">
        <v>84450.928979999982</v>
      </c>
      <c r="G22" s="5">
        <v>92923.957349999677</v>
      </c>
      <c r="H22" s="5">
        <v>90096.122000000003</v>
      </c>
      <c r="I22" s="5">
        <v>112146.035</v>
      </c>
      <c r="J22" s="5">
        <v>86680.9644900001</v>
      </c>
      <c r="K22" s="5">
        <v>87290.99938999812</v>
      </c>
      <c r="L22" s="5">
        <v>124360.16009999915</v>
      </c>
      <c r="M22" s="5">
        <v>101980.30051999693</v>
      </c>
      <c r="N22" s="5">
        <v>90837.190839999617</v>
      </c>
      <c r="O22" s="5">
        <v>94088.325899998774</v>
      </c>
      <c r="P22" s="5">
        <v>102625.85430999998</v>
      </c>
      <c r="Q22" s="104">
        <v>101275.83730999997</v>
      </c>
      <c r="R22" s="5">
        <v>109281.94658999998</v>
      </c>
      <c r="S22" s="5">
        <v>108646.02946999946</v>
      </c>
      <c r="T22" s="91"/>
      <c r="U22" s="9"/>
    </row>
    <row r="23" spans="1:21" x14ac:dyDescent="0.2">
      <c r="A23" s="4" t="s">
        <v>63</v>
      </c>
      <c r="B23" s="5">
        <v>1652.0879399999931</v>
      </c>
      <c r="C23" s="5">
        <v>2124</v>
      </c>
      <c r="D23" s="5">
        <v>1008.76</v>
      </c>
      <c r="E23" s="5">
        <v>1574.5606399999999</v>
      </c>
      <c r="F23" s="5">
        <v>2293.4906499999997</v>
      </c>
      <c r="G23" s="5">
        <v>2223.8043200000006</v>
      </c>
      <c r="H23" s="5">
        <v>2763.0210000000002</v>
      </c>
      <c r="I23" s="5">
        <v>1821.586</v>
      </c>
      <c r="J23" s="5">
        <v>4162.7425599999406</v>
      </c>
      <c r="K23" s="5">
        <v>4163.6095700000005</v>
      </c>
      <c r="L23" s="5">
        <v>4040.3310299998802</v>
      </c>
      <c r="M23" s="5">
        <v>8937.5963200000588</v>
      </c>
      <c r="N23" s="5">
        <v>10463.235449999956</v>
      </c>
      <c r="O23" s="58">
        <v>4834.9598999999998</v>
      </c>
      <c r="P23" s="5">
        <v>982.70472000000791</v>
      </c>
      <c r="Q23" s="104">
        <v>5711.4773099999402</v>
      </c>
      <c r="R23" s="5">
        <v>7662.6337700001204</v>
      </c>
      <c r="S23" s="5">
        <v>8050.1388799999404</v>
      </c>
      <c r="T23" s="91"/>
      <c r="U23" s="9"/>
    </row>
    <row r="24" spans="1:21" x14ac:dyDescent="0.2">
      <c r="A24" s="4" t="s">
        <v>64</v>
      </c>
      <c r="B24" s="5">
        <v>0</v>
      </c>
      <c r="C24" s="5">
        <v>0</v>
      </c>
      <c r="D24" s="5">
        <v>0</v>
      </c>
      <c r="E24" s="5">
        <v>0</v>
      </c>
      <c r="F24" s="5">
        <v>0</v>
      </c>
      <c r="G24" s="5">
        <v>0</v>
      </c>
      <c r="H24" s="5">
        <v>0</v>
      </c>
      <c r="I24" s="5">
        <v>0</v>
      </c>
      <c r="J24" s="5">
        <v>0</v>
      </c>
      <c r="K24" s="5">
        <v>0</v>
      </c>
      <c r="L24" s="5">
        <v>0</v>
      </c>
      <c r="M24" s="5">
        <v>3097.3067299999998</v>
      </c>
      <c r="N24" s="5">
        <v>3704.86384</v>
      </c>
      <c r="O24" s="5">
        <v>4970.8387199999997</v>
      </c>
      <c r="P24" s="5">
        <v>6512.5333700000001</v>
      </c>
      <c r="Q24" s="104">
        <v>9095.2388800000008</v>
      </c>
      <c r="R24" s="5">
        <v>6644.7409100000004</v>
      </c>
      <c r="S24" s="5">
        <v>11078.00993</v>
      </c>
      <c r="T24" s="91"/>
      <c r="U24" s="9"/>
    </row>
    <row r="25" spans="1:21" x14ac:dyDescent="0.2">
      <c r="A25" s="4" t="s">
        <v>65</v>
      </c>
      <c r="B25" s="5">
        <v>0</v>
      </c>
      <c r="C25" s="5">
        <v>0</v>
      </c>
      <c r="D25" s="5">
        <v>0</v>
      </c>
      <c r="E25" s="5">
        <v>1601.4148600000001</v>
      </c>
      <c r="F25" s="5">
        <v>0</v>
      </c>
      <c r="G25" s="5">
        <v>0</v>
      </c>
      <c r="H25" s="5">
        <v>0</v>
      </c>
      <c r="I25" s="5">
        <v>0</v>
      </c>
      <c r="J25" s="5">
        <v>40.796330000000005</v>
      </c>
      <c r="K25" s="5">
        <v>0</v>
      </c>
      <c r="L25" s="5">
        <v>3097.3067299999998</v>
      </c>
      <c r="M25" s="5">
        <v>0</v>
      </c>
      <c r="N25" s="5">
        <v>0</v>
      </c>
      <c r="O25" s="5">
        <v>0</v>
      </c>
      <c r="P25" s="5">
        <v>233.387</v>
      </c>
      <c r="Q25" s="104">
        <v>0</v>
      </c>
      <c r="R25" s="5">
        <v>0</v>
      </c>
      <c r="S25" s="5">
        <v>27.574999999999999</v>
      </c>
      <c r="T25" s="91"/>
      <c r="U25" s="9"/>
    </row>
    <row r="26" spans="1:21" x14ac:dyDescent="0.2">
      <c r="A26" s="4" t="s">
        <v>66</v>
      </c>
      <c r="B26" s="5">
        <v>77053.275510000021</v>
      </c>
      <c r="C26" s="5">
        <v>228415.946</v>
      </c>
      <c r="D26" s="5">
        <v>206510.02299999999</v>
      </c>
      <c r="E26" s="5">
        <v>60720.563589999998</v>
      </c>
      <c r="F26" s="5">
        <v>130167.66424000003</v>
      </c>
      <c r="G26" s="5">
        <v>183940.21915000005</v>
      </c>
      <c r="H26" s="5">
        <v>253185.02</v>
      </c>
      <c r="I26" s="5">
        <v>305536.27799999999</v>
      </c>
      <c r="J26" s="5">
        <v>332094.92112999992</v>
      </c>
      <c r="K26" s="5">
        <v>458332.55184000003</v>
      </c>
      <c r="L26" s="5">
        <v>207007.55180000002</v>
      </c>
      <c r="M26" s="5">
        <v>195443.21577000001</v>
      </c>
      <c r="N26" s="5">
        <v>343789.76607999997</v>
      </c>
      <c r="O26" s="5">
        <v>207865.89292000001</v>
      </c>
      <c r="P26" s="5">
        <v>232928.93306999997</v>
      </c>
      <c r="Q26" s="104">
        <v>204411.86101000005</v>
      </c>
      <c r="R26" s="5">
        <v>229791.98830000006</v>
      </c>
      <c r="S26" s="5">
        <v>299465.41510000004</v>
      </c>
      <c r="T26" s="91"/>
      <c r="U26" s="9"/>
    </row>
    <row r="27" spans="1:21" x14ac:dyDescent="0.2">
      <c r="A27" s="7" t="s">
        <v>67</v>
      </c>
      <c r="B27" s="8">
        <v>189057.05847000005</v>
      </c>
      <c r="C27" s="8">
        <v>365319.28899999999</v>
      </c>
      <c r="D27" s="8">
        <v>326480.01699999999</v>
      </c>
      <c r="E27" s="8">
        <v>212858.2475000002</v>
      </c>
      <c r="F27" s="8">
        <v>276035.65768</v>
      </c>
      <c r="G27" s="8">
        <v>326887.62640999968</v>
      </c>
      <c r="H27" s="8">
        <v>381972.15700000001</v>
      </c>
      <c r="I27" s="8">
        <v>459385.89199999999</v>
      </c>
      <c r="J27" s="8">
        <v>465997.70841999992</v>
      </c>
      <c r="K27" s="8">
        <v>593203.21245999821</v>
      </c>
      <c r="L27" s="8">
        <v>376096.45389999903</v>
      </c>
      <c r="M27" s="8">
        <v>353234.65987999702</v>
      </c>
      <c r="N27" s="8">
        <v>484750.96753999952</v>
      </c>
      <c r="O27" s="8">
        <f>+SUM(O20:O26)</f>
        <v>351705.33263999876</v>
      </c>
      <c r="P27" s="8">
        <f>+SUM(P20:P26)</f>
        <v>389265.7353399999</v>
      </c>
      <c r="Q27" s="69">
        <f>+SUM(Q20:Q26)</f>
        <v>365372.06100999995</v>
      </c>
      <c r="R27" s="8">
        <f>+SUM(R20:R26)</f>
        <v>395306.06597000011</v>
      </c>
      <c r="S27" s="8">
        <f>+SUM(S20:S26)</f>
        <v>466821.85527999944</v>
      </c>
      <c r="T27" s="91"/>
      <c r="U27" s="9"/>
    </row>
    <row r="28" spans="1:21" x14ac:dyDescent="0.2">
      <c r="B28" s="27"/>
      <c r="C28" s="27"/>
      <c r="D28" s="27"/>
      <c r="E28" s="27"/>
      <c r="F28" s="27"/>
      <c r="G28" s="27"/>
      <c r="H28" s="27"/>
      <c r="I28" s="27"/>
      <c r="J28" s="27"/>
      <c r="K28" s="27"/>
      <c r="L28" s="27"/>
      <c r="M28" s="27"/>
      <c r="N28" s="27"/>
      <c r="O28" s="27"/>
      <c r="P28" s="27"/>
      <c r="Q28" s="27"/>
      <c r="R28" s="27"/>
      <c r="S28" s="27"/>
    </row>
    <row r="29" spans="1:21" x14ac:dyDescent="0.2">
      <c r="A29" s="28" t="s">
        <v>68</v>
      </c>
      <c r="B29" s="30">
        <v>1383670.4853099997</v>
      </c>
      <c r="C29" s="30">
        <v>1651635.31</v>
      </c>
      <c r="D29" s="30">
        <v>1697263.0639999998</v>
      </c>
      <c r="E29" s="30">
        <v>1616315.4577900004</v>
      </c>
      <c r="F29" s="30">
        <v>1683651.83143</v>
      </c>
      <c r="G29" s="30">
        <v>1752187.1466599992</v>
      </c>
      <c r="H29" s="30">
        <v>1821429.5279999999</v>
      </c>
      <c r="I29" s="30">
        <v>1879635.8890000004</v>
      </c>
      <c r="J29" s="30">
        <v>1926265.6162700001</v>
      </c>
      <c r="K29" s="30">
        <v>2059343.5023199979</v>
      </c>
      <c r="L29" s="30">
        <v>1885406.4957299992</v>
      </c>
      <c r="M29" s="30">
        <v>1906374.3687499966</v>
      </c>
      <c r="N29" s="30">
        <v>2018565.525369999</v>
      </c>
      <c r="O29" s="30">
        <f>+O27+O17</f>
        <v>2105448.8233599984</v>
      </c>
      <c r="P29" s="30">
        <f>+P27+P17</f>
        <v>2120773.7640099996</v>
      </c>
      <c r="Q29" s="30">
        <f>+Q27+Q17</f>
        <v>2217934.1717700004</v>
      </c>
      <c r="R29" s="30">
        <f>+R27+R17</f>
        <v>2221936.0199999986</v>
      </c>
      <c r="S29" s="30">
        <f>+S27+S17</f>
        <v>2333212.3891499992</v>
      </c>
    </row>
    <row r="30" spans="1:21" x14ac:dyDescent="0.2">
      <c r="B30" s="27"/>
      <c r="C30" s="27"/>
      <c r="D30" s="27"/>
      <c r="E30" s="27"/>
      <c r="F30" s="27"/>
      <c r="G30" s="27"/>
      <c r="H30" s="27"/>
      <c r="I30" s="27"/>
      <c r="J30" s="27"/>
      <c r="K30" s="27"/>
      <c r="L30" s="27"/>
      <c r="M30" s="27"/>
      <c r="N30" s="27"/>
      <c r="O30" s="27"/>
      <c r="P30" s="27"/>
      <c r="Q30" s="27"/>
      <c r="R30" s="27"/>
      <c r="S30" s="27"/>
    </row>
    <row r="31" spans="1:21" x14ac:dyDescent="0.2">
      <c r="A31" s="64" t="s">
        <v>69</v>
      </c>
      <c r="B31" s="63"/>
      <c r="C31" s="63"/>
      <c r="D31" s="63"/>
      <c r="E31" s="63"/>
      <c r="F31" s="63"/>
      <c r="G31" s="63"/>
      <c r="H31" s="63"/>
      <c r="I31" s="63"/>
      <c r="J31" s="63"/>
      <c r="K31" s="63"/>
      <c r="L31" s="63"/>
      <c r="M31" s="84"/>
      <c r="N31" s="84"/>
      <c r="O31" s="84"/>
      <c r="P31" s="84"/>
      <c r="Q31" s="84"/>
      <c r="R31" s="84"/>
      <c r="S31" s="84"/>
    </row>
    <row r="32" spans="1:21" x14ac:dyDescent="0.2">
      <c r="A32" s="16" t="s">
        <v>70</v>
      </c>
      <c r="B32" s="31"/>
      <c r="C32" s="31"/>
      <c r="D32" s="31"/>
      <c r="E32" s="31"/>
      <c r="F32" s="31"/>
      <c r="G32" s="31"/>
      <c r="H32" s="31"/>
      <c r="I32" s="31"/>
      <c r="J32" s="31"/>
      <c r="K32" s="31"/>
      <c r="L32" s="31"/>
      <c r="M32" s="31"/>
      <c r="N32" s="31"/>
      <c r="O32" s="31"/>
      <c r="P32" s="31"/>
      <c r="Q32" s="31"/>
      <c r="R32" s="31"/>
      <c r="S32" s="31"/>
    </row>
    <row r="33" spans="1:22" x14ac:dyDescent="0.2">
      <c r="A33" s="4" t="s">
        <v>71</v>
      </c>
      <c r="B33" s="5">
        <v>493358.24956999999</v>
      </c>
      <c r="C33" s="5">
        <v>443898</v>
      </c>
      <c r="D33" s="5">
        <v>443898.36900000001</v>
      </c>
      <c r="E33" s="5">
        <v>443898.36923000001</v>
      </c>
      <c r="F33" s="5">
        <v>443898.36923000001</v>
      </c>
      <c r="G33" s="5">
        <v>443898.36923000001</v>
      </c>
      <c r="H33" s="5">
        <v>443898.36923000001</v>
      </c>
      <c r="I33" s="5">
        <v>443898.36900000001</v>
      </c>
      <c r="J33" s="5">
        <v>443898.36923000001</v>
      </c>
      <c r="K33" s="5">
        <v>443898.36923000001</v>
      </c>
      <c r="L33" s="5">
        <v>443898.36923000001</v>
      </c>
      <c r="M33" s="5">
        <v>443898.36923000001</v>
      </c>
      <c r="N33" s="5">
        <v>443898.36923000001</v>
      </c>
      <c r="O33" s="5">
        <v>443898.36923000001</v>
      </c>
      <c r="P33" s="5">
        <v>29993.13305</v>
      </c>
      <c r="Q33" s="104">
        <v>29993.13305</v>
      </c>
      <c r="R33" s="5">
        <v>29993.13305</v>
      </c>
      <c r="S33" s="5">
        <v>29993.13305</v>
      </c>
      <c r="T33" s="91"/>
      <c r="U33" s="9"/>
      <c r="V33" s="72"/>
    </row>
    <row r="34" spans="1:22" x14ac:dyDescent="0.2">
      <c r="A34" s="4" t="s">
        <v>72</v>
      </c>
      <c r="B34" s="5">
        <v>255486.44549000001</v>
      </c>
      <c r="C34" s="5">
        <v>289384.109</v>
      </c>
      <c r="D34" s="5">
        <v>289384.109</v>
      </c>
      <c r="E34" s="5">
        <v>289384.10891000001</v>
      </c>
      <c r="F34" s="5">
        <v>289384.10891000001</v>
      </c>
      <c r="G34" s="5">
        <v>289384.10891000001</v>
      </c>
      <c r="H34" s="5">
        <v>289384.10891000001</v>
      </c>
      <c r="I34" s="5">
        <v>289384.109</v>
      </c>
      <c r="J34" s="5">
        <v>289384.10891000001</v>
      </c>
      <c r="K34" s="5">
        <v>289384.10891000001</v>
      </c>
      <c r="L34" s="5">
        <v>289384.10891000001</v>
      </c>
      <c r="M34" s="5">
        <v>289384.10891000001</v>
      </c>
      <c r="N34" s="5">
        <v>162384.10891000001</v>
      </c>
      <c r="O34" s="5">
        <v>162384.10891000001</v>
      </c>
      <c r="P34" s="5">
        <v>162384.10891000001</v>
      </c>
      <c r="Q34" s="104">
        <v>162384.10891000001</v>
      </c>
      <c r="R34" s="5">
        <v>162384.10891000001</v>
      </c>
      <c r="S34" s="5">
        <v>162384.10891000001</v>
      </c>
      <c r="T34" s="91"/>
      <c r="U34" s="9"/>
      <c r="V34" s="72"/>
    </row>
    <row r="35" spans="1:22" x14ac:dyDescent="0.2">
      <c r="A35" s="4" t="s">
        <v>73</v>
      </c>
      <c r="B35" s="5">
        <v>0</v>
      </c>
      <c r="C35" s="5">
        <v>38.768999999999998</v>
      </c>
      <c r="D35" s="5">
        <v>155.07599999999999</v>
      </c>
      <c r="E35" s="5">
        <v>271.38377000000003</v>
      </c>
      <c r="F35" s="5">
        <v>387.69109999999995</v>
      </c>
      <c r="G35" s="5">
        <v>503.99842999999998</v>
      </c>
      <c r="H35" s="5">
        <v>644.87300000000005</v>
      </c>
      <c r="I35" s="5">
        <v>785.74699999999996</v>
      </c>
      <c r="J35" s="5">
        <v>926.62142000000006</v>
      </c>
      <c r="K35" s="5">
        <v>1067.49575</v>
      </c>
      <c r="L35" s="5">
        <v>1217.1900800000001</v>
      </c>
      <c r="M35" s="5">
        <v>1366.8844099999999</v>
      </c>
      <c r="N35" s="5">
        <v>1516.5787399999999</v>
      </c>
      <c r="O35" s="5">
        <v>231.81585999999999</v>
      </c>
      <c r="P35" s="5">
        <v>414199.01404000004</v>
      </c>
      <c r="Q35" s="104">
        <v>414260.97604000004</v>
      </c>
      <c r="R35" s="5">
        <v>414322.93804000004</v>
      </c>
      <c r="S35" s="5">
        <v>414090.09604000003</v>
      </c>
      <c r="T35" s="91"/>
      <c r="U35" s="9"/>
      <c r="V35" s="72"/>
    </row>
    <row r="36" spans="1:22" x14ac:dyDescent="0.2">
      <c r="A36" s="4" t="s">
        <v>74</v>
      </c>
      <c r="B36" s="5">
        <v>-223103.52198531738</v>
      </c>
      <c r="C36" s="25">
        <v>67228</v>
      </c>
      <c r="D36" s="25">
        <v>102920</v>
      </c>
      <c r="E36" s="25">
        <v>154951.690379999</v>
      </c>
      <c r="F36" s="25">
        <v>231200.55829999899</v>
      </c>
      <c r="G36" s="25">
        <v>329186.6412099991</v>
      </c>
      <c r="H36" s="25">
        <v>402068.76699999999</v>
      </c>
      <c r="I36" s="25">
        <v>474804.24</v>
      </c>
      <c r="J36" s="25">
        <v>550028.05434999964</v>
      </c>
      <c r="K36" s="75">
        <v>677379.8610900006</v>
      </c>
      <c r="L36" s="75">
        <v>432202.59571999981</v>
      </c>
      <c r="M36" s="25">
        <v>496873.22830999992</v>
      </c>
      <c r="N36" s="25">
        <v>689576.54838000017</v>
      </c>
      <c r="O36" s="25">
        <v>570934.58812000032</v>
      </c>
      <c r="P36" s="25">
        <v>635986.33336999989</v>
      </c>
      <c r="Q36" s="103">
        <v>601289.9565099997</v>
      </c>
      <c r="R36" s="25">
        <v>595517.17692000011</v>
      </c>
      <c r="S36" s="25">
        <v>668330.97233000037</v>
      </c>
      <c r="T36" s="91"/>
      <c r="U36" s="9"/>
      <c r="V36" s="72"/>
    </row>
    <row r="37" spans="1:22" x14ac:dyDescent="0.2">
      <c r="A37" s="7" t="s">
        <v>75</v>
      </c>
      <c r="B37" s="26">
        <v>525741.17307468271</v>
      </c>
      <c r="C37" s="26">
        <v>800548.87799999991</v>
      </c>
      <c r="D37" s="26">
        <v>836357.554</v>
      </c>
      <c r="E37" s="26">
        <v>888505.55228999897</v>
      </c>
      <c r="F37" s="26">
        <v>964870.72753999906</v>
      </c>
      <c r="G37" s="26">
        <v>1062973.117779999</v>
      </c>
      <c r="H37" s="26">
        <v>1135996.1181399999</v>
      </c>
      <c r="I37" s="26">
        <v>1208872.4649999999</v>
      </c>
      <c r="J37" s="26">
        <v>1284237.1539099996</v>
      </c>
      <c r="K37" s="26">
        <v>1411729.8349800007</v>
      </c>
      <c r="L37" s="26">
        <v>1166702.2639399997</v>
      </c>
      <c r="M37" s="26">
        <v>1231522.5908599999</v>
      </c>
      <c r="N37" s="26">
        <v>1297375.6052600001</v>
      </c>
      <c r="O37" s="26">
        <f>+SUM(O33:O36)</f>
        <v>1177448.8821200002</v>
      </c>
      <c r="P37" s="26">
        <f>+SUM(P33:P36)</f>
        <v>1242562.5893699999</v>
      </c>
      <c r="Q37" s="105">
        <f>+SUM(Q33:Q36)</f>
        <v>1207928.1745099998</v>
      </c>
      <c r="R37" s="26">
        <f>+SUM(R33:R36)</f>
        <v>1202217.3569200002</v>
      </c>
      <c r="S37" s="26">
        <f>+SUM(S33:S36)</f>
        <v>1274798.3103300002</v>
      </c>
      <c r="T37" s="72"/>
      <c r="U37" s="72"/>
      <c r="V37" s="72"/>
    </row>
    <row r="38" spans="1:22" x14ac:dyDescent="0.2">
      <c r="B38" s="27"/>
      <c r="C38" s="27"/>
      <c r="D38" s="27"/>
      <c r="E38" s="27"/>
      <c r="F38" s="27"/>
      <c r="G38" s="27"/>
      <c r="H38" s="27"/>
      <c r="I38" s="27"/>
      <c r="J38" s="27"/>
      <c r="K38" s="27"/>
      <c r="L38" s="27"/>
      <c r="M38" s="27"/>
      <c r="N38" s="27"/>
      <c r="O38" s="27"/>
      <c r="P38" s="27"/>
      <c r="Q38" s="27"/>
      <c r="R38" s="27"/>
      <c r="S38" s="27"/>
      <c r="T38" s="91"/>
      <c r="U38" s="9"/>
      <c r="V38" s="72"/>
    </row>
    <row r="39" spans="1:22" x14ac:dyDescent="0.2">
      <c r="A39" s="16" t="s">
        <v>76</v>
      </c>
      <c r="B39" s="24"/>
      <c r="C39" s="24"/>
      <c r="D39" s="24"/>
      <c r="E39" s="24"/>
      <c r="F39" s="24"/>
      <c r="G39" s="24"/>
      <c r="H39" s="24"/>
      <c r="I39" s="24"/>
      <c r="J39" s="24"/>
      <c r="K39" s="24"/>
      <c r="L39" s="24"/>
      <c r="M39" s="24"/>
      <c r="N39" s="24"/>
      <c r="O39" s="24"/>
      <c r="P39" s="24"/>
      <c r="Q39" s="24"/>
      <c r="R39" s="24"/>
      <c r="S39" s="24"/>
      <c r="T39" s="91"/>
      <c r="U39" s="9"/>
      <c r="V39" s="72"/>
    </row>
    <row r="40" spans="1:22" x14ac:dyDescent="0.2">
      <c r="A40" s="4" t="s">
        <v>77</v>
      </c>
      <c r="B40" s="5">
        <v>2724.8256099999999</v>
      </c>
      <c r="C40" s="5">
        <v>2329.6750000000002</v>
      </c>
      <c r="D40" s="5">
        <v>2351.9760000000001</v>
      </c>
      <c r="E40" s="5">
        <v>2385.9427500000002</v>
      </c>
      <c r="F40" s="5">
        <v>2598.8986600000003</v>
      </c>
      <c r="G40" s="5">
        <v>2238.48135</v>
      </c>
      <c r="H40" s="5">
        <v>2257.8989999999999</v>
      </c>
      <c r="I40" s="5">
        <v>2216.71</v>
      </c>
      <c r="J40" s="5">
        <v>2508.2825999999995</v>
      </c>
      <c r="K40" s="5">
        <v>2739.3605400000001</v>
      </c>
      <c r="L40" s="5">
        <v>2771.2888100000005</v>
      </c>
      <c r="M40" s="5">
        <v>2766.0825599999998</v>
      </c>
      <c r="N40" s="5">
        <v>3073.1860799999999</v>
      </c>
      <c r="O40" s="5">
        <v>3043.4198900000001</v>
      </c>
      <c r="P40" s="5">
        <v>3126.5359600000002</v>
      </c>
      <c r="Q40" s="5">
        <v>3096.8207800000005</v>
      </c>
      <c r="R40" s="5">
        <v>3122.2477800000001</v>
      </c>
      <c r="S40" s="5">
        <v>3174.0161100000005</v>
      </c>
      <c r="T40" s="91"/>
      <c r="U40" s="9"/>
      <c r="V40" s="72"/>
    </row>
    <row r="41" spans="1:22" x14ac:dyDescent="0.2">
      <c r="A41" s="4" t="s">
        <v>78</v>
      </c>
      <c r="B41" s="5">
        <v>21482.053635317214</v>
      </c>
      <c r="C41" s="25">
        <v>27681.424999999999</v>
      </c>
      <c r="D41" s="25">
        <v>26055.892</v>
      </c>
      <c r="E41" s="25">
        <v>37045.181499999999</v>
      </c>
      <c r="F41" s="25">
        <v>40390.761120000003</v>
      </c>
      <c r="G41" s="25">
        <v>36436.922939999997</v>
      </c>
      <c r="H41" s="25">
        <v>39899.207000000002</v>
      </c>
      <c r="I41" s="25">
        <v>41225.006999999998</v>
      </c>
      <c r="J41" s="25">
        <v>40150.404669999996</v>
      </c>
      <c r="K41" s="25">
        <v>37052.973219999993</v>
      </c>
      <c r="L41" s="25">
        <v>34615.519039999999</v>
      </c>
      <c r="M41" s="25">
        <v>0</v>
      </c>
      <c r="N41" s="25">
        <v>0</v>
      </c>
      <c r="O41" s="25">
        <v>0</v>
      </c>
      <c r="P41" s="25">
        <v>0</v>
      </c>
      <c r="Q41" s="25">
        <v>0</v>
      </c>
      <c r="R41" s="25">
        <v>0</v>
      </c>
      <c r="S41" s="25">
        <v>0</v>
      </c>
      <c r="T41" s="91"/>
      <c r="U41" s="9"/>
      <c r="V41" s="91"/>
    </row>
    <row r="42" spans="1:22" x14ac:dyDescent="0.2">
      <c r="A42" s="4" t="s">
        <v>79</v>
      </c>
      <c r="B42" s="5">
        <v>9368.5006200000007</v>
      </c>
      <c r="C42" s="5">
        <v>107.408</v>
      </c>
      <c r="D42" s="5">
        <v>107.408</v>
      </c>
      <c r="E42" s="5">
        <v>107.40803</v>
      </c>
      <c r="F42" s="5">
        <v>107.40803</v>
      </c>
      <c r="G42" s="5">
        <v>89.678160000000005</v>
      </c>
      <c r="H42" s="5">
        <v>89.677999999999997</v>
      </c>
      <c r="I42" s="5">
        <v>89.677999999999997</v>
      </c>
      <c r="J42" s="5">
        <v>89.678160000000005</v>
      </c>
      <c r="K42" s="5">
        <v>89.930329999999998</v>
      </c>
      <c r="L42" s="5">
        <v>1101.91462</v>
      </c>
      <c r="M42" s="5">
        <v>2114.99001</v>
      </c>
      <c r="N42" s="5">
        <v>89.930329999999998</v>
      </c>
      <c r="O42" s="5">
        <v>1530.6820899999998</v>
      </c>
      <c r="P42" s="5">
        <v>3318.9460600000002</v>
      </c>
      <c r="Q42" s="5">
        <v>5270.8001299999996</v>
      </c>
      <c r="R42" s="5">
        <v>1234.2777899999999</v>
      </c>
      <c r="S42" s="5">
        <v>84.607029999999995</v>
      </c>
      <c r="T42" s="91"/>
      <c r="U42" s="9"/>
      <c r="V42" s="72"/>
    </row>
    <row r="43" spans="1:22" x14ac:dyDescent="0.2">
      <c r="A43" s="4" t="s">
        <v>80</v>
      </c>
      <c r="B43" s="5">
        <v>380422.73981</v>
      </c>
      <c r="C43" s="5">
        <v>359703.65600000002</v>
      </c>
      <c r="D43" s="5">
        <v>326854.57299999997</v>
      </c>
      <c r="E43" s="5">
        <v>247085.24100000001</v>
      </c>
      <c r="F43" s="5">
        <v>237926.22782999999</v>
      </c>
      <c r="G43" s="5">
        <v>227894.20340999999</v>
      </c>
      <c r="H43" s="5">
        <v>289264.09000000003</v>
      </c>
      <c r="I43" s="5">
        <v>320662.97499999998</v>
      </c>
      <c r="J43" s="5">
        <v>308218.70493000001</v>
      </c>
      <c r="K43" s="5">
        <v>296197.52306000004</v>
      </c>
      <c r="L43" s="5">
        <v>329533.01715999999</v>
      </c>
      <c r="M43" s="5">
        <v>383788.44907999999</v>
      </c>
      <c r="N43" s="5">
        <v>476012.21474000002</v>
      </c>
      <c r="O43" s="5">
        <v>661491.01977000001</v>
      </c>
      <c r="P43" s="5">
        <v>646211.62932999991</v>
      </c>
      <c r="Q43" s="5">
        <v>785051.04223999998</v>
      </c>
      <c r="R43" s="5">
        <v>813838.66133000003</v>
      </c>
      <c r="S43" s="5">
        <v>857054.83961999987</v>
      </c>
      <c r="T43" s="91"/>
      <c r="U43" s="9"/>
      <c r="V43" s="72"/>
    </row>
    <row r="44" spans="1:22" x14ac:dyDescent="0.2">
      <c r="A44" s="4" t="s">
        <v>81</v>
      </c>
      <c r="B44" s="5">
        <v>206204.56583000004</v>
      </c>
      <c r="C44" s="25">
        <v>201893.47899999999</v>
      </c>
      <c r="D44" s="25">
        <v>233815</v>
      </c>
      <c r="E44" s="25">
        <v>227064.86462000001</v>
      </c>
      <c r="F44" s="25">
        <v>189851.99612999998</v>
      </c>
      <c r="G44" s="25">
        <v>133504.72954000003</v>
      </c>
      <c r="H44" s="25">
        <v>122502.139</v>
      </c>
      <c r="I44" s="25">
        <v>112152.232</v>
      </c>
      <c r="J44" s="25">
        <v>102178.53792</v>
      </c>
      <c r="K44" s="25">
        <v>82270.214349999995</v>
      </c>
      <c r="L44" s="25">
        <v>63098.139309999999</v>
      </c>
      <c r="M44" s="25">
        <v>55822.004990000001</v>
      </c>
      <c r="N44" s="25">
        <v>53372.998019999999</v>
      </c>
      <c r="O44" s="25">
        <v>54692.19483</v>
      </c>
      <c r="P44" s="25">
        <v>13156.55205</v>
      </c>
      <c r="Q44" s="25">
        <v>12514.7207</v>
      </c>
      <c r="R44" s="25">
        <v>11492.107260000001</v>
      </c>
      <c r="S44" s="25">
        <v>11731.643020000001</v>
      </c>
      <c r="T44" s="91"/>
      <c r="U44" s="9"/>
      <c r="V44" s="72"/>
    </row>
    <row r="45" spans="1:22" x14ac:dyDescent="0.2">
      <c r="A45" s="7" t="s">
        <v>82</v>
      </c>
      <c r="B45" s="26">
        <v>620202.68550531729</v>
      </c>
      <c r="C45" s="26">
        <v>591715.64299999992</v>
      </c>
      <c r="D45" s="26">
        <v>589184.84899999993</v>
      </c>
      <c r="E45" s="26">
        <v>513688.63790000003</v>
      </c>
      <c r="F45" s="26">
        <v>470875.29176999995</v>
      </c>
      <c r="G45" s="26">
        <v>400164.01540000003</v>
      </c>
      <c r="H45" s="26">
        <v>454013.01300000004</v>
      </c>
      <c r="I45" s="26">
        <v>476346.60200000001</v>
      </c>
      <c r="J45" s="26">
        <v>453145.60828000004</v>
      </c>
      <c r="K45" s="26">
        <v>418350.00150000001</v>
      </c>
      <c r="L45" s="26">
        <v>431119.87893999997</v>
      </c>
      <c r="M45" s="26">
        <v>444491.52664</v>
      </c>
      <c r="N45" s="26">
        <v>532548.32917000004</v>
      </c>
      <c r="O45" s="26">
        <f>+SUM(O40:O44)</f>
        <v>720757.3165800001</v>
      </c>
      <c r="P45" s="26">
        <f>+SUM(P40:P44)</f>
        <v>665813.66339999996</v>
      </c>
      <c r="Q45" s="26">
        <f>+SUM(Q40:Q44)</f>
        <v>805933.38384999998</v>
      </c>
      <c r="R45" s="26">
        <f>+SUM(R40:R44)</f>
        <v>829687.29416000005</v>
      </c>
      <c r="S45" s="26">
        <f>+SUM(S40:S44)</f>
        <v>872045.10577999987</v>
      </c>
      <c r="T45" s="91"/>
      <c r="U45" s="9"/>
      <c r="V45" s="72"/>
    </row>
    <row r="46" spans="1:22" x14ac:dyDescent="0.2">
      <c r="B46" s="27"/>
      <c r="C46" s="27"/>
      <c r="D46" s="27"/>
      <c r="E46" s="27"/>
      <c r="F46" s="27"/>
      <c r="G46" s="27"/>
      <c r="H46" s="27"/>
      <c r="I46" s="27"/>
      <c r="J46" s="27"/>
      <c r="K46" s="27"/>
      <c r="L46" s="27"/>
      <c r="M46" s="27"/>
      <c r="N46" s="27"/>
      <c r="O46" s="27"/>
      <c r="P46" s="27"/>
      <c r="Q46" s="27"/>
      <c r="R46" s="27"/>
      <c r="S46" s="27"/>
      <c r="T46" s="91"/>
      <c r="U46" s="9"/>
      <c r="V46" s="72"/>
    </row>
    <row r="47" spans="1:22" x14ac:dyDescent="0.2">
      <c r="A47" s="16" t="s">
        <v>83</v>
      </c>
      <c r="B47" s="24"/>
      <c r="C47" s="24"/>
      <c r="D47" s="24"/>
      <c r="E47" s="24"/>
      <c r="F47" s="24"/>
      <c r="G47" s="24"/>
      <c r="H47" s="24"/>
      <c r="I47" s="24"/>
      <c r="J47" s="24"/>
      <c r="K47" s="24"/>
      <c r="L47" s="24"/>
      <c r="M47" s="24"/>
      <c r="N47" s="24"/>
      <c r="O47" s="24"/>
      <c r="P47" s="24"/>
      <c r="Q47" s="24"/>
      <c r="R47" s="24"/>
      <c r="S47" s="24"/>
      <c r="T47" s="91"/>
      <c r="U47" s="9"/>
      <c r="V47" s="72"/>
    </row>
    <row r="48" spans="1:22" x14ac:dyDescent="0.2">
      <c r="A48" s="4" t="s">
        <v>84</v>
      </c>
      <c r="B48" s="5">
        <v>85407.712570000003</v>
      </c>
      <c r="C48" s="5">
        <v>85280.203999999998</v>
      </c>
      <c r="D48" s="5">
        <v>84205.687000000005</v>
      </c>
      <c r="E48" s="5">
        <v>36700.220170000001</v>
      </c>
      <c r="F48" s="5">
        <v>36711.356749999999</v>
      </c>
      <c r="G48" s="5">
        <v>36625.676749999999</v>
      </c>
      <c r="H48" s="5">
        <v>46139.582999999999</v>
      </c>
      <c r="I48" s="5">
        <v>49752.678</v>
      </c>
      <c r="J48" s="5">
        <v>49752.462879999992</v>
      </c>
      <c r="K48" s="5">
        <v>49589.309970000002</v>
      </c>
      <c r="L48" s="5">
        <v>25839.933079999999</v>
      </c>
      <c r="M48" s="5">
        <v>29928.970129999998</v>
      </c>
      <c r="N48" s="5">
        <v>37403.324769999999</v>
      </c>
      <c r="O48" s="5">
        <v>46288.464390000001</v>
      </c>
      <c r="P48" s="5">
        <v>46440.754810000006</v>
      </c>
      <c r="Q48" s="104">
        <v>52610.078870000012</v>
      </c>
      <c r="R48" s="5">
        <v>52741.200910000007</v>
      </c>
      <c r="S48" s="5">
        <v>56118.849050000004</v>
      </c>
      <c r="T48" s="91"/>
      <c r="U48" s="9"/>
      <c r="V48" s="72"/>
    </row>
    <row r="49" spans="1:22" x14ac:dyDescent="0.2">
      <c r="A49" s="4" t="s">
        <v>85</v>
      </c>
      <c r="B49" s="5">
        <v>48689</v>
      </c>
      <c r="C49" s="5">
        <v>42861</v>
      </c>
      <c r="D49" s="5">
        <v>49828</v>
      </c>
      <c r="E49" s="5">
        <v>52401.107470000003</v>
      </c>
      <c r="F49" s="5">
        <v>38566.979970000015</v>
      </c>
      <c r="G49" s="5">
        <v>37555.030709999963</v>
      </c>
      <c r="H49" s="5">
        <v>26292.405999999999</v>
      </c>
      <c r="I49" s="5">
        <v>38033.777999999998</v>
      </c>
      <c r="J49" s="5">
        <v>35487.988300000005</v>
      </c>
      <c r="K49" s="5">
        <v>41866.887159999984</v>
      </c>
      <c r="L49" s="5">
        <v>43493.198669999983</v>
      </c>
      <c r="M49" s="5">
        <v>52686.394689999943</v>
      </c>
      <c r="N49" s="5">
        <v>42887.98047999994</v>
      </c>
      <c r="O49" s="5">
        <v>56724.324549999947</v>
      </c>
      <c r="P49" s="5">
        <v>54518.591439999975</v>
      </c>
      <c r="Q49" s="104">
        <v>48449.001100000016</v>
      </c>
      <c r="R49" s="5">
        <v>57044.439349999993</v>
      </c>
      <c r="S49" s="5">
        <v>65788.072480000017</v>
      </c>
      <c r="T49" s="91"/>
      <c r="U49" s="9"/>
      <c r="V49" s="72"/>
    </row>
    <row r="50" spans="1:22" x14ac:dyDescent="0.2">
      <c r="A50" s="4" t="s">
        <v>86</v>
      </c>
      <c r="B50" s="5">
        <v>187.99420999999998</v>
      </c>
      <c r="C50" s="25">
        <v>466.83</v>
      </c>
      <c r="D50" s="25">
        <v>90.296999999999997</v>
      </c>
      <c r="E50" s="25">
        <v>200.26116999999999</v>
      </c>
      <c r="F50" s="25">
        <v>101.52297999999998</v>
      </c>
      <c r="G50" s="25">
        <v>5106.4221899999993</v>
      </c>
      <c r="H50" s="25">
        <v>7555.8029999999999</v>
      </c>
      <c r="I50" s="25">
        <v>8772.6419999999998</v>
      </c>
      <c r="J50" s="25">
        <v>10561.562260000002</v>
      </c>
      <c r="K50" s="25">
        <v>5566.1247899999998</v>
      </c>
      <c r="L50" s="25">
        <v>3746.0997099999995</v>
      </c>
      <c r="M50" s="25">
        <v>3734.7498899999996</v>
      </c>
      <c r="N50" s="25">
        <v>6831.5703400000011</v>
      </c>
      <c r="O50" s="25">
        <v>4773.4033500000005</v>
      </c>
      <c r="P50" s="25">
        <v>4804.9965999999995</v>
      </c>
      <c r="Q50" s="103">
        <v>876.75737000000004</v>
      </c>
      <c r="R50" s="25">
        <v>1455.44164</v>
      </c>
      <c r="S50" s="25">
        <v>1436.0880900000002</v>
      </c>
      <c r="T50" s="91"/>
      <c r="U50" s="9"/>
      <c r="V50" s="72"/>
    </row>
    <row r="51" spans="1:22" x14ac:dyDescent="0.2">
      <c r="A51" s="4" t="s">
        <v>87</v>
      </c>
      <c r="B51" s="5">
        <v>52308</v>
      </c>
      <c r="C51" s="5">
        <v>51904</v>
      </c>
      <c r="D51" s="5">
        <v>47101.874000000003</v>
      </c>
      <c r="E51" s="5">
        <v>54702.233890000003</v>
      </c>
      <c r="F51" s="5">
        <v>50795.915180000025</v>
      </c>
      <c r="G51" s="5">
        <v>44475.44844999996</v>
      </c>
      <c r="H51" s="5">
        <v>46428.595000000001</v>
      </c>
      <c r="I51" s="5">
        <v>48788.105000000003</v>
      </c>
      <c r="J51" s="5">
        <v>46648.84078000002</v>
      </c>
      <c r="K51" s="5">
        <v>50451.628029999971</v>
      </c>
      <c r="L51" s="5">
        <v>87517.393660000002</v>
      </c>
      <c r="M51" s="5">
        <v>63931.758800000011</v>
      </c>
      <c r="N51" s="5">
        <v>69215.329119999995</v>
      </c>
      <c r="O51" s="5">
        <v>73099.37221000003</v>
      </c>
      <c r="P51" s="5">
        <v>52214.874459997998</v>
      </c>
      <c r="Q51" s="104">
        <v>54275.810490001328</v>
      </c>
      <c r="R51" s="5">
        <v>71870.511499999877</v>
      </c>
      <c r="S51" s="5">
        <v>58431.810930003536</v>
      </c>
      <c r="T51" s="91"/>
      <c r="U51" s="9"/>
      <c r="V51" s="72"/>
    </row>
    <row r="52" spans="1:22" x14ac:dyDescent="0.2">
      <c r="A52" s="4" t="s">
        <v>88</v>
      </c>
      <c r="B52" s="5">
        <v>0</v>
      </c>
      <c r="C52" s="5">
        <v>5918</v>
      </c>
      <c r="D52" s="5">
        <v>5918.3270000000002</v>
      </c>
      <c r="E52" s="5">
        <v>5918.3270899999998</v>
      </c>
      <c r="F52" s="5">
        <v>6933.1844499999997</v>
      </c>
      <c r="G52" s="5">
        <v>0</v>
      </c>
      <c r="H52" s="5">
        <v>0</v>
      </c>
      <c r="I52" s="5">
        <v>0</v>
      </c>
      <c r="J52" s="5">
        <v>0</v>
      </c>
      <c r="K52" s="5">
        <v>0</v>
      </c>
      <c r="L52" s="5">
        <v>0</v>
      </c>
      <c r="M52" s="5">
        <v>0</v>
      </c>
      <c r="N52" s="5">
        <v>0</v>
      </c>
      <c r="O52" s="5">
        <v>220.393</v>
      </c>
      <c r="P52" s="5">
        <v>0</v>
      </c>
      <c r="Q52" s="104">
        <v>0</v>
      </c>
      <c r="R52" s="5">
        <v>0</v>
      </c>
      <c r="S52" s="5">
        <v>0</v>
      </c>
      <c r="T52" s="91"/>
      <c r="U52" s="9"/>
      <c r="V52" s="72"/>
    </row>
    <row r="53" spans="1:22" x14ac:dyDescent="0.2">
      <c r="A53" s="4" t="s">
        <v>89</v>
      </c>
      <c r="B53" s="5">
        <v>51133.954740000001</v>
      </c>
      <c r="C53" s="25">
        <v>72939.8</v>
      </c>
      <c r="D53" s="25">
        <v>84575</v>
      </c>
      <c r="E53" s="25">
        <v>64199.117810000003</v>
      </c>
      <c r="F53" s="25">
        <v>114796.85320000003</v>
      </c>
      <c r="G53" s="25">
        <v>165287.43537999992</v>
      </c>
      <c r="H53" s="25">
        <v>105004.01</v>
      </c>
      <c r="I53" s="25">
        <v>49069.62</v>
      </c>
      <c r="J53" s="25">
        <v>46431.999879999996</v>
      </c>
      <c r="K53" s="25">
        <v>81789.715890000021</v>
      </c>
      <c r="L53" s="25">
        <v>126987.72773</v>
      </c>
      <c r="M53" s="25">
        <v>80078.377740000011</v>
      </c>
      <c r="N53" s="25">
        <v>32303.386230000004</v>
      </c>
      <c r="O53" s="25">
        <v>26136.667160000008</v>
      </c>
      <c r="P53" s="25">
        <v>54418.29393</v>
      </c>
      <c r="Q53" s="103">
        <v>47860.965579999996</v>
      </c>
      <c r="R53" s="25">
        <v>6919.77538</v>
      </c>
      <c r="S53" s="25">
        <v>4594.1524900000004</v>
      </c>
      <c r="T53" s="91"/>
      <c r="U53" s="9"/>
      <c r="V53" s="72"/>
    </row>
    <row r="54" spans="1:22" x14ac:dyDescent="0.2">
      <c r="A54" s="7" t="s">
        <v>90</v>
      </c>
      <c r="B54" s="26">
        <v>237726.66152000002</v>
      </c>
      <c r="C54" s="26">
        <v>259369.83399999997</v>
      </c>
      <c r="D54" s="26">
        <v>271720.185</v>
      </c>
      <c r="E54" s="26">
        <v>214121.26760000002</v>
      </c>
      <c r="F54" s="26">
        <v>247905.81253000005</v>
      </c>
      <c r="G54" s="26">
        <v>289050.01347999985</v>
      </c>
      <c r="H54" s="26">
        <v>231420.397</v>
      </c>
      <c r="I54" s="26">
        <v>194416.823</v>
      </c>
      <c r="J54" s="26">
        <v>188882.85410000003</v>
      </c>
      <c r="K54" s="26">
        <v>229263.66583999997</v>
      </c>
      <c r="L54" s="26">
        <v>287584.35284999997</v>
      </c>
      <c r="M54" s="26">
        <v>230360.25124999997</v>
      </c>
      <c r="N54" s="26">
        <v>188641.59093999997</v>
      </c>
      <c r="O54" s="26">
        <f>+SUM(O48:O53)</f>
        <v>207242.62466</v>
      </c>
      <c r="P54" s="26">
        <f>+SUM(P48:P53)</f>
        <v>212397.51123999798</v>
      </c>
      <c r="Q54" s="105">
        <f>+SUM(Q48:Q53)</f>
        <v>204072.61341000136</v>
      </c>
      <c r="R54" s="26">
        <f>+SUM(R48:R53)</f>
        <v>190031.3687799999</v>
      </c>
      <c r="S54" s="26">
        <f>+SUM(S48:S53)</f>
        <v>186368.97304000356</v>
      </c>
      <c r="T54" s="91"/>
      <c r="U54" s="9"/>
      <c r="V54" s="72"/>
    </row>
    <row r="55" spans="1:22" x14ac:dyDescent="0.2">
      <c r="B55" s="27"/>
      <c r="C55" s="27"/>
      <c r="D55" s="27"/>
      <c r="E55" s="27"/>
      <c r="F55" s="27"/>
      <c r="G55" s="27"/>
      <c r="H55" s="27"/>
      <c r="I55" s="27"/>
      <c r="J55" s="27"/>
      <c r="K55" s="27"/>
      <c r="L55" s="27"/>
      <c r="M55" s="27"/>
      <c r="N55" s="27"/>
      <c r="O55" s="27"/>
      <c r="P55" s="27"/>
      <c r="Q55" s="27"/>
      <c r="R55" s="27"/>
      <c r="S55" s="27"/>
      <c r="U55" s="9"/>
      <c r="V55" s="72"/>
    </row>
    <row r="56" spans="1:22" x14ac:dyDescent="0.2">
      <c r="A56" s="28" t="s">
        <v>91</v>
      </c>
      <c r="B56" s="29">
        <v>1383669.5201000001</v>
      </c>
      <c r="C56" s="29">
        <v>1651635.3549999997</v>
      </c>
      <c r="D56" s="29">
        <v>1697262.588</v>
      </c>
      <c r="E56" s="29">
        <v>1616315.457789999</v>
      </c>
      <c r="F56" s="29">
        <v>1683651.831839999</v>
      </c>
      <c r="G56" s="29">
        <v>1752187.1466599987</v>
      </c>
      <c r="H56" s="29">
        <v>1821429.5281400001</v>
      </c>
      <c r="I56" s="29">
        <v>1879635.89</v>
      </c>
      <c r="J56" s="29">
        <v>1926265.6162899998</v>
      </c>
      <c r="K56" s="29">
        <v>2059343.5023200007</v>
      </c>
      <c r="L56" s="29">
        <v>1885406.4957299996</v>
      </c>
      <c r="M56" s="29">
        <v>1906374.3687499999</v>
      </c>
      <c r="N56" s="29">
        <v>2018565.5253700002</v>
      </c>
      <c r="O56" s="29">
        <f>+O37+O45+O54</f>
        <v>2105448.8233600003</v>
      </c>
      <c r="P56" s="29">
        <f>+P37+P45+P54</f>
        <v>2120773.7640099977</v>
      </c>
      <c r="Q56" s="29">
        <f>+Q37+Q45+Q54</f>
        <v>2217934.1717700008</v>
      </c>
      <c r="R56" s="29">
        <f>+R37+R45+R54</f>
        <v>2221936.0198600003</v>
      </c>
      <c r="S56" s="29">
        <f>+S37+S45+S54</f>
        <v>2333212.3891500039</v>
      </c>
      <c r="U56" s="9"/>
      <c r="V56" s="72"/>
    </row>
    <row r="58" spans="1:22" x14ac:dyDescent="0.2">
      <c r="Q58" s="9"/>
      <c r="R58" s="9"/>
    </row>
    <row r="59" spans="1:22" x14ac:dyDescent="0.2">
      <c r="B59" s="72"/>
      <c r="C59" s="72"/>
      <c r="D59" s="72"/>
      <c r="E59" s="72"/>
      <c r="F59" s="72"/>
      <c r="G59" s="72"/>
      <c r="H59" s="72"/>
      <c r="I59" s="72"/>
      <c r="J59" s="72"/>
      <c r="K59" s="72"/>
      <c r="L59" s="72"/>
      <c r="M59" s="72"/>
      <c r="O59" s="9"/>
      <c r="P59" s="9"/>
      <c r="Q59" s="9"/>
      <c r="R59" s="9"/>
    </row>
    <row r="60" spans="1:22" x14ac:dyDescent="0.2">
      <c r="B60" s="9"/>
      <c r="C60" s="9"/>
      <c r="D60" s="9"/>
      <c r="E60" s="9"/>
      <c r="F60" s="9"/>
      <c r="G60" s="9"/>
      <c r="H60" s="9"/>
      <c r="I60" s="9"/>
      <c r="J60" s="9"/>
      <c r="K60" s="9"/>
      <c r="L60" s="9"/>
      <c r="M60" s="9"/>
    </row>
    <row r="61" spans="1:22" x14ac:dyDescent="0.2">
      <c r="B61" s="9"/>
      <c r="C61" s="9"/>
      <c r="D61" s="9"/>
      <c r="E61" s="73"/>
      <c r="F61" s="73"/>
      <c r="G61" s="73"/>
      <c r="H61" s="73"/>
      <c r="I61" s="73"/>
      <c r="J61" s="73"/>
      <c r="K61" s="73"/>
      <c r="L61" s="73"/>
      <c r="M61" s="73"/>
      <c r="Q61" s="9"/>
      <c r="R61" s="9"/>
    </row>
    <row r="62" spans="1:22" x14ac:dyDescent="0.2">
      <c r="K62" s="72"/>
      <c r="L62" s="72"/>
      <c r="M62" s="72"/>
    </row>
    <row r="64" spans="1:22" x14ac:dyDescent="0.2">
      <c r="M64" s="72"/>
    </row>
  </sheetData>
  <phoneticPr fontId="20" type="noConversion"/>
  <pageMargins left="0.7" right="0.7"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504C-B6F5-4F2F-A11B-AE0D3E40C635}">
  <sheetPr codeName="Sheet4"/>
  <dimension ref="A1:V61"/>
  <sheetViews>
    <sheetView showGridLines="0" zoomScaleNormal="100" workbookViewId="0">
      <pane xSplit="1" ySplit="5" topLeftCell="B6" activePane="bottomRight" state="frozen"/>
      <selection pane="topRight" activeCell="F15" sqref="F15"/>
      <selection pane="bottomLeft" activeCell="F15" sqref="F15"/>
      <selection pane="bottomRight" activeCell="V28" sqref="V28"/>
    </sheetView>
  </sheetViews>
  <sheetFormatPr defaultRowHeight="12.75" outlineLevelCol="1" x14ac:dyDescent="0.2"/>
  <cols>
    <col min="1" max="1" width="66.85546875" customWidth="1"/>
    <col min="2" max="3" width="12.85546875" hidden="1" customWidth="1" outlineLevel="1"/>
    <col min="4" max="4" width="12.85546875" hidden="1" customWidth="1" outlineLevel="1" collapsed="1"/>
    <col min="5" max="7" width="12.85546875" hidden="1" customWidth="1" outlineLevel="1"/>
    <col min="8" max="8" width="12.85546875" customWidth="1" collapsed="1"/>
    <col min="9" max="13" width="12.85546875" customWidth="1"/>
    <col min="14" max="14" width="9.5703125" bestFit="1" customWidth="1"/>
    <col min="15" max="18" width="10.28515625" customWidth="1"/>
    <col min="19" max="20" width="11.140625" bestFit="1" customWidth="1"/>
    <col min="21" max="21" width="10.5703125" bestFit="1" customWidth="1"/>
  </cols>
  <sheetData>
    <row r="1" spans="1:21" ht="23.25" x14ac:dyDescent="0.35">
      <c r="A1" s="1" t="s">
        <v>92</v>
      </c>
      <c r="K1" s="9"/>
    </row>
    <row r="4" spans="1:21" x14ac:dyDescent="0.2">
      <c r="A4" s="20"/>
      <c r="B4" s="32" t="s">
        <v>2</v>
      </c>
      <c r="C4" s="32" t="s">
        <v>6</v>
      </c>
      <c r="D4" s="32" t="s">
        <v>7</v>
      </c>
      <c r="E4" s="32" t="s">
        <v>8</v>
      </c>
      <c r="F4" s="32" t="s">
        <v>2</v>
      </c>
      <c r="G4" s="32" t="s">
        <v>6</v>
      </c>
      <c r="H4" s="32" t="s">
        <v>7</v>
      </c>
      <c r="I4" s="32" t="s">
        <v>5</v>
      </c>
      <c r="J4" s="32" t="s">
        <v>2</v>
      </c>
      <c r="K4" s="32" t="s">
        <v>6</v>
      </c>
      <c r="L4" s="32" t="s">
        <v>7</v>
      </c>
      <c r="M4" s="32" t="s">
        <v>5</v>
      </c>
      <c r="N4" s="32" t="s">
        <v>2</v>
      </c>
      <c r="O4" s="32" t="s">
        <v>6</v>
      </c>
      <c r="P4" s="32" t="s">
        <v>7</v>
      </c>
      <c r="Q4" s="32" t="s">
        <v>5</v>
      </c>
      <c r="R4" s="32" t="s">
        <v>2</v>
      </c>
      <c r="S4" s="32" t="s">
        <v>6</v>
      </c>
    </row>
    <row r="5" spans="1:21" x14ac:dyDescent="0.2">
      <c r="A5" s="20" t="s">
        <v>9</v>
      </c>
      <c r="B5" s="32">
        <v>2021</v>
      </c>
      <c r="C5" s="32">
        <v>2021</v>
      </c>
      <c r="D5" s="32">
        <v>2022</v>
      </c>
      <c r="E5" s="32">
        <v>2022</v>
      </c>
      <c r="F5" s="32">
        <v>2022</v>
      </c>
      <c r="G5" s="32">
        <v>2022</v>
      </c>
      <c r="H5" s="32">
        <v>2023</v>
      </c>
      <c r="I5" s="32">
        <v>2023</v>
      </c>
      <c r="J5" s="32">
        <v>2023</v>
      </c>
      <c r="K5" s="32">
        <v>2023</v>
      </c>
      <c r="L5" s="32">
        <v>2024</v>
      </c>
      <c r="M5" s="32">
        <v>2024</v>
      </c>
      <c r="N5" s="32">
        <v>2024</v>
      </c>
      <c r="O5" s="32">
        <v>2024</v>
      </c>
      <c r="P5" s="32">
        <v>2025</v>
      </c>
      <c r="Q5" s="32">
        <v>2025</v>
      </c>
      <c r="R5" s="32">
        <v>2025</v>
      </c>
      <c r="S5" s="32">
        <v>2025</v>
      </c>
    </row>
    <row r="6" spans="1:21" x14ac:dyDescent="0.2">
      <c r="B6" s="9"/>
      <c r="C6" s="9"/>
      <c r="D6" s="9"/>
      <c r="E6" s="9"/>
      <c r="F6" s="9"/>
      <c r="G6" s="9"/>
      <c r="H6" s="9"/>
      <c r="I6" s="9"/>
      <c r="J6" s="9"/>
      <c r="K6" s="9"/>
      <c r="L6" s="9"/>
      <c r="M6" s="9"/>
      <c r="N6" s="9"/>
    </row>
    <row r="7" spans="1:21" x14ac:dyDescent="0.2">
      <c r="A7" s="16" t="s">
        <v>93</v>
      </c>
      <c r="B7" s="17"/>
      <c r="C7" s="17"/>
      <c r="D7" s="17"/>
      <c r="E7" s="17"/>
      <c r="F7" s="17"/>
      <c r="G7" s="17"/>
      <c r="H7" s="17"/>
      <c r="I7" s="17"/>
      <c r="J7" s="17"/>
      <c r="K7" s="17"/>
      <c r="L7" s="17"/>
      <c r="M7" s="17"/>
      <c r="N7" s="17"/>
    </row>
    <row r="8" spans="1:21" x14ac:dyDescent="0.2">
      <c r="A8" s="4" t="s">
        <v>94</v>
      </c>
      <c r="B8" s="5">
        <v>-11805.473350000055</v>
      </c>
      <c r="C8" s="5">
        <v>146480.185</v>
      </c>
      <c r="D8" s="5">
        <v>34007</v>
      </c>
      <c r="E8" s="5">
        <v>64290.496079999997</v>
      </c>
      <c r="F8" s="5">
        <v>95371.89308999994</v>
      </c>
      <c r="G8" s="5">
        <v>119907.47691000023</v>
      </c>
      <c r="H8" s="5">
        <v>123770.12519999995</v>
      </c>
      <c r="I8" s="5">
        <v>136312.37</v>
      </c>
      <c r="J8" s="5">
        <v>143133.21028999999</v>
      </c>
      <c r="K8" s="5">
        <v>194648.15725000037</v>
      </c>
      <c r="L8" s="5">
        <v>112730.02897</v>
      </c>
      <c r="M8" s="5">
        <v>135246.23438000018</v>
      </c>
      <c r="N8" s="5">
        <v>195760.6539900002</v>
      </c>
      <c r="O8" s="5">
        <v>140188.03160999966</v>
      </c>
      <c r="P8" s="5">
        <v>155241.66509000005</v>
      </c>
      <c r="Q8" s="5">
        <v>124035.81516999999</v>
      </c>
      <c r="R8" s="5">
        <v>132323.17888000002</v>
      </c>
      <c r="S8" s="5">
        <v>103982.88612000016</v>
      </c>
      <c r="T8" s="72"/>
      <c r="U8" s="9"/>
    </row>
    <row r="9" spans="1:21" x14ac:dyDescent="0.2">
      <c r="A9" s="4" t="s">
        <v>95</v>
      </c>
      <c r="B9" s="5">
        <v>24158.458760000001</v>
      </c>
      <c r="C9" s="5">
        <v>-3011.2730000000001</v>
      </c>
      <c r="D9" s="5">
        <v>7876</v>
      </c>
      <c r="E9" s="5">
        <v>-6745.0383899999997</v>
      </c>
      <c r="F9" s="5">
        <v>5305.5888699999914</v>
      </c>
      <c r="G9" s="5">
        <v>-4135.8667200000009</v>
      </c>
      <c r="H9" s="5">
        <v>9189.8549999999996</v>
      </c>
      <c r="I9" s="5">
        <v>8474.7279999999992</v>
      </c>
      <c r="J9" s="5">
        <v>6675.0640999999869</v>
      </c>
      <c r="K9" s="5">
        <v>4311.3554500000264</v>
      </c>
      <c r="L9" s="5">
        <v>16499.933870000004</v>
      </c>
      <c r="M9" s="5">
        <v>5768.1057799999962</v>
      </c>
      <c r="N9" s="5">
        <v>1803.7752799999889</v>
      </c>
      <c r="O9" s="5">
        <v>5493.4980200000364</v>
      </c>
      <c r="P9" s="5">
        <v>5190.8560200000002</v>
      </c>
      <c r="Q9" s="5">
        <v>8458.6194399999986</v>
      </c>
      <c r="R9" s="5">
        <v>10519.077490000007</v>
      </c>
      <c r="S9" s="5">
        <v>10580.023949999995</v>
      </c>
      <c r="T9" s="72"/>
      <c r="U9" s="9"/>
    </row>
    <row r="10" spans="1:21" x14ac:dyDescent="0.2">
      <c r="A10" s="4" t="s">
        <v>96</v>
      </c>
      <c r="B10" s="5">
        <v>0</v>
      </c>
      <c r="C10" s="5">
        <v>-1205.316</v>
      </c>
      <c r="D10" s="5">
        <v>0</v>
      </c>
      <c r="E10" s="5">
        <v>0</v>
      </c>
      <c r="F10" s="5">
        <v>-1855.8589999999999</v>
      </c>
      <c r="G10" s="5">
        <v>316.59499999999997</v>
      </c>
      <c r="H10" s="5">
        <v>0</v>
      </c>
      <c r="I10" s="5">
        <v>0</v>
      </c>
      <c r="J10" s="5">
        <v>-873.99</v>
      </c>
      <c r="K10" s="5">
        <v>138.72400000000007</v>
      </c>
      <c r="L10" s="5">
        <v>0</v>
      </c>
      <c r="M10" s="5">
        <v>0</v>
      </c>
      <c r="N10" s="5">
        <v>-593.23263999999995</v>
      </c>
      <c r="O10" s="5">
        <v>-426.92300000000006</v>
      </c>
      <c r="P10" s="5">
        <v>0</v>
      </c>
      <c r="Q10" s="5">
        <v>0</v>
      </c>
      <c r="R10" s="5">
        <v>0</v>
      </c>
      <c r="S10" s="5">
        <v>179.39982999999998</v>
      </c>
      <c r="T10" s="72"/>
      <c r="U10" s="9"/>
    </row>
    <row r="11" spans="1:21" x14ac:dyDescent="0.2">
      <c r="A11" s="4" t="s">
        <v>97</v>
      </c>
      <c r="B11" s="5">
        <v>32245.723399999988</v>
      </c>
      <c r="C11" s="5">
        <v>32527.953000000001</v>
      </c>
      <c r="D11" s="5">
        <v>35516</v>
      </c>
      <c r="E11" s="5">
        <v>41224.638099999996</v>
      </c>
      <c r="F11" s="5">
        <v>36029.86166000001</v>
      </c>
      <c r="G11" s="5">
        <v>38699.645030000014</v>
      </c>
      <c r="H11" s="5">
        <v>37501.821000000004</v>
      </c>
      <c r="I11" s="5">
        <v>36150.821000000004</v>
      </c>
      <c r="J11" s="5">
        <v>36242.688230000029</v>
      </c>
      <c r="K11" s="5">
        <v>35669.328910000018</v>
      </c>
      <c r="L11" s="5">
        <v>33351.09319</v>
      </c>
      <c r="M11" s="5">
        <v>32841.72739</v>
      </c>
      <c r="N11" s="5">
        <v>32089.715039999988</v>
      </c>
      <c r="O11" s="5">
        <v>33638.971850000002</v>
      </c>
      <c r="P11" s="5">
        <v>34838.845860000001</v>
      </c>
      <c r="Q11" s="5">
        <v>33005.922250000011</v>
      </c>
      <c r="R11" s="5">
        <v>32428.434749999968</v>
      </c>
      <c r="S11" s="5">
        <v>30463.088820000012</v>
      </c>
      <c r="T11" s="72"/>
      <c r="U11" s="9"/>
    </row>
    <row r="12" spans="1:21" x14ac:dyDescent="0.2">
      <c r="A12" s="4" t="s">
        <v>98</v>
      </c>
      <c r="B12" s="5">
        <v>0</v>
      </c>
      <c r="C12" s="5">
        <v>-96230.031000000003</v>
      </c>
      <c r="D12" s="5">
        <v>0</v>
      </c>
      <c r="E12" s="5">
        <v>0</v>
      </c>
      <c r="F12" s="5">
        <v>0</v>
      </c>
      <c r="G12" s="5">
        <v>0</v>
      </c>
      <c r="H12" s="5">
        <v>0</v>
      </c>
      <c r="I12" s="5">
        <v>0</v>
      </c>
      <c r="J12" s="5">
        <v>0</v>
      </c>
      <c r="K12" s="5">
        <v>0</v>
      </c>
      <c r="L12" s="5">
        <v>0</v>
      </c>
      <c r="M12" s="5">
        <v>0</v>
      </c>
      <c r="N12" s="5">
        <v>0</v>
      </c>
      <c r="O12" s="5">
        <v>0</v>
      </c>
      <c r="P12" s="5">
        <v>0</v>
      </c>
      <c r="Q12" s="5">
        <v>0</v>
      </c>
      <c r="R12" s="5">
        <v>0</v>
      </c>
      <c r="S12" s="5">
        <v>0</v>
      </c>
      <c r="T12" s="72"/>
      <c r="U12" s="9"/>
    </row>
    <row r="13" spans="1:21" x14ac:dyDescent="0.2">
      <c r="A13" s="4" t="s">
        <v>99</v>
      </c>
      <c r="B13" s="5">
        <v>-12.445250000000019</v>
      </c>
      <c r="C13" s="5">
        <v>45.683</v>
      </c>
      <c r="D13" s="5">
        <v>245.05600000000001</v>
      </c>
      <c r="E13" s="5">
        <v>343.01305000000099</v>
      </c>
      <c r="F13" s="5">
        <v>-20849.357229999994</v>
      </c>
      <c r="G13" s="5">
        <v>1167.706969999994</v>
      </c>
      <c r="H13" s="5">
        <v>-0.83399999999999996</v>
      </c>
      <c r="I13" s="5">
        <v>0</v>
      </c>
      <c r="J13" s="5">
        <v>12.795520000000002</v>
      </c>
      <c r="K13" s="5">
        <v>-35846.601210000001</v>
      </c>
      <c r="L13" s="5">
        <v>-141.13670999999999</v>
      </c>
      <c r="M13" s="5">
        <v>-182.56335999999999</v>
      </c>
      <c r="N13" s="5">
        <v>-51828.629550000005</v>
      </c>
      <c r="O13" s="5">
        <v>-173.36745000000775</v>
      </c>
      <c r="P13" s="5">
        <v>-40670.309410000002</v>
      </c>
      <c r="Q13" s="5">
        <v>311.02557000000002</v>
      </c>
      <c r="R13" s="5">
        <v>-20130.002220000002</v>
      </c>
      <c r="S13" s="5">
        <v>-194.44996999999375</v>
      </c>
      <c r="T13" s="72"/>
      <c r="U13" s="9"/>
    </row>
    <row r="14" spans="1:21" x14ac:dyDescent="0.2">
      <c r="A14" s="4" t="s">
        <v>100</v>
      </c>
      <c r="B14" s="5">
        <v>6</v>
      </c>
      <c r="C14" s="5">
        <v>-75.444000000000003</v>
      </c>
      <c r="D14" s="5">
        <v>-328.60300000000001</v>
      </c>
      <c r="E14" s="5">
        <v>-594.30046000000004</v>
      </c>
      <c r="F14" s="5">
        <v>-148.42241999999999</v>
      </c>
      <c r="G14" s="5">
        <v>-36.51470999999998</v>
      </c>
      <c r="H14" s="5">
        <v>-611.57899999999995</v>
      </c>
      <c r="I14" s="5">
        <v>-1504.1769999999999</v>
      </c>
      <c r="J14" s="5">
        <v>-191.49401999999998</v>
      </c>
      <c r="K14" s="5">
        <v>-3623.9229500000006</v>
      </c>
      <c r="L14" s="5">
        <v>-2050.40353</v>
      </c>
      <c r="M14" s="5">
        <v>-859.16524000000015</v>
      </c>
      <c r="N14" s="5">
        <v>-284.55838</v>
      </c>
      <c r="O14" s="5">
        <v>-3529.6155199999998</v>
      </c>
      <c r="P14" s="5">
        <v>-1315.4834500000002</v>
      </c>
      <c r="Q14" s="5">
        <v>-4621.7893000000004</v>
      </c>
      <c r="R14" s="5">
        <v>-287.65689999999995</v>
      </c>
      <c r="S14" s="5">
        <v>-84.048850000000002</v>
      </c>
      <c r="T14" s="72"/>
      <c r="U14" s="9"/>
    </row>
    <row r="15" spans="1:21" x14ac:dyDescent="0.2">
      <c r="A15" s="7" t="s">
        <v>101</v>
      </c>
      <c r="B15" s="8">
        <v>44592.263559999941</v>
      </c>
      <c r="C15" s="8">
        <v>78531.757000000027</v>
      </c>
      <c r="D15" s="8">
        <v>77315.452999999994</v>
      </c>
      <c r="E15" s="8">
        <v>98518.808379999988</v>
      </c>
      <c r="F15" s="8">
        <v>113853.70496999995</v>
      </c>
      <c r="G15" s="8">
        <v>155919.04248000027</v>
      </c>
      <c r="H15" s="8">
        <v>169849.38819999996</v>
      </c>
      <c r="I15" s="8">
        <v>179433.742</v>
      </c>
      <c r="J15" s="8">
        <v>184998.27412000002</v>
      </c>
      <c r="K15" s="8">
        <v>195297.0414500004</v>
      </c>
      <c r="L15" s="8">
        <v>160389.51579</v>
      </c>
      <c r="M15" s="8">
        <v>172814.33895000015</v>
      </c>
      <c r="N15" s="8">
        <v>176947.72374000016</v>
      </c>
      <c r="O15" s="8">
        <f>+SUM(O8:O14)</f>
        <v>175190.59550999966</v>
      </c>
      <c r="P15" s="8">
        <f>+SUM(P8:P14)</f>
        <v>153285.57411000005</v>
      </c>
      <c r="Q15" s="8">
        <f>+SUM(Q8:Q14)</f>
        <v>161189.59312999999</v>
      </c>
      <c r="R15" s="8">
        <f>+SUM(R8:R14)</f>
        <v>154853.03199999998</v>
      </c>
      <c r="S15" s="8">
        <f>+SUM(S8:S14)</f>
        <v>144926.89990000019</v>
      </c>
      <c r="T15" s="72"/>
      <c r="U15" s="9"/>
    </row>
    <row r="16" spans="1:21" x14ac:dyDescent="0.2">
      <c r="B16" s="27"/>
      <c r="C16" s="27"/>
      <c r="D16" s="27"/>
      <c r="E16" s="27"/>
      <c r="F16" s="27"/>
      <c r="G16" s="27"/>
      <c r="H16" s="27"/>
      <c r="I16" s="27"/>
      <c r="J16" s="27"/>
      <c r="K16" s="27"/>
      <c r="L16" s="27"/>
      <c r="M16" s="27"/>
      <c r="N16" s="27"/>
      <c r="O16" s="27"/>
      <c r="P16" s="27"/>
      <c r="Q16" s="27"/>
      <c r="R16" s="27"/>
      <c r="S16" s="27"/>
      <c r="T16" s="72"/>
      <c r="U16" s="9"/>
    </row>
    <row r="17" spans="1:21" x14ac:dyDescent="0.2">
      <c r="A17" s="16" t="s">
        <v>102</v>
      </c>
      <c r="B17" s="17"/>
      <c r="C17" s="17"/>
      <c r="D17" s="17"/>
      <c r="E17" s="17"/>
      <c r="F17" s="17"/>
      <c r="G17" s="17"/>
      <c r="H17" s="17"/>
      <c r="I17" s="17"/>
      <c r="J17" s="17"/>
      <c r="K17" s="17"/>
      <c r="L17" s="17"/>
      <c r="M17" s="17"/>
      <c r="N17" s="17"/>
      <c r="O17" s="17"/>
      <c r="P17" s="17"/>
      <c r="Q17" s="17"/>
      <c r="R17" s="17"/>
      <c r="S17" s="17"/>
      <c r="T17" s="72"/>
      <c r="U17" s="9"/>
    </row>
    <row r="18" spans="1:21" x14ac:dyDescent="0.2">
      <c r="A18" s="4" t="s">
        <v>62</v>
      </c>
      <c r="B18" s="5">
        <v>3254</v>
      </c>
      <c r="C18" s="5">
        <v>-15904.688</v>
      </c>
      <c r="D18" s="5">
        <v>13234.602000000001</v>
      </c>
      <c r="E18" s="5">
        <v>-15195.542630001501</v>
      </c>
      <c r="F18" s="5">
        <v>-971.54578999968362</v>
      </c>
      <c r="G18" s="5">
        <v>-8473.0283699996944</v>
      </c>
      <c r="H18" s="5">
        <v>2508.489</v>
      </c>
      <c r="I18" s="5">
        <v>-21730.566999999999</v>
      </c>
      <c r="J18" s="5">
        <v>25465.07057999949</v>
      </c>
      <c r="K18" s="5">
        <v>-610.03491999802645</v>
      </c>
      <c r="L18" s="5">
        <v>-37069.16071000103</v>
      </c>
      <c r="M18" s="5">
        <v>22379.859580002201</v>
      </c>
      <c r="N18" s="5">
        <v>11143.109679997331</v>
      </c>
      <c r="O18" s="5">
        <v>-3251.1350599982106</v>
      </c>
      <c r="P18" s="5">
        <v>-8537.5284100012213</v>
      </c>
      <c r="Q18" s="5">
        <v>1350.0170000000217</v>
      </c>
      <c r="R18" s="5">
        <v>-8006.1092800000042</v>
      </c>
      <c r="S18" s="5">
        <v>195.27933999993547</v>
      </c>
      <c r="T18" s="72"/>
      <c r="U18" s="9"/>
    </row>
    <row r="19" spans="1:21" x14ac:dyDescent="0.2">
      <c r="A19" s="4" t="s">
        <v>60</v>
      </c>
      <c r="B19" s="5">
        <v>-287.31316000003198</v>
      </c>
      <c r="C19" s="5">
        <v>-1717.3230000000001</v>
      </c>
      <c r="D19" s="5">
        <v>-9646.1990000000005</v>
      </c>
      <c r="E19" s="5">
        <v>-14595.0908</v>
      </c>
      <c r="F19" s="5">
        <v>6358.7514099999826</v>
      </c>
      <c r="G19" s="5">
        <v>11323.928220000002</v>
      </c>
      <c r="H19" s="5">
        <v>11871.651</v>
      </c>
      <c r="I19" s="5">
        <v>-3953.9989999999998</v>
      </c>
      <c r="J19" s="5">
        <v>-3136.2906399999847</v>
      </c>
      <c r="K19" s="5">
        <v>-397.76774999999907</v>
      </c>
      <c r="L19" s="5">
        <v>5824.9474199999968</v>
      </c>
      <c r="M19" s="5">
        <v>-6185.1362999999983</v>
      </c>
      <c r="N19" s="5">
        <v>7820.329209999989</v>
      </c>
      <c r="O19" s="5">
        <v>-3989.4038700000092</v>
      </c>
      <c r="P19" s="5">
        <v>-6037.0076699999699</v>
      </c>
      <c r="Q19" s="5">
        <v>1104.676370000001</v>
      </c>
      <c r="R19" s="5">
        <v>2952.8900999999969</v>
      </c>
      <c r="S19" s="5">
        <v>2370.0694999999905</v>
      </c>
      <c r="T19" s="72"/>
      <c r="U19" s="9"/>
    </row>
    <row r="20" spans="1:21" x14ac:dyDescent="0.2">
      <c r="A20" s="4" t="s">
        <v>63</v>
      </c>
      <c r="B20" s="5">
        <v>5732</v>
      </c>
      <c r="C20" s="5">
        <v>-4025.27</v>
      </c>
      <c r="D20" s="5">
        <v>1362.5070000000001</v>
      </c>
      <c r="E20" s="5">
        <v>-688.878429999986</v>
      </c>
      <c r="F20" s="5">
        <v>-718.93000999999981</v>
      </c>
      <c r="G20" s="5">
        <v>69.686329999999089</v>
      </c>
      <c r="H20" s="5">
        <v>-118.27476</v>
      </c>
      <c r="I20" s="5">
        <v>520.49300000000005</v>
      </c>
      <c r="J20" s="5">
        <v>-2341.1561499998811</v>
      </c>
      <c r="K20" s="5">
        <v>-0.8670100000599632</v>
      </c>
      <c r="L20" s="5">
        <v>123.27854000011939</v>
      </c>
      <c r="M20" s="5">
        <v>-4897.2652900001776</v>
      </c>
      <c r="N20" s="5">
        <v>-1525.6391299998977</v>
      </c>
      <c r="O20" s="5">
        <v>5628.2755499999603</v>
      </c>
      <c r="P20" s="5">
        <v>3852.2551799999919</v>
      </c>
      <c r="Q20" s="5">
        <v>-4728.7725899999314</v>
      </c>
      <c r="R20" s="5">
        <v>-1951.1564600001802</v>
      </c>
      <c r="S20" s="5">
        <v>53.132670000180042</v>
      </c>
      <c r="T20" s="72"/>
      <c r="U20" s="9"/>
    </row>
    <row r="21" spans="1:21" x14ac:dyDescent="0.2">
      <c r="A21" s="4" t="s">
        <v>64</v>
      </c>
      <c r="B21" s="5"/>
      <c r="C21" s="5"/>
      <c r="D21" s="5">
        <v>0</v>
      </c>
      <c r="E21" s="5">
        <v>0</v>
      </c>
      <c r="F21" s="5">
        <v>0</v>
      </c>
      <c r="G21" s="5">
        <v>0</v>
      </c>
      <c r="H21" s="5">
        <v>0</v>
      </c>
      <c r="I21" s="5">
        <v>0</v>
      </c>
      <c r="J21" s="5">
        <v>0</v>
      </c>
      <c r="K21" s="5">
        <v>0</v>
      </c>
      <c r="L21" s="5">
        <v>0</v>
      </c>
      <c r="M21" s="5">
        <v>0</v>
      </c>
      <c r="N21" s="5">
        <v>-607.55710999999974</v>
      </c>
      <c r="O21" s="5">
        <v>-1265.9748799999998</v>
      </c>
      <c r="P21" s="5">
        <v>-1541.6946500000004</v>
      </c>
      <c r="Q21" s="5">
        <v>-2582.7655100000002</v>
      </c>
      <c r="R21" s="5">
        <v>2450.5579699999998</v>
      </c>
      <c r="S21" s="5">
        <v>-4433.2690199999997</v>
      </c>
      <c r="T21" s="72"/>
      <c r="U21" s="9"/>
    </row>
    <row r="22" spans="1:21" x14ac:dyDescent="0.2">
      <c r="A22" s="4" t="s">
        <v>85</v>
      </c>
      <c r="B22" s="5">
        <v>1482</v>
      </c>
      <c r="C22" s="5">
        <v>-7337.5</v>
      </c>
      <c r="D22" s="5">
        <v>8220.5390000000007</v>
      </c>
      <c r="E22" s="5">
        <v>2572.71091999995</v>
      </c>
      <c r="F22" s="5">
        <v>-13834.127499999937</v>
      </c>
      <c r="G22" s="5">
        <v>-1025.6184100000464</v>
      </c>
      <c r="H22" s="5">
        <v>-11262.625</v>
      </c>
      <c r="I22" s="5">
        <v>11741.371999999999</v>
      </c>
      <c r="J22" s="5">
        <v>-2545.7886299994752</v>
      </c>
      <c r="K22" s="5">
        <v>6378.898859999983</v>
      </c>
      <c r="L22" s="5">
        <v>1626.3115099999995</v>
      </c>
      <c r="M22" s="5">
        <v>3093.1960199999594</v>
      </c>
      <c r="N22" s="5">
        <v>-3697.7723500000066</v>
      </c>
      <c r="O22" s="5">
        <v>13835.702210000003</v>
      </c>
      <c r="P22" s="5">
        <v>-8305.7331099999647</v>
      </c>
      <c r="Q22" s="5">
        <v>-164.31209999996554</v>
      </c>
      <c r="R22" s="5">
        <v>8595.4382499999774</v>
      </c>
      <c r="S22" s="5">
        <v>8749.8787300000404</v>
      </c>
      <c r="T22" s="72"/>
      <c r="U22" s="9"/>
    </row>
    <row r="23" spans="1:21" x14ac:dyDescent="0.2">
      <c r="A23" s="4" t="s">
        <v>103</v>
      </c>
      <c r="B23" s="5">
        <v>-7111.2361700000256</v>
      </c>
      <c r="C23" s="5">
        <v>6767.6189999999997</v>
      </c>
      <c r="D23" s="5">
        <v>-6061.0450000000001</v>
      </c>
      <c r="E23" s="5">
        <v>7600.3594399999802</v>
      </c>
      <c r="F23" s="5">
        <v>-3906.3187099999559</v>
      </c>
      <c r="G23" s="5">
        <v>-6320.46670000007</v>
      </c>
      <c r="H23" s="5">
        <v>1953.1610000000001</v>
      </c>
      <c r="I23" s="5">
        <v>2359.509</v>
      </c>
      <c r="J23" s="5">
        <v>-2139.2641699999876</v>
      </c>
      <c r="K23" s="5">
        <v>3802.7872499999357</v>
      </c>
      <c r="L23" s="5">
        <v>37065.765630000045</v>
      </c>
      <c r="M23" s="5">
        <v>-17485.634859999976</v>
      </c>
      <c r="N23" s="5">
        <v>-816.42968000001565</v>
      </c>
      <c r="O23" s="5">
        <v>3888.0430900000356</v>
      </c>
      <c r="P23" s="5">
        <v>-14784.497750002032</v>
      </c>
      <c r="Q23" s="5">
        <v>-4039.0639699966559</v>
      </c>
      <c r="R23" s="5">
        <v>17594.701009998542</v>
      </c>
      <c r="S23" s="5">
        <v>-13438.828569996353</v>
      </c>
      <c r="T23" s="72"/>
      <c r="U23" s="9"/>
    </row>
    <row r="24" spans="1:21" x14ac:dyDescent="0.2">
      <c r="A24" s="4" t="s">
        <v>104</v>
      </c>
      <c r="B24" s="5">
        <v>0</v>
      </c>
      <c r="C24" s="5">
        <v>0</v>
      </c>
      <c r="D24" s="5">
        <v>5.657</v>
      </c>
      <c r="E24" s="5">
        <v>0</v>
      </c>
      <c r="F24" s="5">
        <v>0</v>
      </c>
      <c r="G24" s="5">
        <v>-5918.3270899999998</v>
      </c>
      <c r="H24" s="5">
        <v>-1.4E-2</v>
      </c>
      <c r="I24" s="5">
        <v>0</v>
      </c>
      <c r="J24" s="5">
        <v>0</v>
      </c>
      <c r="K24" s="5">
        <v>0</v>
      </c>
      <c r="L24" s="5">
        <v>0</v>
      </c>
      <c r="M24" s="5">
        <v>0</v>
      </c>
      <c r="N24" s="5">
        <v>0</v>
      </c>
      <c r="O24" s="5">
        <v>0</v>
      </c>
      <c r="P24" s="5">
        <v>0</v>
      </c>
      <c r="Q24" s="5">
        <v>0</v>
      </c>
      <c r="R24" s="5">
        <v>0</v>
      </c>
      <c r="S24" s="5">
        <v>0</v>
      </c>
      <c r="T24" s="72"/>
      <c r="U24" s="9"/>
    </row>
    <row r="25" spans="1:21" x14ac:dyDescent="0.2">
      <c r="A25" s="4" t="s">
        <v>105</v>
      </c>
      <c r="B25" s="5">
        <v>-1371.4</v>
      </c>
      <c r="C25" s="5">
        <v>5523.0380000000005</v>
      </c>
      <c r="D25" s="5">
        <v>-4529.8130000000001</v>
      </c>
      <c r="E25" s="5">
        <v>1353.3867900018299</v>
      </c>
      <c r="F25" s="5">
        <v>-886.37204000061183</v>
      </c>
      <c r="G25" s="5">
        <v>454.64160999961155</v>
      </c>
      <c r="H25" s="5">
        <v>51.017000000000003</v>
      </c>
      <c r="I25" s="5">
        <v>-355.96</v>
      </c>
      <c r="J25" s="5">
        <v>263.18538000073931</v>
      </c>
      <c r="K25" s="5">
        <v>-1645.634340002784</v>
      </c>
      <c r="L25" s="5">
        <v>-3105.0090099989598</v>
      </c>
      <c r="M25" s="5">
        <v>-1158.5978200018967</v>
      </c>
      <c r="N25" s="5">
        <v>1089.767850002539</v>
      </c>
      <c r="O25" s="5">
        <v>-6143.0743356162311</v>
      </c>
      <c r="P25" s="5">
        <v>3126.4795000032041</v>
      </c>
      <c r="Q25" s="5">
        <v>958.70816999695353</v>
      </c>
      <c r="R25" s="5">
        <v>-3939.1555499994211</v>
      </c>
      <c r="S25" s="5">
        <v>-2243.4172500033355</v>
      </c>
      <c r="T25" s="72"/>
      <c r="U25" s="9"/>
    </row>
    <row r="26" spans="1:21" x14ac:dyDescent="0.2">
      <c r="A26" s="7" t="s">
        <v>106</v>
      </c>
      <c r="B26" s="8">
        <v>46290.31422999988</v>
      </c>
      <c r="C26" s="8">
        <v>61837.633000000031</v>
      </c>
      <c r="D26" s="8">
        <v>79900.701000000015</v>
      </c>
      <c r="E26" s="8">
        <v>79565.753670000267</v>
      </c>
      <c r="F26" s="8">
        <v>99895.162329999745</v>
      </c>
      <c r="G26" s="8">
        <v>146029.85807000005</v>
      </c>
      <c r="H26" s="8">
        <v>174852.79243999996</v>
      </c>
      <c r="I26" s="8">
        <v>168014.58999999997</v>
      </c>
      <c r="J26" s="8">
        <v>200564.03049000091</v>
      </c>
      <c r="K26" s="8">
        <v>202824.42353999944</v>
      </c>
      <c r="L26" s="8">
        <v>164855.64917000016</v>
      </c>
      <c r="M26" s="8">
        <v>168560.76028000028</v>
      </c>
      <c r="N26" s="8">
        <v>190353.53221000006</v>
      </c>
      <c r="O26" s="8">
        <f>+SUM(O15:O25)</f>
        <v>183893.02821438524</v>
      </c>
      <c r="P26" s="8">
        <f>+SUM(P15:P25)</f>
        <v>121057.84720000005</v>
      </c>
      <c r="Q26" s="8">
        <f>+SUM(Q15:Q25)</f>
        <v>153088.08050000042</v>
      </c>
      <c r="R26" s="8">
        <f>+SUM(R15:R25)</f>
        <v>172550.19803999888</v>
      </c>
      <c r="S26" s="8">
        <f>+SUM(S15:S25)</f>
        <v>136179.74530000062</v>
      </c>
      <c r="T26" s="72"/>
      <c r="U26" s="9"/>
    </row>
    <row r="27" spans="1:21" x14ac:dyDescent="0.2">
      <c r="B27" s="27"/>
      <c r="C27" s="27"/>
      <c r="D27" s="27"/>
      <c r="E27" s="27"/>
      <c r="F27" s="27"/>
      <c r="G27" s="27"/>
      <c r="H27" s="27"/>
      <c r="I27" s="27"/>
      <c r="J27" s="27"/>
      <c r="K27" s="27"/>
      <c r="L27" s="27"/>
      <c r="M27" s="27"/>
      <c r="N27" s="27"/>
      <c r="O27" s="27"/>
      <c r="P27" s="27"/>
      <c r="Q27" s="27"/>
      <c r="R27" s="27"/>
      <c r="S27" s="27"/>
      <c r="T27" s="72"/>
      <c r="U27" s="9"/>
    </row>
    <row r="28" spans="1:21" x14ac:dyDescent="0.2">
      <c r="A28" s="16" t="s">
        <v>107</v>
      </c>
      <c r="B28" s="17"/>
      <c r="C28" s="17"/>
      <c r="D28" s="17"/>
      <c r="E28" s="17"/>
      <c r="F28" s="17"/>
      <c r="G28" s="17"/>
      <c r="H28" s="17"/>
      <c r="I28" s="17"/>
      <c r="J28" s="17"/>
      <c r="K28" s="17"/>
      <c r="L28" s="17"/>
      <c r="M28" s="17"/>
      <c r="N28" s="17"/>
      <c r="O28" s="17"/>
      <c r="P28" s="17"/>
      <c r="Q28" s="17"/>
      <c r="R28" s="17"/>
      <c r="S28" s="17"/>
      <c r="T28" s="72"/>
      <c r="U28" s="9"/>
    </row>
    <row r="29" spans="1:21" x14ac:dyDescent="0.2">
      <c r="A29" s="4" t="s">
        <v>108</v>
      </c>
      <c r="B29" s="5">
        <v>14.08408</v>
      </c>
      <c r="C29" s="5">
        <v>41.86</v>
      </c>
      <c r="D29" s="5">
        <v>12310.472</v>
      </c>
      <c r="E29" s="5">
        <v>2.3661799999999999</v>
      </c>
      <c r="F29" s="5">
        <v>20932.267659999998</v>
      </c>
      <c r="G29" s="5">
        <v>-1167.5276599999966</v>
      </c>
      <c r="H29" s="5">
        <v>1.891</v>
      </c>
      <c r="I29" s="5">
        <v>0</v>
      </c>
      <c r="J29" s="5">
        <v>0</v>
      </c>
      <c r="K29" s="5">
        <v>62480.887129999996</v>
      </c>
      <c r="L29" s="5">
        <v>142.45956000000001</v>
      </c>
      <c r="M29" s="5">
        <v>283.88422000000003</v>
      </c>
      <c r="N29" s="5">
        <v>119170.03576000003</v>
      </c>
      <c r="O29" s="5">
        <v>243.53601000000236</v>
      </c>
      <c r="P29" s="5">
        <v>60807.967689999998</v>
      </c>
      <c r="Q29" s="5">
        <v>0</v>
      </c>
      <c r="R29" s="5">
        <v>42050.696430000004</v>
      </c>
      <c r="S29" s="5">
        <v>195.01176999999882</v>
      </c>
      <c r="T29" s="72"/>
      <c r="U29" s="9"/>
    </row>
    <row r="30" spans="1:21" x14ac:dyDescent="0.2">
      <c r="A30" s="4" t="s">
        <v>109</v>
      </c>
      <c r="B30" s="5">
        <v>-4219</v>
      </c>
      <c r="C30" s="5">
        <v>-4286.25</v>
      </c>
      <c r="D30" s="5">
        <v>-62573.245999999999</v>
      </c>
      <c r="E30" s="5">
        <v>-63734.877750000203</v>
      </c>
      <c r="F30" s="5">
        <v>-2831.0800399998229</v>
      </c>
      <c r="G30" s="5">
        <v>-6528.7108399999079</v>
      </c>
      <c r="H30" s="5">
        <v>-53614.404999999999</v>
      </c>
      <c r="I30" s="5">
        <v>-13152.476000000001</v>
      </c>
      <c r="J30" s="5">
        <v>-72647.837400000644</v>
      </c>
      <c r="K30" s="5">
        <v>-38795.581689999417</v>
      </c>
      <c r="L30" s="5">
        <v>-35071.986780000072</v>
      </c>
      <c r="M30" s="5">
        <v>-67348.544989999864</v>
      </c>
      <c r="N30" s="5">
        <v>-70872.907530000157</v>
      </c>
      <c r="O30" s="5">
        <v>-243613.39852000016</v>
      </c>
      <c r="P30" s="5">
        <v>-33546.745950000113</v>
      </c>
      <c r="Q30" s="5">
        <v>-150270.39990000048</v>
      </c>
      <c r="R30" s="5">
        <v>-27444.005749998905</v>
      </c>
      <c r="S30" s="5">
        <v>-71504.163710000692</v>
      </c>
      <c r="T30" s="72"/>
      <c r="U30" s="9"/>
    </row>
    <row r="31" spans="1:21" x14ac:dyDescent="0.2">
      <c r="A31" s="4" t="s">
        <v>110</v>
      </c>
      <c r="B31" s="5">
        <v>218.7</v>
      </c>
      <c r="C31" s="5">
        <v>236.92500000000001</v>
      </c>
      <c r="D31" s="5">
        <v>0</v>
      </c>
      <c r="E31" s="5">
        <v>0</v>
      </c>
      <c r="F31" s="5">
        <v>4191.75</v>
      </c>
      <c r="G31" s="5">
        <v>127.575</v>
      </c>
      <c r="H31" s="5">
        <v>273.375</v>
      </c>
      <c r="I31" s="5">
        <v>182.25</v>
      </c>
      <c r="J31" s="5">
        <v>218.7</v>
      </c>
      <c r="K31" s="5">
        <v>164.02500000000001</v>
      </c>
      <c r="L31" s="5">
        <v>200.47499999999999</v>
      </c>
      <c r="M31" s="5">
        <v>200.47499999999999</v>
      </c>
      <c r="N31" s="5">
        <v>91.125</v>
      </c>
      <c r="O31" s="5">
        <v>200.47499999999999</v>
      </c>
      <c r="P31" s="5">
        <v>72.900000000000006</v>
      </c>
      <c r="Q31" s="5">
        <v>236.92500000000001</v>
      </c>
      <c r="R31" s="5">
        <v>0</v>
      </c>
      <c r="S31" s="5">
        <v>4811.3999999999996</v>
      </c>
      <c r="T31" s="72"/>
      <c r="U31" s="9"/>
    </row>
    <row r="32" spans="1:21" x14ac:dyDescent="0.2">
      <c r="A32" s="4" t="s">
        <v>111</v>
      </c>
      <c r="B32" s="5">
        <v>0</v>
      </c>
      <c r="C32" s="5">
        <v>9543.8790000000008</v>
      </c>
      <c r="D32" s="5">
        <v>0</v>
      </c>
      <c r="E32" s="5">
        <v>0</v>
      </c>
      <c r="F32" s="5">
        <v>0</v>
      </c>
      <c r="G32" s="5">
        <v>0</v>
      </c>
      <c r="H32" s="5">
        <v>0</v>
      </c>
      <c r="I32" s="5">
        <v>0</v>
      </c>
      <c r="J32" s="5">
        <v>0</v>
      </c>
      <c r="K32" s="5">
        <v>0</v>
      </c>
      <c r="L32" s="5">
        <v>0</v>
      </c>
      <c r="M32" s="5">
        <v>0</v>
      </c>
      <c r="N32" s="5">
        <v>0</v>
      </c>
      <c r="O32" s="5">
        <v>0</v>
      </c>
      <c r="P32" s="5">
        <v>0</v>
      </c>
      <c r="Q32" s="5">
        <v>0</v>
      </c>
      <c r="R32" s="5">
        <v>0</v>
      </c>
      <c r="S32" s="5">
        <v>0</v>
      </c>
      <c r="T32" s="72"/>
      <c r="U32" s="9"/>
    </row>
    <row r="33" spans="1:22" x14ac:dyDescent="0.2">
      <c r="A33" s="4" t="s">
        <v>112</v>
      </c>
      <c r="B33" s="5">
        <v>13</v>
      </c>
      <c r="C33" s="5">
        <v>166.16800000000001</v>
      </c>
      <c r="D33" s="5">
        <v>10.130000000000001</v>
      </c>
      <c r="E33" s="5">
        <v>9.9755000000000003</v>
      </c>
      <c r="F33" s="5">
        <v>227.11567000000002</v>
      </c>
      <c r="G33" s="5">
        <v>506.43988999999999</v>
      </c>
      <c r="H33" s="5">
        <v>1929.008</v>
      </c>
      <c r="I33" s="5">
        <v>2503.7159999999999</v>
      </c>
      <c r="J33" s="5">
        <v>3627.4902299999999</v>
      </c>
      <c r="K33" s="5">
        <v>4151.0396800000008</v>
      </c>
      <c r="L33" s="5">
        <v>6009.6895000000004</v>
      </c>
      <c r="M33" s="5">
        <v>2023.00992</v>
      </c>
      <c r="N33" s="5">
        <v>3620.2082600000003</v>
      </c>
      <c r="O33" s="5">
        <v>4386.3492699999997</v>
      </c>
      <c r="P33" s="5">
        <v>1797.3027400000001</v>
      </c>
      <c r="Q33" s="5">
        <v>1748.5306499999999</v>
      </c>
      <c r="R33" s="5">
        <v>1968.4553299999998</v>
      </c>
      <c r="S33" s="5">
        <v>2268.4292399999999</v>
      </c>
      <c r="T33" s="72"/>
      <c r="U33" s="9"/>
    </row>
    <row r="34" spans="1:22" x14ac:dyDescent="0.2">
      <c r="A34" s="7" t="s">
        <v>113</v>
      </c>
      <c r="B34" s="8">
        <v>-3973.2159200000006</v>
      </c>
      <c r="C34" s="8">
        <v>5702.5820000000003</v>
      </c>
      <c r="D34" s="8">
        <v>-50252.644</v>
      </c>
      <c r="E34" s="8">
        <v>-63722.536070000206</v>
      </c>
      <c r="F34" s="8">
        <v>22520.053290000174</v>
      </c>
      <c r="G34" s="8">
        <v>-7062.2236099999054</v>
      </c>
      <c r="H34" s="8">
        <v>-51410.130999999994</v>
      </c>
      <c r="I34" s="8">
        <v>-10466.51</v>
      </c>
      <c r="J34" s="8">
        <v>-68801.647170000651</v>
      </c>
      <c r="K34" s="8">
        <v>28000.370120000582</v>
      </c>
      <c r="L34" s="8">
        <v>-28719.36272000007</v>
      </c>
      <c r="M34" s="8">
        <v>-64841.175849999854</v>
      </c>
      <c r="N34" s="8">
        <v>52008.461489999871</v>
      </c>
      <c r="O34" s="8">
        <f>+SUM(O29:O33)</f>
        <v>-238783.03824000014</v>
      </c>
      <c r="P34" s="8">
        <f>+SUM(P29:P33)</f>
        <v>29131.424479999885</v>
      </c>
      <c r="Q34" s="8">
        <f>+SUM(Q29:Q33)</f>
        <v>-148284.9442500005</v>
      </c>
      <c r="R34" s="8">
        <f>+SUM(R29:R33)</f>
        <v>16575.146010001099</v>
      </c>
      <c r="S34" s="8">
        <f>+SUM(S29:S33)</f>
        <v>-64229.322700000703</v>
      </c>
      <c r="T34" s="72"/>
      <c r="U34" s="9"/>
    </row>
    <row r="35" spans="1:22" x14ac:dyDescent="0.2">
      <c r="B35" s="27"/>
      <c r="C35" s="27"/>
      <c r="D35" s="27"/>
      <c r="E35" s="27"/>
      <c r="F35" s="27"/>
      <c r="G35" s="27"/>
      <c r="H35" s="27"/>
      <c r="I35" s="27"/>
      <c r="J35" s="27"/>
      <c r="K35" s="27"/>
      <c r="L35" s="27"/>
      <c r="M35" s="27"/>
      <c r="N35" s="27"/>
      <c r="O35" s="27"/>
      <c r="P35" s="27"/>
      <c r="Q35" s="27"/>
      <c r="R35" s="27"/>
      <c r="S35" s="27"/>
      <c r="T35" s="72"/>
      <c r="U35" s="9"/>
    </row>
    <row r="36" spans="1:22" x14ac:dyDescent="0.2">
      <c r="A36" s="16" t="s">
        <v>114</v>
      </c>
      <c r="B36" s="17"/>
      <c r="C36" s="17"/>
      <c r="D36" s="17"/>
      <c r="E36" s="17"/>
      <c r="F36" s="17"/>
      <c r="G36" s="17"/>
      <c r="H36" s="17"/>
      <c r="I36" s="17"/>
      <c r="J36" s="17"/>
      <c r="K36" s="17"/>
      <c r="L36" s="17"/>
      <c r="M36" s="17"/>
      <c r="N36" s="17"/>
      <c r="O36" s="17"/>
      <c r="P36" s="17"/>
      <c r="Q36" s="17"/>
      <c r="R36" s="17"/>
      <c r="S36" s="17"/>
      <c r="T36" s="72"/>
      <c r="U36" s="9"/>
    </row>
    <row r="37" spans="1:22" x14ac:dyDescent="0.2">
      <c r="A37" s="4" t="s">
        <v>115</v>
      </c>
      <c r="B37" s="5">
        <v>0</v>
      </c>
      <c r="C37" s="5">
        <v>0</v>
      </c>
      <c r="D37" s="5">
        <v>0</v>
      </c>
      <c r="E37" s="5">
        <v>0</v>
      </c>
      <c r="F37" s="5">
        <v>0</v>
      </c>
      <c r="G37" s="5">
        <v>0</v>
      </c>
      <c r="H37" s="5">
        <v>82500</v>
      </c>
      <c r="I37" s="5">
        <v>47500</v>
      </c>
      <c r="J37" s="5">
        <v>0</v>
      </c>
      <c r="K37" s="5">
        <v>0</v>
      </c>
      <c r="L37" s="5">
        <v>9960</v>
      </c>
      <c r="M37" s="5">
        <v>69920</v>
      </c>
      <c r="N37" s="5">
        <v>110000</v>
      </c>
      <c r="O37" s="5">
        <v>209440</v>
      </c>
      <c r="P37" s="5">
        <v>0</v>
      </c>
      <c r="Q37" s="5">
        <v>159920</v>
      </c>
      <c r="R37" s="5">
        <v>46460</v>
      </c>
      <c r="S37" s="5">
        <v>64740</v>
      </c>
      <c r="T37" s="72"/>
      <c r="U37" s="9"/>
    </row>
    <row r="38" spans="1:22" x14ac:dyDescent="0.2">
      <c r="A38" s="4" t="s">
        <v>116</v>
      </c>
      <c r="B38" s="5">
        <v>998</v>
      </c>
      <c r="C38" s="5">
        <v>128492.416</v>
      </c>
      <c r="D38" s="5">
        <v>3796.8339999999998</v>
      </c>
      <c r="E38" s="5">
        <v>0</v>
      </c>
      <c r="F38" s="5">
        <v>0</v>
      </c>
      <c r="G38" s="5">
        <v>0</v>
      </c>
      <c r="H38" s="5">
        <v>0</v>
      </c>
      <c r="I38" s="5">
        <v>0</v>
      </c>
      <c r="J38" s="5">
        <v>0</v>
      </c>
      <c r="K38" s="5">
        <v>0</v>
      </c>
      <c r="L38" s="5">
        <v>0</v>
      </c>
      <c r="M38" s="5">
        <v>0</v>
      </c>
      <c r="N38" s="5">
        <v>0</v>
      </c>
      <c r="O38" s="5">
        <v>0</v>
      </c>
      <c r="P38" s="5">
        <v>0</v>
      </c>
      <c r="Q38" s="5">
        <v>0</v>
      </c>
      <c r="R38" s="5">
        <v>0</v>
      </c>
      <c r="S38" s="5">
        <v>0</v>
      </c>
      <c r="T38" s="72"/>
      <c r="U38" s="9"/>
    </row>
    <row r="39" spans="1:22" x14ac:dyDescent="0.2">
      <c r="A39" s="4" t="s">
        <v>117</v>
      </c>
      <c r="B39" s="5">
        <v>-19535.25900000002</v>
      </c>
      <c r="C39" s="5">
        <v>-20000.001</v>
      </c>
      <c r="D39" s="5">
        <v>-32130.001</v>
      </c>
      <c r="E39" s="5">
        <v>-101581.30100000001</v>
      </c>
      <c r="F39" s="5">
        <v>-9750</v>
      </c>
      <c r="G39" s="5">
        <v>-9750</v>
      </c>
      <c r="H39" s="5">
        <v>-12121.795</v>
      </c>
      <c r="I39" s="5">
        <v>-13035.255999999999</v>
      </c>
      <c r="J39" s="5">
        <v>-13035.256410000089</v>
      </c>
      <c r="K39" s="5">
        <v>-13035.256409999973</v>
      </c>
      <c r="L39" s="5">
        <v>-9272.435900000035</v>
      </c>
      <c r="M39" s="5">
        <v>-11196</v>
      </c>
      <c r="N39" s="5">
        <v>-11196</v>
      </c>
      <c r="O39" s="5">
        <v>-14627.600000000006</v>
      </c>
      <c r="P39" s="5">
        <v>-15318.044639999986</v>
      </c>
      <c r="Q39" s="5">
        <v>-15234.790460000009</v>
      </c>
      <c r="R39" s="5">
        <v>-18290.405280000003</v>
      </c>
      <c r="S39" s="5">
        <v>-18997.373200000002</v>
      </c>
      <c r="T39" s="72"/>
      <c r="U39" s="9"/>
      <c r="V39" s="9"/>
    </row>
    <row r="40" spans="1:22" x14ac:dyDescent="0.2">
      <c r="A40" s="4" t="s">
        <v>118</v>
      </c>
      <c r="B40" s="5">
        <v>-13037</v>
      </c>
      <c r="C40" s="5">
        <v>-14102.161</v>
      </c>
      <c r="D40" s="5">
        <v>-14126</v>
      </c>
      <c r="E40" s="5">
        <v>-38617.1046200001</v>
      </c>
      <c r="F40" s="5">
        <v>-16698.286479999893</v>
      </c>
      <c r="G40" s="5">
        <v>-46097.629010000099</v>
      </c>
      <c r="H40" s="5">
        <v>-67883.422999999995</v>
      </c>
      <c r="I40" s="5">
        <v>-68090.914999999994</v>
      </c>
      <c r="J40" s="5">
        <v>-12894.026669999977</v>
      </c>
      <c r="K40" s="5">
        <v>-12153.365440000009</v>
      </c>
      <c r="L40" s="5">
        <v>-11122.003439999986</v>
      </c>
      <c r="M40" s="5">
        <v>-54227.161819999958</v>
      </c>
      <c r="N40" s="5">
        <v>-53708.55066000003</v>
      </c>
      <c r="O40" s="5">
        <v>-11816.893969999979</v>
      </c>
      <c r="P40" s="5">
        <v>-9078.8142799999932</v>
      </c>
      <c r="Q40" s="5">
        <v>-7713.7270799999878</v>
      </c>
      <c r="R40" s="5">
        <v>-41960.212800000008</v>
      </c>
      <c r="S40" s="5">
        <v>-3314.5038700000032</v>
      </c>
      <c r="T40" s="72"/>
      <c r="U40" s="9"/>
      <c r="V40" s="9"/>
    </row>
    <row r="41" spans="1:22" x14ac:dyDescent="0.2">
      <c r="A41" s="4" t="s">
        <v>119</v>
      </c>
      <c r="B41" s="5">
        <v>-865</v>
      </c>
      <c r="C41" s="5">
        <v>0</v>
      </c>
      <c r="D41" s="5">
        <v>0</v>
      </c>
      <c r="E41" s="5">
        <v>0</v>
      </c>
      <c r="F41" s="5">
        <v>0</v>
      </c>
      <c r="G41" s="5">
        <v>0</v>
      </c>
      <c r="H41" s="5">
        <v>0</v>
      </c>
      <c r="I41" s="5">
        <v>0</v>
      </c>
      <c r="J41" s="5">
        <v>0</v>
      </c>
      <c r="K41" s="5">
        <v>0</v>
      </c>
      <c r="L41" s="5">
        <v>0</v>
      </c>
      <c r="M41" s="5"/>
      <c r="N41" s="5">
        <v>0</v>
      </c>
      <c r="O41" s="5">
        <v>0</v>
      </c>
      <c r="P41" s="5">
        <v>0</v>
      </c>
      <c r="Q41" s="5">
        <v>0</v>
      </c>
      <c r="R41" s="5">
        <v>0</v>
      </c>
      <c r="S41" s="5">
        <v>0</v>
      </c>
      <c r="T41" s="72"/>
      <c r="U41" s="9"/>
    </row>
    <row r="42" spans="1:22" x14ac:dyDescent="0.2">
      <c r="A42" s="4" t="s">
        <v>120</v>
      </c>
      <c r="B42" s="5">
        <v>-3300.9677099999994</v>
      </c>
      <c r="C42" s="5">
        <v>-4002.0120000000002</v>
      </c>
      <c r="D42" s="5">
        <v>-4604.777</v>
      </c>
      <c r="E42" s="5">
        <v>-5066.9595799999997</v>
      </c>
      <c r="F42" s="5">
        <v>-3355.4776699999998</v>
      </c>
      <c r="G42" s="5">
        <v>-4308.6532100000004</v>
      </c>
      <c r="H42" s="5">
        <v>-5461.4309999999996</v>
      </c>
      <c r="I42" s="5">
        <v>-6730.1220000000003</v>
      </c>
      <c r="J42" s="5">
        <v>-7428.4054199999991</v>
      </c>
      <c r="K42" s="5">
        <v>-7204.5382500000014</v>
      </c>
      <c r="L42" s="5">
        <v>-6455.0677599999999</v>
      </c>
      <c r="M42" s="5">
        <v>-7254.7641900000008</v>
      </c>
      <c r="N42" s="5">
        <v>-7584.5255500000003</v>
      </c>
      <c r="O42" s="5">
        <v>-10414.467800000004</v>
      </c>
      <c r="P42" s="5">
        <v>-10294.738880000001</v>
      </c>
      <c r="Q42" s="5">
        <v>-11485.985270000003</v>
      </c>
      <c r="R42" s="5">
        <v>-12668.334989999996</v>
      </c>
      <c r="S42" s="5">
        <v>-12277.96291</v>
      </c>
      <c r="T42" s="72"/>
      <c r="U42" s="9"/>
    </row>
    <row r="43" spans="1:22" x14ac:dyDescent="0.2">
      <c r="A43" s="4" t="s">
        <v>121</v>
      </c>
      <c r="B43" s="5">
        <v>-3608</v>
      </c>
      <c r="C43" s="5">
        <v>-4375.7809999999999</v>
      </c>
      <c r="D43" s="5">
        <v>-3816</v>
      </c>
      <c r="E43" s="5">
        <v>-4219.0500599999996</v>
      </c>
      <c r="F43" s="5">
        <v>-4301.2603300000001</v>
      </c>
      <c r="G43" s="5">
        <v>-5552.0761799999982</v>
      </c>
      <c r="H43" s="5">
        <v>-5179.1409999999996</v>
      </c>
      <c r="I43" s="5">
        <v>-3916.4450000000002</v>
      </c>
      <c r="J43" s="5">
        <v>-3003.1656400000006</v>
      </c>
      <c r="K43" s="5">
        <v>-3269.0404499999995</v>
      </c>
      <c r="L43" s="5">
        <v>-3522.8548499999997</v>
      </c>
      <c r="M43" s="5">
        <v>-3164.3402800000003</v>
      </c>
      <c r="N43" s="5">
        <v>-2492.6165199999996</v>
      </c>
      <c r="O43" s="5">
        <v>-1694.6418600000011</v>
      </c>
      <c r="P43" s="5">
        <v>-1442.1418099999999</v>
      </c>
      <c r="Q43" s="5">
        <v>-1223.1026999999999</v>
      </c>
      <c r="R43" s="5">
        <v>-726.45601999999985</v>
      </c>
      <c r="S43" s="5">
        <v>-282.69445000000007</v>
      </c>
      <c r="T43" s="72"/>
      <c r="U43" s="9"/>
    </row>
    <row r="44" spans="1:22" x14ac:dyDescent="0.2">
      <c r="A44" s="4" t="s">
        <v>122</v>
      </c>
      <c r="B44" s="5">
        <v>-3447</v>
      </c>
      <c r="C44" s="5">
        <v>-1055.9000000000001</v>
      </c>
      <c r="D44" s="5">
        <v>-71.105000000000004</v>
      </c>
      <c r="E44" s="5">
        <v>-7392.9464799999996</v>
      </c>
      <c r="F44" s="5">
        <v>-0.81365000000022292</v>
      </c>
      <c r="G44" s="5">
        <v>-1393.8326800000004</v>
      </c>
      <c r="H44" s="5">
        <v>-1146.7850000000001</v>
      </c>
      <c r="I44" s="5">
        <v>-811.74699999999996</v>
      </c>
      <c r="J44" s="5">
        <v>-812.19471999999996</v>
      </c>
      <c r="K44" s="5">
        <v>-609.0689000000001</v>
      </c>
      <c r="L44" s="5">
        <v>-6762.41381</v>
      </c>
      <c r="M44" s="5">
        <v>-735.92473000000018</v>
      </c>
      <c r="N44" s="5">
        <v>-4306.1654899999994</v>
      </c>
      <c r="O44" s="5">
        <v>551.75826561485439</v>
      </c>
      <c r="P44" s="5">
        <v>-47.215389999999729</v>
      </c>
      <c r="Q44" s="5">
        <v>-2166.0313600000004</v>
      </c>
      <c r="R44" s="5">
        <v>-1616.6081199999992</v>
      </c>
      <c r="S44" s="5">
        <v>-779.78545999999983</v>
      </c>
      <c r="T44" s="72"/>
      <c r="U44" s="9"/>
    </row>
    <row r="45" spans="1:22" x14ac:dyDescent="0.2">
      <c r="A45" s="4" t="s">
        <v>123</v>
      </c>
      <c r="B45" s="5">
        <v>0</v>
      </c>
      <c r="C45" s="5">
        <v>0</v>
      </c>
      <c r="D45" s="5">
        <v>0</v>
      </c>
      <c r="E45" s="5">
        <v>0</v>
      </c>
      <c r="F45" s="5">
        <v>0</v>
      </c>
      <c r="G45" s="5">
        <v>0</v>
      </c>
      <c r="H45" s="5">
        <v>0</v>
      </c>
      <c r="I45" s="5">
        <v>0</v>
      </c>
      <c r="J45" s="5">
        <v>0</v>
      </c>
      <c r="K45" s="5">
        <v>0</v>
      </c>
      <c r="L45" s="5">
        <v>0</v>
      </c>
      <c r="M45" s="5">
        <v>0</v>
      </c>
      <c r="N45" s="5">
        <v>0</v>
      </c>
      <c r="O45" s="5">
        <v>-3923.9195299999997</v>
      </c>
      <c r="P45" s="5">
        <v>0</v>
      </c>
      <c r="Q45" s="5">
        <v>0</v>
      </c>
      <c r="R45" s="5">
        <v>0</v>
      </c>
      <c r="S45" s="5">
        <v>-983.53760999999997</v>
      </c>
      <c r="T45" s="72"/>
      <c r="U45" s="9"/>
    </row>
    <row r="46" spans="1:22" x14ac:dyDescent="0.2">
      <c r="A46" s="4" t="s">
        <v>124</v>
      </c>
      <c r="B46" s="5">
        <v>0</v>
      </c>
      <c r="C46" s="5">
        <v>0</v>
      </c>
      <c r="D46" s="5">
        <v>0</v>
      </c>
      <c r="E46" s="5">
        <v>0</v>
      </c>
      <c r="F46" s="5">
        <v>-15000</v>
      </c>
      <c r="G46" s="5">
        <v>-20000</v>
      </c>
      <c r="H46" s="5">
        <v>-44000</v>
      </c>
      <c r="I46" s="5">
        <v>-60000</v>
      </c>
      <c r="J46" s="5">
        <v>-67000</v>
      </c>
      <c r="K46" s="5">
        <v>-70000</v>
      </c>
      <c r="L46" s="5">
        <v>-360000</v>
      </c>
      <c r="M46" s="5">
        <v>-109000</v>
      </c>
      <c r="N46" s="5">
        <v>-127000</v>
      </c>
      <c r="O46" s="5">
        <v>-244995.30984</v>
      </c>
      <c r="P46" s="5">
        <v>-89998.277090000003</v>
      </c>
      <c r="Q46" s="5">
        <v>-157996.97533000002</v>
      </c>
      <c r="R46" s="5">
        <v>-136997.37734000001</v>
      </c>
      <c r="S46" s="5">
        <v>-29999.4257</v>
      </c>
      <c r="T46" s="72"/>
      <c r="U46" s="9"/>
    </row>
    <row r="47" spans="1:22" x14ac:dyDescent="0.2">
      <c r="A47" s="7" t="s">
        <v>125</v>
      </c>
      <c r="B47" s="8">
        <v>-42795.226710000017</v>
      </c>
      <c r="C47" s="8">
        <v>84956.560999999987</v>
      </c>
      <c r="D47" s="8">
        <v>-50951.049000000006</v>
      </c>
      <c r="E47" s="8">
        <v>-156877.36174000011</v>
      </c>
      <c r="F47" s="8">
        <v>-49105.838129999895</v>
      </c>
      <c r="G47" s="8">
        <v>-87102.191080000106</v>
      </c>
      <c r="H47" s="8">
        <v>-53292.574999999997</v>
      </c>
      <c r="I47" s="8">
        <v>-105084.485</v>
      </c>
      <c r="J47" s="8">
        <v>-104173.04886000007</v>
      </c>
      <c r="K47" s="8">
        <v>-106271.26944999998</v>
      </c>
      <c r="L47" s="8">
        <v>-387174.77575999999</v>
      </c>
      <c r="M47" s="8">
        <v>-115658.19101999995</v>
      </c>
      <c r="N47" s="8">
        <v>-96287.858220000024</v>
      </c>
      <c r="O47" s="8">
        <f>+SUM(O37:O46)</f>
        <v>-77481.074734385154</v>
      </c>
      <c r="P47" s="8">
        <f>+SUM(P37:P46)</f>
        <v>-126179.23208999998</v>
      </c>
      <c r="Q47" s="8">
        <f>+SUM(Q37:Q46)</f>
        <v>-35900.612200000018</v>
      </c>
      <c r="R47" s="8">
        <f>+SUM(R37:R46)</f>
        <v>-165799.39455000003</v>
      </c>
      <c r="S47" s="8">
        <f>+SUM(S37:S46)</f>
        <v>-1895.2832000000017</v>
      </c>
      <c r="T47" s="72"/>
      <c r="U47" s="9"/>
    </row>
    <row r="48" spans="1:22" x14ac:dyDescent="0.2">
      <c r="B48" s="27"/>
      <c r="C48" s="27"/>
      <c r="D48" s="27"/>
      <c r="E48" s="27"/>
      <c r="F48" s="27"/>
      <c r="G48" s="27"/>
      <c r="H48" s="27"/>
      <c r="I48" s="27"/>
      <c r="J48" s="27"/>
      <c r="K48" s="27"/>
      <c r="L48" s="27"/>
      <c r="M48" s="27"/>
      <c r="N48" s="27"/>
      <c r="O48" s="27"/>
      <c r="P48" s="27"/>
      <c r="Q48" s="27"/>
      <c r="R48" s="27"/>
      <c r="S48" s="27"/>
    </row>
    <row r="49" spans="1:21" x14ac:dyDescent="0.2">
      <c r="A49" s="28" t="s">
        <v>126</v>
      </c>
      <c r="B49" s="29">
        <v>-478.12840000013966</v>
      </c>
      <c r="C49" s="29">
        <v>152496.77600000001</v>
      </c>
      <c r="D49" s="29">
        <v>-21302.991999999991</v>
      </c>
      <c r="E49" s="29">
        <v>-141034.14414000005</v>
      </c>
      <c r="F49" s="29">
        <v>73309.377490000013</v>
      </c>
      <c r="G49" s="29">
        <v>51865.443380000041</v>
      </c>
      <c r="H49" s="29">
        <v>70150.08643999997</v>
      </c>
      <c r="I49" s="29">
        <v>52463.594999999958</v>
      </c>
      <c r="J49" s="29">
        <v>27589.334460000187</v>
      </c>
      <c r="K49" s="29">
        <v>124553.52421000005</v>
      </c>
      <c r="L49" s="29">
        <v>-251038.48930999989</v>
      </c>
      <c r="M49" s="29">
        <v>-11938.60658999953</v>
      </c>
      <c r="N49" s="29">
        <v>146074.13547999991</v>
      </c>
      <c r="O49" s="29">
        <f>+O26+O34+O47</f>
        <v>-132371.08476000006</v>
      </c>
      <c r="P49" s="29">
        <f>+P26+P34+P47</f>
        <v>24010.039589999971</v>
      </c>
      <c r="Q49" s="29">
        <f>+Q26+Q34+Q47</f>
        <v>-31097.475950000095</v>
      </c>
      <c r="R49" s="29">
        <f>+R26+R34+R47</f>
        <v>23325.949499999959</v>
      </c>
      <c r="S49" s="29">
        <f>+S26+S34+S47</f>
        <v>70055.139399999913</v>
      </c>
    </row>
    <row r="50" spans="1:21" x14ac:dyDescent="0.2">
      <c r="A50" s="4" t="s">
        <v>127</v>
      </c>
      <c r="B50" s="5">
        <v>77978.395590000015</v>
      </c>
      <c r="C50" s="5">
        <v>77053.275999999998</v>
      </c>
      <c r="D50" s="5">
        <v>228415.81400000001</v>
      </c>
      <c r="E50" s="5">
        <v>206510.02309</v>
      </c>
      <c r="F50" s="5">
        <v>60720.563590000027</v>
      </c>
      <c r="G50" s="5">
        <v>130167.66424000004</v>
      </c>
      <c r="H50" s="5">
        <v>183940.21900000001</v>
      </c>
      <c r="I50" s="5">
        <v>253185.02</v>
      </c>
      <c r="J50" s="5">
        <v>305536.27999999991</v>
      </c>
      <c r="K50" s="5">
        <v>332094.92300000007</v>
      </c>
      <c r="L50" s="5">
        <v>458332.55378000013</v>
      </c>
      <c r="M50" s="5">
        <v>207007.55374000024</v>
      </c>
      <c r="N50" s="5">
        <v>195443.21771000072</v>
      </c>
      <c r="O50" s="5">
        <v>343789.76608000003</v>
      </c>
      <c r="P50" s="5">
        <v>207865.89292000001</v>
      </c>
      <c r="Q50" s="5">
        <v>232928.93306999997</v>
      </c>
      <c r="R50" s="5">
        <v>204411.86101999987</v>
      </c>
      <c r="S50" s="5">
        <v>229791.98830000006</v>
      </c>
    </row>
    <row r="51" spans="1:21" x14ac:dyDescent="0.2">
      <c r="A51" t="s">
        <v>128</v>
      </c>
      <c r="B51" s="27">
        <v>-447.27800000000002</v>
      </c>
      <c r="C51" s="27">
        <v>-1134.2380000000001</v>
      </c>
      <c r="D51" s="27">
        <v>-603.16600000000005</v>
      </c>
      <c r="E51" s="27">
        <v>-4755.3153599999996</v>
      </c>
      <c r="F51" s="27">
        <v>-3862.2768400000004</v>
      </c>
      <c r="G51" s="27">
        <v>1907.1156799999999</v>
      </c>
      <c r="H51" s="27">
        <v>-905.28700000000003</v>
      </c>
      <c r="I51" s="27">
        <v>-112.33499999999999</v>
      </c>
      <c r="J51" s="27">
        <v>-1030.6914600000005</v>
      </c>
      <c r="K51" s="27">
        <v>1684.1065699999999</v>
      </c>
      <c r="L51" s="27">
        <v>-286.51072999999894</v>
      </c>
      <c r="M51" s="27">
        <v>374.27055999999993</v>
      </c>
      <c r="N51" s="27">
        <v>2272.4148299999997</v>
      </c>
      <c r="O51" s="27">
        <v>-3552.7884000000008</v>
      </c>
      <c r="P51" s="27">
        <v>1053.0005600000004</v>
      </c>
      <c r="Q51" s="27">
        <v>2580.4038999999998</v>
      </c>
      <c r="R51" s="27">
        <v>2054.1777899999997</v>
      </c>
      <c r="S51" s="27">
        <v>-381.7125999999999</v>
      </c>
    </row>
    <row r="52" spans="1:21" x14ac:dyDescent="0.2">
      <c r="A52" s="28" t="s">
        <v>129</v>
      </c>
      <c r="B52" s="29">
        <v>77052.989189999862</v>
      </c>
      <c r="C52" s="29">
        <v>228415.81400000001</v>
      </c>
      <c r="D52" s="29">
        <v>206509.65600000002</v>
      </c>
      <c r="E52" s="29">
        <v>60720.563589999954</v>
      </c>
      <c r="F52" s="29">
        <v>130167.66424000004</v>
      </c>
      <c r="G52" s="29">
        <v>183940.22330000007</v>
      </c>
      <c r="H52" s="29">
        <v>253185.01843999996</v>
      </c>
      <c r="I52" s="29">
        <v>305536.27999999991</v>
      </c>
      <c r="J52" s="29">
        <v>332094.92300000007</v>
      </c>
      <c r="K52" s="29">
        <v>458332.55378000013</v>
      </c>
      <c r="L52" s="29">
        <v>207007.55374000024</v>
      </c>
      <c r="M52" s="29">
        <v>195443.21771000072</v>
      </c>
      <c r="N52" s="29">
        <v>343789.76802000066</v>
      </c>
      <c r="O52" s="29">
        <f>+SUM(O49:O51)</f>
        <v>207865.89291999998</v>
      </c>
      <c r="P52" s="29">
        <f>+SUM(P49:P51)</f>
        <v>232928.93306999997</v>
      </c>
      <c r="Q52" s="29">
        <f>+SUM(Q49:Q51)</f>
        <v>204411.86101999987</v>
      </c>
      <c r="R52" s="29">
        <f>+SUM(R49:R51)</f>
        <v>229791.98830999981</v>
      </c>
      <c r="S52" s="29">
        <f>+SUM(S49:S51)</f>
        <v>299465.41509999993</v>
      </c>
      <c r="U52" s="72"/>
    </row>
    <row r="53" spans="1:21" x14ac:dyDescent="0.2">
      <c r="J53" s="39"/>
      <c r="K53" s="39"/>
      <c r="L53" s="39"/>
      <c r="M53" s="9"/>
      <c r="N53" s="9"/>
      <c r="O53" s="9"/>
      <c r="P53" s="9"/>
      <c r="Q53" s="9"/>
      <c r="R53" s="9"/>
    </row>
    <row r="54" spans="1:21" x14ac:dyDescent="0.2">
      <c r="G54" s="61"/>
      <c r="H54" s="61"/>
      <c r="I54" s="61"/>
      <c r="J54" s="61"/>
      <c r="K54" s="61"/>
      <c r="L54" s="61"/>
      <c r="M54" s="61"/>
      <c r="R54" s="72"/>
    </row>
    <row r="55" spans="1:21" x14ac:dyDescent="0.2">
      <c r="B55" s="9"/>
      <c r="C55" s="9"/>
      <c r="D55" s="9"/>
      <c r="E55" s="9"/>
      <c r="F55" s="9"/>
      <c r="G55" s="9"/>
      <c r="H55" s="9"/>
      <c r="I55" s="9"/>
      <c r="J55" s="9"/>
      <c r="K55" s="9"/>
      <c r="L55" s="9"/>
      <c r="M55" s="9"/>
      <c r="N55" s="9"/>
      <c r="O55" s="9"/>
      <c r="P55" s="9"/>
      <c r="Q55" s="9"/>
      <c r="R55" s="9"/>
    </row>
    <row r="56" spans="1:21" x14ac:dyDescent="0.2">
      <c r="E56" s="88"/>
      <c r="F56" s="108"/>
      <c r="G56" s="108"/>
      <c r="H56" s="108"/>
      <c r="I56" s="108"/>
      <c r="J56" s="108"/>
      <c r="K56" s="108"/>
      <c r="L56" s="108"/>
      <c r="M56" s="108"/>
      <c r="N56" s="108"/>
      <c r="O56" s="108"/>
      <c r="P56" s="108"/>
      <c r="Q56" s="108"/>
      <c r="R56" s="108"/>
      <c r="S56" s="106"/>
      <c r="T56" s="106"/>
    </row>
    <row r="57" spans="1:21" x14ac:dyDescent="0.2">
      <c r="F57" s="109"/>
      <c r="G57" s="109"/>
      <c r="H57" s="109"/>
      <c r="I57" s="109"/>
      <c r="J57" s="109"/>
      <c r="K57" s="109"/>
      <c r="L57" s="109"/>
      <c r="M57" s="109"/>
      <c r="N57" s="109"/>
      <c r="O57" s="109"/>
      <c r="P57" s="109"/>
      <c r="Q57" s="109"/>
      <c r="R57" s="109"/>
      <c r="S57" s="107"/>
      <c r="T57" s="107"/>
    </row>
    <row r="59" spans="1:21" x14ac:dyDescent="0.2">
      <c r="K59" s="9"/>
    </row>
    <row r="60" spans="1:21" x14ac:dyDescent="0.2">
      <c r="K60" s="9"/>
      <c r="S60" s="106"/>
      <c r="T60" s="106"/>
    </row>
    <row r="61" spans="1:21" x14ac:dyDescent="0.2">
      <c r="K61" s="88"/>
      <c r="S61" s="88"/>
      <c r="T61" s="88"/>
    </row>
  </sheetData>
  <pageMargins left="0.7" right="0.7" top="0.75" bottom="0.75" header="0.3" footer="0.3"/>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08-9C6F-4A1E-A324-D201673A974E}">
  <sheetPr codeName="Sheet5">
    <pageSetUpPr fitToPage="1"/>
  </sheetPr>
  <dimension ref="A1:AA49"/>
  <sheetViews>
    <sheetView showGridLines="0" zoomScaleNormal="100" workbookViewId="0">
      <pane xSplit="1" ySplit="5" topLeftCell="B6" activePane="bottomRight" state="frozen"/>
      <selection pane="topRight" activeCell="F15" sqref="F15"/>
      <selection pane="bottomLeft" activeCell="F15" sqref="F15"/>
      <selection pane="bottomRight" activeCell="U17" sqref="U17"/>
    </sheetView>
  </sheetViews>
  <sheetFormatPr defaultRowHeight="12.75" outlineLevelCol="1" x14ac:dyDescent="0.2"/>
  <cols>
    <col min="1" max="1" width="66.85546875" customWidth="1"/>
    <col min="2" max="3" width="12.7109375" hidden="1" customWidth="1" outlineLevel="1"/>
    <col min="4" max="4" width="12.7109375" hidden="1" customWidth="1" outlineLevel="1" collapsed="1"/>
    <col min="5" max="7" width="12.7109375" hidden="1" customWidth="1" outlineLevel="1"/>
    <col min="8" max="8" width="12.7109375" customWidth="1" collapsed="1"/>
    <col min="9" max="11" width="12.7109375" customWidth="1"/>
    <col min="12" max="12" width="15.28515625" bestFit="1" customWidth="1"/>
    <col min="13" max="18" width="12.7109375" customWidth="1"/>
    <col min="19" max="19" width="11.28515625" bestFit="1" customWidth="1"/>
    <col min="20" max="20" width="11.42578125" bestFit="1" customWidth="1"/>
    <col min="21" max="21" width="14" bestFit="1" customWidth="1"/>
  </cols>
  <sheetData>
    <row r="1" spans="1:27" ht="23.25" x14ac:dyDescent="0.35">
      <c r="A1" s="1" t="s">
        <v>130</v>
      </c>
    </row>
    <row r="4" spans="1:27" x14ac:dyDescent="0.2">
      <c r="B4" s="32" t="s">
        <v>2</v>
      </c>
      <c r="C4" s="32" t="s">
        <v>6</v>
      </c>
      <c r="D4" s="32" t="s">
        <v>7</v>
      </c>
      <c r="E4" s="32" t="s">
        <v>5</v>
      </c>
      <c r="F4" s="32" t="s">
        <v>2</v>
      </c>
      <c r="G4" s="32" t="s">
        <v>6</v>
      </c>
      <c r="H4" s="32" t="s">
        <v>7</v>
      </c>
      <c r="I4" s="32" t="s">
        <v>5</v>
      </c>
      <c r="J4" s="32" t="s">
        <v>2</v>
      </c>
      <c r="K4" s="32" t="s">
        <v>6</v>
      </c>
      <c r="L4" s="32" t="s">
        <v>7</v>
      </c>
      <c r="M4" s="32" t="s">
        <v>5</v>
      </c>
      <c r="N4" s="32" t="s">
        <v>2</v>
      </c>
      <c r="O4" s="32" t="s">
        <v>6</v>
      </c>
      <c r="P4" s="32" t="s">
        <v>7</v>
      </c>
      <c r="Q4" s="32" t="s">
        <v>5</v>
      </c>
      <c r="R4" s="32" t="s">
        <v>2</v>
      </c>
      <c r="S4" s="32" t="s">
        <v>6</v>
      </c>
    </row>
    <row r="5" spans="1:27" x14ac:dyDescent="0.2">
      <c r="A5" s="33"/>
      <c r="B5" s="21">
        <v>2021</v>
      </c>
      <c r="C5" s="21">
        <v>2021</v>
      </c>
      <c r="D5" s="21">
        <v>2022</v>
      </c>
      <c r="E5" s="21">
        <v>2022</v>
      </c>
      <c r="F5" s="21">
        <v>2022</v>
      </c>
      <c r="G5" s="21">
        <v>2022</v>
      </c>
      <c r="H5" s="21">
        <v>2023</v>
      </c>
      <c r="I5" s="21">
        <v>2023</v>
      </c>
      <c r="J5" s="21">
        <v>2023</v>
      </c>
      <c r="K5" s="21">
        <v>2023</v>
      </c>
      <c r="L5" s="21">
        <v>2024</v>
      </c>
      <c r="M5" s="21">
        <v>2024</v>
      </c>
      <c r="N5" s="21">
        <v>2024</v>
      </c>
      <c r="O5" s="21">
        <v>2024</v>
      </c>
      <c r="P5" s="21">
        <v>2025</v>
      </c>
      <c r="Q5" s="21">
        <v>2025</v>
      </c>
      <c r="R5" s="21">
        <v>2025</v>
      </c>
      <c r="S5" s="21">
        <v>2025</v>
      </c>
    </row>
    <row r="7" spans="1:27" x14ac:dyDescent="0.2">
      <c r="L7" s="9"/>
      <c r="M7" s="9"/>
      <c r="N7" s="9"/>
      <c r="O7" s="88"/>
      <c r="P7" s="9"/>
      <c r="Q7" s="9"/>
      <c r="R7" s="9"/>
      <c r="S7" s="9"/>
    </row>
    <row r="8" spans="1:27" x14ac:dyDescent="0.2">
      <c r="A8" s="16" t="s">
        <v>131</v>
      </c>
      <c r="B8" s="16"/>
      <c r="C8" s="16"/>
      <c r="D8" s="16"/>
      <c r="E8" s="16"/>
      <c r="F8" s="16"/>
      <c r="G8" s="16"/>
      <c r="H8" s="16"/>
      <c r="I8" s="16"/>
      <c r="J8" s="16"/>
      <c r="K8" s="16"/>
      <c r="L8" s="16"/>
      <c r="M8" s="16"/>
      <c r="N8" s="16"/>
      <c r="O8" s="16"/>
      <c r="P8" s="16"/>
      <c r="Q8" s="16"/>
      <c r="R8" s="16"/>
      <c r="S8" s="16"/>
      <c r="T8" s="19"/>
      <c r="U8" s="114"/>
      <c r="V8" s="60"/>
      <c r="W8" s="9"/>
      <c r="X8" s="72"/>
      <c r="Y8" s="19"/>
      <c r="Z8" s="114"/>
    </row>
    <row r="9" spans="1:27" x14ac:dyDescent="0.2">
      <c r="A9" s="4" t="s">
        <v>132</v>
      </c>
      <c r="B9" s="5">
        <v>1641.7260000000001</v>
      </c>
      <c r="C9" s="5">
        <v>1652.3869999999999</v>
      </c>
      <c r="D9" s="5">
        <v>1506.6980000000001</v>
      </c>
      <c r="E9" s="5">
        <v>1894.001</v>
      </c>
      <c r="F9" s="5">
        <v>1709.6289999999999</v>
      </c>
      <c r="G9" s="5">
        <v>1682.496636691058</v>
      </c>
      <c r="H9" s="5">
        <v>1663.9993089467698</v>
      </c>
      <c r="I9" s="5">
        <v>1822.3398972538644</v>
      </c>
      <c r="J9" s="5">
        <v>1797.6035946401</v>
      </c>
      <c r="K9" s="5">
        <v>1798.09678125247</v>
      </c>
      <c r="L9" s="5">
        <v>1362.9839299601865</v>
      </c>
      <c r="M9" s="5">
        <v>1458.5471078837199</v>
      </c>
      <c r="N9" s="5">
        <v>1393.9323885733595</v>
      </c>
      <c r="O9" s="5">
        <v>1367.0806372642339</v>
      </c>
      <c r="P9" s="5">
        <v>1208.0677129170278</v>
      </c>
      <c r="Q9" s="5">
        <v>1428.5649238678543</v>
      </c>
      <c r="R9" s="5">
        <v>1368.4787961912525</v>
      </c>
      <c r="S9" s="5">
        <v>1424.939010810446</v>
      </c>
      <c r="T9" s="88"/>
      <c r="U9" s="9"/>
      <c r="V9" s="102"/>
      <c r="W9" s="62"/>
      <c r="Y9" s="9"/>
      <c r="Z9" s="9"/>
      <c r="AA9" s="88"/>
    </row>
    <row r="10" spans="1:27" x14ac:dyDescent="0.2">
      <c r="A10" s="4" t="s">
        <v>133</v>
      </c>
      <c r="B10" s="5">
        <v>1682.1010000000001</v>
      </c>
      <c r="C10" s="5">
        <v>1712.0219999999999</v>
      </c>
      <c r="D10" s="5">
        <v>1700.421</v>
      </c>
      <c r="E10" s="5">
        <v>1659.1420000000001</v>
      </c>
      <c r="F10" s="5">
        <v>1676.2619999999999</v>
      </c>
      <c r="G10" s="5">
        <v>1729.3471481544168</v>
      </c>
      <c r="H10" s="5">
        <v>1561.15199812987</v>
      </c>
      <c r="I10" s="5">
        <v>1452.81896158124</v>
      </c>
      <c r="J10" s="5">
        <v>1405.3247220661999</v>
      </c>
      <c r="K10" s="5">
        <v>1460.92715770476</v>
      </c>
      <c r="L10" s="5">
        <v>1324.5976440549193</v>
      </c>
      <c r="M10" s="5">
        <v>1354.6687689442297</v>
      </c>
      <c r="N10" s="5">
        <v>1410.8207547689622</v>
      </c>
      <c r="O10" s="5">
        <v>1651.8605148064526</v>
      </c>
      <c r="P10" s="5">
        <v>1879.2884837731658</v>
      </c>
      <c r="Q10" s="5">
        <v>1985.7637432139811</v>
      </c>
      <c r="R10" s="5">
        <v>2179.0865275640763</v>
      </c>
      <c r="S10" s="5">
        <v>2004.7615378450798</v>
      </c>
      <c r="T10" s="9"/>
      <c r="U10" s="9"/>
      <c r="V10" s="9"/>
      <c r="W10" s="62"/>
      <c r="Y10" s="9"/>
    </row>
    <row r="11" spans="1:27" x14ac:dyDescent="0.2">
      <c r="A11" s="4" t="s">
        <v>134</v>
      </c>
      <c r="B11" s="5">
        <v>661.81700000000001</v>
      </c>
      <c r="C11" s="5">
        <v>760.77200000000005</v>
      </c>
      <c r="D11" s="5">
        <v>729.42600000000004</v>
      </c>
      <c r="E11" s="5">
        <v>672.03700000000003</v>
      </c>
      <c r="F11" s="5">
        <v>683.88400000000001</v>
      </c>
      <c r="G11" s="5">
        <v>706.61337514717513</v>
      </c>
      <c r="H11" s="5">
        <v>786.78834343108861</v>
      </c>
      <c r="I11" s="5">
        <v>785.18121034924661</v>
      </c>
      <c r="J11" s="5">
        <v>709.12058072947696</v>
      </c>
      <c r="K11" s="5">
        <v>728.1707321432699</v>
      </c>
      <c r="L11" s="5">
        <v>650.8350905320649</v>
      </c>
      <c r="M11" s="5">
        <v>724.72325766098993</v>
      </c>
      <c r="N11" s="5">
        <v>635.07242577770819</v>
      </c>
      <c r="O11" s="5">
        <v>492.17420637475482</v>
      </c>
      <c r="P11" s="5">
        <v>380.57561569031782</v>
      </c>
      <c r="Q11" s="5">
        <v>444.15043044252332</v>
      </c>
      <c r="R11" s="5">
        <v>465.00473405927147</v>
      </c>
      <c r="S11" s="5">
        <v>491.35740555113961</v>
      </c>
      <c r="T11" s="9"/>
    </row>
    <row r="12" spans="1:27" x14ac:dyDescent="0.2">
      <c r="A12" s="7" t="s">
        <v>135</v>
      </c>
      <c r="B12" s="8">
        <v>3985.6440000000002</v>
      </c>
      <c r="C12" s="8">
        <v>4125.1809999999996</v>
      </c>
      <c r="D12" s="8">
        <v>3936.5450000000001</v>
      </c>
      <c r="E12" s="8">
        <v>4225.18</v>
      </c>
      <c r="F12" s="8">
        <v>4069.7749999999996</v>
      </c>
      <c r="G12" s="8">
        <v>4118.4571599926503</v>
      </c>
      <c r="H12" s="8">
        <v>4011.9396505077284</v>
      </c>
      <c r="I12" s="8">
        <v>4060.3400691843508</v>
      </c>
      <c r="J12" s="8">
        <v>3912.0488974357768</v>
      </c>
      <c r="K12" s="8">
        <v>3987.1946711004998</v>
      </c>
      <c r="L12" s="8">
        <v>3338.4166645471705</v>
      </c>
      <c r="M12" s="8">
        <v>3537.9391344889395</v>
      </c>
      <c r="N12" s="8">
        <v>3439.8255691200302</v>
      </c>
      <c r="O12" s="8">
        <f>SUM(O9:O11)</f>
        <v>3511.115358445441</v>
      </c>
      <c r="P12" s="8">
        <f>SUM(P9:P11)</f>
        <v>3467.9318123805115</v>
      </c>
      <c r="Q12" s="8">
        <f>SUM(Q9:Q11)</f>
        <v>3858.4790975243586</v>
      </c>
      <c r="R12" s="8">
        <f>SUM(R9:R11)</f>
        <v>4012.5700578146002</v>
      </c>
      <c r="S12" s="8">
        <f>SUM(S9:S11)</f>
        <v>3921.0579542066653</v>
      </c>
      <c r="T12" s="120"/>
      <c r="U12" s="92"/>
      <c r="V12" s="9"/>
    </row>
    <row r="13" spans="1:27" x14ac:dyDescent="0.2">
      <c r="A13" s="34" t="s">
        <v>136</v>
      </c>
      <c r="C13" s="60"/>
      <c r="D13" s="60"/>
      <c r="E13" s="88"/>
      <c r="F13" s="88"/>
      <c r="G13" s="88"/>
      <c r="H13" s="88"/>
      <c r="I13" s="88"/>
      <c r="J13" s="88"/>
      <c r="K13" s="88"/>
      <c r="L13" s="88"/>
      <c r="M13" s="88"/>
      <c r="N13" s="88"/>
      <c r="O13" s="88"/>
      <c r="P13" s="88"/>
      <c r="Q13" s="88"/>
      <c r="R13" s="117"/>
      <c r="S13" s="88"/>
      <c r="T13" s="9"/>
      <c r="U13" s="61"/>
    </row>
    <row r="14" spans="1:27" x14ac:dyDescent="0.2">
      <c r="K14" s="72"/>
      <c r="L14" s="72"/>
      <c r="M14" s="72"/>
      <c r="N14" s="72"/>
      <c r="O14" s="72"/>
      <c r="P14" s="72"/>
      <c r="Q14" s="72"/>
      <c r="R14" s="72"/>
      <c r="S14" s="91"/>
      <c r="Y14" s="9"/>
    </row>
    <row r="15" spans="1:27" x14ac:dyDescent="0.2">
      <c r="A15" s="4" t="s">
        <v>137</v>
      </c>
      <c r="B15" s="35">
        <v>0.31027934168262511</v>
      </c>
      <c r="C15" s="35">
        <v>0.31389093878651048</v>
      </c>
      <c r="D15" s="35">
        <v>0.31949855768608204</v>
      </c>
      <c r="E15" s="35">
        <v>0.3321788587501886</v>
      </c>
      <c r="F15" s="35">
        <v>0.32438260661892759</v>
      </c>
      <c r="G15" s="35">
        <v>0.26</v>
      </c>
      <c r="H15" s="35">
        <v>0.24988310596292895</v>
      </c>
      <c r="I15" s="35">
        <v>0.25009243999176867</v>
      </c>
      <c r="J15" s="35">
        <v>0.26200574264091397</v>
      </c>
      <c r="K15" s="35">
        <v>0.24905234601685269</v>
      </c>
      <c r="L15" s="35">
        <v>0.25</v>
      </c>
      <c r="M15" s="35">
        <v>0.24</v>
      </c>
      <c r="N15" s="35">
        <v>0.25</v>
      </c>
      <c r="O15" s="35">
        <v>0.24</v>
      </c>
      <c r="P15" s="35">
        <v>0.2</v>
      </c>
      <c r="Q15" s="35">
        <v>0.2</v>
      </c>
      <c r="R15" s="35">
        <v>0.20775486872426785</v>
      </c>
      <c r="S15" s="35">
        <v>0.22018939774880261</v>
      </c>
    </row>
    <row r="17" spans="1:22" x14ac:dyDescent="0.2">
      <c r="L17" s="72"/>
      <c r="M17" s="72"/>
      <c r="N17" s="72"/>
      <c r="O17" s="72"/>
      <c r="P17" s="72"/>
      <c r="Q17" s="72"/>
      <c r="R17" s="72"/>
      <c r="S17" s="72"/>
    </row>
    <row r="18" spans="1:22" x14ac:dyDescent="0.2">
      <c r="A18" s="4" t="s">
        <v>138</v>
      </c>
      <c r="B18" s="36">
        <v>57.333621116198664</v>
      </c>
      <c r="C18" s="36">
        <v>65.472460706572633</v>
      </c>
      <c r="D18" s="36">
        <v>67.401334672917486</v>
      </c>
      <c r="E18" s="36">
        <v>75.159922654182779</v>
      </c>
      <c r="F18" s="36">
        <v>80.710453772014432</v>
      </c>
      <c r="G18" s="36">
        <v>86.213503949773667</v>
      </c>
      <c r="H18" s="36">
        <v>87.889956907845246</v>
      </c>
      <c r="I18" s="36">
        <v>87.330426998256584</v>
      </c>
      <c r="J18" s="36">
        <v>90.451755314699284</v>
      </c>
      <c r="K18" s="36">
        <v>95.565409329469887</v>
      </c>
      <c r="L18" s="36">
        <v>98.306512274289801</v>
      </c>
      <c r="M18" s="81">
        <v>96.3</v>
      </c>
      <c r="N18" s="81">
        <v>101.5</v>
      </c>
      <c r="O18" s="81">
        <v>100.4</v>
      </c>
      <c r="P18" s="36">
        <v>94.9</v>
      </c>
      <c r="Q18" s="36">
        <v>95.229621843942184</v>
      </c>
      <c r="R18" s="113">
        <v>92.32677169548802</v>
      </c>
      <c r="S18" s="113">
        <v>91.39122987599508</v>
      </c>
      <c r="T18" s="121"/>
      <c r="U18" s="115"/>
      <c r="V18" s="88"/>
    </row>
    <row r="19" spans="1:22" x14ac:dyDescent="0.2">
      <c r="A19" s="4" t="s">
        <v>139</v>
      </c>
      <c r="B19" s="36">
        <v>49.06229856815861</v>
      </c>
      <c r="C19" s="36">
        <v>55.60297257502156</v>
      </c>
      <c r="D19" s="36">
        <v>57.064502501559105</v>
      </c>
      <c r="E19" s="36">
        <v>61.883226986779256</v>
      </c>
      <c r="F19" s="36">
        <v>62.507187989508026</v>
      </c>
      <c r="G19" s="36">
        <v>68.288610624618926</v>
      </c>
      <c r="H19" s="36">
        <v>74.44983250488319</v>
      </c>
      <c r="I19" s="36">
        <v>74.960109452394008</v>
      </c>
      <c r="J19" s="36">
        <v>78.490256387456341</v>
      </c>
      <c r="K19" s="36">
        <v>83.41488582452439</v>
      </c>
      <c r="L19" s="81">
        <v>83.588156191956685</v>
      </c>
      <c r="M19" s="81">
        <v>83.2</v>
      </c>
      <c r="N19" s="81">
        <v>86.7</v>
      </c>
      <c r="O19" s="81">
        <v>86.7</v>
      </c>
      <c r="P19" s="36">
        <v>80.400000000000006</v>
      </c>
      <c r="Q19" s="36">
        <v>81.616284334369055</v>
      </c>
      <c r="R19" s="36">
        <v>80.33470665570465</v>
      </c>
      <c r="S19" s="36">
        <v>78.952226770296718</v>
      </c>
      <c r="T19" s="122"/>
      <c r="U19" s="115"/>
      <c r="V19" s="88"/>
    </row>
    <row r="20" spans="1:22" x14ac:dyDescent="0.2">
      <c r="A20" s="4" t="s">
        <v>140</v>
      </c>
      <c r="B20" s="5">
        <v>6386.7271547314585</v>
      </c>
      <c r="C20" s="5">
        <v>7280.2013267263428</v>
      </c>
      <c r="D20" s="5">
        <v>7271.2239098497485</v>
      </c>
      <c r="E20" s="5">
        <v>7202</v>
      </c>
      <c r="F20" s="5">
        <v>7515.0368905557443</v>
      </c>
      <c r="G20" s="5">
        <v>7148</v>
      </c>
      <c r="H20" s="5">
        <v>7755</v>
      </c>
      <c r="I20" s="5">
        <v>7627.6688514711086</v>
      </c>
      <c r="J20" s="5">
        <v>7561</v>
      </c>
      <c r="K20" s="5">
        <v>6883.0370113717127</v>
      </c>
      <c r="L20" s="5">
        <v>7887</v>
      </c>
      <c r="M20" s="5">
        <v>7757</v>
      </c>
      <c r="N20" s="58">
        <v>7492</v>
      </c>
      <c r="O20" s="58">
        <v>7573</v>
      </c>
      <c r="P20" s="5">
        <v>8102</v>
      </c>
      <c r="Q20" s="5">
        <v>8250</v>
      </c>
      <c r="R20" s="58">
        <v>7829</v>
      </c>
      <c r="S20" s="58">
        <v>7237</v>
      </c>
      <c r="V20" s="88"/>
    </row>
    <row r="21" spans="1:22" x14ac:dyDescent="0.2">
      <c r="A21" s="4" t="s">
        <v>141</v>
      </c>
      <c r="B21" s="37">
        <v>24.370051195229461</v>
      </c>
      <c r="C21" s="37">
        <v>33.372998619672998</v>
      </c>
      <c r="D21" s="37">
        <v>33.668986740885053</v>
      </c>
      <c r="E21" s="37">
        <v>39.902368853732987</v>
      </c>
      <c r="F21" s="37">
        <v>45.100723391930835</v>
      </c>
      <c r="G21" s="37">
        <v>59.324921942771077</v>
      </c>
      <c r="H21" s="37">
        <v>64.406173529053845</v>
      </c>
      <c r="I21" s="37">
        <v>67.346354418394938</v>
      </c>
      <c r="J21" s="37">
        <v>67.282773417190796</v>
      </c>
      <c r="K21" s="37">
        <v>73.406204004817937</v>
      </c>
      <c r="L21" s="37">
        <v>62.99683642543858</v>
      </c>
      <c r="M21" s="37">
        <v>67.972110288248388</v>
      </c>
      <c r="N21" s="37">
        <v>69.194731725663743</v>
      </c>
      <c r="O21" s="37">
        <v>70.741580625388892</v>
      </c>
      <c r="P21" s="37">
        <v>62.01861274328359</v>
      </c>
      <c r="Q21" s="37">
        <v>60.145946614173248</v>
      </c>
      <c r="R21" s="71">
        <v>57.583959845480237</v>
      </c>
      <c r="S21" s="71">
        <v>57.283531647344368</v>
      </c>
      <c r="V21" s="88"/>
    </row>
    <row r="22" spans="1:22" x14ac:dyDescent="0.2">
      <c r="V22" s="88"/>
    </row>
    <row r="23" spans="1:22" x14ac:dyDescent="0.2">
      <c r="V23" s="88"/>
    </row>
    <row r="24" spans="1:22" x14ac:dyDescent="0.2">
      <c r="A24" s="4" t="s">
        <v>142</v>
      </c>
      <c r="B24" s="5">
        <v>529.53074484869217</v>
      </c>
      <c r="C24" s="5">
        <v>589.37742383626517</v>
      </c>
      <c r="D24" s="5">
        <v>632.19800320728359</v>
      </c>
      <c r="E24" s="5">
        <v>851.90066857478348</v>
      </c>
      <c r="F24" s="5">
        <v>1034.6802381608572</v>
      </c>
      <c r="G24" s="5">
        <v>861.43118993768303</v>
      </c>
      <c r="H24" s="5">
        <v>722.89879079385059</v>
      </c>
      <c r="I24" s="5">
        <v>687.78510919766984</v>
      </c>
      <c r="J24" s="5">
        <v>619.53944459663069</v>
      </c>
      <c r="K24" s="5">
        <v>705.76116590100355</v>
      </c>
      <c r="L24" s="5">
        <v>675.33688379323735</v>
      </c>
      <c r="M24" s="5">
        <v>668.44333569381581</v>
      </c>
      <c r="N24" s="5">
        <v>681.33702608516796</v>
      </c>
      <c r="O24" s="5">
        <v>636.64862020897999</v>
      </c>
      <c r="P24" s="5">
        <v>616.6505795113967</v>
      </c>
      <c r="Q24" s="5">
        <f>-'Income statement'!Q11/Q25</f>
        <v>623.87525118251529</v>
      </c>
      <c r="R24" s="58">
        <v>570.08092605343563</v>
      </c>
      <c r="S24" s="58">
        <v>578.26396095138853</v>
      </c>
      <c r="T24" s="77"/>
      <c r="V24" s="88"/>
    </row>
    <row r="25" spans="1:22" x14ac:dyDescent="0.2">
      <c r="A25" s="4" t="s">
        <v>143</v>
      </c>
      <c r="B25" s="5">
        <v>105.21599999999999</v>
      </c>
      <c r="C25" s="5">
        <v>102.214</v>
      </c>
      <c r="D25" s="5">
        <v>96.655000000000001</v>
      </c>
      <c r="E25" s="5">
        <v>95.382000000000005</v>
      </c>
      <c r="F25" s="5">
        <v>92.253</v>
      </c>
      <c r="G25" s="5">
        <v>90.669370000000001</v>
      </c>
      <c r="H25" s="5">
        <v>88.983999999999995</v>
      </c>
      <c r="I25" s="5">
        <v>86.174000000000007</v>
      </c>
      <c r="J25" s="5">
        <v>87.611999999999995</v>
      </c>
      <c r="K25" s="5">
        <v>90.771000000000001</v>
      </c>
      <c r="L25" s="5">
        <v>90.055000000000007</v>
      </c>
      <c r="M25" s="5">
        <v>90.376999999999995</v>
      </c>
      <c r="N25" s="5">
        <v>87.521000000000001</v>
      </c>
      <c r="O25" s="5">
        <v>86.802999999999997</v>
      </c>
      <c r="P25" s="5">
        <v>90.421000000000006</v>
      </c>
      <c r="Q25" s="5">
        <v>98.096000000000004</v>
      </c>
      <c r="R25" s="58">
        <v>103.11499999999999</v>
      </c>
      <c r="S25" s="58">
        <v>97.878</v>
      </c>
      <c r="V25" s="88"/>
    </row>
    <row r="26" spans="1:22" x14ac:dyDescent="0.2">
      <c r="I26" s="72"/>
      <c r="J26" s="72"/>
      <c r="K26" s="72"/>
      <c r="L26" s="72"/>
      <c r="M26" s="72"/>
      <c r="N26" s="72"/>
      <c r="O26" s="112"/>
      <c r="P26" s="112"/>
      <c r="Q26" s="112"/>
      <c r="R26" s="112"/>
      <c r="S26" s="112"/>
      <c r="V26" s="88"/>
    </row>
    <row r="27" spans="1:22" x14ac:dyDescent="0.2">
      <c r="V27" s="88"/>
    </row>
    <row r="28" spans="1:22" x14ac:dyDescent="0.2">
      <c r="A28" s="4" t="s">
        <v>144</v>
      </c>
      <c r="B28" s="5">
        <v>27</v>
      </c>
      <c r="C28" s="5">
        <v>27</v>
      </c>
      <c r="D28" s="5">
        <v>26.277777777777779</v>
      </c>
      <c r="E28" s="5">
        <v>26.384615384615383</v>
      </c>
      <c r="F28" s="5">
        <v>27</v>
      </c>
      <c r="G28" s="5">
        <v>27.141304347826086</v>
      </c>
      <c r="H28" s="5">
        <v>30</v>
      </c>
      <c r="I28" s="37">
        <v>31</v>
      </c>
      <c r="J28" s="37">
        <v>31</v>
      </c>
      <c r="K28" s="37">
        <v>30</v>
      </c>
      <c r="L28" s="37">
        <v>30</v>
      </c>
      <c r="M28" s="37">
        <v>31</v>
      </c>
      <c r="N28" s="37">
        <v>31</v>
      </c>
      <c r="O28" s="37">
        <v>32</v>
      </c>
      <c r="P28" s="37">
        <v>34</v>
      </c>
      <c r="Q28" s="37">
        <v>34</v>
      </c>
      <c r="R28" s="71">
        <v>35.217391304347828</v>
      </c>
      <c r="S28" s="71">
        <v>35.195652173913047</v>
      </c>
      <c r="V28" s="88"/>
    </row>
    <row r="29" spans="1:22" x14ac:dyDescent="0.2">
      <c r="A29" s="4" t="s">
        <v>145</v>
      </c>
      <c r="B29" s="5">
        <v>10</v>
      </c>
      <c r="C29" s="5">
        <v>10</v>
      </c>
      <c r="D29" s="5">
        <v>10</v>
      </c>
      <c r="E29" s="5">
        <v>9.615384615384615</v>
      </c>
      <c r="F29" s="58">
        <v>7.8478260869565215</v>
      </c>
      <c r="G29" s="58">
        <v>6.8695652173913047</v>
      </c>
      <c r="H29" s="58">
        <v>4</v>
      </c>
      <c r="I29" s="71">
        <v>3</v>
      </c>
      <c r="J29" s="71">
        <v>3</v>
      </c>
      <c r="K29" s="71">
        <v>3</v>
      </c>
      <c r="L29" s="71">
        <v>3</v>
      </c>
      <c r="M29" s="37">
        <v>2</v>
      </c>
      <c r="N29" s="37">
        <v>1</v>
      </c>
      <c r="O29" s="37">
        <v>1</v>
      </c>
      <c r="P29" s="37">
        <v>1</v>
      </c>
      <c r="Q29" s="37">
        <v>1</v>
      </c>
      <c r="R29" s="71">
        <v>0.55434782608695654</v>
      </c>
      <c r="S29" s="71">
        <v>0</v>
      </c>
      <c r="V29" s="88"/>
    </row>
    <row r="30" spans="1:22" x14ac:dyDescent="0.2">
      <c r="A30" s="4" t="s">
        <v>146</v>
      </c>
      <c r="B30" s="5">
        <v>3</v>
      </c>
      <c r="C30" s="5">
        <v>3</v>
      </c>
      <c r="D30" s="5">
        <v>3</v>
      </c>
      <c r="E30" s="5">
        <v>3</v>
      </c>
      <c r="F30" s="5">
        <v>3</v>
      </c>
      <c r="G30" s="5">
        <v>3</v>
      </c>
      <c r="H30" s="5">
        <v>3</v>
      </c>
      <c r="I30" s="37">
        <v>3</v>
      </c>
      <c r="J30" s="37">
        <v>3</v>
      </c>
      <c r="K30" s="37">
        <v>3</v>
      </c>
      <c r="L30" s="37">
        <v>3</v>
      </c>
      <c r="M30" s="37">
        <v>3</v>
      </c>
      <c r="N30" s="37">
        <v>3</v>
      </c>
      <c r="O30" s="37">
        <v>3</v>
      </c>
      <c r="P30" s="37">
        <v>3</v>
      </c>
      <c r="Q30" s="37">
        <v>3</v>
      </c>
      <c r="R30" s="71">
        <v>2</v>
      </c>
      <c r="S30" s="71">
        <v>1</v>
      </c>
      <c r="V30" s="88"/>
    </row>
    <row r="31" spans="1:22" x14ac:dyDescent="0.2">
      <c r="A31" s="4" t="s">
        <v>147</v>
      </c>
      <c r="B31" s="5">
        <v>2.5543478260869565</v>
      </c>
      <c r="C31" s="5">
        <v>1</v>
      </c>
      <c r="D31" s="5">
        <v>1</v>
      </c>
      <c r="E31" s="5">
        <v>1</v>
      </c>
      <c r="F31" s="5">
        <v>0.67391304347826086</v>
      </c>
      <c r="G31" s="5">
        <v>5.434782608695652E-2</v>
      </c>
      <c r="H31" s="5">
        <v>0.1111111111111111</v>
      </c>
      <c r="I31" s="37">
        <v>1</v>
      </c>
      <c r="J31" s="37">
        <v>0</v>
      </c>
      <c r="K31" s="37">
        <v>0</v>
      </c>
      <c r="L31" s="37">
        <v>0</v>
      </c>
      <c r="M31" s="37">
        <v>0</v>
      </c>
      <c r="N31" s="37"/>
      <c r="O31" s="37"/>
      <c r="P31" s="37">
        <v>1</v>
      </c>
      <c r="Q31" s="37">
        <v>3</v>
      </c>
      <c r="R31" s="71">
        <v>4.7282608695652204</v>
      </c>
      <c r="S31" s="71">
        <v>4.8260869565217392</v>
      </c>
      <c r="V31" s="88"/>
    </row>
    <row r="32" spans="1:22" x14ac:dyDescent="0.2">
      <c r="A32" s="7" t="s">
        <v>148</v>
      </c>
      <c r="B32" s="8">
        <v>42.554347826086953</v>
      </c>
      <c r="C32" s="8">
        <v>41</v>
      </c>
      <c r="D32" s="8">
        <v>40.277777777777779</v>
      </c>
      <c r="E32" s="8">
        <v>40</v>
      </c>
      <c r="F32" s="8">
        <v>38.521739130434781</v>
      </c>
      <c r="G32" s="8">
        <v>37.065217391304344</v>
      </c>
      <c r="H32" s="8">
        <v>37.111111111111114</v>
      </c>
      <c r="I32" s="70">
        <v>38</v>
      </c>
      <c r="J32" s="70">
        <v>37</v>
      </c>
      <c r="K32" s="70">
        <v>36</v>
      </c>
      <c r="L32" s="70">
        <v>36</v>
      </c>
      <c r="M32" s="70">
        <v>36</v>
      </c>
      <c r="N32" s="70">
        <v>35</v>
      </c>
      <c r="O32" s="70">
        <v>36</v>
      </c>
      <c r="P32" s="70">
        <f>SUM(P28:P31)</f>
        <v>39</v>
      </c>
      <c r="Q32" s="70">
        <f>SUM(Q28:Q31)</f>
        <v>41</v>
      </c>
      <c r="R32" s="110">
        <f>SUM(R28:R31)</f>
        <v>42.5</v>
      </c>
      <c r="S32" s="110">
        <f>SUM(S28:S31)</f>
        <v>41.021739130434788</v>
      </c>
      <c r="V32" s="88"/>
    </row>
    <row r="33" spans="1:22" x14ac:dyDescent="0.2">
      <c r="A33" t="s">
        <v>149</v>
      </c>
      <c r="B33" s="5">
        <v>0</v>
      </c>
      <c r="C33" s="5">
        <v>0</v>
      </c>
      <c r="D33" s="5">
        <v>0</v>
      </c>
      <c r="E33" s="5">
        <v>0</v>
      </c>
      <c r="F33" s="5">
        <v>0</v>
      </c>
      <c r="G33" s="5">
        <v>0</v>
      </c>
      <c r="H33" s="5">
        <v>0</v>
      </c>
      <c r="I33" s="5">
        <v>0</v>
      </c>
      <c r="J33" s="5">
        <v>0</v>
      </c>
      <c r="K33" s="5">
        <v>0</v>
      </c>
      <c r="L33" s="5">
        <v>0</v>
      </c>
      <c r="M33" s="5">
        <v>0</v>
      </c>
      <c r="N33" s="5">
        <v>0</v>
      </c>
      <c r="O33" s="5">
        <v>0</v>
      </c>
      <c r="P33" s="5">
        <v>0</v>
      </c>
      <c r="Q33" s="5">
        <v>0</v>
      </c>
      <c r="R33" s="5">
        <v>0</v>
      </c>
      <c r="S33" s="58">
        <v>0</v>
      </c>
      <c r="V33" s="88"/>
    </row>
    <row r="34" spans="1:22" x14ac:dyDescent="0.2">
      <c r="A34" s="7" t="s">
        <v>150</v>
      </c>
      <c r="B34" s="8">
        <v>42.554347826086953</v>
      </c>
      <c r="C34" s="8">
        <v>41</v>
      </c>
      <c r="D34" s="69">
        <v>40.277777777777779</v>
      </c>
      <c r="E34" s="69">
        <v>40</v>
      </c>
      <c r="F34" s="69">
        <v>38.521739130434781</v>
      </c>
      <c r="G34" s="69">
        <v>37.065217391304344</v>
      </c>
      <c r="H34" s="69">
        <v>37.111111111111114</v>
      </c>
      <c r="I34" s="69">
        <v>38</v>
      </c>
      <c r="J34" s="69">
        <v>37</v>
      </c>
      <c r="K34" s="69">
        <v>36</v>
      </c>
      <c r="L34" s="69">
        <v>36</v>
      </c>
      <c r="M34" s="69">
        <v>36</v>
      </c>
      <c r="N34" s="69">
        <v>35</v>
      </c>
      <c r="O34" s="69">
        <v>36</v>
      </c>
      <c r="P34" s="69">
        <f>P32-P33</f>
        <v>39</v>
      </c>
      <c r="Q34" s="69">
        <f>Q32-Q33</f>
        <v>41</v>
      </c>
      <c r="R34" s="111">
        <f>R32-R33</f>
        <v>42.5</v>
      </c>
      <c r="S34" s="111">
        <f>S32-S33</f>
        <v>41.021739130434788</v>
      </c>
      <c r="V34" s="88"/>
    </row>
    <row r="35" spans="1:22" x14ac:dyDescent="0.2">
      <c r="B35" s="38"/>
      <c r="C35" s="38"/>
      <c r="D35" s="38"/>
      <c r="E35" s="38"/>
      <c r="F35" s="38"/>
      <c r="G35" s="38"/>
      <c r="H35" s="38"/>
      <c r="I35" s="38"/>
      <c r="J35" s="38"/>
      <c r="K35" s="38"/>
      <c r="L35" s="38"/>
      <c r="M35" s="38"/>
      <c r="N35" s="38"/>
      <c r="O35" s="38"/>
      <c r="P35" s="38"/>
      <c r="Q35" s="38"/>
      <c r="R35" s="38"/>
      <c r="S35" s="38"/>
      <c r="V35" s="88"/>
    </row>
    <row r="36" spans="1:22" x14ac:dyDescent="0.2">
      <c r="V36" s="88"/>
    </row>
    <row r="37" spans="1:22" x14ac:dyDescent="0.2">
      <c r="A37" s="4" t="s">
        <v>151</v>
      </c>
      <c r="B37" s="6">
        <v>3857</v>
      </c>
      <c r="C37" s="6">
        <v>3731</v>
      </c>
      <c r="D37" s="6">
        <v>3593</v>
      </c>
      <c r="E37" s="6">
        <v>3603</v>
      </c>
      <c r="F37" s="6">
        <v>3470</v>
      </c>
      <c r="G37" s="6">
        <v>3320</v>
      </c>
      <c r="H37" s="6">
        <v>3287</v>
      </c>
      <c r="I37" s="6">
        <v>3327</v>
      </c>
      <c r="J37" s="6">
        <v>3339</v>
      </c>
      <c r="K37" s="6">
        <v>3321</v>
      </c>
      <c r="L37" s="6">
        <v>3192</v>
      </c>
      <c r="M37" s="6">
        <v>3157</v>
      </c>
      <c r="N37" s="6">
        <v>3164</v>
      </c>
      <c r="O37" s="6">
        <v>3214</v>
      </c>
      <c r="P37" s="6">
        <v>3350</v>
      </c>
      <c r="Q37" s="6">
        <v>3683</v>
      </c>
      <c r="R37" s="6">
        <v>3883</v>
      </c>
      <c r="S37" s="6">
        <v>3709</v>
      </c>
      <c r="T37" s="9"/>
      <c r="U37" s="9"/>
      <c r="V37" s="88"/>
    </row>
    <row r="38" spans="1:22" x14ac:dyDescent="0.2">
      <c r="B38" s="92"/>
      <c r="C38" s="92"/>
      <c r="D38" s="59"/>
      <c r="E38" s="59"/>
      <c r="F38" s="59"/>
      <c r="G38" s="59"/>
      <c r="H38" s="59"/>
      <c r="I38" s="59"/>
      <c r="J38" s="59"/>
      <c r="K38" s="59"/>
      <c r="L38" s="59"/>
      <c r="M38" s="59"/>
      <c r="N38" s="59"/>
      <c r="O38" s="59"/>
      <c r="P38" s="59"/>
      <c r="Q38" s="59"/>
      <c r="R38" s="59"/>
      <c r="T38" s="9"/>
    </row>
    <row r="39" spans="1:22" x14ac:dyDescent="0.2">
      <c r="B39" s="39"/>
      <c r="C39" s="39"/>
      <c r="D39" s="39"/>
      <c r="E39" s="39"/>
      <c r="F39" s="39"/>
      <c r="G39" s="39"/>
      <c r="H39" s="39"/>
      <c r="I39" s="39"/>
      <c r="J39" s="39"/>
      <c r="K39" s="39"/>
      <c r="L39" s="39"/>
      <c r="M39" s="39"/>
      <c r="Q39" s="9"/>
      <c r="R39" s="88"/>
    </row>
    <row r="40" spans="1:22" x14ac:dyDescent="0.2">
      <c r="A40" s="40" t="s">
        <v>152</v>
      </c>
      <c r="B40" s="41"/>
      <c r="C40" s="41"/>
      <c r="D40" s="41"/>
      <c r="E40" s="39"/>
      <c r="F40" s="39"/>
      <c r="G40" s="41"/>
      <c r="H40" s="68"/>
      <c r="I40" s="59"/>
      <c r="J40" s="59"/>
      <c r="K40" s="59"/>
      <c r="L40" s="59"/>
      <c r="M40" s="59"/>
      <c r="P40" s="9"/>
      <c r="Q40" s="9"/>
      <c r="R40" s="9"/>
      <c r="T40" s="9"/>
    </row>
    <row r="41" spans="1:22" x14ac:dyDescent="0.2">
      <c r="A41" s="42"/>
      <c r="L41" s="60"/>
      <c r="M41" s="60"/>
      <c r="N41" s="60"/>
      <c r="O41" s="60"/>
      <c r="P41" s="60"/>
      <c r="Q41" s="60"/>
      <c r="R41" s="88"/>
      <c r="T41" s="77"/>
    </row>
    <row r="42" spans="1:22" x14ac:dyDescent="0.2">
      <c r="A42" s="42"/>
      <c r="E42" s="41"/>
      <c r="F42" s="41"/>
      <c r="G42" s="62"/>
      <c r="H42" s="62"/>
      <c r="I42" s="62"/>
      <c r="J42" s="62"/>
      <c r="K42" s="62"/>
      <c r="L42" s="94"/>
      <c r="M42" s="94"/>
      <c r="N42" s="94"/>
      <c r="O42" s="94"/>
      <c r="P42" s="94"/>
      <c r="Q42" s="94"/>
      <c r="R42" s="94"/>
    </row>
    <row r="44" spans="1:22" x14ac:dyDescent="0.2">
      <c r="F44" s="9"/>
      <c r="G44" s="9"/>
      <c r="H44" s="9"/>
      <c r="I44" s="9"/>
      <c r="J44" s="9"/>
      <c r="K44" s="9"/>
      <c r="L44" s="9"/>
      <c r="M44" s="9"/>
    </row>
    <row r="46" spans="1:22" x14ac:dyDescent="0.2">
      <c r="G46" s="9"/>
      <c r="H46" s="9"/>
      <c r="I46" s="9"/>
      <c r="J46" s="9"/>
      <c r="K46" s="9"/>
      <c r="L46" s="9"/>
      <c r="M46" s="9"/>
    </row>
    <row r="47" spans="1:22" x14ac:dyDescent="0.2">
      <c r="F47" s="9"/>
      <c r="G47" s="9"/>
      <c r="H47" s="9"/>
      <c r="I47" s="9"/>
      <c r="J47" s="9"/>
      <c r="K47" s="9"/>
      <c r="L47" s="9"/>
      <c r="M47" s="9"/>
    </row>
    <row r="48" spans="1:22" x14ac:dyDescent="0.2">
      <c r="M48" s="9"/>
      <c r="N48" s="9"/>
    </row>
    <row r="49" spans="13:13" x14ac:dyDescent="0.2">
      <c r="M49" s="9"/>
    </row>
  </sheetData>
  <pageMargins left="0.7" right="0.7" top="0.75" bottom="0.75" header="0.3" footer="0.3"/>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8578-18CB-4110-A4DC-CE4CA09C2C6B}">
  <sheetPr codeName="Sheet6"/>
  <dimension ref="A1:L46"/>
  <sheetViews>
    <sheetView showGridLines="0" zoomScaleNormal="100" workbookViewId="0">
      <selection activeCell="G43" sqref="G43"/>
    </sheetView>
  </sheetViews>
  <sheetFormatPr defaultRowHeight="12.75" x14ac:dyDescent="0.2"/>
  <cols>
    <col min="1" max="1" width="28.42578125" customWidth="1"/>
    <col min="2" max="2" width="12.85546875" customWidth="1"/>
    <col min="3" max="3" width="18" customWidth="1"/>
    <col min="4" max="5" width="12.85546875" customWidth="1"/>
    <col min="8" max="8" width="28.42578125" customWidth="1"/>
    <col min="9" max="9" width="12.85546875" customWidth="1"/>
    <col min="10" max="10" width="22.7109375" customWidth="1"/>
    <col min="11" max="12" width="12.85546875" customWidth="1"/>
  </cols>
  <sheetData>
    <row r="1" spans="1:12" ht="23.25" x14ac:dyDescent="0.35">
      <c r="A1" s="1" t="s">
        <v>153</v>
      </c>
      <c r="H1" s="1"/>
    </row>
    <row r="2" spans="1:12" x14ac:dyDescent="0.2">
      <c r="A2" s="90" t="s">
        <v>154</v>
      </c>
    </row>
    <row r="3" spans="1:12" x14ac:dyDescent="0.2">
      <c r="A3" s="90"/>
    </row>
    <row r="4" spans="1:12" ht="15.75" x14ac:dyDescent="0.25">
      <c r="A4" s="43" t="s">
        <v>155</v>
      </c>
      <c r="B4" s="20"/>
      <c r="C4" s="20"/>
      <c r="D4" s="20"/>
      <c r="E4" s="20"/>
      <c r="H4" s="43" t="s">
        <v>156</v>
      </c>
    </row>
    <row r="6" spans="1:12" ht="13.5" thickBot="1" x14ac:dyDescent="0.25">
      <c r="A6" s="44" t="s">
        <v>157</v>
      </c>
      <c r="B6" s="45" t="s">
        <v>158</v>
      </c>
      <c r="C6" s="45" t="s">
        <v>159</v>
      </c>
      <c r="D6" s="46" t="s">
        <v>160</v>
      </c>
      <c r="E6" s="45" t="s">
        <v>161</v>
      </c>
      <c r="H6" s="44" t="s">
        <v>157</v>
      </c>
      <c r="I6" s="45" t="s">
        <v>158</v>
      </c>
      <c r="J6" s="45" t="s">
        <v>159</v>
      </c>
      <c r="K6" s="46" t="s">
        <v>160</v>
      </c>
      <c r="L6" s="45" t="s">
        <v>161</v>
      </c>
    </row>
    <row r="7" spans="1:12" ht="13.5" thickBot="1" x14ac:dyDescent="0.25">
      <c r="A7" s="47" t="s">
        <v>162</v>
      </c>
      <c r="B7" s="48" t="s">
        <v>163</v>
      </c>
      <c r="C7" s="48" t="s">
        <v>164</v>
      </c>
      <c r="D7" s="48">
        <v>2025</v>
      </c>
      <c r="E7" s="48">
        <v>9100</v>
      </c>
      <c r="F7" s="57"/>
      <c r="H7" s="78" t="s">
        <v>165</v>
      </c>
      <c r="I7" s="79" t="s">
        <v>166</v>
      </c>
      <c r="J7" s="79" t="s">
        <v>167</v>
      </c>
      <c r="K7" s="79">
        <v>2010</v>
      </c>
      <c r="L7" s="79">
        <v>2000</v>
      </c>
    </row>
    <row r="8" spans="1:12" x14ac:dyDescent="0.2">
      <c r="A8" s="95" t="s">
        <v>168</v>
      </c>
      <c r="B8" s="96" t="s">
        <v>163</v>
      </c>
      <c r="C8" s="87" t="s">
        <v>164</v>
      </c>
      <c r="D8" s="96">
        <v>2025</v>
      </c>
      <c r="E8" s="96">
        <v>9100</v>
      </c>
      <c r="F8" s="57"/>
    </row>
    <row r="9" spans="1:12" x14ac:dyDescent="0.2">
      <c r="A9" s="95" t="s">
        <v>170</v>
      </c>
      <c r="B9" s="96" t="s">
        <v>163</v>
      </c>
      <c r="C9" s="87" t="s">
        <v>164</v>
      </c>
      <c r="D9" s="96">
        <v>2025</v>
      </c>
      <c r="E9" s="96">
        <v>9100</v>
      </c>
      <c r="F9" s="57"/>
      <c r="H9" s="118"/>
      <c r="I9" s="119"/>
      <c r="J9" s="119"/>
      <c r="K9" s="119"/>
      <c r="L9" s="119"/>
    </row>
    <row r="10" spans="1:12" x14ac:dyDescent="0.2">
      <c r="A10" s="86" t="s">
        <v>171</v>
      </c>
      <c r="B10" s="87" t="s">
        <v>163</v>
      </c>
      <c r="C10" s="87" t="s">
        <v>164</v>
      </c>
      <c r="D10" s="87">
        <v>2024</v>
      </c>
      <c r="E10" s="87">
        <v>9100</v>
      </c>
      <c r="F10" s="57"/>
    </row>
    <row r="11" spans="1:12" x14ac:dyDescent="0.2">
      <c r="A11" s="86" t="s">
        <v>172</v>
      </c>
      <c r="B11" s="87" t="s">
        <v>163</v>
      </c>
      <c r="C11" s="87" t="s">
        <v>164</v>
      </c>
      <c r="D11" s="87">
        <v>2024</v>
      </c>
      <c r="E11" s="87">
        <v>9100</v>
      </c>
      <c r="F11" s="57"/>
    </row>
    <row r="12" spans="1:12" x14ac:dyDescent="0.2">
      <c r="A12" s="86" t="s">
        <v>173</v>
      </c>
      <c r="B12" s="87" t="s">
        <v>163</v>
      </c>
      <c r="C12" s="87" t="s">
        <v>164</v>
      </c>
      <c r="D12" s="87">
        <v>2024</v>
      </c>
      <c r="E12" s="87">
        <v>9100</v>
      </c>
      <c r="F12" s="57"/>
    </row>
    <row r="13" spans="1:12" x14ac:dyDescent="0.2">
      <c r="A13" s="86" t="s">
        <v>174</v>
      </c>
      <c r="B13" s="87" t="s">
        <v>163</v>
      </c>
      <c r="C13" s="87" t="s">
        <v>164</v>
      </c>
      <c r="D13" s="87">
        <v>2024</v>
      </c>
      <c r="E13" s="87">
        <v>9100</v>
      </c>
      <c r="F13" s="57"/>
    </row>
    <row r="14" spans="1:12" x14ac:dyDescent="0.2">
      <c r="A14" s="86" t="s">
        <v>175</v>
      </c>
      <c r="B14" s="87" t="s">
        <v>176</v>
      </c>
      <c r="C14" s="87" t="s">
        <v>177</v>
      </c>
      <c r="D14" s="87">
        <v>2016</v>
      </c>
      <c r="E14" s="87">
        <v>8500</v>
      </c>
      <c r="F14" s="57"/>
    </row>
    <row r="15" spans="1:12" x14ac:dyDescent="0.2">
      <c r="A15" s="49" t="s">
        <v>178</v>
      </c>
      <c r="B15" s="50" t="s">
        <v>176</v>
      </c>
      <c r="C15" s="50" t="s">
        <v>177</v>
      </c>
      <c r="D15" s="50">
        <v>2016</v>
      </c>
      <c r="E15" s="50">
        <v>8500</v>
      </c>
      <c r="F15" s="57"/>
    </row>
    <row r="16" spans="1:12" x14ac:dyDescent="0.2">
      <c r="A16" s="49" t="s">
        <v>179</v>
      </c>
      <c r="B16" s="50" t="s">
        <v>176</v>
      </c>
      <c r="C16" s="50" t="s">
        <v>177</v>
      </c>
      <c r="D16" s="50">
        <v>2016</v>
      </c>
      <c r="E16" s="50">
        <v>8500</v>
      </c>
      <c r="F16" s="57"/>
    </row>
    <row r="17" spans="1:12" x14ac:dyDescent="0.2">
      <c r="A17" s="49" t="s">
        <v>180</v>
      </c>
      <c r="B17" s="50" t="s">
        <v>176</v>
      </c>
      <c r="C17" s="50" t="s">
        <v>177</v>
      </c>
      <c r="D17" s="50">
        <v>2016</v>
      </c>
      <c r="E17" s="50">
        <v>8500</v>
      </c>
      <c r="F17" s="57"/>
    </row>
    <row r="18" spans="1:12" x14ac:dyDescent="0.2">
      <c r="A18" s="49" t="s">
        <v>181</v>
      </c>
      <c r="B18" s="50" t="s">
        <v>176</v>
      </c>
      <c r="C18" s="50" t="s">
        <v>177</v>
      </c>
      <c r="D18" s="50">
        <v>2015</v>
      </c>
      <c r="E18" s="50">
        <v>8500</v>
      </c>
      <c r="F18" s="57"/>
      <c r="G18" s="60"/>
    </row>
    <row r="19" spans="1:12" x14ac:dyDescent="0.2">
      <c r="A19" s="49" t="s">
        <v>182</v>
      </c>
      <c r="B19" s="50" t="s">
        <v>176</v>
      </c>
      <c r="C19" s="50" t="s">
        <v>177</v>
      </c>
      <c r="D19" s="50">
        <v>2015</v>
      </c>
      <c r="E19" s="50">
        <v>8500</v>
      </c>
      <c r="F19" s="57"/>
    </row>
    <row r="20" spans="1:12" x14ac:dyDescent="0.2">
      <c r="A20" s="49" t="s">
        <v>183</v>
      </c>
      <c r="B20" s="50" t="s">
        <v>166</v>
      </c>
      <c r="C20" s="50" t="s">
        <v>184</v>
      </c>
      <c r="D20" s="50">
        <v>2014</v>
      </c>
      <c r="E20" s="50">
        <v>6500</v>
      </c>
      <c r="F20" s="57"/>
    </row>
    <row r="21" spans="1:12" x14ac:dyDescent="0.2">
      <c r="A21" s="49" t="s">
        <v>185</v>
      </c>
      <c r="B21" s="50" t="s">
        <v>166</v>
      </c>
      <c r="C21" s="50" t="s">
        <v>184</v>
      </c>
      <c r="D21" s="50">
        <v>2014</v>
      </c>
      <c r="E21" s="50">
        <v>6500</v>
      </c>
      <c r="F21" s="57"/>
    </row>
    <row r="22" spans="1:12" x14ac:dyDescent="0.2">
      <c r="A22" s="49" t="s">
        <v>186</v>
      </c>
      <c r="B22" s="50" t="s">
        <v>187</v>
      </c>
      <c r="C22" s="50" t="s">
        <v>188</v>
      </c>
      <c r="D22" s="50">
        <v>2010</v>
      </c>
      <c r="E22" s="50">
        <v>7850</v>
      </c>
      <c r="F22" s="57"/>
      <c r="H22" s="56"/>
      <c r="I22" s="57"/>
      <c r="J22" s="57"/>
      <c r="K22" s="57"/>
      <c r="L22" s="57"/>
    </row>
    <row r="23" spans="1:12" x14ac:dyDescent="0.2">
      <c r="A23" s="49" t="s">
        <v>189</v>
      </c>
      <c r="B23" s="50" t="s">
        <v>187</v>
      </c>
      <c r="C23" s="50" t="s">
        <v>188</v>
      </c>
      <c r="D23" s="50">
        <v>2009</v>
      </c>
      <c r="E23" s="50">
        <v>7850</v>
      </c>
      <c r="F23" s="57"/>
    </row>
    <row r="24" spans="1:12" x14ac:dyDescent="0.2">
      <c r="A24" s="49" t="s">
        <v>190</v>
      </c>
      <c r="B24" s="50" t="s">
        <v>187</v>
      </c>
      <c r="C24" s="50" t="s">
        <v>191</v>
      </c>
      <c r="D24" s="50">
        <v>2008</v>
      </c>
      <c r="E24" s="50">
        <v>7850</v>
      </c>
      <c r="F24" s="57"/>
    </row>
    <row r="25" spans="1:12" x14ac:dyDescent="0.2">
      <c r="A25" s="49" t="s">
        <v>192</v>
      </c>
      <c r="B25" s="50" t="s">
        <v>166</v>
      </c>
      <c r="C25" s="50" t="s">
        <v>169</v>
      </c>
      <c r="D25" s="50">
        <v>2008</v>
      </c>
      <c r="E25" s="50">
        <v>5400</v>
      </c>
      <c r="F25" s="57"/>
      <c r="I25" s="57"/>
      <c r="J25" s="74"/>
    </row>
    <row r="26" spans="1:12" x14ac:dyDescent="0.2">
      <c r="A26" s="49" t="s">
        <v>193</v>
      </c>
      <c r="B26" s="50" t="s">
        <v>166</v>
      </c>
      <c r="C26" s="50" t="s">
        <v>191</v>
      </c>
      <c r="D26" s="50">
        <v>2007</v>
      </c>
      <c r="E26" s="50">
        <v>6500</v>
      </c>
      <c r="F26" s="57"/>
    </row>
    <row r="27" spans="1:12" x14ac:dyDescent="0.2">
      <c r="A27" s="49" t="s">
        <v>194</v>
      </c>
      <c r="B27" s="50" t="s">
        <v>166</v>
      </c>
      <c r="C27" s="50" t="s">
        <v>169</v>
      </c>
      <c r="D27" s="50">
        <v>2007</v>
      </c>
      <c r="E27" s="50">
        <v>5400</v>
      </c>
      <c r="F27" s="57"/>
      <c r="I27" s="74"/>
    </row>
    <row r="28" spans="1:12" x14ac:dyDescent="0.2">
      <c r="A28" s="49" t="s">
        <v>195</v>
      </c>
      <c r="B28" s="50" t="s">
        <v>187</v>
      </c>
      <c r="C28" s="50" t="s">
        <v>188</v>
      </c>
      <c r="D28" s="50">
        <v>2007</v>
      </c>
      <c r="E28" s="50">
        <v>7850</v>
      </c>
      <c r="F28" s="57"/>
      <c r="I28" s="98"/>
    </row>
    <row r="29" spans="1:12" x14ac:dyDescent="0.2">
      <c r="A29" s="49" t="s">
        <v>196</v>
      </c>
      <c r="B29" s="50" t="s">
        <v>187</v>
      </c>
      <c r="C29" s="50" t="s">
        <v>191</v>
      </c>
      <c r="D29" s="50">
        <v>2006</v>
      </c>
      <c r="E29" s="50">
        <v>7850</v>
      </c>
      <c r="F29" s="57"/>
    </row>
    <row r="30" spans="1:12" x14ac:dyDescent="0.2">
      <c r="A30" s="49" t="s">
        <v>197</v>
      </c>
      <c r="B30" s="50" t="s">
        <v>166</v>
      </c>
      <c r="C30" s="50" t="s">
        <v>191</v>
      </c>
      <c r="D30" s="50">
        <v>2005</v>
      </c>
      <c r="E30" s="50">
        <v>6000</v>
      </c>
      <c r="F30" s="57"/>
      <c r="H30" s="56"/>
      <c r="I30" s="99"/>
      <c r="L30" s="57"/>
    </row>
    <row r="31" spans="1:12" x14ac:dyDescent="0.2">
      <c r="A31" s="49" t="s">
        <v>198</v>
      </c>
      <c r="B31" s="50" t="s">
        <v>166</v>
      </c>
      <c r="C31" s="50" t="s">
        <v>191</v>
      </c>
      <c r="D31" s="50">
        <v>2005</v>
      </c>
      <c r="E31" s="50">
        <v>6500</v>
      </c>
      <c r="F31" s="57"/>
      <c r="H31" s="56"/>
      <c r="I31" s="57"/>
      <c r="L31" s="57"/>
    </row>
    <row r="32" spans="1:12" x14ac:dyDescent="0.2">
      <c r="A32" s="49" t="s">
        <v>199</v>
      </c>
      <c r="B32" s="50" t="s">
        <v>187</v>
      </c>
      <c r="C32" s="50" t="s">
        <v>191</v>
      </c>
      <c r="D32" s="50">
        <v>2005</v>
      </c>
      <c r="E32" s="50">
        <v>7850</v>
      </c>
      <c r="F32" s="57"/>
      <c r="H32" s="56"/>
      <c r="I32" s="57"/>
      <c r="J32" s="57"/>
      <c r="K32" s="57"/>
      <c r="L32" s="57"/>
    </row>
    <row r="33" spans="1:12" x14ac:dyDescent="0.2">
      <c r="A33" s="49" t="s">
        <v>200</v>
      </c>
      <c r="B33" s="50" t="s">
        <v>187</v>
      </c>
      <c r="C33" s="50" t="s">
        <v>191</v>
      </c>
      <c r="D33" s="50">
        <v>2004</v>
      </c>
      <c r="E33" s="50">
        <v>7850</v>
      </c>
      <c r="F33" s="57"/>
      <c r="H33" s="56"/>
      <c r="I33" s="98"/>
      <c r="J33" s="57"/>
      <c r="K33" s="57"/>
      <c r="L33" s="57"/>
    </row>
    <row r="34" spans="1:12" x14ac:dyDescent="0.2">
      <c r="A34" s="49" t="s">
        <v>201</v>
      </c>
      <c r="B34" s="50" t="s">
        <v>187</v>
      </c>
      <c r="C34" s="50" t="s">
        <v>191</v>
      </c>
      <c r="D34" s="50">
        <v>2004</v>
      </c>
      <c r="E34" s="50">
        <v>7850</v>
      </c>
      <c r="F34" s="57"/>
      <c r="H34" s="56"/>
      <c r="I34" s="57"/>
      <c r="J34" s="57"/>
      <c r="K34" s="57"/>
      <c r="L34" s="57"/>
    </row>
    <row r="35" spans="1:12" x14ac:dyDescent="0.2">
      <c r="A35" s="49" t="s">
        <v>202</v>
      </c>
      <c r="B35" s="50" t="s">
        <v>187</v>
      </c>
      <c r="C35" s="50" t="s">
        <v>191</v>
      </c>
      <c r="D35" s="50">
        <v>2000</v>
      </c>
      <c r="E35" s="50">
        <v>7850</v>
      </c>
      <c r="F35" s="57"/>
      <c r="H35" s="56"/>
      <c r="I35" s="100"/>
      <c r="J35" s="57"/>
      <c r="K35" s="57"/>
      <c r="L35" s="57"/>
    </row>
    <row r="36" spans="1:12" x14ac:dyDescent="0.2">
      <c r="A36" s="49" t="s">
        <v>203</v>
      </c>
      <c r="B36" s="50" t="s">
        <v>166</v>
      </c>
      <c r="C36" s="50" t="s">
        <v>204</v>
      </c>
      <c r="D36" s="50">
        <v>2000</v>
      </c>
      <c r="E36" s="50">
        <v>5400</v>
      </c>
      <c r="F36" s="57"/>
      <c r="H36" s="56"/>
      <c r="I36" s="57"/>
      <c r="J36" s="57"/>
      <c r="K36" s="57"/>
      <c r="L36" s="57"/>
    </row>
    <row r="37" spans="1:12" x14ac:dyDescent="0.2">
      <c r="A37" s="49" t="s">
        <v>205</v>
      </c>
      <c r="B37" s="50" t="s">
        <v>166</v>
      </c>
      <c r="C37" s="50" t="s">
        <v>206</v>
      </c>
      <c r="D37" s="50">
        <v>2000</v>
      </c>
      <c r="E37" s="50">
        <v>6500</v>
      </c>
      <c r="F37" s="57"/>
      <c r="H37" s="56"/>
      <c r="I37" s="101"/>
      <c r="J37" s="57"/>
      <c r="K37" s="57"/>
      <c r="L37" s="57"/>
    </row>
    <row r="38" spans="1:12" x14ac:dyDescent="0.2">
      <c r="A38" s="49" t="s">
        <v>207</v>
      </c>
      <c r="B38" s="50" t="s">
        <v>166</v>
      </c>
      <c r="C38" s="50" t="s">
        <v>204</v>
      </c>
      <c r="D38" s="50">
        <v>2000</v>
      </c>
      <c r="E38" s="50">
        <v>5400</v>
      </c>
      <c r="F38" s="57"/>
      <c r="H38" s="56"/>
      <c r="I38" s="57"/>
      <c r="J38" s="57"/>
      <c r="K38" s="57"/>
      <c r="L38" s="57"/>
    </row>
    <row r="39" spans="1:12" x14ac:dyDescent="0.2">
      <c r="A39" s="49" t="s">
        <v>208</v>
      </c>
      <c r="B39" s="50" t="s">
        <v>166</v>
      </c>
      <c r="C39" s="50" t="s">
        <v>209</v>
      </c>
      <c r="D39" s="50">
        <v>1999</v>
      </c>
      <c r="E39" s="50">
        <v>6500</v>
      </c>
      <c r="F39" s="57"/>
      <c r="H39" s="56"/>
      <c r="I39" s="57"/>
      <c r="J39" s="57"/>
      <c r="K39" s="57"/>
      <c r="L39" s="57"/>
    </row>
    <row r="40" spans="1:12" x14ac:dyDescent="0.2">
      <c r="A40" s="49" t="s">
        <v>210</v>
      </c>
      <c r="B40" s="50" t="s">
        <v>187</v>
      </c>
      <c r="C40" s="50" t="s">
        <v>191</v>
      </c>
      <c r="D40" s="50">
        <v>1998</v>
      </c>
      <c r="E40" s="50">
        <v>7850</v>
      </c>
      <c r="F40" s="57"/>
      <c r="H40" s="56"/>
      <c r="I40" s="57"/>
      <c r="J40" s="57"/>
      <c r="K40" s="57"/>
      <c r="L40" s="57"/>
    </row>
    <row r="41" spans="1:12" x14ac:dyDescent="0.2">
      <c r="A41" s="49" t="s">
        <v>211</v>
      </c>
      <c r="B41" s="50" t="s">
        <v>166</v>
      </c>
      <c r="C41" s="50" t="s">
        <v>212</v>
      </c>
      <c r="D41" s="50">
        <v>1995</v>
      </c>
      <c r="E41" s="50">
        <v>6500</v>
      </c>
      <c r="F41" s="57"/>
      <c r="H41" s="56"/>
      <c r="I41" s="57"/>
      <c r="J41" s="57"/>
      <c r="K41" s="57"/>
      <c r="L41" s="57"/>
    </row>
    <row r="42" spans="1:12" ht="13.5" thickBot="1" x14ac:dyDescent="0.25">
      <c r="A42" s="78" t="s">
        <v>213</v>
      </c>
      <c r="B42" s="79" t="s">
        <v>166</v>
      </c>
      <c r="C42" s="79" t="s">
        <v>212</v>
      </c>
      <c r="D42" s="79">
        <v>1995</v>
      </c>
      <c r="E42" s="79">
        <v>6500</v>
      </c>
      <c r="H42" s="56"/>
      <c r="I42" s="57"/>
      <c r="J42" s="57"/>
      <c r="K42" s="57"/>
      <c r="L42" s="57"/>
    </row>
    <row r="45" spans="1:12" x14ac:dyDescent="0.2">
      <c r="A45" s="40" t="s">
        <v>152</v>
      </c>
    </row>
    <row r="46" spans="1:12" x14ac:dyDescent="0.2">
      <c r="A46" s="4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B45F-E99F-42C3-8C69-0F300E1651CA}">
  <sheetPr codeName="Sheet7"/>
  <dimension ref="A1:S10"/>
  <sheetViews>
    <sheetView showGridLines="0" workbookViewId="0">
      <selection activeCell="N12" sqref="N12"/>
    </sheetView>
  </sheetViews>
  <sheetFormatPr defaultRowHeight="12.75" outlineLevelCol="1" x14ac:dyDescent="0.2"/>
  <cols>
    <col min="1" max="1" width="37.7109375" customWidth="1"/>
    <col min="2" max="3" width="9.140625" hidden="1" customWidth="1" outlineLevel="1"/>
    <col min="4" max="4" width="0" hidden="1" customWidth="1" outlineLevel="1" collapsed="1"/>
    <col min="5" max="7" width="0" hidden="1" customWidth="1" outlineLevel="1"/>
    <col min="8" max="8" width="9.140625" collapsed="1"/>
  </cols>
  <sheetData>
    <row r="1" spans="1:19" ht="23.25" x14ac:dyDescent="0.35">
      <c r="A1" s="1" t="s">
        <v>214</v>
      </c>
    </row>
    <row r="4" spans="1:19" x14ac:dyDescent="0.2">
      <c r="B4" s="32" t="s">
        <v>2</v>
      </c>
      <c r="C4" s="32" t="s">
        <v>6</v>
      </c>
      <c r="D4" s="32" t="s">
        <v>7</v>
      </c>
      <c r="E4" s="32" t="s">
        <v>5</v>
      </c>
      <c r="F4" s="32" t="s">
        <v>2</v>
      </c>
      <c r="G4" s="32" t="s">
        <v>6</v>
      </c>
      <c r="H4" s="32" t="s">
        <v>7</v>
      </c>
      <c r="I4" s="32" t="s">
        <v>5</v>
      </c>
      <c r="J4" s="32" t="s">
        <v>2</v>
      </c>
      <c r="K4" s="32" t="s">
        <v>6</v>
      </c>
      <c r="L4" s="32" t="s">
        <v>7</v>
      </c>
      <c r="M4" s="32" t="s">
        <v>5</v>
      </c>
      <c r="N4" s="32" t="s">
        <v>2</v>
      </c>
      <c r="O4" s="32" t="s">
        <v>6</v>
      </c>
      <c r="P4" s="32" t="s">
        <v>7</v>
      </c>
      <c r="Q4" s="32" t="s">
        <v>5</v>
      </c>
      <c r="R4" s="32" t="s">
        <v>2</v>
      </c>
      <c r="S4" s="32" t="s">
        <v>6</v>
      </c>
    </row>
    <row r="5" spans="1:19" x14ac:dyDescent="0.2">
      <c r="A5" s="33"/>
      <c r="B5" s="21">
        <v>2021</v>
      </c>
      <c r="C5" s="21">
        <v>2021</v>
      </c>
      <c r="D5" s="21">
        <v>2022</v>
      </c>
      <c r="E5" s="21">
        <v>2022</v>
      </c>
      <c r="F5" s="21">
        <v>2022</v>
      </c>
      <c r="G5" s="21">
        <v>2022</v>
      </c>
      <c r="H5" s="21">
        <v>2023</v>
      </c>
      <c r="I5" s="21">
        <v>2023</v>
      </c>
      <c r="J5" s="21">
        <v>2023</v>
      </c>
      <c r="K5" s="21">
        <v>2023</v>
      </c>
      <c r="L5" s="21">
        <v>2024</v>
      </c>
      <c r="M5" s="21">
        <v>2024</v>
      </c>
      <c r="N5" s="21">
        <v>2024</v>
      </c>
      <c r="O5" s="21">
        <v>2024</v>
      </c>
      <c r="P5" s="21">
        <v>2025</v>
      </c>
      <c r="Q5" s="21">
        <v>2025</v>
      </c>
      <c r="R5" s="21">
        <v>2025</v>
      </c>
      <c r="S5" s="21">
        <v>2025</v>
      </c>
    </row>
    <row r="6" spans="1:19" ht="14.25" x14ac:dyDescent="0.2">
      <c r="A6" s="4" t="s">
        <v>215</v>
      </c>
      <c r="B6" s="51">
        <v>5.19</v>
      </c>
      <c r="C6" s="51">
        <v>5.18</v>
      </c>
      <c r="D6" s="51">
        <v>5.19</v>
      </c>
      <c r="E6" s="51">
        <v>5.18</v>
      </c>
      <c r="F6" s="51">
        <v>5.05</v>
      </c>
      <c r="G6" s="51">
        <v>5.23</v>
      </c>
      <c r="H6" s="51">
        <v>5.25</v>
      </c>
      <c r="I6" s="51">
        <v>5.18</v>
      </c>
      <c r="J6" s="51">
        <v>5.07</v>
      </c>
      <c r="K6" s="76">
        <v>5.0999999999999996</v>
      </c>
      <c r="L6" s="76" t="s">
        <v>216</v>
      </c>
      <c r="M6" s="76" t="s">
        <v>217</v>
      </c>
      <c r="N6" s="76">
        <v>5</v>
      </c>
      <c r="O6" s="76">
        <v>4.96</v>
      </c>
      <c r="P6" s="76">
        <v>4.5999999999999996</v>
      </c>
      <c r="Q6" s="76">
        <v>4.4800000000000004</v>
      </c>
      <c r="R6" s="76">
        <v>4.3600000000000003</v>
      </c>
      <c r="S6" s="123">
        <v>4.45</v>
      </c>
    </row>
    <row r="9" spans="1:19" x14ac:dyDescent="0.2">
      <c r="A9" s="40" t="s">
        <v>152</v>
      </c>
    </row>
    <row r="10" spans="1:19" ht="67.5" x14ac:dyDescent="0.2">
      <c r="A10" s="54" t="s">
        <v>218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289-5FB9-416D-82BC-46E499E45F8C}">
  <dimension ref="A1:E13"/>
  <sheetViews>
    <sheetView showGridLines="0" workbookViewId="0">
      <selection activeCell="D18" sqref="D18"/>
    </sheetView>
  </sheetViews>
  <sheetFormatPr defaultRowHeight="12.75" x14ac:dyDescent="0.2"/>
  <cols>
    <col min="1" max="1" width="30.5703125" customWidth="1"/>
    <col min="2" max="5" width="12.7109375" customWidth="1"/>
  </cols>
  <sheetData>
    <row r="1" spans="1:5" ht="23.25" x14ac:dyDescent="0.35">
      <c r="A1" s="1" t="s">
        <v>219</v>
      </c>
    </row>
    <row r="4" spans="1:5" x14ac:dyDescent="0.2">
      <c r="A4" s="97" t="s">
        <v>154</v>
      </c>
    </row>
    <row r="6" spans="1:5" x14ac:dyDescent="0.2">
      <c r="A6" s="20" t="s">
        <v>220</v>
      </c>
      <c r="B6" s="21" t="s">
        <v>221</v>
      </c>
      <c r="C6" s="21" t="s">
        <v>222</v>
      </c>
      <c r="D6" s="21" t="s">
        <v>223</v>
      </c>
      <c r="E6" s="21" t="s">
        <v>135</v>
      </c>
    </row>
    <row r="7" spans="1:5" x14ac:dyDescent="0.2">
      <c r="A7" s="4" t="s">
        <v>219</v>
      </c>
      <c r="B7" s="5">
        <v>164.61249100000001</v>
      </c>
      <c r="C7" s="5">
        <v>256.6530975</v>
      </c>
      <c r="D7" s="5">
        <v>71.500527500000004</v>
      </c>
      <c r="E7" s="5">
        <f>SUM(B7:D7)</f>
        <v>492.76611600000001</v>
      </c>
    </row>
    <row r="8" spans="1:5" x14ac:dyDescent="0.2">
      <c r="A8" s="4" t="s">
        <v>224</v>
      </c>
      <c r="B8" s="5">
        <v>-136.44720103092783</v>
      </c>
      <c r="C8" s="5">
        <v>-249.01760309278347</v>
      </c>
      <c r="D8" s="5">
        <v>-73.680690721649498</v>
      </c>
      <c r="E8" s="5">
        <f>SUM(B8:D8)</f>
        <v>-459.14549484536082</v>
      </c>
    </row>
    <row r="9" spans="1:5" x14ac:dyDescent="0.2">
      <c r="A9" s="7" t="s">
        <v>225</v>
      </c>
      <c r="B9" s="8">
        <f>SUM(B7:B8)</f>
        <v>28.165289969072177</v>
      </c>
      <c r="C9" s="8">
        <f t="shared" ref="C9:D9" si="0">SUM(C7:C8)</f>
        <v>7.6354944072165267</v>
      </c>
      <c r="D9" s="8">
        <f t="shared" si="0"/>
        <v>-2.1801632216494937</v>
      </c>
      <c r="E9" s="8">
        <f>SUM(E7:E8)</f>
        <v>33.620621154639196</v>
      </c>
    </row>
    <row r="12" spans="1:5" x14ac:dyDescent="0.2">
      <c r="A12" s="19" t="s">
        <v>152</v>
      </c>
    </row>
    <row r="13" spans="1:5" x14ac:dyDescent="0.2">
      <c r="A13" s="97" t="s">
        <v>226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11f89b0-e701-41d6-a012-bb041e35a0c1">
      <UserInfo>
        <DisplayName>Espen Stubberud</DisplayName>
        <AccountId>13</AccountId>
        <AccountType/>
      </UserInfo>
      <UserInfo>
        <DisplayName>Oskar Orstadius</DisplayName>
        <AccountId>20</AccountId>
        <AccountType/>
      </UserInfo>
      <UserInfo>
        <DisplayName>Geir Asskildt</DisplayName>
        <AccountId>14</AccountId>
        <AccountType/>
      </UserInfo>
      <UserInfo>
        <DisplayName>Henrik Andersson</DisplayName>
        <AccountId>15</AccountId>
        <AccountType/>
      </UserInfo>
      <UserInfo>
        <DisplayName>Cathrine Manum</DisplayName>
        <AccountId>9</AccountId>
        <AccountType/>
      </UserInfo>
      <UserInfo>
        <DisplayName>Even Lloyd Pendegraft</DisplayName>
        <AccountId>11</AccountId>
        <AccountType/>
      </UserInfo>
      <UserInfo>
        <DisplayName>Henrik Nordby</DisplayName>
        <AccountId>25</AccountId>
        <AccountType/>
      </UserInfo>
      <UserInfo>
        <DisplayName>Teresa Lehovd</DisplayName>
        <AccountId>22</AccountId>
        <AccountType/>
      </UserInfo>
      <UserInfo>
        <DisplayName>Dag Kristiansen</DisplayName>
        <AccountId>21</AccountId>
        <AccountType/>
      </UserInfo>
      <UserInfo>
        <DisplayName>Per Øivind Rosmo</DisplayName>
        <AccountId>10</AccountId>
        <AccountType/>
      </UserInfo>
      <UserInfo>
        <DisplayName>Erik Spæren</DisplayName>
        <AccountId>28</AccountId>
        <AccountType/>
      </UserInfo>
      <UserInfo>
        <DisplayName>Kristoffer Thomassen</DisplayName>
        <AccountId>29</AccountId>
        <AccountType/>
      </UserInfo>
      <UserInfo>
        <DisplayName>Oscar Arnoldsen</DisplayName>
        <AccountId>30</AccountId>
        <AccountType/>
      </UserInfo>
      <UserInfo>
        <DisplayName>Camilla Knappskog</DisplayName>
        <AccountId>32</AccountId>
        <AccountType/>
      </UserInfo>
      <UserInfo>
        <DisplayName>Lise Duetoft</DisplayName>
        <AccountId>41</AccountId>
        <AccountType/>
      </UserInfo>
      <UserInfo>
        <DisplayName>Haakon Utby</DisplayName>
        <AccountId>23</AccountId>
        <AccountType/>
      </UserInfo>
      <UserInfo>
        <DisplayName>Fredrik Schönauer-Jansen</DisplayName>
        <AccountId>42</AccountId>
        <AccountType/>
      </UserInfo>
      <UserInfo>
        <DisplayName>Pejman Tirehkar</DisplayName>
        <AccountId>37</AccountId>
        <AccountType/>
      </UserInfo>
      <UserInfo>
        <DisplayName>John Syvertsen</DisplayName>
        <AccountId>44</AccountId>
        <AccountType/>
      </UserInfo>
      <UserInfo>
        <DisplayName>Andreas Enger</DisplayName>
        <AccountId>48</AccountId>
        <AccountType/>
      </UserInfo>
      <UserInfo>
        <DisplayName>Kevin Chen</DisplayName>
        <AccountId>45</AccountId>
        <AccountType/>
      </UserInfo>
      <UserInfo>
        <DisplayName>Mary Rose Jane Eiman</DisplayName>
        <AccountId>34</AccountId>
        <AccountType/>
      </UserInfo>
      <UserInfo>
        <DisplayName>My Linh Vu</DisplayName>
        <AccountId>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668FE2455004385481C1C7D09F311" ma:contentTypeVersion="6" ma:contentTypeDescription="Create a new document." ma:contentTypeScope="" ma:versionID="3ac148b71e1fea9bac4d2bc5f5bde89e">
  <xsd:schema xmlns:xsd="http://www.w3.org/2001/XMLSchema" xmlns:xs="http://www.w3.org/2001/XMLSchema" xmlns:p="http://schemas.microsoft.com/office/2006/metadata/properties" xmlns:ns2="d11f89b0-e701-41d6-a012-bb041e35a0c1" xmlns:ns3="0ead8711-db4a-4ad7-9765-b15b1fed4453" targetNamespace="http://schemas.microsoft.com/office/2006/metadata/properties" ma:root="true" ma:fieldsID="3ac784ac3c21b9242b948aae7157231c" ns2:_="" ns3:_="">
    <xsd:import namespace="d11f89b0-e701-41d6-a012-bb041e35a0c1"/>
    <xsd:import namespace="0ead8711-db4a-4ad7-9765-b15b1fed44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1f89b0-e701-41d6-a012-bb041e35a0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d8711-db4a-4ad7-9765-b15b1fed44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92802-370E-4D80-9E0E-D1734E3E91DA}">
  <ds:schemaRefs>
    <ds:schemaRef ds:uri="http://schemas.microsoft.com/office/2006/documentManagement/types"/>
    <ds:schemaRef ds:uri="http://schemas.microsoft.com/office/2006/metadata/properties"/>
    <ds:schemaRef ds:uri="http://www.w3.org/XML/1998/namespace"/>
    <ds:schemaRef ds:uri="0ead8711-db4a-4ad7-9765-b15b1fed4453"/>
    <ds:schemaRef ds:uri="http://schemas.microsoft.com/office/infopath/2007/PartnerControls"/>
    <ds:schemaRef ds:uri="http://schemas.openxmlformats.org/package/2006/metadata/core-properties"/>
    <ds:schemaRef ds:uri="http://purl.org/dc/terms/"/>
    <ds:schemaRef ds:uri="d11f89b0-e701-41d6-a012-bb041e35a0c1"/>
    <ds:schemaRef ds:uri="http://purl.org/dc/dcmitype/"/>
    <ds:schemaRef ds:uri="http://purl.org/dc/elements/1.1/"/>
  </ds:schemaRefs>
</ds:datastoreItem>
</file>

<file path=customXml/itemProps2.xml><?xml version="1.0" encoding="utf-8"?>
<ds:datastoreItem xmlns:ds="http://schemas.openxmlformats.org/officeDocument/2006/customXml" ds:itemID="{3D8F4676-3DFB-4AB4-AFED-6593694FF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1f89b0-e701-41d6-a012-bb041e35a0c1"/>
    <ds:schemaRef ds:uri="0ead8711-db4a-4ad7-9765-b15b1fed4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0A7FEF-F72A-425B-8344-13A8E5044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Income statement</vt:lpstr>
      <vt:lpstr>Balance sheet</vt:lpstr>
      <vt:lpstr>Cash flow statement</vt:lpstr>
      <vt:lpstr>Operational figures</vt:lpstr>
      <vt:lpstr>Fleet list</vt:lpstr>
      <vt:lpstr>ESG data</vt:lpstr>
      <vt:lpstr>NB Capex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 Linh Vu</dc:creator>
  <cp:keywords/>
  <dc:description/>
  <cp:lastModifiedBy>My Linh Vu</cp:lastModifiedBy>
  <cp:revision/>
  <dcterms:created xsi:type="dcterms:W3CDTF">2022-02-09T17:37:58Z</dcterms:created>
  <dcterms:modified xsi:type="dcterms:W3CDTF">2026-02-24T17:55:47Z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0x010100584668FE2455004385481C1C7D09F311</vt:lpwstr>
  </property>
  <property fmtid="{D5CDD505-2E9C-101B-9397-08002B2CF9AE}" pid="3" name="SV_QUERY_LIST_4F35BF76-6C0D-4D9B-82B2-816C12CF3733">
    <vt:lpwstr>empty_477D106A-C0D6-4607-AEBD-E2C9D60EA279</vt:lpwstr>
  </property>
  <property fmtid="{D5CDD505-2E9C-101B-9397-08002B2CF9AE}" pid="4" name="PowerlinkCOMAddIn.COMAddIn.WebAddinBridge.Options">
    <vt:lpwstr>{"port":50153,"version":"1.26.412"}</vt:lpwstr>
  </property>
  <property fmtid="{D5CDD505-2E9C-101B-9397-08002B2CF9AE}" pid="5" name="SV_HIDDEN_GRID_QUERY_LIST_4F35BF76-6C0D-4D9B-82B2-816C12CF3733">
    <vt:lpwstr>empty_477D106A-C0D6-4607-AEBD-E2C9D60EA279</vt:lpwstr>
  </property>
</Properties>
</file>