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namedSheetViews/namedSheetView1.xml" ContentType="application/vnd.ms-excel.namedsheetviews+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defaultThemeVersion="124226"/>
  <mc:AlternateContent xmlns:mc="http://schemas.openxmlformats.org/markup-compatibility/2006">
    <mc:Choice Requires="x15">
      <x15ac:absPath xmlns:x15ac="http://schemas.microsoft.com/office/spreadsheetml/2010/11/ac" url="https://vmp-my.sharepoint.com/personal/eirill_romnes_vinmonopolet_no/Documents/"/>
    </mc:Choice>
  </mc:AlternateContent>
  <xr:revisionPtr revIDLastSave="0" documentId="8_{3FD51931-FE94-45BA-9889-EA49C5EE5425}" xr6:coauthVersionLast="47" xr6:coauthVersionMax="47" xr10:uidLastSave="{00000000-0000-0000-0000-000000000000}"/>
  <bookViews>
    <workbookView xWindow="-120" yWindow="-120" windowWidth="29040" windowHeight="17640" tabRatio="844" xr2:uid="{00000000-000D-0000-FFFF-FFFF00000000}"/>
  </bookViews>
  <sheets>
    <sheet name="Tenders" sheetId="9" r:id="rId1"/>
    <sheet name="Oppsummering_GML" sheetId="4" state="hidden" r:id="rId2"/>
  </sheets>
  <externalReferences>
    <externalReference r:id="rId3"/>
  </externalReferences>
  <definedNames>
    <definedName name="_xlnm._FilterDatabase" localSheetId="1" hidden="1">Oppsummering_GML!$A$1:$S$101</definedName>
    <definedName name="_xlnm._FilterDatabase" localSheetId="0" hidden="1">Tenders!$A$2:$R$102</definedName>
    <definedName name="Forpakningstype">#REF!</definedName>
    <definedName name="Hovedvaretype">#REF!</definedName>
    <definedName name="Innkjøper">#REF!</definedName>
    <definedName name="Intensjon">#REF!</definedName>
    <definedName name="Juli">[1]Lister!$A$2:$A$7</definedName>
    <definedName name="Kvalitetskriterier">#REF!</definedName>
    <definedName name="Lanseringsmåned">#REF!</definedName>
    <definedName name="Primærmålgruppe">#REF!</definedName>
    <definedName name="Produktsjef">#REF!</definedName>
    <definedName name="Produktutvalg">#REF!</definedName>
    <definedName name="Tilbudsform">#REF!</definedName>
    <definedName name="Varetype">#REF!</definedName>
    <definedName name="Z_13AD3689_C7CE_42DA_AC43_DAAD8DBBF127_.wvu.FilterData" localSheetId="0" hidden="1">Tenders!$A$2:$R$2</definedName>
    <definedName name="Z_4AC4F692_B211_4F54_9910_0886EC97145E_.wvu.FilterData" localSheetId="0" hidden="1">Tenders!$A$2:$R$2</definedName>
    <definedName name="Z_63A69F87_A94C_4057_905C_1DDE0A830257_.wvu.FilterData" localSheetId="0" hidden="1">Tenders!$A$2:$R$2</definedName>
    <definedName name="Z_7757D69B_A911_4A74_9853_896F962BEEB5_.wvu.FilterData" localSheetId="0" hidden="1">Tenders!#REF!</definedName>
    <definedName name="Z_79647DEF_AE71_45D7_BF86_49DA31E96942_.wvu.FilterData" localSheetId="0" hidden="1">Tenders!$A$2:$R$2</definedName>
    <definedName name="Z_9F4C1CD9_95BF_4367_B8CF_3EF6399683E3_.wvu.FilterData" localSheetId="0" hidden="1">Tenders!$A$2:$R$2</definedName>
    <definedName name="Z_A08FB9BC_D8DB_4051_9CCB_FB307DC0DE98_.wvu.FilterData" localSheetId="0" hidden="1">Tenders!$A$2:$R$2</definedName>
    <definedName name="Z_A7161934_91A1_42FD_8D0F_6047BA860895_.wvu.Cols" localSheetId="0" hidden="1">Tenders!$P:$R</definedName>
    <definedName name="Z_A7161934_91A1_42FD_8D0F_6047BA860895_.wvu.FilterData" localSheetId="0" hidden="1">Tenders!$A$2:$R$2</definedName>
    <definedName name="Z_AE96369C_C31E_4350_868D_FAC7D6A6C4AF_.wvu.FilterData" localSheetId="0" hidden="1">Tenders!$A$2:$R$2</definedName>
    <definedName name="Z_BA7885E1_FD01_45D5_A058_22E86DC9D7C4_.wvu.Cols" localSheetId="0" hidden="1">Tenders!$P:$R</definedName>
    <definedName name="Z_BA7885E1_FD01_45D5_A058_22E86DC9D7C4_.wvu.FilterData" localSheetId="0" hidden="1">Tenders!$A$2:$R$2</definedName>
    <definedName name="Z_BE177464_620F_4F81_AC43_784E4F7FC80B_.wvu.FilterData" localSheetId="0" hidden="1">Tenders!$A$2:$R$2</definedName>
    <definedName name="Z_C3F46449_C47B_4E66_BAAF_432284643750_.wvu.FilterData" localSheetId="0" hidden="1">Tenders!$A$2:$R$2</definedName>
  </definedNames>
  <calcPr calcId="191028"/>
  <customWorkbookViews>
    <customWorkbookView name="Groseth, Lene-Camilla Bjørnestad - Personlig visning" guid="{A7161934-91A1-42FD-8D0F-6047BA860895}" mergeInterval="0" personalView="1" maximized="1" xWindow="-8" yWindow="-8" windowWidth="1696" windowHeight="1026" activeSheetId="1"/>
    <customWorkbookView name="Lindahl, Jon - Personlig visning" guid="{13AD3689-C7CE-42DA-AC43-DAAD8DBBF127}" mergeInterval="0" personalView="1" maximized="1" xWindow="-8" yWindow="-8" windowWidth="1040" windowHeight="744" activeSheetId="4"/>
    <customWorkbookView name="Marchés, Pierre-Emmanuel - Personlig visning" guid="{79647DEF-AE71-45D7-BF86-49DA31E96942}" mergeInterval="0" personalView="1" maximized="1" xWindow="-8" yWindow="-8" windowWidth="1382" windowHeight="744" activeSheetId="1"/>
    <customWorkbookView name="Wessel, Monika - Personlig visning" guid="{9F4C1CD9-95BF-4367-B8CF-3EF6399683E3}" mergeInterval="0" personalView="1" maximized="1" xWindow="-8" yWindow="-8" windowWidth="1696" windowHeight="1026" activeSheetId="1"/>
    <customWorkbookView name="jli - Personlig visning" guid="{7757D69B-A911-4A74-9853-896F962BEEB5}" mergeInterval="0" personalView="1" maximized="1" xWindow="1" yWindow="1" windowWidth="1020" windowHeight="538" tabRatio="733" activeSheetId="1" showComments="commIndAndComment"/>
    <customWorkbookView name="Furuholmen, Tone Veseth - Personlig visning" guid="{AE96369C-C31E-4350-868D-FAC7D6A6C4AF}" mergeInterval="0" personalView="1" maximized="1" xWindow="-9" yWindow="-9" windowWidth="1938" windowHeight="1050" activeSheetId="1"/>
    <customWorkbookView name="Fostervold, Kristin Eidem - Personlig visning" guid="{BA7885E1-FD01-45D5-A058-22E86DC9D7C4}" mergeInterval="0" personalView="1" maximized="1" xWindow="-8" yWindow="-8" windowWidth="1696" windowHeight="1066" activeSheetId="1"/>
    <customWorkbookView name="Pierre Emmanuel Marchès - Personlig visning" guid="{A08FB9BC-D8DB-4051-9CCB-FB307DC0DE98}" mergeInterval="0" personalView="1" maximized="1" xWindow="-8" yWindow="-8" windowWidth="1040"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4" l="1"/>
  <c r="C49" i="4" s="1"/>
  <c r="D48" i="4"/>
  <c r="C48" i="4"/>
  <c r="B48" i="4"/>
  <c r="A47" i="4"/>
  <c r="D47" i="4"/>
  <c r="A46" i="4"/>
  <c r="B46" i="4" s="1"/>
  <c r="E45" i="4"/>
  <c r="A44" i="4"/>
  <c r="B44" i="4" s="1"/>
  <c r="D43" i="4"/>
  <c r="C43" i="4"/>
  <c r="B43" i="4"/>
  <c r="D42" i="4"/>
  <c r="C42" i="4"/>
  <c r="B42" i="4"/>
  <c r="D41" i="4"/>
  <c r="C41" i="4"/>
  <c r="B41" i="4"/>
  <c r="A40" i="4"/>
  <c r="C40" i="4" s="1"/>
  <c r="A39" i="4"/>
  <c r="D39" i="4" s="1"/>
  <c r="A38" i="4"/>
  <c r="C38" i="4" s="1"/>
  <c r="A37" i="4"/>
  <c r="D37" i="4" s="1"/>
  <c r="A36" i="4"/>
  <c r="C36" i="4" s="1"/>
  <c r="D35" i="4"/>
  <c r="C35" i="4"/>
  <c r="B35" i="4"/>
  <c r="A34" i="4"/>
  <c r="B34" i="4"/>
  <c r="A33" i="4"/>
  <c r="D33" i="4" s="1"/>
  <c r="A32" i="4"/>
  <c r="B32" i="4" s="1"/>
  <c r="A31" i="4"/>
  <c r="D31" i="4" s="1"/>
  <c r="D30" i="4"/>
  <c r="C30" i="4"/>
  <c r="B30" i="4"/>
  <c r="A29" i="4"/>
  <c r="C29" i="4" s="1"/>
  <c r="A28" i="4"/>
  <c r="D28" i="4"/>
  <c r="A27" i="4"/>
  <c r="C27" i="4" s="1"/>
  <c r="R26" i="4"/>
  <c r="D26" i="4"/>
  <c r="C26" i="4"/>
  <c r="B26" i="4"/>
  <c r="R25" i="4"/>
  <c r="R24" i="4"/>
  <c r="R23" i="4"/>
  <c r="R22" i="4"/>
  <c r="R21" i="4"/>
  <c r="R20" i="4"/>
  <c r="N20" i="4"/>
  <c r="R19" i="4"/>
  <c r="N19" i="4"/>
  <c r="R18" i="4"/>
  <c r="N18" i="4"/>
  <c r="R17" i="4"/>
  <c r="N17" i="4"/>
  <c r="D17" i="4"/>
  <c r="D18" i="4" s="1"/>
  <c r="D19" i="4" s="1"/>
  <c r="D20" i="4" s="1"/>
  <c r="D21" i="4" s="1"/>
  <c r="D22" i="4" s="1"/>
  <c r="C17" i="4"/>
  <c r="C18" i="4" s="1"/>
  <c r="B17" i="4"/>
  <c r="B18" i="4" s="1"/>
  <c r="B19" i="4" s="1"/>
  <c r="B20" i="4" s="1"/>
  <c r="B21" i="4" s="1"/>
  <c r="R16" i="4"/>
  <c r="N16" i="4"/>
  <c r="R15" i="4"/>
  <c r="N15" i="4"/>
  <c r="R14" i="4"/>
  <c r="N14" i="4"/>
  <c r="R13" i="4"/>
  <c r="N13" i="4"/>
  <c r="R12" i="4"/>
  <c r="N12" i="4"/>
  <c r="D12" i="4"/>
  <c r="C12" i="4"/>
  <c r="A12" i="4"/>
  <c r="R11" i="4"/>
  <c r="N11" i="4"/>
  <c r="D11" i="4"/>
  <c r="C11" i="4"/>
  <c r="B11" i="4"/>
  <c r="A11" i="4"/>
  <c r="R10" i="4"/>
  <c r="N10" i="4"/>
  <c r="R9" i="4"/>
  <c r="N9" i="4"/>
  <c r="R8" i="4"/>
  <c r="N8" i="4"/>
  <c r="R7" i="4"/>
  <c r="N7" i="4"/>
  <c r="R6" i="4"/>
  <c r="N6" i="4"/>
  <c r="A6" i="4"/>
  <c r="D6" i="4" s="1"/>
  <c r="R5" i="4"/>
  <c r="N5" i="4"/>
  <c r="I5" i="4"/>
  <c r="J5" i="4" s="1"/>
  <c r="A5" i="4"/>
  <c r="C5" i="4" s="1"/>
  <c r="R4" i="4"/>
  <c r="N4" i="4"/>
  <c r="I4" i="4"/>
  <c r="J4" i="4" s="1"/>
  <c r="A4" i="4"/>
  <c r="D4" i="4" s="1"/>
  <c r="R3" i="4"/>
  <c r="N3" i="4"/>
  <c r="I3" i="4"/>
  <c r="J3" i="4"/>
  <c r="A3" i="4"/>
  <c r="D3" i="4" s="1"/>
  <c r="R2" i="4"/>
  <c r="N2" i="4"/>
  <c r="I2" i="4"/>
  <c r="J2" i="4" s="1"/>
  <c r="B38" i="4"/>
  <c r="D49" i="4"/>
  <c r="B39" i="4"/>
  <c r="D40" i="4"/>
  <c r="B28" i="4"/>
  <c r="B29" i="4"/>
  <c r="C44" i="4"/>
  <c r="B49" i="4"/>
  <c r="C33" i="4"/>
  <c r="C34" i="4"/>
  <c r="B36" i="4"/>
  <c r="D34" i="4"/>
  <c r="D36" i="4"/>
  <c r="D44" i="4"/>
  <c r="B47" i="4"/>
  <c r="B40" i="4"/>
  <c r="C47" i="4"/>
  <c r="D29" i="4"/>
  <c r="B33" i="4"/>
  <c r="C28" i="4"/>
  <c r="C31" i="4"/>
  <c r="B31" i="4"/>
  <c r="C4" i="4"/>
  <c r="D27" i="4"/>
  <c r="C39" i="4"/>
  <c r="B12" i="4"/>
  <c r="B3" i="4" l="1"/>
  <c r="C3" i="4"/>
  <c r="D32" i="4"/>
  <c r="B37" i="4"/>
  <c r="C32" i="4"/>
  <c r="B27" i="4"/>
  <c r="E27" i="4" s="1"/>
  <c r="C37" i="4"/>
  <c r="C6" i="4"/>
  <c r="D46" i="4"/>
  <c r="B6" i="4"/>
  <c r="C46" i="4"/>
  <c r="C13" i="4"/>
  <c r="B13" i="4"/>
  <c r="B4" i="4"/>
  <c r="D5" i="4"/>
  <c r="D7" i="4" s="1"/>
  <c r="B5" i="4"/>
  <c r="D38" i="4"/>
  <c r="E40" i="4"/>
  <c r="E39" i="4"/>
  <c r="E30" i="4"/>
  <c r="E33" i="4"/>
  <c r="E44" i="4"/>
  <c r="J6" i="4"/>
  <c r="K4" i="4" s="1"/>
  <c r="E12" i="4"/>
  <c r="E31" i="4"/>
  <c r="E28" i="4"/>
  <c r="E36" i="4"/>
  <c r="E29" i="4"/>
  <c r="E49" i="4"/>
  <c r="R27" i="4"/>
  <c r="S12" i="4" s="1"/>
  <c r="D13" i="4"/>
  <c r="N21" i="4"/>
  <c r="O8" i="4" s="1"/>
  <c r="E26" i="4"/>
  <c r="E43" i="4"/>
  <c r="E35" i="4"/>
  <c r="E42" i="4"/>
  <c r="E41" i="4"/>
  <c r="E11" i="4"/>
  <c r="E34" i="4"/>
  <c r="E47" i="4"/>
  <c r="E48" i="4"/>
  <c r="B22" i="4"/>
  <c r="C19" i="4"/>
  <c r="C20" i="4" s="1"/>
  <c r="E18" i="4"/>
  <c r="E17" i="4"/>
  <c r="C50" i="4" l="1"/>
  <c r="D50" i="4"/>
  <c r="C7" i="4"/>
  <c r="B50" i="4"/>
  <c r="E3" i="4"/>
  <c r="E32" i="4"/>
  <c r="E6" i="4"/>
  <c r="E37" i="4"/>
  <c r="E46" i="4"/>
  <c r="K5" i="4"/>
  <c r="K6" i="4"/>
  <c r="K2" i="4"/>
  <c r="E5" i="4"/>
  <c r="B7" i="4"/>
  <c r="E4" i="4"/>
  <c r="E38" i="4"/>
  <c r="E13" i="4"/>
  <c r="F12" i="4" s="1"/>
  <c r="O7" i="4"/>
  <c r="O10" i="4"/>
  <c r="O3" i="4"/>
  <c r="O15" i="4"/>
  <c r="O11" i="4"/>
  <c r="O17" i="4"/>
  <c r="O2" i="4"/>
  <c r="O16" i="4"/>
  <c r="O18" i="4"/>
  <c r="O12" i="4"/>
  <c r="O9" i="4"/>
  <c r="O6" i="4"/>
  <c r="K3" i="4"/>
  <c r="O4" i="4"/>
  <c r="O5" i="4"/>
  <c r="O20" i="4"/>
  <c r="O14" i="4"/>
  <c r="O19" i="4"/>
  <c r="O13" i="4"/>
  <c r="S24" i="4"/>
  <c r="S14" i="4"/>
  <c r="S9" i="4"/>
  <c r="S21" i="4"/>
  <c r="S17" i="4"/>
  <c r="S5" i="4"/>
  <c r="S26" i="4"/>
  <c r="S23" i="4"/>
  <c r="S8" i="4"/>
  <c r="S20" i="4"/>
  <c r="S10" i="4"/>
  <c r="S16" i="4"/>
  <c r="S15" i="4"/>
  <c r="S6" i="4"/>
  <c r="S19" i="4"/>
  <c r="S25" i="4"/>
  <c r="S22" i="4"/>
  <c r="S3" i="4"/>
  <c r="S13" i="4"/>
  <c r="S11" i="4"/>
  <c r="S7" i="4"/>
  <c r="S2" i="4"/>
  <c r="S4" i="4"/>
  <c r="S18" i="4"/>
  <c r="C21" i="4"/>
  <c r="E20" i="4"/>
  <c r="E19" i="4"/>
  <c r="E50" i="4" l="1"/>
  <c r="F41" i="4" s="1"/>
  <c r="E7" i="4"/>
  <c r="F6" i="4" s="1"/>
  <c r="F11" i="4"/>
  <c r="F13" i="4" s="1"/>
  <c r="O21" i="4"/>
  <c r="S27" i="4"/>
  <c r="C22" i="4"/>
  <c r="E22" i="4" s="1"/>
  <c r="F19" i="4" s="1"/>
  <c r="E21" i="4"/>
  <c r="F35" i="4" l="1"/>
  <c r="F39" i="4"/>
  <c r="F40" i="4"/>
  <c r="F47" i="4"/>
  <c r="F33" i="4"/>
  <c r="F44" i="4"/>
  <c r="F43" i="4"/>
  <c r="F48" i="4"/>
  <c r="F27" i="4"/>
  <c r="F32" i="4"/>
  <c r="F45" i="4"/>
  <c r="F36" i="4"/>
  <c r="F38" i="4"/>
  <c r="F46" i="4"/>
  <c r="F26" i="4"/>
  <c r="F37" i="4"/>
  <c r="F34" i="4"/>
  <c r="F28" i="4"/>
  <c r="F30" i="4"/>
  <c r="F29" i="4"/>
  <c r="F49" i="4"/>
  <c r="F31" i="4"/>
  <c r="F42" i="4"/>
  <c r="F3" i="4"/>
  <c r="F4" i="4"/>
  <c r="F5" i="4"/>
  <c r="F21" i="4"/>
  <c r="F22" i="4"/>
  <c r="F17" i="4"/>
  <c r="F18" i="4"/>
  <c r="F20" i="4"/>
  <c r="F50" i="4" l="1"/>
  <c r="F7" i="4"/>
</calcChain>
</file>

<file path=xl/sharedStrings.xml><?xml version="1.0" encoding="utf-8"?>
<sst xmlns="http://schemas.openxmlformats.org/spreadsheetml/2006/main" count="1450" uniqueCount="399">
  <si>
    <t>Tenders
Alle krav fra kolonne C til kolonne O skal oppfylles</t>
  </si>
  <si>
    <t>Launch</t>
  </si>
  <si>
    <t>Reference number</t>
  </si>
  <si>
    <t>Main Product Type</t>
  </si>
  <si>
    <t>Product Type</t>
  </si>
  <si>
    <t>Country</t>
  </si>
  <si>
    <t>Region</t>
  </si>
  <si>
    <t>Sub-region</t>
  </si>
  <si>
    <t>Quality/Appellation</t>
  </si>
  <si>
    <t>Specifications</t>
  </si>
  <si>
    <t>Vintage</t>
  </si>
  <si>
    <t>Packaging</t>
  </si>
  <si>
    <t>Unit size</t>
  </si>
  <si>
    <t>Retail price (NOK)</t>
  </si>
  <si>
    <t>Type of offer</t>
  </si>
  <si>
    <t>Deadline DD.MM.YYYY</t>
  </si>
  <si>
    <t>Quality criteria</t>
  </si>
  <si>
    <t>Range</t>
  </si>
  <si>
    <t>January</t>
  </si>
  <si>
    <t>Wine</t>
  </si>
  <si>
    <t>Red wine</t>
  </si>
  <si>
    <t>Australia</t>
  </si>
  <si>
    <t>South Australia, Western Australia or Victoria</t>
  </si>
  <si>
    <t>1) Single grape variety Cabernet Sauvignon 
2) Discreet or no influence of wood
3) Sustainable Winegrowing Australia 
4) If purchased for the basic range, the PET or aluminium packaging must be included in Norway's deposit system for refundable packaging
5) Only one offer per producer. If more than one offer is submitted by the same producer, only the lowest priced offer will be assessed, regardless of wholesaler</t>
  </si>
  <si>
    <t>2021 or 2022</t>
  </si>
  <si>
    <t>Recyclable packaging</t>
  </si>
  <si>
    <t>75 cl</t>
  </si>
  <si>
    <t>&lt;200</t>
  </si>
  <si>
    <t>Samples</t>
  </si>
  <si>
    <t>Aromatic quality</t>
  </si>
  <si>
    <t>Concentration</t>
  </si>
  <si>
    <t>Basic, possible one-lot</t>
  </si>
  <si>
    <t>White wine</t>
  </si>
  <si>
    <t>Chile</t>
  </si>
  <si>
    <t>1) Single grape variety Chardonnay
2) Fair Trade and/or organic certified
3) Only one offer per producer. If more than one offer is submitted by the same producer, only the lowest priced offer will be assessed, regardless of wholesaler
4) Vinmonopolet encourages the use of: A- White or transparent tap; B- No use of plastic with the colour "carbon black"; C- Inner bag: Without the use of aluminium as the outermost packaging layer. If aluminium is used as an intermediate layer, the max. permissible thickness of the aluminium layer 5 micron; D- Oxygen permeability of the packaging: ≤ 2 cm3/m2/24hours/1atm; E-Box: Cardboard without any mix of plastic or metallized foil</t>
  </si>
  <si>
    <t>BiB</t>
  </si>
  <si>
    <t>300 cl</t>
  </si>
  <si>
    <t>&lt;500</t>
  </si>
  <si>
    <t>Basic</t>
  </si>
  <si>
    <t>Southern Region</t>
  </si>
  <si>
    <t>DO Valle del Bío-Bío</t>
  </si>
  <si>
    <t>1) Single grape variety Pais
2) Style: Juicy mouthfeel from careful extraction
3) Dry-farmed (written confirmation from producer must accompany the offer)
4) Spontaneously fermented (written confirmation from producer must accompany the offer)
5) Max. 12,5 % alcohol on label
6) Only one offer per producer. If more than one offer is submitted by the same producer, only the lowest priced offer will be assessed, regardless of wholesaler</t>
  </si>
  <si>
    <t>Glass bottle or light weight glass bottle</t>
  </si>
  <si>
    <t>&lt;250</t>
  </si>
  <si>
    <t>Mouthfeel</t>
  </si>
  <si>
    <t>DO Valle del Itata or DO Valle del Bío-Bío</t>
  </si>
  <si>
    <t>1) Single grape variety Cinsault
2) Style: Juicy mouthfeel from careful extraction
3) Dry-farmed (written confirmation from producer must accompany the offer)
4) Min. 50 year old ungrafted vines (written confirmation from producer must accompany the offer)
5) Discreet or no influence of wood
6) Only one offer per producer. If more than one offer is submitted by the same producer, only the lowest priced offer will be assessed, regardless of wholesaler</t>
  </si>
  <si>
    <t>Valle Central</t>
  </si>
  <si>
    <t>Valle del Maule</t>
  </si>
  <si>
    <t xml:space="preserve">1) Based on min. 80 % Carignan
2) Producer must be member of VIGNO http://www.vigno.org/nuestro-carignan/socios/ 
3) VIGNO must appear on front label </t>
  </si>
  <si>
    <t>2020 or 2021</t>
  </si>
  <si>
    <t>New Zealand</t>
  </si>
  <si>
    <t xml:space="preserve">Central Otago </t>
  </si>
  <si>
    <t>1) Single grape variety Pinot Noir 
2) Spontaneously fermented 
3) Min. 20 % whole cluster fermented (written confirmation from producer must accompany the offer)
4) Discreet or no influence of wood
5) Certified Sustainable Winegrowing New Zealand</t>
  </si>
  <si>
    <t>&lt;350</t>
  </si>
  <si>
    <t>Complexity</t>
  </si>
  <si>
    <t>South Africa</t>
  </si>
  <si>
    <t>Coastal Region</t>
  </si>
  <si>
    <t>WO Constantia</t>
  </si>
  <si>
    <t xml:space="preserve">1) Blend, of which min. 90 % Sauvignon Blanc and Semillon, with min. 20 % Semillon
2) Discreet or no influence of wood
3) IPW/WSB certified (Integrity &amp; Sustainability Certified) 
4) "Statement pertaining to freedom of association" must accompany the offer </t>
  </si>
  <si>
    <t>Cape South Coast</t>
  </si>
  <si>
    <t>WO Cape Agulhas</t>
  </si>
  <si>
    <t>1) Based on min. 90 % Sauvignon Blanc 
2) No influence of wood 
3) IPW/WSB certified (Integrity &amp; Sustainability Certified) 
4) "Statement pertaining to freedom of association" must accompany the offer</t>
  </si>
  <si>
    <t>WO Bot River or WO Malgas</t>
  </si>
  <si>
    <t xml:space="preserve">1) Based on min. 70 % Chenin Blanc 
2) Spontaneously fermented (written confirmation from producer must accompany the offer)
3) Discreet or no influence of wood
4) IPW/WSB certified (Integrity &amp; Sustainability Certified) 
5) "Statement pertaining to freedom of association" must accompany the offer </t>
  </si>
  <si>
    <t>&lt;320</t>
  </si>
  <si>
    <t>WO from South Africa</t>
  </si>
  <si>
    <t>1) Based on min. 80 % Shiraz 
2) Spontaneously fermented (written confirmation from producer must accompany the offer)
3) Discreet or no influence of wood
4) No use of oak substitutes such as wood staves, wood chips, wood extract or similar (written confirmation from producer must accompany the offer) 
5) Fairtrade, Fair for Life or WIETA
6) "Statement pertaining to freedom of association" must accompany the offer 
7) If PET or aluminium packaging the packaging must be included in Norway's deposit system for refundable packaging
8) Only one offer per producer. If more than one offer is submitted by the same producer, only the lowest priced offer will be assessed, regardless of wholesaler</t>
  </si>
  <si>
    <t>Recyclable light weight packaging under 420 g</t>
  </si>
  <si>
    <t>&lt;190</t>
  </si>
  <si>
    <t>Uruguay</t>
  </si>
  <si>
    <t>1) Single grape variety Albariño
2) Max. 13,5 % alcohol on label</t>
  </si>
  <si>
    <t xml:space="preserve">75 cl </t>
  </si>
  <si>
    <t>1) Single grape variety Marselan
2) Discreet or no influence of wood</t>
  </si>
  <si>
    <t>USA</t>
  </si>
  <si>
    <t>California</t>
  </si>
  <si>
    <t>Edna Valley AVA or San Luis Obispo Coast/SLO Coast AVA</t>
  </si>
  <si>
    <t xml:space="preserve">1) Based on 100 % Chardonnay
2) Discreet or no influence of wood
3) "Statement pertaining to freedom of association" must accompany the offer </t>
  </si>
  <si>
    <t>&lt;300</t>
  </si>
  <si>
    <t xml:space="preserve">1) Based on 100 % Pinot Noir 
2) Discreet or no influence of wood
3) "Statement pertaining to freedom of association" must accompany the offer </t>
  </si>
  <si>
    <t>&lt;400</t>
  </si>
  <si>
    <t>Sta. Rita Hills AVA</t>
  </si>
  <si>
    <t>&lt;450</t>
  </si>
  <si>
    <t>1) Based on 100 % Pinot Noir
2) Single vineyard (name of single vineyard must appear on front label)
3) Discreet or no influence of wood
4) "Statement pertaining to freedom of association" must accompany the offer 
5) One-lot min. 390 bottles</t>
  </si>
  <si>
    <t>&lt;650</t>
  </si>
  <si>
    <t>One-lot, possible basic</t>
  </si>
  <si>
    <t>England</t>
  </si>
  <si>
    <t>PDO English Quality Wine</t>
  </si>
  <si>
    <t>1) Single grape variety Chardonnay (100 %)
2) Discreet or no influence of wood</t>
  </si>
  <si>
    <t>France</t>
  </si>
  <si>
    <t>Jura</t>
  </si>
  <si>
    <t>AOC/AOP Côtes du Jura, AOC/AOP Arbois or AOC/AOP L'Etoile</t>
  </si>
  <si>
    <t>1) Blend, of which 100 % Chardonnay and Savagnin, with min. 20 % Chardonnay
2) Distinct influence of flor
3) Only one offer per producer. If more than one offer is submitted by the same producer, only the lowest priced offer will be assessed, regardless of wholesaler</t>
  </si>
  <si>
    <t>2018 or younger</t>
  </si>
  <si>
    <t>Burgundy</t>
  </si>
  <si>
    <t>AOC/AOP Bouzeron</t>
  </si>
  <si>
    <t>1) Min. 30 % of the wine must be barrel fermented (written confirmation from producer must accompany the offer)
2) Only one offer per producer. If more than one offer is submitted by the same producer, only the lowest priced offer will be assessed, regardless of wholesaler
3) Possible supplementary one-lot launch in February</t>
  </si>
  <si>
    <t>AOC/AOP Rully</t>
  </si>
  <si>
    <t>1) 100 % of the wine must be barrel fermented (written confirmation from producer must accompany the offer)
2) Min. 9 months ageing in wooden barrels (written confirmation from producer must accompany the offer)
3) Only one offer per producer. If more than one offer is submitted by the same producer, only the lowest priced offer will be assessed, regardless of wholesaler
4) Possible supplementary one-lot launch in February</t>
  </si>
  <si>
    <t>AOC/AOP Chambolle-Musigny</t>
  </si>
  <si>
    <t>1) Spontaneously fermented (written confirmation from producer must accompany the offer)
2) Only one offer per producer. If more than one offer is submitted by the same producer, only the lowest priced offer will be assessed, regardless of wholesaler
3) One-lot min. 390 bottles
4) Possible supplementary one-lot launch in February</t>
  </si>
  <si>
    <t>Slovenia</t>
  </si>
  <si>
    <t>1) Based on min. 80 % Pinot Gris
2) Style: Orange wine
3) Only one offer per producer. If more than one offer is submitted by the same producer, only the lowest priced offer will be assessed, regardless of wholesaler</t>
  </si>
  <si>
    <t>Spain</t>
  </si>
  <si>
    <t>Galicia</t>
  </si>
  <si>
    <t>DO/DOP Ribeiro</t>
  </si>
  <si>
    <t>1) Based on min. 70 % Treixadura (written confirmation from producer must accompany the offer)
2) Min. 50 % of the wine must be barrel fermented (written confirmation from producer must accompany the offer)
3) Only one offer per producer. If more than one offer is submitted by the same producer, only the lowest priced offer will be assessed, regardless of wholesaler</t>
  </si>
  <si>
    <t>Austria</t>
  </si>
  <si>
    <t>1) Based on min. 60 % Grüner Veltliner or Welschriesling
2) Organic
3) Style: Orange wine 
4) Only one offer per producer. If more than one offer is submitted by the same producer, only the lowest priced offer will be assessed, regardless of wholesaler
5) If PET, the packaging must be included in Norway's deposit system for refundable packaging</t>
  </si>
  <si>
    <t>Beer</t>
  </si>
  <si>
    <t>Dark lager</t>
  </si>
  <si>
    <t>USA or Nordics</t>
  </si>
  <si>
    <t>1) Style: 19B. California Common as specified by Beer Judge Certification Program https://www.bjcp.org/bjcp-style-guidelines/
2) Steam, California Common or similar style description must appear on the front of the packaging
3) Lager yeast (written confirmation from brewery must accompany the offer)
4) Not dry hopped (written confirmation from brewery must accompany the offer)
5) Min. 4,9 % and max. 5,5 % alcohol on label
6) "Statement pertaining to freedom of association" must accompany the offers from USA
7) If purchased for the basic range, the aluminium packaging must be included in Norway's deposit system for refundable packaging</t>
  </si>
  <si>
    <t>Glass bottle or aluminium packaging</t>
  </si>
  <si>
    <t>Max. 50 cl</t>
  </si>
  <si>
    <t>&lt;75 (price refers to 50 cl)</t>
  </si>
  <si>
    <t>Grain-/malt quality</t>
  </si>
  <si>
    <t>Wheat beer</t>
  </si>
  <si>
    <t>Germany or Norway</t>
  </si>
  <si>
    <t>1) Style: 10A. Weissbier as specified by Beer Judge Certification Program https://www.bjcp.org/bjcp-style-guidelines/
2) Unfiltered
3) Min. 5,0 % and max. 5,6 % alcohol on label
4) Only one offer per brewery. If more than one offer is submitted by the same brewery, only the lowest priced offer will be assessed, regardless of wholesaler
5) The packaging must be included in Norway's deposit system for refundable packaging</t>
  </si>
  <si>
    <t>Aluminium can</t>
  </si>
  <si>
    <t>44 cl or 50 cl</t>
  </si>
  <si>
    <t>India pale ale</t>
  </si>
  <si>
    <t>Norway</t>
  </si>
  <si>
    <t>1) SMaSH (Single Malt and Single Hop) IPA
2) Malt and hop type must appear on the front of the packaging
3) SMaSH or similar style description must appear on the front of the packaging
4) Dry hopped (written confirmation from brewery must accompany the offer)
5) Distinct aroma of American or New Zealand hops
6) Only one offer per brewery. If more than one offer is submitted by the same brewery, only the lowest priced offer will be assessed, regardless of wholesaler
7) If aluminium packaging, the packaging must be included in Norway's deposit system for refundable packaging
8) One-lot min. 4680 units</t>
  </si>
  <si>
    <t>Max. 44 cl</t>
  </si>
  <si>
    <t>&lt;100 (price refers to 44 cl)</t>
  </si>
  <si>
    <t>Hop character</t>
  </si>
  <si>
    <t>Spirits</t>
  </si>
  <si>
    <t>Whisky, other</t>
  </si>
  <si>
    <t xml:space="preserve">1) Straight Bourbon must appear on front label 
2) No outer packaging (tube/box). The product must be shipped from country of origin without outer packaging (tube/box)
3) "Statement pertaining to freedom of association" must accompany the offer </t>
  </si>
  <si>
    <t>Glass bottle</t>
  </si>
  <si>
    <t>70 cl</t>
  </si>
  <si>
    <t>Wood character</t>
  </si>
  <si>
    <t>Spirits, other</t>
  </si>
  <si>
    <t>Europe</t>
  </si>
  <si>
    <t>1) Style: Whisky Sour
2) Whisky Sour must appear on front label 
3) No outer packaging (tube/box). The product must be shipped from country of origin without outer packaging (tube/box)
4) If purchased for the basic range, the PET or aluminium packaging must be included in Norway's deposit system for refundable packaging
5) "Statement on responsible recruitment and decent working conditions" must accompany the offers from Italy</t>
  </si>
  <si>
    <t>&lt;350 (price refers to 50 cl)</t>
  </si>
  <si>
    <t>Acidity</t>
  </si>
  <si>
    <t>Liqueur</t>
  </si>
  <si>
    <t>1) Amaretto
2) Flavoured using almonds (written confirmation from producer must accompany the offer)
3) No outer packaging (tube/box). The product must be shipped from country of origin without outer packaging (tube/box)
4) "Statement on responsible recruitment and decent working conditions" must accompany the offers from Italy</t>
  </si>
  <si>
    <t>Max. 70 cl</t>
  </si>
  <si>
    <t>&lt;400 (price refers to 70 cl)</t>
  </si>
  <si>
    <t>Raw material quality, added raw material</t>
  </si>
  <si>
    <t>March</t>
  </si>
  <si>
    <t xml:space="preserve">South Eastern Australia </t>
  </si>
  <si>
    <t xml:space="preserve">1) Single grape variety Sauvignon Blanc 
2) No use of wood
3) Max. 4 g/l sugar
4) Only one offer per producer. If more than one offer is submitted by the same producer, only the lowest priced offer will be assessed, regardless of wholesaler
5) Vinmonopolet encourages the use of Nordic recycling icons on packaging https://www.grontpunkt.no/packaging-labels/ </t>
  </si>
  <si>
    <t>Cardboard packaging</t>
  </si>
  <si>
    <t>100 cl</t>
  </si>
  <si>
    <t>&lt;175</t>
  </si>
  <si>
    <t>South Australia or South Eastern Australia</t>
  </si>
  <si>
    <t xml:space="preserve">1) Based on min. 60 % Riesling 
2) No use of wood 
3) Max. 6 g/l sugar 
4) Only one offer per producer. If more than one offer is submitted by the same producer, only the lowest priced offer will be assessed, regardless of wholesaler 
5) Vinmonopolet encourages the use of: A- White or transparent tap; B- No use of plastic with the colour "carbon black"; C- Inner bag: Without the use of aluminium as the outermost packaging layer. If aluminium is used as an intermediate layer, the max. permissible thickness of the aluminium layer 5 micron; D- Oxygen permeability of the packaging: ≤ 2 cm3/m2/24hours/1atm; E-Box: Cardboard without any mix of plastic or metallized foil
6) Vinmonopolet encourages the use of Nordic recycling icons on packaging https://www.grontpunkt.no/packaging-labels/ </t>
  </si>
  <si>
    <t>BIB</t>
  </si>
  <si>
    <t>Rosé wine</t>
  </si>
  <si>
    <t>1) Based on min. 80 % Grenache 
2) Max. 4 g/l sugar 
3) The packaging must be included in Norway's deposit system for refundable packaging
4) Only one offer per producer. If more than one offer is submitted by the same producer, only the lowest priced offer will be assessed, regardless of wholesaler
5) Vinmonopolet encourages the use of rPET bottles where: A- Min. 50% of the plastic material must consist of rPET "post-consumer recycled PET"; B- The bottle must be labelled with the actual proportion of recycled material</t>
  </si>
  <si>
    <t>PET bottle</t>
  </si>
  <si>
    <t>1) Based on min. 80 % Pinot Noir 
2) No influence of wood 
3) Only one offer per producer. If more than one offer is submitted by the same producer, only the lowest priced offer will be assessed, regardless of wholesaler 
4) Vinmonopolet encourages the use of: A- White or transparent tap; B- No use of plastic with the colour "carbon black"; C- Inner bag: Without the use of aluminium as the outermost packaging layer. If aluminium is used as an intermediate layer, the max. permissible thickness of the aluminium layer 5 micron; D- Oxygen permeability of the packaging: ≤ 2 cm3/m2/24hours/1atm
5) Vinmonopolet encourages the use of Nordic recycling icons on packaging https://www.grontpunkt.no/packaging-labels/</t>
  </si>
  <si>
    <t>Pouch</t>
  </si>
  <si>
    <t>150 cl</t>
  </si>
  <si>
    <t>&lt;380</t>
  </si>
  <si>
    <t>South Australia</t>
  </si>
  <si>
    <t>1) Based on min. 80 % Grenache 
2) Min. 25 year old vines (written confirmation from producer must accompany the offer) 
3) Style: Juicy mouthfeel from careful extraction
4) Spontaneously fermented (written confirmation from producer must accompany the offer)
5) Discreet or no influence of wood</t>
  </si>
  <si>
    <t>GI McLaren Vale</t>
  </si>
  <si>
    <t>1) Based on min. 90 % Grenache 
2) 100 % of the grapes must come from sub-region Blewitt Springs (written confirmation from producer must accompany the offer) 
3) Min. 30 year old vines 
4) Style: Juicy mouthfeel from careful extraction
5) Min. 20 % whole cluster fermented (written confirmation from producer must accompany the offer) 
6) Discreet or no influence of wood
7) One-lot min. 390 bottles</t>
  </si>
  <si>
    <t>2020 or younger</t>
  </si>
  <si>
    <t>1) Single grape variety Chardonnay 
2) No influence of wood 
3) Certified Sustainable Winegrowing New Zealand 
4) Vinmonopolet encourages the use of: A- White or transparent tap; B- No use of plastic with the colour "carbon black"; C- Inner bag: Without the use of aluminium as the outermost packaging layer. If aluminium is used as an intermediate layer, the max. permissible thickness of the aluminium layer 5 micron; D- Oxygen permeability of the packaging: ≤ 2 cm3/m2/24hours/1atm
5) Vinmonopolet encourages the use of Nordic recycling icons on packaging https://www.grontpunkt.no/packaging-labels/</t>
  </si>
  <si>
    <t>Lebanon</t>
  </si>
  <si>
    <t>Bekaa Valley/Valleé de la Bekaa</t>
  </si>
  <si>
    <t>1) No influence of wood
2) Producer must be located in Lebanon
3) Only one offer per producer. If more than one offer is submitted by the same producer, only the lowest priced offer will be assessed, regardless of wholesaler
4) "Statement on responsible recruitment and decent working conditions" must accompany the offer</t>
  </si>
  <si>
    <t>1) Single grape variety Cinsault or Carignan (100 %)
2) No influence of wood
3) Producer must be located in Lebanon
4) "Statement on responsible recruitment and decent working conditions" must accompany the offer</t>
  </si>
  <si>
    <t>1) Blend, of which min. 30 % Cabernet Sauvignon and/or 30 % Syrah
2) "Statement on responsible recruitment and decent working conditions" must accompany the offer
3) One-lot min. 390 bottles</t>
  </si>
  <si>
    <t>2005-2010</t>
  </si>
  <si>
    <t>&lt;600</t>
  </si>
  <si>
    <t>1) Based on min. 80 % Pinot Noir or Grenache 
2) No influence of wood 
3) Max. 4 g/l sugar 
4) IPW/WSB certified (Integrity &amp; Sustainability Certified) 
5) If the product is bottled in Europe, then certification does not need to appear on the packaging
6) "Statement pertaining to freedom of association" must accompany the offer 
7) If purchased for the basic range, the PET or aluminium packaging must be included in Norway's deposit system for refundable packaging
8) Only one offer per producer. If more than one offer is submitted by the same producer, only the lowest priced offer will be assessed, regardless of wholesaler</t>
  </si>
  <si>
    <t>Paso Robles AVA or sub-appellation</t>
  </si>
  <si>
    <t xml:space="preserve">1) Based on min. 80 % Cabernet Sauvignon
2) Max. 4 g/l sugar
3) "Statement pertaining to freedom of association" must accompany the offer </t>
  </si>
  <si>
    <t>Roussillon</t>
  </si>
  <si>
    <t>IGP Côtes Catalanes or AOC/AOP Côtes du Roussillon</t>
  </si>
  <si>
    <t>1) Based on min. 75 % Macabeu
2) Spontaneously fermented (written confirmation from producer must accompany the offer)
3) No influence of wood
4) Only one offer per producer. If more than one offer is submitted by the same producer, only the lowest priced offer will be assessed, regardless of wholesaler
5) One-lot min. 390 bottles</t>
  </si>
  <si>
    <t>1) Based on a total of 100 % Carignan, Syrah and/or Grenache, with min. 30 % Carignan
2) Spontaneously fermented (written confirmation from producer must accompany the offer)
3) Min. 9 months ageing in wooden barrels
4) Only one offer per producer. If more than one offer is submitted by the same producer, only the lowest priced offer will be assessed, regardless of wholesaler</t>
  </si>
  <si>
    <t>&lt;275</t>
  </si>
  <si>
    <t>Bordeaux</t>
  </si>
  <si>
    <t>AOC/AOP Castillon Côtes de Bordeaux</t>
  </si>
  <si>
    <t>1) Based on min. 70 % Merlot
2) Min. 30 year old vines (written confirmation from producer must accompany the offer)
3) Spontaneously fermented (written confirmation from producer must accompany the offer)
4) Min. 12 months ageing in wooden barrels (written confirmation from producer must accompany the offer)
5) Only one offer per producer. If more than one offer is submitted by the same producer, only the lowest priced offer will be assessed, regardless of wholesaler</t>
  </si>
  <si>
    <t>South-West</t>
  </si>
  <si>
    <t>AOC/AOP Madiran</t>
  </si>
  <si>
    <t>1) Only one offer per producer. If more than one offer is submitted by the same producer, only the lowest priced offer will be assessed, regardless of wholesaler
2) One-lot min. 390 bottles</t>
  </si>
  <si>
    <t>2016 or older</t>
  </si>
  <si>
    <t>Rhône</t>
  </si>
  <si>
    <t>AOC/AOP Saint-Joseph</t>
  </si>
  <si>
    <t>1) Organic
2) Min. 50 % whole cluster fermented (written confirmation from producer must accompany the offer)
3) Discreet or no influence of wood
4) Only one offer per producer. If more than one offer is submitted by the same producer, only the lowest priced offer will be assessed, regardless of wholesaler</t>
  </si>
  <si>
    <t>Italy</t>
  </si>
  <si>
    <t>Lombardy</t>
  </si>
  <si>
    <t>DOC/DOP Rosso di Valtellina</t>
  </si>
  <si>
    <t>1) No influence of wood
2) Only one offer per manufacturer. If more than one offer is submitted from the same manufacturer, only the lowest priced offer will be assessed for purchase, regardless of wholesaler
3) "Guarantee of Supply" must accompany the offer
4) "Statement on responsible recruitment and decent working conditions" must accompany the offer</t>
  </si>
  <si>
    <t>&lt;340</t>
  </si>
  <si>
    <t>DOCG/DOP Valtellina Superiore</t>
  </si>
  <si>
    <t>1) Single vineyard (must be registered in Regione Lombardia as "Vigna")
2) No influence of wood
3) "Statement on responsible recruitment and decent working conditions" must accompany the offer
4) One-lot min. 390 bottles</t>
  </si>
  <si>
    <t>2019 or 2020</t>
  </si>
  <si>
    <t>&lt;460</t>
  </si>
  <si>
    <t>1) Based on 100 % Timorasso
2) "Derthona" must appear on front label 
3) Spontaneously fermented (written confirmation from producer must accompany the offer)
4) No influence of wood
5) Producer must be located in Piedmont
6) Only one offer per producer. If more than one offer is submitted by the same producer, only the lowest priced offer will be assessed, regardless of wholesaler
7) "Statement on responsible recruitment and decent working conditions" must accompany the offer</t>
  </si>
  <si>
    <t>&lt;420</t>
  </si>
  <si>
    <t>Piedmont</t>
  </si>
  <si>
    <t>DOC/DOP Dolcetto d'Alba</t>
  </si>
  <si>
    <t>1) Organic
2) No influence of wood
3) Only one offer per manufacturer. If more than one offer is submitted from the same manufacturer, only the lowest priced offer will be assessed for purchase, regardless of wholesaler
4) "Guarantee of Supply" must accompany the offer
5) "Statement on responsible recruitment and decent working conditions" must accompany the offer</t>
  </si>
  <si>
    <t>2022</t>
  </si>
  <si>
    <t>DOC/DOP Langhe</t>
  </si>
  <si>
    <t>1) Single grape variety Freisa
2) No influence of wood
3) Only one offer per manufacturer. If more than one offer is submitted from the same manufacturer, only the lowest priced offer will be assessed for purchase, regardless of wholesaler
4) "Guarantee of Supply" must accompany the offer
5) "Statement on responsible recruitment and decent working conditions" must accompany the offer</t>
  </si>
  <si>
    <t>DOCG/DOP Barolo</t>
  </si>
  <si>
    <t>1) Organic
2) No influence of wood
3) Only one offer per unique cuvée per producer. If more than one offer per unique cuvée is submitted by the same producer, only the lowest priced offer will be assessed for purchase, regardless of wholesaler
4) "Statement on responsible recruitment and decent working conditions" must accompany the offer
5) Purchase as for overseas with deadline in January, launch in March</t>
  </si>
  <si>
    <t>2019</t>
  </si>
  <si>
    <t>Romania</t>
  </si>
  <si>
    <t>1) Single grape variety Merlot (100 %)
2) Min. 9,0 g/l sugar and max. 17,9 g/l sugar (certificate of analysis must accompany the offer)
3) Screw cap
4) Only one offer per producer. If more than one offer is submitted by the same producer, only the lowest priced offer will be assessed, regardless of wholesaler
5) If purchased for the basic range, the PET or aluminium packaging must be included in Norway's deposit system for refundable packaging</t>
  </si>
  <si>
    <t>&lt;150</t>
  </si>
  <si>
    <t>Rioja</t>
  </si>
  <si>
    <t>DOCa/DOP Rioja</t>
  </si>
  <si>
    <t>1) Based on min. 80 % Viura
2) Style: Traditional, oxidative
3) Min. 24 months ageing in wooden barrels (written confirmation from producer must accompany the offer)
4) Only one offer per producer. If more than one offer is submitted by the same producer, only the lowest priced offer will be assessed, regardless of wholesaler
5) One-lot min. 390 bottles</t>
  </si>
  <si>
    <t>2018 or older</t>
  </si>
  <si>
    <t>Germany</t>
  </si>
  <si>
    <t>Pfalz</t>
  </si>
  <si>
    <t>1) Single grape variety Riesling
2) Single vineyard: Herrgottsacker or Paradiesgarten</t>
  </si>
  <si>
    <t>Sparkling rosé wine</t>
  </si>
  <si>
    <t>PDO Sekt Austria Reserve</t>
  </si>
  <si>
    <t>1) Based on min. 80 % Pinot Noir or Zweigelt
2) Brut or Extra Brut
3) Only one offer per producer. If more than one offer is submitted by the same producer, only the lowest priced offer will be assessed, regardless of wholesaler</t>
  </si>
  <si>
    <t>Styria</t>
  </si>
  <si>
    <t>Südsteiermark DAC</t>
  </si>
  <si>
    <t>1) Single grape variety Sauvignon Blanc
2) Ortswein
3) Only one offer per producer. If more than one offer is submitted by the same producer, only the lowest priced offer will be assessed, regardless of wholesaler</t>
  </si>
  <si>
    <t>Pale lager</t>
  </si>
  <si>
    <t>1) Filtered
2) Min. 4,8 % and max. 5,5 % alcohol on label
3) Possible simultaneous launch of 500 cl 'minikeg' if available
4) If purchased for the basic range, the aluminium packaging must be included in Norway's deposit system for refundable packaging</t>
  </si>
  <si>
    <t>50 cl</t>
  </si>
  <si>
    <t>&lt;60</t>
  </si>
  <si>
    <t>Pale ale</t>
  </si>
  <si>
    <t xml:space="preserve">Great Britain </t>
  </si>
  <si>
    <t>1) Style: 12A. British Golden Ale as specified by Beer Judge Certification Program https://www.bjcp.org/bjcp-style-guidelines/
2) Golden ale must appear on the front of the packaging
3) Added British and American aroma hops
4) Not dry hopped (written confirmation from brewery must accompany the offer)
5) Distinct aroma of British hops
6) Min. 5,0 % and max. 5,5 % alcohol on label
7) Only one offer per brewery. If more than one offer is submitted by the same brewery, only the lowest priced offer will be assessed, regardless of wholesaler
8) If purchased for the basic range, the aluminium packaging must be included in Norway's deposit system for refundable packaging</t>
  </si>
  <si>
    <t>&lt;60 (price refers to 50 cl)</t>
  </si>
  <si>
    <t>Porter &amp; stout</t>
  </si>
  <si>
    <t>Great Britain or Nordics</t>
  </si>
  <si>
    <t>1) Nitro Stout, Nitro Porter or similar style description must appear on the front of the packaging
2) Added nitrogen gas and/or liquid nitrogen (written confirmation from brewery must accompany the offer)
3) Min. 5,0 % alcohol on label
4) Only one offer per brewery. If more than one offer is submitted by the same brewery, only the lowest priced offer will be assessed, regardless of wholesaler
5) If purchased for the basic range, the aluminium packaging must be included in Norway's deposit system for refundable packaging</t>
  </si>
  <si>
    <t>&lt;90 (price refers to 50 cl)</t>
  </si>
  <si>
    <t>Great Britain or Norway</t>
  </si>
  <si>
    <t>1) Style: 12C. English IPA as specified by Beer Judge Certification Program https://www.bjcp.org/bjcp-style-guidelines/
2) India pale ale, Indiaøl or similar style description must appear on the front of the packaging
3) Dry hopped with British and/or American hops (written confirmation from brewery must accompany the offer)
4) Distinct aroma of British hops
5) Min. 5,0 % and max. 6,5 % alcohol on label
6) Only one offer per brewery. If more than one offer is submitted by the same brewery, only the lowest priced offer will be assessed, regardless of wholesaler
7) If purchased for the basic range, the PET or aluminium packaging must be included in Norway's deposit system for refundable packaging</t>
  </si>
  <si>
    <t>Rum, white</t>
  </si>
  <si>
    <r>
      <t xml:space="preserve">1) Based on molasses
2) Fairtrade, Fair for Life and/or Bonsucro-certified 
3) If Bonsucro certified, then certification for molasses and distillery must accompany the offer
4) No outer packaging (tube/box). The product must be shipped from country of origin without outer packaging (tube/box)
</t>
    </r>
    <r>
      <rPr>
        <sz val="11"/>
        <rFont val="Calibri"/>
        <family val="2"/>
        <scheme val="minor"/>
      </rPr>
      <t>5) If PET or aluminium packaging, the packaging must be included in Norway's deposit system for refundable packaging</t>
    </r>
    <r>
      <rPr>
        <sz val="11"/>
        <color theme="1"/>
        <rFont val="Calibri"/>
        <family val="2"/>
        <scheme val="minor"/>
      </rPr>
      <t xml:space="preserve">
6) Only one offer per </t>
    </r>
    <r>
      <rPr>
        <sz val="11"/>
        <rFont val="Calibri"/>
        <family val="2"/>
        <scheme val="minor"/>
      </rPr>
      <t>producer</t>
    </r>
    <r>
      <rPr>
        <sz val="11"/>
        <color theme="1"/>
        <rFont val="Calibri"/>
        <family val="2"/>
        <scheme val="minor"/>
      </rPr>
      <t xml:space="preserve">. If more than one offer is submitted by the same </t>
    </r>
    <r>
      <rPr>
        <sz val="11"/>
        <rFont val="Calibri"/>
        <family val="2"/>
        <scheme val="minor"/>
      </rPr>
      <t>producer</t>
    </r>
    <r>
      <rPr>
        <sz val="11"/>
        <color theme="1"/>
        <rFont val="Calibri"/>
        <family val="2"/>
        <scheme val="minor"/>
      </rPr>
      <t>, only the lowest priced offer will be assessed, regardless of wholesaler
7) "Statement on responsible recruitment and decent working conditions" must accompany the offers from Italy or Lebanon
8) "Statement pertaining to freedom of association" must accompany the offers from South Africa or USA</t>
    </r>
  </si>
  <si>
    <t>&lt;450 (price refers to 70 cl)</t>
  </si>
  <si>
    <t>Raw material quality</t>
  </si>
  <si>
    <t>Calvados</t>
  </si>
  <si>
    <t>AOC/AOP Calvados or AOC/AOP Calvados Pays d'Auge</t>
  </si>
  <si>
    <r>
      <t xml:space="preserve">1) Aged min. 8 years in barrel (written confirmation from producer must accompany the offer)
2) Only one offer per </t>
    </r>
    <r>
      <rPr>
        <sz val="11"/>
        <rFont val="Calibri"/>
        <family val="2"/>
        <scheme val="minor"/>
      </rPr>
      <t>distillery</t>
    </r>
    <r>
      <rPr>
        <sz val="11"/>
        <color theme="1"/>
        <rFont val="Calibri"/>
        <family val="2"/>
        <scheme val="minor"/>
      </rPr>
      <t xml:space="preserve">. If more than one offer is submitted by the same </t>
    </r>
    <r>
      <rPr>
        <sz val="11"/>
        <rFont val="Calibri"/>
        <family val="2"/>
        <scheme val="minor"/>
      </rPr>
      <t>distillery</t>
    </r>
    <r>
      <rPr>
        <sz val="11"/>
        <color theme="1"/>
        <rFont val="Calibri"/>
        <family val="2"/>
        <scheme val="minor"/>
      </rPr>
      <t>, only the lowest priced offer will be assessed, regardless of wholesaler
3) "Guarantee of Supply" must accompany the offer</t>
    </r>
  </si>
  <si>
    <t>&lt;800</t>
  </si>
  <si>
    <t>Gin</t>
  </si>
  <si>
    <t>1) No colouring
2) Distinct aroma of juniper
3) No added sugar or other sweetening agents
4) Min. 40 % alcohol on label
5) Only one offer per distillery. If more than one offer is submitted by the same distillery, only the lowest priced offer will be assessed, regardless of wholesaler
6) If purchased for the basic range, the PET or aluminium packaging must be included in Norway's deposit system for refundable packaging
7) No outer packaging (tube/box)
8) "Guarantee of Supply" must accompany the offer</t>
  </si>
  <si>
    <t>50 cl or 70 cl</t>
  </si>
  <si>
    <t>&lt;630 (price refers to 70 cl)</t>
  </si>
  <si>
    <t>May</t>
  </si>
  <si>
    <t>Sparkling white wine</t>
  </si>
  <si>
    <t>South Australia, Victoria, New South Wales or South Eastern Australia</t>
  </si>
  <si>
    <t>1) Based on min. 60 % Chardonnay
2) Only one offer per producer. If more than one offer is submitted by the same producer, only the lowest priced offer will be assessed, regardless of wholesaler</t>
  </si>
  <si>
    <t>Glass bottle max. 835 g</t>
  </si>
  <si>
    <t>Semi-sparkling white wine</t>
  </si>
  <si>
    <t>1) Based on 100 % green grape varieties (Pinot Gris is accepted)
2) Méthode Ancestrale, Pet Nat, Pétillant Naturel or similar designation clearly indicating the method of production, must appear on the front or back label
3) Dry or off-dry 
4) Crown cap 
5) Certified Sustainable Winegrowing New Zealand
6) One-lot min. 390 bottles</t>
  </si>
  <si>
    <t>1) Single grape variety Sauvignon Blanc 
2) Organic 
3) Min. 3 months ageing on lees
4) No influence of wood 
5) Certified Sustainable Winegrowing New Zealand
6) If purchased for the basic range, the PET or aluminium packaging must be included in Norway's deposit system for refundable packaging</t>
  </si>
  <si>
    <t>2022 or 2023</t>
  </si>
  <si>
    <t>&lt;220</t>
  </si>
  <si>
    <t>1) No use of wood
2) Only one offer per producer. If more than one offer is submitted by the same producer, only the lowest priced offer will be assessed, regardless of wholesaler
3) "Statement on responsible recruitment and decent working conditions" must accompany the offer</t>
  </si>
  <si>
    <t>Light weight glass bottle under 420 g</t>
  </si>
  <si>
    <t xml:space="preserve">1) Méthode Cap Classique 
2) Based on min. 60 % Pinot Noir 
3) Max. 8 g/l sugar incl. dosage 
4) IPW/WSB certified (Integrity &amp; Sustainability Certified) 
5) "Statement pertaining to freedom of association" must accompany the offer </t>
  </si>
  <si>
    <t>AVA from California</t>
  </si>
  <si>
    <t>1) Based on 100 % Trousseau
2) Discreet or no influence of wood
3) "Statement pertaining to freedom of association" must accompany the offer 
4) One-lot min. 390 bottles</t>
  </si>
  <si>
    <t>1) Blend, of which min. 20 % Pinot Meunier
2) Brut or Extra Brut
3) Min. 18 months ageing on lees</t>
  </si>
  <si>
    <t>1) Style: Orange wine
2) Samples must be delivered in cans ready for sale (symbol for Norway's deposit system is not necessary on sample cans)
3) Only one offer per producer. If more than one offer is submitted by the same producer, only the lowest priced offer will be assessed, regardless of wholesaler
4) If purchased for the basic range, the PET or aluminium packaging must be included in Norway's deposit system for refundable packaging
5) "Statement on responsible recruitment and decent working conditions" must accompany the offers from Italy
6) One-lot min. 1560 cans</t>
  </si>
  <si>
    <t>Max. 37,5 cl</t>
  </si>
  <si>
    <t>&lt;100 (price refers to 37,5 cl)</t>
  </si>
  <si>
    <t>Alsace</t>
  </si>
  <si>
    <t>AOC/AOP Cremant d'Alsace</t>
  </si>
  <si>
    <t>1) Organic
2) Min. 18 months ageing on lees (written confirmation from producer must accompany the offer)
3) Only one offer per producer. If more than one offer is submitted by the same producer, only the lowest priced offer will be assessed, regardless of wholesaler</t>
  </si>
  <si>
    <t>Champagne</t>
  </si>
  <si>
    <t>AOC/AOP Champagne, AOC /AOP Champagne Premier Cru or AOC/AOP Champagne Grand Cru</t>
  </si>
  <si>
    <t>1) Based on a total of 100 % Arbane, Petit Meslier, Pinot Blanc and/or Pinot Gris 
2) Min. 24 months ageing on lees (written confirmation from producer must accompany the offer)
3) One-lot min. 390 bottles</t>
  </si>
  <si>
    <t>AOC/AOP Petit Chablis</t>
  </si>
  <si>
    <t>1) Only one offer per producer. If more than one offer is submitted by the same producer, only the lowest priced offer will be assessed, regardless of wholesaler
2) The packaging must be included in Norway's deposit system for refundable packaging
3) Vinmonopolet encourages the use of rPET bottles where: A- Min. 50% of the plastic material must consist of rPET "post-consumer recycled PET"; B- The bottle must be labelled with the actual proportion of recycled material</t>
  </si>
  <si>
    <t>190-220</t>
  </si>
  <si>
    <t>Loire</t>
  </si>
  <si>
    <t>AOC/AOP Anjou or AOC/AOP Saumur</t>
  </si>
  <si>
    <t>1) Based on 100 % Chenin Blanc
2) Organic
3) Only one offer per producer. If more than one offer is submitted by the same producer, only the lowest priced offer will be assessed, regardless of wholesaler
4) If purchased for the basic range, the PET or aluminium packaging must be included in Norway's deposit system for refundable packaging</t>
  </si>
  <si>
    <t>AOC/AOP Côtes du Jura or AOC/AOP Arbois</t>
  </si>
  <si>
    <t>1) Single grape variety Trousseau
2) Discreet or no influence of wood
3) Only one offer per producer. If more than one offer is submitted by the same producer, only the lowest priced offer will be assessed, regardless of wholesaler</t>
  </si>
  <si>
    <t>DOCG/DOP Franciacorta</t>
  </si>
  <si>
    <t>1) Max. 11,9 g/l sugar incl. dosage (certificate of analysis must accompany the offer)
2) Organic (manufacturer's name must match the name on the certificate, organic certificate must accompany the offer) 
3) Only one offer per manufacturer. If more than one offer is submitted from the same manufacturer, only the lowest priced offer will be assessed for purchase, regardless of wholesaler
4) "Statement on responsible recruitment and decent working conditions" must accompany the offer</t>
  </si>
  <si>
    <t>Portugal</t>
  </si>
  <si>
    <t>Minho</t>
  </si>
  <si>
    <t>DOC/DOP Vinho Verde</t>
  </si>
  <si>
    <t>1) Only one offer per manufacturer. If more than one offer is submitted from the same manufacturer, only the lowest priced offer will be assessed for purchase, regardless of wholesaler
2) "Guarantee of Supply" must accompany the offer
3) The packaging must be included in Norway's deposit system for refundable packaging</t>
  </si>
  <si>
    <t>25 cl</t>
  </si>
  <si>
    <t>Written offers with samples</t>
  </si>
  <si>
    <t>1) Style: Youthful fruitiness
2) Max. 5 g/l sugar
3) Only one offer per manufacturer. If more than one offer is submitted from the same manufacturer, only the lowest priced offer will be assessed for purchase, regardless of wholesaler
4) "Guarantee of supply" must accompany the offer</t>
  </si>
  <si>
    <t>DOC/DOP Trás-os-Montes, DOC/DOP Dão, DOC/DOP Madeirense, DOC/DOP Douro or Vinho tinto</t>
  </si>
  <si>
    <t>1) Single grape variety Bastardo (100 %)
2) Style: Juicy mouthfeel from careful extraction
3) No influence of wood
4) If "Vinho tinto", 100 % of the grapes must come from DOC/DOP Douro and the producer must be located within DOC/DOP Douro (written confirmation from producer must accompany the offer)
5) One-lot min. 390 bottles</t>
  </si>
  <si>
    <t>1) Méthode Ancestrale, Pet Nat, Pétillant Naturel or similar designation clearly indicating the method of production, must appear on the front label
2) Organic (manufacturer's name must match the name on the certificate, organic certificate must accompany the offer) 
3) Max. 4 g/l sugar
4) Only one offer per manufacturer. If more than one offer is submitted from the same manufacturer, only the lowest priced offer will be assessed for purchase, regardless of wholesaler
5) Possible simultaneous launch of 25 cl can if available
6) If aluminium packaging, the packaging must be included in Norway's deposit system for refundable packaging</t>
  </si>
  <si>
    <t>&lt;260</t>
  </si>
  <si>
    <t>Catalonia</t>
  </si>
  <si>
    <t>DO/DOP Catalunya</t>
  </si>
  <si>
    <t>1) Single grape variety Garnacha
2) Organic
3) Max. 3 g/l sugar
4) Only one offer per manufacturer. If more than one offer is submitted from the same manufacturer, only the lowest priced offer will be assessed for purchase, regardless of wholesaler
5) "Guarantee of Supply" must accompany the offer
6) The packaging must be included in Norway's deposit system for refundable packaging</t>
  </si>
  <si>
    <t>2023</t>
  </si>
  <si>
    <t>&lt;70</t>
  </si>
  <si>
    <t>1) Based on 100 % Merenzao (written confirmation from producer must accompany the offer)
2) 100 % of the grapes must come from the following DO/DOP's: Ribeira Sacra, Monterrei and/or Valdeorras (written confirmation from producer must accompany the offer)
3) Style: Juicy mouthfeel from careful extraction
4) No influence of wood
5) Producer must be located in Galicia
6) One-lot min. 390 bottles</t>
  </si>
  <si>
    <t>Rheinhessen or Pfalz</t>
  </si>
  <si>
    <t>1) Single grape variety Sauvignon Blanc
2) Min. 3 months ageing on lees 
3) Discreet or no influence of wood
4) Max. 3 g/l sugar
5) Only one offer per producer. If more than one offer is submitted by the same producer, only the lowest priced offer will be assessed, regardless of wholesaler</t>
  </si>
  <si>
    <t>Baden</t>
  </si>
  <si>
    <t>1) Single grape variety Chardonnay
2) Spontaneously fermented (written confirmation from producer must accompany the offer) 
3) Min. 30 % of the wine must be barrel fermented and/or aged in wooden barrels (written confirmation from producer must accompany the offer)
4) Only one offer per producer. If more than one offer is submitted by the same producer, only the lowest priced offer will be assessed, regardless of wholesaler</t>
  </si>
  <si>
    <t>1) Single grape variety Pinot Noir
2) Spontaneously fermented (written confirmation from producer must accompany the offer) 
3) Max. 4 g/l sugar</t>
  </si>
  <si>
    <t>&lt;225</t>
  </si>
  <si>
    <t xml:space="preserve">Rheingau </t>
  </si>
  <si>
    <t>1) Single grape variety Pinot Noir (100 %)
2) 100 % of the grapes must come from Assmannshausen (written confirmation from producer must accompany the offer) 
3) Discreet or no influence of wood
4) Only one offer per producer. If more than one offer is submitted by the same producer, only the lowest priced offer will be assessed, regardless of wholesaler</t>
  </si>
  <si>
    <t>&lt;325</t>
  </si>
  <si>
    <t>Semi-sparkling rosé wine</t>
  </si>
  <si>
    <t>1) Méthode Ancestrale, Pet Nat, Pétillant Naturel or similar designation clearly indicating the method of production, must appear on the front or back label
2) Based on min. 50 % Pinot Noir or Zweigelt
3) Organic
4) Crown cap
5) Only one offer per producer. If more than one offer is submitted by the same producer, only the lowest priced offer will be assessed, regardless of wholesaler</t>
  </si>
  <si>
    <t>1) Based on min. 70 % Blaufränkisch
2) Max. 3 g/l sugar
3) Only one offer per producer. If more than one offer is submitted by the same producer, only the lowest priced offer will be assessed, regardless of wholesaler
4) If PET, the packaging must be included in Norway's deposit system for refundable packaging</t>
  </si>
  <si>
    <t>Ale</t>
  </si>
  <si>
    <t>Canada, Great Britain or USA</t>
  </si>
  <si>
    <t>1) Fermented with cultivated yeast
2) Not sour beer (written confirmation from brewery must accompany the offer)
3) Flavoured with raspberry
4) Max. 6,0 % alcohol on label
5) "Statement pertaining to freedom of association" must accompany the offers from USA
6) Only one offer per brewery. If more than one offer is submitted by the same brewery, only the lowest priced offer will be assessed, regardless of wholesaler
7) If purchased for the basic range, the packaging must be included in Norway's deposit system for refundable packaging</t>
  </si>
  <si>
    <t>Sour beer</t>
  </si>
  <si>
    <t>1) Kettle soured, added Philly Sour yeast and/or added lactobacillus during fermentation
2) Flavoured with mango, guava and/or passion fruit
3) Fruit type must be stated in the offer and must appear on the front of the packaging
4) Only one offer per brewery. If more than one offer is submitted by the same brewery, only the lowest priced offer will be assessed, regardless of wholesaler
5) If purchased for the basic range, the packaging must be included in Norway's deposit system for refundable packaging</t>
  </si>
  <si>
    <t>&lt;90 (price refers to 44 cl)</t>
  </si>
  <si>
    <t>1) Dry hopped and/or added hop aromas (written confirmation from brewery must accompany the offer)
2) Flavoured with mango, guava and/or passion fruit
3) Fruit type must be stated in the offer and must appear on the front of the packaging
4) Only one offer per brewery. If more than one offer is submitted by the same brewery, only the lowest priced offer will be assessed, regardless of wholesaler
5) If purchased for the basic range, the aluminium packaging must be included in Norway's deposit system for refundable packaging</t>
  </si>
  <si>
    <t>&lt;100 (price refers to 50 cl)</t>
  </si>
  <si>
    <t>Tequila</t>
  </si>
  <si>
    <t>Mexico</t>
  </si>
  <si>
    <t>1) Blanco
2) Min. 38 % alcohol on label
3) No outer packaging (tube/box). The product must be shipped from country of origin without outer packaging (tube/box)
4) If purchased for the basic range, the PET or aluminium packaging must be included in Norway's deposit system for refundable packaging
5) Products submitted to this tender cannot be submitted to 202405032</t>
  </si>
  <si>
    <t>&lt;550</t>
  </si>
  <si>
    <t>1) Blanco
2) 100 % agave must appear on front label  
3) No use of diffuser (written confirmation from producer must accompany the offer)
4) Max. distilled twice in a pot still (written confirmation from producer must accompany the offer)
5) No additives (written confirmation from producer must accompany the offer)
6) Min. 38 % alcohol on label
7) No outer packaging (tube/box). The product must be shipped from country of origin without outer packaging (tube/box)
8) Products submitted to this tender cannot be submitted to 202405031</t>
  </si>
  <si>
    <t>&lt;700 (price refers to 70 cl)</t>
  </si>
  <si>
    <t>Flavoured spirits</t>
  </si>
  <si>
    <t>Norway, Sweden, Finland or Denmark</t>
  </si>
  <si>
    <r>
      <t xml:space="preserve">1) Style: Flavoured vodka 
</t>
    </r>
    <r>
      <rPr>
        <sz val="11"/>
        <rFont val="Calibri"/>
        <family val="2"/>
        <scheme val="minor"/>
      </rPr>
      <t xml:space="preserve">2) Flavoured with mango, guava and/or passion fruit
3) Fruit type must be stated in the offer and must appear on the front of the packaging
</t>
    </r>
    <r>
      <rPr>
        <sz val="11"/>
        <color theme="1"/>
        <rFont val="Calibri"/>
        <family val="2"/>
        <scheme val="minor"/>
      </rPr>
      <t>4) Max. 20 g/l sugar
5) Max. 21,9 % alcohol on label
6) No outer packaging (tube/box). The product must be shipped from country of origin without outer packaging (tube/box)
7) If purchased for the basic range, the PET or aluminium packaging must be included in Norway's deposit system for refundable packaging
8) Only one offer per manufacturer. If more than one offer is submitted from the same manufacturer, only the lowest priced offer will be assessed for purchase, regardless of wholesaler
9) "Guarantee of Supply" must accompany the offer</t>
    </r>
  </si>
  <si>
    <t>&lt;250 (price refers to 70 cl)</t>
  </si>
  <si>
    <t>Aquavit, clear</t>
  </si>
  <si>
    <t>1) No influence of wood
2) Front of packaging must include visual reference and/or text commonly associated with summer (image of front packaging must accompany the offer
3) No outer packaging (tube/box)
4) Only one offer per distillery. If more than one offer is submitted by the same distillery, only the lowest priced offer will be assessed, regardless of wholesaler
5) One-lot min. 3600 bottles
6) If purchased for the basic range, the PET or aluminium packaging must be included in Norway's deposit system for refundable packaging
7) "Guarantee of Supply" must accompany the offer</t>
  </si>
  <si>
    <t>&lt;550 (price refers to 70 cl)</t>
  </si>
  <si>
    <t>July</t>
  </si>
  <si>
    <t>Spain or Italy</t>
  </si>
  <si>
    <r>
      <t xml:space="preserve">1) Style: Youthful fruitiness
2) No influence of wood
3) Max. 5 g/l sugar
4) Max. 13,5 % alcohol on label
5) The packaging must be bottle-shaped, with an outer layer based on wood fiber (cardboard/pulp etc.) and with an inner plastic bag (Ex.: Frugal Bottle or similar). </t>
    </r>
    <r>
      <rPr>
        <sz val="11"/>
        <rFont val="Calibri"/>
        <family val="2"/>
        <scheme val="minor"/>
      </rPr>
      <t>It must have visible labelling with a description of recycling</t>
    </r>
    <r>
      <rPr>
        <sz val="11"/>
        <color theme="1"/>
        <rFont val="Calibri"/>
        <family val="2"/>
        <scheme val="minor"/>
      </rPr>
      <t xml:space="preserve">
6) Oxygen permeability of the packaging: ≤ 2 cm3/m2/24hours/1atm ​​(Technical specifications sheet from the packaging manufacturer must accompany the offer) 
7) Only one offer per manufacturer. If more than one offer is submitted from the same manufacturer, only the lowest priced offer will be assessed for purchase, regardless of wholesaler
8) "Guarantee of Supply" must accompany the offer
9) Purchase as for May, launch in July</t>
    </r>
  </si>
  <si>
    <t>Bag in bottle</t>
  </si>
  <si>
    <t>Utvalg</t>
  </si>
  <si>
    <t>Antall spesifikasjoner fordelt på utvalg</t>
  </si>
  <si>
    <t>Totalt antall</t>
  </si>
  <si>
    <t>Andel i %</t>
  </si>
  <si>
    <t>Primærmålgruppe</t>
  </si>
  <si>
    <t>Antall spesifikasjoner fordelt på målgrupper</t>
  </si>
  <si>
    <r>
      <t xml:space="preserve">Opprinnelsesland </t>
    </r>
    <r>
      <rPr>
        <b/>
        <u/>
        <sz val="10"/>
        <color theme="1"/>
        <rFont val="Calibri"/>
        <family val="2"/>
        <scheme val="minor"/>
      </rPr>
      <t xml:space="preserve">svakvin </t>
    </r>
  </si>
  <si>
    <t>Antall spesifikasjoner fordelt på land</t>
  </si>
  <si>
    <t>Opprinnelse</t>
  </si>
  <si>
    <t>Juli</t>
  </si>
  <si>
    <t>September</t>
  </si>
  <si>
    <t>November</t>
  </si>
  <si>
    <t>Argentina</t>
  </si>
  <si>
    <t>Norge</t>
  </si>
  <si>
    <t>Asia</t>
  </si>
  <si>
    <t>Belgia, UK eller Norge</t>
  </si>
  <si>
    <t>Totalt</t>
  </si>
  <si>
    <t>Argentina, Chile, Bulgaria</t>
  </si>
  <si>
    <t>Ungarn</t>
  </si>
  <si>
    <t>Europa</t>
  </si>
  <si>
    <t>Prognose antall kjøp fordelt på utvalg</t>
  </si>
  <si>
    <t>Frankrike</t>
  </si>
  <si>
    <t>Italia</t>
  </si>
  <si>
    <t>Japan</t>
  </si>
  <si>
    <t>Bulgaria</t>
  </si>
  <si>
    <t>Moldova</t>
  </si>
  <si>
    <t>Danmark</t>
  </si>
  <si>
    <t>Kategori</t>
  </si>
  <si>
    <t xml:space="preserve">Prognose antall kjøp fordelt på kategori </t>
  </si>
  <si>
    <t>% unike produkter per  kategori</t>
  </si>
  <si>
    <t>Uruguay, Peru, Bolivia</t>
  </si>
  <si>
    <t>Spania</t>
  </si>
  <si>
    <t xml:space="preserve">Norge eller Sverige </t>
  </si>
  <si>
    <t>2 (norm = 10)</t>
  </si>
  <si>
    <t>Sør-Afrika</t>
  </si>
  <si>
    <t>Norge, Sverige, Finland eller Danmark</t>
  </si>
  <si>
    <t>3 (norm = 15)</t>
  </si>
  <si>
    <t>Tyskland</t>
  </si>
  <si>
    <t>Norge, Sverige, Finland, Danmark eller Storbritannia</t>
  </si>
  <si>
    <t>4 (norm = 20)</t>
  </si>
  <si>
    <t>5 (norm = 30)</t>
  </si>
  <si>
    <t>Østerrike</t>
  </si>
  <si>
    <t>Skandinavia</t>
  </si>
  <si>
    <t>6 (norm = 45)</t>
  </si>
  <si>
    <t>Sum</t>
  </si>
  <si>
    <t>Skottland</t>
  </si>
  <si>
    <t>7 (norm = 50)</t>
  </si>
  <si>
    <t>Varetype</t>
  </si>
  <si>
    <t>Antall spesifikasjoner fordelt på varetyper</t>
  </si>
  <si>
    <t>Akevitt</t>
  </si>
  <si>
    <t>Fruktvin</t>
  </si>
  <si>
    <t>Undergjæret</t>
  </si>
  <si>
    <t>Sherry</t>
  </si>
  <si>
    <t>Sake</t>
  </si>
  <si>
    <t>Sider</t>
  </si>
  <si>
    <t>Sterkøl</t>
  </si>
  <si>
    <t>Likør, urter og krydder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</si>
</sst>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sz val="11"/>
      <color rgb="FF000000"/>
      <name val="Calibri"/>
      <family val="2"/>
      <scheme val="minor"/>
    </font>
    <font>
      <sz val="10"/>
      <color rgb="FF000000"/>
      <name val="Calibri"/>
      <family val="2"/>
      <scheme val="minor"/>
    </font>
    <font>
      <b/>
      <sz val="10"/>
      <color rgb="FF000000"/>
      <name val="Calibri"/>
      <family val="2"/>
      <scheme val="minor"/>
    </font>
    <font>
      <b/>
      <sz val="12"/>
      <color theme="1"/>
      <name val="Calibri"/>
      <family val="2"/>
      <scheme val="minor"/>
    </font>
    <font>
      <sz val="9"/>
      <color rgb="FF000000"/>
      <name val="Arial"/>
      <family val="2"/>
    </font>
    <font>
      <sz val="10"/>
      <color theme="1"/>
      <name val="Calibri"/>
      <family val="2"/>
      <scheme val="minor"/>
    </font>
    <font>
      <b/>
      <sz val="10"/>
      <color theme="1"/>
      <name val="Calibri"/>
      <family val="2"/>
      <scheme val="minor"/>
    </font>
    <font>
      <b/>
      <u/>
      <sz val="10"/>
      <color theme="1"/>
      <name val="Calibri"/>
      <family val="2"/>
      <scheme val="minor"/>
    </font>
    <font>
      <sz val="11"/>
      <color theme="1"/>
      <name val="Calibri"/>
      <family val="2"/>
      <scheme val="minor"/>
    </font>
    <font>
      <sz val="8"/>
      <name val="Calibri"/>
      <family val="2"/>
      <scheme val="minor"/>
    </font>
    <font>
      <sz val="11"/>
      <color theme="1"/>
      <name val="Calibri"/>
      <family val="2"/>
    </font>
    <font>
      <sz val="11"/>
      <color rgb="FFFF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D9D9D9"/>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indexed="64"/>
      </top>
      <bottom style="thin">
        <color indexed="64"/>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style="thin">
        <color theme="0"/>
      </right>
      <top style="thin">
        <color theme="0"/>
      </top>
      <bottom style="thin">
        <color indexed="64"/>
      </bottom>
      <diagonal/>
    </border>
  </borders>
  <cellStyleXfs count="3">
    <xf numFmtId="0" fontId="0" fillId="0" borderId="0"/>
    <xf numFmtId="0" fontId="3" fillId="0" borderId="5" applyNumberFormat="0" applyFill="0" applyAlignment="0" applyProtection="0"/>
    <xf numFmtId="9" fontId="12" fillId="0" borderId="0" applyFont="0" applyFill="0" applyBorder="0" applyAlignment="0" applyProtection="0"/>
  </cellStyleXfs>
  <cellXfs count="126">
    <xf numFmtId="0" fontId="0" fillId="0" borderId="0" xfId="0"/>
    <xf numFmtId="49" fontId="0" fillId="6" borderId="1" xfId="0" applyNumberFormat="1" applyFill="1" applyBorder="1" applyAlignment="1">
      <alignment horizontal="left" vertical="center" wrapText="1"/>
    </xf>
    <xf numFmtId="49" fontId="0" fillId="6" borderId="1" xfId="0" quotePrefix="1" applyNumberFormat="1" applyFill="1" applyBorder="1" applyAlignment="1">
      <alignment horizontal="left" vertical="center" wrapText="1"/>
    </xf>
    <xf numFmtId="49" fontId="2" fillId="6" borderId="1" xfId="0" applyNumberFormat="1" applyFont="1" applyFill="1" applyBorder="1" applyAlignment="1">
      <alignment horizontal="left" vertical="center" wrapText="1"/>
    </xf>
    <xf numFmtId="49" fontId="0" fillId="0" borderId="1" xfId="0" applyNumberFormat="1" applyBorder="1"/>
    <xf numFmtId="49" fontId="0" fillId="0" borderId="0" xfId="0" applyNumberFormat="1"/>
    <xf numFmtId="49" fontId="6" fillId="0" borderId="0" xfId="0" applyNumberFormat="1" applyFont="1" applyAlignment="1" applyProtection="1">
      <alignment horizontal="center" vertical="center" wrapText="1"/>
      <protection locked="0"/>
    </xf>
    <xf numFmtId="49" fontId="6" fillId="6" borderId="25" xfId="0" applyNumberFormat="1" applyFont="1" applyFill="1" applyBorder="1" applyAlignment="1" applyProtection="1">
      <alignment vertical="center" wrapText="1"/>
      <protection locked="0"/>
    </xf>
    <xf numFmtId="49" fontId="6" fillId="7" borderId="26" xfId="0" applyNumberFormat="1" applyFont="1" applyFill="1" applyBorder="1" applyAlignment="1" applyProtection="1">
      <alignment horizontal="center" vertical="center" wrapText="1" shrinkToFit="1"/>
      <protection locked="0"/>
    </xf>
    <xf numFmtId="49" fontId="9" fillId="0" borderId="0" xfId="0" applyNumberFormat="1" applyFont="1"/>
    <xf numFmtId="49" fontId="10" fillId="6" borderId="25" xfId="0" applyNumberFormat="1" applyFont="1" applyFill="1" applyBorder="1" applyAlignment="1" applyProtection="1">
      <alignment horizontal="center" vertical="center" wrapText="1" shrinkToFit="1"/>
      <protection locked="0"/>
    </xf>
    <xf numFmtId="49" fontId="10" fillId="7" borderId="26" xfId="0" applyNumberFormat="1" applyFont="1" applyFill="1" applyBorder="1" applyAlignment="1" applyProtection="1">
      <alignment horizontal="center" wrapText="1"/>
      <protection locked="0"/>
    </xf>
    <xf numFmtId="49" fontId="10" fillId="6" borderId="27" xfId="0" applyNumberFormat="1" applyFont="1" applyFill="1" applyBorder="1" applyAlignment="1" applyProtection="1">
      <alignment horizontal="center" vertical="center"/>
      <protection locked="0"/>
    </xf>
    <xf numFmtId="49" fontId="0" fillId="0" borderId="0" xfId="0" applyNumberFormat="1" applyAlignment="1">
      <alignment horizontal="center"/>
    </xf>
    <xf numFmtId="49" fontId="6" fillId="6" borderId="1" xfId="0" applyNumberFormat="1" applyFont="1" applyFill="1" applyBorder="1" applyAlignment="1" applyProtection="1">
      <alignment horizontal="center" vertical="top" wrapText="1"/>
      <protection locked="0"/>
    </xf>
    <xf numFmtId="49" fontId="0" fillId="0" borderId="20" xfId="0" applyNumberFormat="1" applyBorder="1"/>
    <xf numFmtId="49" fontId="4" fillId="0" borderId="1" xfId="0" applyNumberFormat="1" applyFont="1" applyBorder="1" applyAlignment="1">
      <alignment horizontal="center" vertical="top" wrapText="1"/>
    </xf>
    <xf numFmtId="49" fontId="4" fillId="0" borderId="21" xfId="0" applyNumberFormat="1" applyFont="1" applyBorder="1" applyAlignment="1">
      <alignment horizontal="center" vertical="top" wrapText="1"/>
    </xf>
    <xf numFmtId="49" fontId="0" fillId="0" borderId="20" xfId="0" applyNumberFormat="1" applyBorder="1" applyProtection="1">
      <protection locked="0"/>
    </xf>
    <xf numFmtId="49" fontId="0" fillId="0" borderId="1" xfId="0" applyNumberFormat="1" applyBorder="1" applyAlignment="1">
      <alignment horizontal="center"/>
    </xf>
    <xf numFmtId="49" fontId="5" fillId="0" borderId="20" xfId="0" applyNumberFormat="1" applyFont="1" applyBorder="1" applyAlignment="1">
      <alignment horizontal="justify" vertical="top" wrapText="1"/>
    </xf>
    <xf numFmtId="49" fontId="5" fillId="0" borderId="1" xfId="0" applyNumberFormat="1" applyFont="1" applyBorder="1" applyAlignment="1">
      <alignment horizontal="center" vertical="top" wrapText="1"/>
    </xf>
    <xf numFmtId="49" fontId="4" fillId="0" borderId="0" xfId="0" applyNumberFormat="1" applyFont="1" applyAlignment="1">
      <alignment horizontal="right" vertical="top" wrapText="1"/>
    </xf>
    <xf numFmtId="49" fontId="5" fillId="0" borderId="23" xfId="0" applyNumberFormat="1" applyFont="1" applyBorder="1" applyAlignment="1">
      <alignment horizontal="justify" vertical="top" wrapText="1"/>
    </xf>
    <xf numFmtId="49" fontId="5" fillId="0" borderId="8" xfId="0" applyNumberFormat="1" applyFont="1" applyBorder="1" applyAlignment="1">
      <alignment horizontal="center" wrapText="1"/>
    </xf>
    <xf numFmtId="49" fontId="5" fillId="0" borderId="8" xfId="0" applyNumberFormat="1" applyFont="1" applyBorder="1" applyAlignment="1">
      <alignment horizontal="center" vertical="top" wrapText="1"/>
    </xf>
    <xf numFmtId="49" fontId="4" fillId="0" borderId="24" xfId="0" applyNumberFormat="1" applyFont="1" applyBorder="1" applyAlignment="1">
      <alignment horizontal="center" vertical="top" wrapText="1"/>
    </xf>
    <xf numFmtId="49" fontId="3" fillId="2" borderId="9" xfId="1" applyNumberFormat="1" applyFill="1" applyBorder="1" applyAlignment="1">
      <alignment horizontal="justify" vertical="top" wrapText="1"/>
    </xf>
    <xf numFmtId="49" fontId="3" fillId="2" borderId="10" xfId="1" applyNumberFormat="1" applyFill="1" applyBorder="1" applyAlignment="1">
      <alignment horizontal="center" vertical="top" wrapText="1"/>
    </xf>
    <xf numFmtId="49" fontId="3" fillId="2" borderId="11" xfId="1" applyNumberFormat="1" applyFill="1" applyBorder="1" applyAlignment="1">
      <alignment horizontal="center" vertical="top" wrapText="1"/>
    </xf>
    <xf numFmtId="49" fontId="3" fillId="0" borderId="0" xfId="1" applyNumberFormat="1" applyBorder="1" applyAlignment="1">
      <alignment horizontal="right" vertical="top" wrapText="1"/>
    </xf>
    <xf numFmtId="49" fontId="0" fillId="0" borderId="0" xfId="0" applyNumberFormat="1" applyAlignment="1">
      <alignment horizontal="left"/>
    </xf>
    <xf numFmtId="49" fontId="5" fillId="0" borderId="23" xfId="0" applyNumberFormat="1" applyFont="1" applyBorder="1" applyAlignment="1">
      <alignment horizontal="justify" wrapText="1"/>
    </xf>
    <xf numFmtId="49" fontId="7" fillId="0" borderId="0" xfId="0" applyNumberFormat="1" applyFont="1"/>
    <xf numFmtId="49" fontId="4" fillId="0" borderId="20" xfId="0" applyNumberFormat="1" applyFont="1" applyBorder="1" applyAlignment="1" applyProtection="1">
      <alignment horizontal="left" vertical="top" wrapText="1"/>
      <protection locked="0"/>
    </xf>
    <xf numFmtId="49" fontId="0" fillId="0" borderId="20" xfId="0" applyNumberFormat="1" applyBorder="1" applyAlignment="1">
      <alignment horizontal="left"/>
    </xf>
    <xf numFmtId="49" fontId="8" fillId="0" borderId="1" xfId="0" applyNumberFormat="1" applyFont="1" applyBorder="1" applyAlignment="1">
      <alignment horizontal="center"/>
    </xf>
    <xf numFmtId="49" fontId="4" fillId="0" borderId="0" xfId="0" applyNumberFormat="1" applyFont="1" applyAlignment="1">
      <alignment horizontal="center" vertical="top" wrapText="1"/>
    </xf>
    <xf numFmtId="49" fontId="0" fillId="0" borderId="0" xfId="0" applyNumberFormat="1" applyAlignment="1">
      <alignment horizontal="right"/>
    </xf>
    <xf numFmtId="49" fontId="0" fillId="0" borderId="29" xfId="0" applyNumberFormat="1" applyBorder="1" applyProtection="1">
      <protection locked="0"/>
    </xf>
    <xf numFmtId="49" fontId="0" fillId="0" borderId="20" xfId="0" applyNumberFormat="1" applyBorder="1" applyAlignment="1" applyProtection="1">
      <alignment shrinkToFit="1"/>
      <protection locked="0"/>
    </xf>
    <xf numFmtId="49" fontId="0" fillId="0" borderId="23" xfId="0" applyNumberFormat="1" applyBorder="1" applyAlignment="1">
      <alignment horizontal="left"/>
    </xf>
    <xf numFmtId="49" fontId="8" fillId="0" borderId="8" xfId="0" applyNumberFormat="1" applyFont="1" applyBorder="1" applyAlignment="1">
      <alignment horizontal="center"/>
    </xf>
    <xf numFmtId="49" fontId="3" fillId="2" borderId="9" xfId="0" applyNumberFormat="1" applyFont="1" applyFill="1" applyBorder="1" applyProtection="1">
      <protection locked="0"/>
    </xf>
    <xf numFmtId="49" fontId="3" fillId="2" borderId="10" xfId="0" applyNumberFormat="1" applyFont="1" applyFill="1" applyBorder="1" applyAlignment="1">
      <alignment horizontal="center"/>
    </xf>
    <xf numFmtId="49" fontId="0" fillId="0" borderId="22" xfId="0" applyNumberFormat="1" applyBorder="1" applyAlignment="1">
      <alignment horizontal="left"/>
    </xf>
    <xf numFmtId="49" fontId="8" fillId="0" borderId="6" xfId="0" applyNumberFormat="1" applyFont="1" applyBorder="1" applyAlignment="1">
      <alignment horizontal="center"/>
    </xf>
    <xf numFmtId="49" fontId="0" fillId="0" borderId="6" xfId="0" applyNumberFormat="1" applyBorder="1"/>
    <xf numFmtId="49" fontId="4" fillId="0" borderId="28" xfId="0" applyNumberFormat="1" applyFont="1" applyBorder="1" applyAlignment="1">
      <alignment horizontal="center" vertical="top" wrapText="1"/>
    </xf>
    <xf numFmtId="49" fontId="4" fillId="0" borderId="20" xfId="0" applyNumberFormat="1" applyFont="1" applyBorder="1" applyAlignment="1">
      <alignment horizontal="justify" vertical="top" wrapText="1"/>
    </xf>
    <xf numFmtId="49" fontId="0" fillId="0" borderId="23" xfId="0" applyNumberFormat="1" applyBorder="1"/>
    <xf numFmtId="49" fontId="0" fillId="0" borderId="8" xfId="0" applyNumberFormat="1" applyBorder="1" applyAlignment="1">
      <alignment horizontal="center"/>
    </xf>
    <xf numFmtId="49" fontId="3" fillId="2" borderId="9" xfId="0" applyNumberFormat="1" applyFont="1" applyFill="1" applyBorder="1" applyAlignment="1" applyProtection="1">
      <alignment horizontal="center"/>
      <protection locked="0"/>
    </xf>
    <xf numFmtId="49" fontId="2" fillId="0" borderId="20" xfId="0" applyNumberFormat="1" applyFont="1" applyBorder="1" applyAlignment="1">
      <alignment horizontal="justify" vertical="top" wrapText="1"/>
    </xf>
    <xf numFmtId="49" fontId="4" fillId="0" borderId="0" xfId="0" applyNumberFormat="1" applyFont="1" applyAlignment="1">
      <alignment horizontal="justify" vertical="top" wrapText="1"/>
    </xf>
    <xf numFmtId="49" fontId="0" fillId="0" borderId="0" xfId="0" applyNumberFormat="1" applyProtection="1">
      <protection locked="0"/>
    </xf>
    <xf numFmtId="9" fontId="0" fillId="0" borderId="21" xfId="2" applyFont="1" applyBorder="1" applyAlignment="1">
      <alignment horizontal="center"/>
    </xf>
    <xf numFmtId="9" fontId="0" fillId="0" borderId="24" xfId="2" applyFont="1" applyBorder="1" applyAlignment="1">
      <alignment horizontal="center"/>
    </xf>
    <xf numFmtId="9" fontId="3" fillId="2" borderId="30" xfId="2" applyFont="1" applyFill="1" applyBorder="1" applyAlignment="1" applyProtection="1">
      <alignment horizontal="center"/>
      <protection locked="0"/>
    </xf>
    <xf numFmtId="9" fontId="4" fillId="0" borderId="21" xfId="2" applyFont="1" applyBorder="1" applyAlignment="1">
      <alignment horizontal="center" vertical="top" wrapText="1"/>
    </xf>
    <xf numFmtId="9" fontId="4" fillId="0" borderId="24" xfId="2" applyFont="1" applyBorder="1" applyAlignment="1">
      <alignment horizontal="center" vertical="top" wrapText="1"/>
    </xf>
    <xf numFmtId="9" fontId="3" fillId="2" borderId="11" xfId="2" applyFont="1" applyFill="1" applyBorder="1" applyAlignment="1">
      <alignment horizontal="center" vertical="top" wrapText="1"/>
    </xf>
    <xf numFmtId="49" fontId="1" fillId="0" borderId="0" xfId="0" applyNumberFormat="1" applyFont="1" applyAlignment="1">
      <alignment horizontal="center" vertical="center"/>
    </xf>
    <xf numFmtId="49" fontId="2" fillId="0" borderId="1" xfId="0" applyNumberFormat="1" applyFont="1" applyBorder="1" applyAlignment="1">
      <alignment horizontal="left" vertical="center" wrapText="1"/>
    </xf>
    <xf numFmtId="0" fontId="2" fillId="6" borderId="1" xfId="0" applyFont="1" applyFill="1" applyBorder="1" applyAlignment="1">
      <alignment horizontal="left" vertical="center" wrapText="1"/>
    </xf>
    <xf numFmtId="49" fontId="2" fillId="6" borderId="1" xfId="0" quotePrefix="1" applyNumberFormat="1" applyFont="1" applyFill="1" applyBorder="1" applyAlignment="1">
      <alignment horizontal="left" vertical="center" wrapText="1"/>
    </xf>
    <xf numFmtId="49" fontId="0" fillId="5" borderId="32" xfId="0" applyNumberFormat="1" applyFill="1" applyBorder="1"/>
    <xf numFmtId="49" fontId="1" fillId="5" borderId="2" xfId="0" applyNumberFormat="1" applyFont="1" applyFill="1" applyBorder="1" applyAlignment="1">
      <alignment horizontal="center" vertical="center"/>
    </xf>
    <xf numFmtId="0" fontId="2" fillId="0" borderId="1" xfId="0" applyFont="1" applyBorder="1" applyAlignment="1">
      <alignment horizontal="left" vertical="center" wrapText="1"/>
    </xf>
    <xf numFmtId="49" fontId="1" fillId="5" borderId="3" xfId="0" applyNumberFormat="1" applyFont="1" applyFill="1" applyBorder="1" applyAlignment="1">
      <alignment horizontal="center" vertical="center" wrapText="1"/>
    </xf>
    <xf numFmtId="49" fontId="0" fillId="5" borderId="35" xfId="0" applyNumberFormat="1" applyFill="1" applyBorder="1"/>
    <xf numFmtId="49" fontId="1" fillId="5" borderId="3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0" fillId="6" borderId="1" xfId="0" applyFill="1" applyBorder="1" applyAlignment="1">
      <alignment horizontal="left" vertical="center" wrapText="1"/>
    </xf>
    <xf numFmtId="0" fontId="4" fillId="8"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0" fontId="0" fillId="6" borderId="1" xfId="0" quotePrefix="1" applyFill="1" applyBorder="1" applyAlignment="1">
      <alignment horizontal="left" vertical="center" wrapText="1"/>
    </xf>
    <xf numFmtId="49" fontId="2" fillId="3" borderId="1" xfId="0" applyNumberFormat="1" applyFont="1" applyFill="1" applyBorder="1" applyAlignment="1">
      <alignment horizontal="left" vertical="center" wrapText="1"/>
    </xf>
    <xf numFmtId="2" fontId="2" fillId="6" borderId="1" xfId="0" quotePrefix="1" applyNumberFormat="1" applyFont="1" applyFill="1" applyBorder="1" applyAlignment="1">
      <alignment horizontal="left" vertical="center" wrapText="1"/>
    </xf>
    <xf numFmtId="49" fontId="6" fillId="6" borderId="27" xfId="0" applyNumberFormat="1" applyFont="1" applyFill="1" applyBorder="1" applyAlignment="1" applyProtection="1">
      <alignment horizontal="center" vertical="center" wrapText="1"/>
      <protection locked="0"/>
    </xf>
    <xf numFmtId="49" fontId="6" fillId="6" borderId="16" xfId="0" applyNumberFormat="1" applyFont="1" applyFill="1" applyBorder="1" applyAlignment="1" applyProtection="1">
      <alignment horizontal="center" vertical="center" wrapText="1"/>
      <protection locked="0"/>
    </xf>
    <xf numFmtId="49" fontId="6" fillId="6" borderId="7" xfId="0" applyNumberFormat="1" applyFont="1" applyFill="1" applyBorder="1" applyAlignment="1" applyProtection="1">
      <alignment horizontal="center" vertical="center" wrapText="1"/>
      <protection locked="0"/>
    </xf>
    <xf numFmtId="2" fontId="0" fillId="6" borderId="1" xfId="0" quotePrefix="1" applyNumberFormat="1" applyFill="1" applyBorder="1" applyAlignment="1">
      <alignment horizontal="left" vertical="center" wrapText="1"/>
    </xf>
    <xf numFmtId="49" fontId="4" fillId="6" borderId="1" xfId="0" applyNumberFormat="1" applyFont="1" applyFill="1" applyBorder="1" applyAlignment="1">
      <alignment horizontal="left" vertical="center" wrapText="1"/>
    </xf>
    <xf numFmtId="49" fontId="14" fillId="6" borderId="1" xfId="0" quotePrefix="1" applyNumberFormat="1" applyFont="1" applyFill="1" applyBorder="1" applyAlignment="1">
      <alignment horizontal="left" vertical="center" wrapText="1"/>
    </xf>
    <xf numFmtId="49" fontId="2" fillId="0" borderId="7" xfId="0" applyNumberFormat="1" applyFont="1" applyBorder="1" applyAlignment="1">
      <alignment horizontal="left" vertical="center" wrapText="1"/>
    </xf>
    <xf numFmtId="49" fontId="0" fillId="6" borderId="4" xfId="0" quotePrefix="1" applyNumberFormat="1" applyFill="1" applyBorder="1" applyAlignment="1">
      <alignment horizontal="left" vertical="center" wrapText="1"/>
    </xf>
    <xf numFmtId="2" fontId="2" fillId="6" borderId="1" xfId="0" applyNumberFormat="1" applyFont="1" applyFill="1" applyBorder="1" applyAlignment="1">
      <alignment horizontal="left" vertical="center" wrapText="1"/>
    </xf>
    <xf numFmtId="0" fontId="2" fillId="6" borderId="1" xfId="0" quotePrefix="1" applyFont="1" applyFill="1" applyBorder="1" applyAlignment="1">
      <alignment horizontal="left" vertical="center" wrapText="1"/>
    </xf>
    <xf numFmtId="49" fontId="2"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49" fontId="0" fillId="6" borderId="8" xfId="0" applyNumberFormat="1" applyFill="1" applyBorder="1" applyAlignment="1">
      <alignment horizontal="left" vertical="center" wrapText="1"/>
    </xf>
    <xf numFmtId="49" fontId="2" fillId="6" borderId="8" xfId="0" applyNumberFormat="1" applyFont="1" applyFill="1" applyBorder="1" applyAlignment="1">
      <alignment horizontal="left" vertical="center" wrapText="1"/>
    </xf>
    <xf numFmtId="49" fontId="0" fillId="6" borderId="8" xfId="0" quotePrefix="1" applyNumberFormat="1" applyFill="1" applyBorder="1" applyAlignment="1">
      <alignment horizontal="left" vertical="center" wrapText="1"/>
    </xf>
    <xf numFmtId="0" fontId="2" fillId="6" borderId="8" xfId="0" applyFont="1" applyFill="1" applyBorder="1" applyAlignment="1">
      <alignment horizontal="left" vertical="center" wrapText="1"/>
    </xf>
    <xf numFmtId="0" fontId="2" fillId="0" borderId="7" xfId="0" applyFont="1" applyBorder="1" applyAlignment="1">
      <alignment horizontal="left" vertical="center" wrapText="1"/>
    </xf>
    <xf numFmtId="49" fontId="0" fillId="6" borderId="7" xfId="0" applyNumberFormat="1" applyFill="1" applyBorder="1" applyAlignment="1">
      <alignment horizontal="left" vertical="center" wrapText="1"/>
    </xf>
    <xf numFmtId="49" fontId="0" fillId="6" borderId="7" xfId="0" quotePrefix="1" applyNumberFormat="1" applyFill="1" applyBorder="1" applyAlignment="1">
      <alignment horizontal="left" vertical="center" wrapText="1"/>
    </xf>
    <xf numFmtId="164" fontId="2" fillId="0" borderId="1" xfId="0" applyNumberFormat="1" applyFont="1" applyBorder="1" applyAlignment="1">
      <alignment horizontal="center" vertical="center" wrapText="1"/>
    </xf>
    <xf numFmtId="0" fontId="2" fillId="6" borderId="7" xfId="0" applyFont="1" applyFill="1" applyBorder="1" applyAlignment="1">
      <alignment horizontal="left" vertical="center" wrapText="1"/>
    </xf>
    <xf numFmtId="49" fontId="2" fillId="6" borderId="7" xfId="0" quotePrefix="1"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49" fontId="15" fillId="6" borderId="1" xfId="0" quotePrefix="1"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0" fillId="5" borderId="33" xfId="0" applyNumberFormat="1" applyFill="1" applyBorder="1" applyAlignment="1">
      <alignment horizontal="center"/>
    </xf>
    <xf numFmtId="49" fontId="1" fillId="5" borderId="34" xfId="0" applyNumberFormat="1" applyFont="1" applyFill="1" applyBorder="1" applyAlignment="1">
      <alignment horizontal="center" vertical="center" wrapText="1"/>
    </xf>
    <xf numFmtId="49" fontId="1" fillId="5" borderId="36" xfId="0" applyNumberFormat="1" applyFont="1" applyFill="1" applyBorder="1" applyAlignment="1">
      <alignment horizontal="center" vertical="center" wrapText="1"/>
    </xf>
    <xf numFmtId="49" fontId="6" fillId="6" borderId="12" xfId="0" applyNumberFormat="1" applyFont="1" applyFill="1" applyBorder="1" applyAlignment="1" applyProtection="1">
      <alignment horizontal="left" vertical="center" wrapText="1"/>
      <protection locked="0"/>
    </xf>
    <xf numFmtId="49" fontId="6" fillId="6" borderId="18" xfId="0" applyNumberFormat="1" applyFont="1" applyFill="1" applyBorder="1" applyAlignment="1" applyProtection="1">
      <alignment horizontal="left" vertical="center" wrapText="1"/>
      <protection locked="0"/>
    </xf>
    <xf numFmtId="49" fontId="6" fillId="6" borderId="27" xfId="0" applyNumberFormat="1" applyFont="1" applyFill="1" applyBorder="1" applyAlignment="1" applyProtection="1">
      <alignment horizontal="center" vertical="center" wrapText="1"/>
      <protection locked="0"/>
    </xf>
    <xf numFmtId="49" fontId="6" fillId="6" borderId="21" xfId="0" applyNumberFormat="1" applyFont="1" applyFill="1" applyBorder="1" applyAlignment="1" applyProtection="1">
      <alignment horizontal="center" vertical="center" wrapText="1"/>
      <protection locked="0"/>
    </xf>
    <xf numFmtId="49" fontId="6" fillId="6" borderId="25" xfId="0" applyNumberFormat="1" applyFont="1" applyFill="1" applyBorder="1" applyAlignment="1" applyProtection="1">
      <alignment horizontal="left" vertical="center" wrapText="1"/>
      <protection locked="0"/>
    </xf>
    <xf numFmtId="49" fontId="6" fillId="6" borderId="20" xfId="0" applyNumberFormat="1" applyFont="1" applyFill="1" applyBorder="1" applyAlignment="1" applyProtection="1">
      <alignment horizontal="left" vertical="center" wrapText="1"/>
      <protection locked="0"/>
    </xf>
    <xf numFmtId="49" fontId="6" fillId="6" borderId="17" xfId="0" applyNumberFormat="1" applyFont="1" applyFill="1" applyBorder="1" applyAlignment="1" applyProtection="1">
      <alignment horizontal="center" vertical="center" wrapText="1"/>
      <protection locked="0"/>
    </xf>
    <xf numFmtId="49" fontId="6" fillId="6" borderId="19" xfId="0" applyNumberFormat="1" applyFont="1" applyFill="1" applyBorder="1" applyAlignment="1" applyProtection="1">
      <alignment horizontal="center" vertical="center" wrapText="1"/>
      <protection locked="0"/>
    </xf>
    <xf numFmtId="49" fontId="6" fillId="6" borderId="16" xfId="0" applyNumberFormat="1" applyFont="1" applyFill="1" applyBorder="1" applyAlignment="1" applyProtection="1">
      <alignment horizontal="center" vertical="center" wrapText="1"/>
      <protection locked="0"/>
    </xf>
    <xf numFmtId="49" fontId="6" fillId="6" borderId="7" xfId="0" applyNumberFormat="1" applyFont="1" applyFill="1" applyBorder="1" applyAlignment="1" applyProtection="1">
      <alignment horizontal="center" vertical="center" wrapText="1"/>
      <protection locked="0"/>
    </xf>
    <xf numFmtId="49" fontId="6" fillId="7" borderId="13" xfId="0" applyNumberFormat="1" applyFont="1" applyFill="1" applyBorder="1" applyAlignment="1" applyProtection="1">
      <alignment horizontal="center" vertical="center" wrapText="1"/>
      <protection locked="0"/>
    </xf>
    <xf numFmtId="49" fontId="0" fillId="0" borderId="14"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6" fillId="7" borderId="14" xfId="0" applyNumberFormat="1" applyFont="1" applyFill="1" applyBorder="1" applyAlignment="1" applyProtection="1">
      <alignment horizontal="center" vertical="center" wrapText="1"/>
      <protection locked="0"/>
    </xf>
    <xf numFmtId="49" fontId="6" fillId="7" borderId="15" xfId="0" applyNumberFormat="1" applyFont="1" applyFill="1" applyBorder="1" applyAlignment="1" applyProtection="1">
      <alignment horizontal="center" vertical="center" wrapText="1"/>
      <protection locked="0"/>
    </xf>
    <xf numFmtId="49" fontId="6" fillId="6" borderId="26" xfId="0" applyNumberFormat="1" applyFont="1" applyFill="1" applyBorder="1" applyAlignment="1" applyProtection="1">
      <alignment horizontal="center" vertical="center" wrapText="1"/>
      <protection locked="0"/>
    </xf>
    <xf numFmtId="49" fontId="6" fillId="6" borderId="1" xfId="0" applyNumberFormat="1" applyFont="1" applyFill="1" applyBorder="1" applyAlignment="1" applyProtection="1">
      <alignment horizontal="center" vertical="center" wrapText="1"/>
      <protection locked="0"/>
    </xf>
  </cellXfs>
  <cellStyles count="3">
    <cellStyle name="Normal" xfId="0" builtinId="0"/>
    <cellStyle name="Prosent" xfId="2" builtinId="5"/>
    <cellStyle name="Totalt" xfId="1" builtinId="2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vmp.sharepoint.com/Innkj&#248;p%20og%20Vareforsyning/Felles/Kj&#248;p%20og%20kategori%20basis%20og%20parti/Lanseringsplaner/Lanseringsplan%202017-1%20INTERNT%20ARBEIDSDOK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sifikasjoner"/>
      <sheetName val="Lister"/>
      <sheetName val="Forklaringsmodell"/>
      <sheetName val="Oppsummering"/>
      <sheetName val="Kvalitetskriterier"/>
      <sheetName val="Terminologi"/>
      <sheetName val="Kategorisering av sødme"/>
    </sheetNames>
    <sheetDataSet>
      <sheetData sheetId="0"/>
      <sheetData sheetId="1"/>
      <sheetData sheetId="2"/>
      <sheetData sheetId="3"/>
      <sheetData sheetId="4"/>
      <sheetData sheetId="5"/>
      <sheetData sheetId="6"/>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 1" id="{4586D4D0-29C6-4522-84F3-37978945D3A6}">
    <nsvFilter filterId="{00000000-0001-0000-0000-000000000000}" ref="A2:R102" tableId="0">
      <sortRules>
        <sortRule colId="1">
          <sortCondition ref="B2:B102"/>
        </sortRule>
      </sortRules>
    </nsvFilter>
  </namedSheetView>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10" Type="http://schemas.openxmlformats.org/officeDocument/2006/relationships/customProperty" Target="../customProperty2.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R102"/>
  <sheetViews>
    <sheetView tabSelected="1" zoomScale="120" zoomScaleNormal="120" workbookViewId="0">
      <pane ySplit="2" topLeftCell="A3" activePane="bottomLeft" state="frozen"/>
      <selection activeCell="J1" sqref="J1"/>
      <selection pane="bottomLeft" activeCell="I105" sqref="I105"/>
    </sheetView>
  </sheetViews>
  <sheetFormatPr baseColWidth="10" defaultColWidth="11.42578125" defaultRowHeight="15" x14ac:dyDescent="0.25"/>
  <cols>
    <col min="1" max="1" width="10.28515625" style="5" customWidth="1"/>
    <col min="2" max="2" width="13" style="5" customWidth="1"/>
    <col min="3" max="3" width="9.5703125" style="5" customWidth="1"/>
    <col min="4" max="4" width="13.85546875" style="5" customWidth="1"/>
    <col min="5" max="5" width="11.42578125" style="5" customWidth="1"/>
    <col min="6" max="6" width="16.85546875" style="5" customWidth="1"/>
    <col min="7" max="7" width="11.7109375" style="5" customWidth="1"/>
    <col min="8" max="8" width="14.5703125" style="5" customWidth="1"/>
    <col min="9" max="9" width="64.42578125" style="5" customWidth="1"/>
    <col min="10" max="10" width="7.42578125" style="5" customWidth="1"/>
    <col min="11" max="11" width="16.28515625" style="5" customWidth="1"/>
    <col min="12" max="12" width="5" style="5" customWidth="1"/>
    <col min="13" max="13" width="8.28515625" style="5" customWidth="1"/>
    <col min="14" max="14" width="10.140625" style="5" customWidth="1"/>
    <col min="15" max="15" width="11.85546875" style="5" customWidth="1"/>
    <col min="16" max="16" width="16.5703125" style="5" customWidth="1"/>
    <col min="17" max="17" width="21.85546875" style="5" customWidth="1"/>
    <col min="18" max="18" width="24.5703125" style="5" customWidth="1"/>
    <col min="19" max="16384" width="11.42578125" style="5"/>
  </cols>
  <sheetData>
    <row r="1" spans="1:18" ht="37.5" customHeight="1" x14ac:dyDescent="0.25">
      <c r="A1" s="66"/>
      <c r="B1" s="70"/>
      <c r="C1" s="105" t="s">
        <v>0</v>
      </c>
      <c r="D1" s="105"/>
      <c r="E1" s="105"/>
      <c r="F1" s="105"/>
      <c r="G1" s="105"/>
      <c r="H1" s="105"/>
      <c r="I1" s="105"/>
      <c r="J1" s="105"/>
      <c r="K1" s="105"/>
      <c r="L1" s="105"/>
      <c r="M1" s="105"/>
      <c r="N1" s="105"/>
      <c r="O1" s="105"/>
      <c r="P1" s="106"/>
      <c r="Q1" s="106"/>
      <c r="R1" s="106"/>
    </row>
    <row r="2" spans="1:18" s="62" customFormat="1" ht="57" customHeight="1" x14ac:dyDescent="0.25">
      <c r="A2" s="67" t="s">
        <v>1</v>
      </c>
      <c r="B2" s="71" t="s">
        <v>2</v>
      </c>
      <c r="C2" s="101" t="s">
        <v>3</v>
      </c>
      <c r="D2" s="101" t="s">
        <v>4</v>
      </c>
      <c r="E2" s="101" t="s">
        <v>5</v>
      </c>
      <c r="F2" s="101" t="s">
        <v>6</v>
      </c>
      <c r="G2" s="101" t="s">
        <v>7</v>
      </c>
      <c r="H2" s="101" t="s">
        <v>8</v>
      </c>
      <c r="I2" s="101" t="s">
        <v>9</v>
      </c>
      <c r="J2" s="72" t="s">
        <v>10</v>
      </c>
      <c r="K2" s="101" t="s">
        <v>11</v>
      </c>
      <c r="L2" s="101" t="s">
        <v>12</v>
      </c>
      <c r="M2" s="101" t="s">
        <v>13</v>
      </c>
      <c r="N2" s="101" t="s">
        <v>14</v>
      </c>
      <c r="O2" s="101" t="s">
        <v>15</v>
      </c>
      <c r="P2" s="107" t="s">
        <v>16</v>
      </c>
      <c r="Q2" s="108"/>
      <c r="R2" s="69" t="s">
        <v>17</v>
      </c>
    </row>
    <row r="3" spans="1:18" ht="135" x14ac:dyDescent="0.25">
      <c r="A3" s="63" t="s">
        <v>18</v>
      </c>
      <c r="B3" s="68">
        <v>202401001</v>
      </c>
      <c r="C3" s="1" t="s">
        <v>19</v>
      </c>
      <c r="D3" s="1" t="s">
        <v>20</v>
      </c>
      <c r="E3" s="1" t="s">
        <v>21</v>
      </c>
      <c r="F3" s="1" t="s">
        <v>22</v>
      </c>
      <c r="G3" s="2"/>
      <c r="H3" s="64"/>
      <c r="I3" s="73" t="s">
        <v>23</v>
      </c>
      <c r="J3" s="64" t="s">
        <v>24</v>
      </c>
      <c r="K3" s="1" t="s">
        <v>25</v>
      </c>
      <c r="L3" s="1" t="s">
        <v>26</v>
      </c>
      <c r="M3" s="1" t="s">
        <v>27</v>
      </c>
      <c r="N3" s="1" t="s">
        <v>28</v>
      </c>
      <c r="O3" s="98">
        <v>45141</v>
      </c>
      <c r="P3" s="63" t="s">
        <v>29</v>
      </c>
      <c r="Q3" s="63" t="s">
        <v>30</v>
      </c>
      <c r="R3" s="63" t="s">
        <v>31</v>
      </c>
    </row>
    <row r="4" spans="1:18" ht="180" x14ac:dyDescent="0.25">
      <c r="A4" s="63" t="s">
        <v>18</v>
      </c>
      <c r="B4" s="68">
        <v>202401002</v>
      </c>
      <c r="C4" s="1" t="s">
        <v>19</v>
      </c>
      <c r="D4" s="1" t="s">
        <v>32</v>
      </c>
      <c r="E4" s="1" t="s">
        <v>33</v>
      </c>
      <c r="F4" s="1"/>
      <c r="G4" s="2"/>
      <c r="H4" s="64"/>
      <c r="I4" s="2" t="s">
        <v>34</v>
      </c>
      <c r="J4" s="64">
        <v>2022</v>
      </c>
      <c r="K4" s="1" t="s">
        <v>35</v>
      </c>
      <c r="L4" s="1" t="s">
        <v>36</v>
      </c>
      <c r="M4" s="1" t="s">
        <v>37</v>
      </c>
      <c r="N4" s="1" t="s">
        <v>28</v>
      </c>
      <c r="O4" s="98">
        <v>45141</v>
      </c>
      <c r="P4" s="63" t="s">
        <v>29</v>
      </c>
      <c r="Q4" s="63" t="s">
        <v>30</v>
      </c>
      <c r="R4" s="63" t="s">
        <v>38</v>
      </c>
    </row>
    <row r="5" spans="1:18" ht="150" x14ac:dyDescent="0.25">
      <c r="A5" s="63" t="s">
        <v>18</v>
      </c>
      <c r="B5" s="68">
        <v>202401003</v>
      </c>
      <c r="C5" s="1" t="s">
        <v>19</v>
      </c>
      <c r="D5" s="1" t="s">
        <v>20</v>
      </c>
      <c r="E5" s="1" t="s">
        <v>33</v>
      </c>
      <c r="F5" s="2" t="s">
        <v>39</v>
      </c>
      <c r="G5" s="2"/>
      <c r="H5" s="2" t="s">
        <v>40</v>
      </c>
      <c r="I5" s="2" t="s">
        <v>41</v>
      </c>
      <c r="J5" s="64" t="s">
        <v>24</v>
      </c>
      <c r="K5" s="1" t="s">
        <v>42</v>
      </c>
      <c r="L5" s="1" t="s">
        <v>26</v>
      </c>
      <c r="M5" s="1" t="s">
        <v>43</v>
      </c>
      <c r="N5" s="1" t="s">
        <v>28</v>
      </c>
      <c r="O5" s="98">
        <v>45141</v>
      </c>
      <c r="P5" s="63" t="s">
        <v>29</v>
      </c>
      <c r="Q5" s="63" t="s">
        <v>44</v>
      </c>
      <c r="R5" s="63" t="s">
        <v>31</v>
      </c>
    </row>
    <row r="6" spans="1:18" ht="150" x14ac:dyDescent="0.25">
      <c r="A6" s="63" t="s">
        <v>18</v>
      </c>
      <c r="B6" s="68">
        <v>202401004</v>
      </c>
      <c r="C6" s="1" t="s">
        <v>19</v>
      </c>
      <c r="D6" s="1" t="s">
        <v>20</v>
      </c>
      <c r="E6" s="1" t="s">
        <v>33</v>
      </c>
      <c r="F6" s="2" t="s">
        <v>39</v>
      </c>
      <c r="G6" s="2"/>
      <c r="H6" s="65" t="s">
        <v>45</v>
      </c>
      <c r="I6" s="2" t="s">
        <v>46</v>
      </c>
      <c r="J6" s="64" t="s">
        <v>24</v>
      </c>
      <c r="K6" s="1" t="s">
        <v>42</v>
      </c>
      <c r="L6" s="1" t="s">
        <v>26</v>
      </c>
      <c r="M6" s="1" t="s">
        <v>43</v>
      </c>
      <c r="N6" s="1" t="s">
        <v>28</v>
      </c>
      <c r="O6" s="98">
        <v>45141</v>
      </c>
      <c r="P6" s="63" t="s">
        <v>29</v>
      </c>
      <c r="Q6" s="63" t="s">
        <v>44</v>
      </c>
      <c r="R6" s="63" t="s">
        <v>31</v>
      </c>
    </row>
    <row r="7" spans="1:18" ht="185.25" customHeight="1" x14ac:dyDescent="0.25">
      <c r="A7" s="63" t="s">
        <v>18</v>
      </c>
      <c r="B7" s="68">
        <v>202401005</v>
      </c>
      <c r="C7" s="1" t="s">
        <v>19</v>
      </c>
      <c r="D7" s="1" t="s">
        <v>20</v>
      </c>
      <c r="E7" s="1" t="s">
        <v>33</v>
      </c>
      <c r="F7" s="2" t="s">
        <v>47</v>
      </c>
      <c r="G7" s="65" t="s">
        <v>48</v>
      </c>
      <c r="H7" s="64"/>
      <c r="I7" s="2" t="s">
        <v>49</v>
      </c>
      <c r="J7" s="64" t="s">
        <v>50</v>
      </c>
      <c r="K7" s="1" t="s">
        <v>42</v>
      </c>
      <c r="L7" s="1" t="s">
        <v>26</v>
      </c>
      <c r="M7" s="1" t="s">
        <v>43</v>
      </c>
      <c r="N7" s="1" t="s">
        <v>28</v>
      </c>
      <c r="O7" s="98">
        <v>45141</v>
      </c>
      <c r="P7" s="63" t="s">
        <v>29</v>
      </c>
      <c r="Q7" s="63" t="s">
        <v>30</v>
      </c>
      <c r="R7" s="63" t="s">
        <v>38</v>
      </c>
    </row>
    <row r="8" spans="1:18" ht="90" x14ac:dyDescent="0.25">
      <c r="A8" s="63" t="s">
        <v>18</v>
      </c>
      <c r="B8" s="68">
        <v>202401006</v>
      </c>
      <c r="C8" s="1" t="s">
        <v>19</v>
      </c>
      <c r="D8" s="1" t="s">
        <v>20</v>
      </c>
      <c r="E8" s="1" t="s">
        <v>51</v>
      </c>
      <c r="F8" s="1" t="s">
        <v>52</v>
      </c>
      <c r="G8" s="2"/>
      <c r="H8" s="2"/>
      <c r="I8" s="2" t="s">
        <v>53</v>
      </c>
      <c r="J8" s="64" t="s">
        <v>24</v>
      </c>
      <c r="K8" s="1" t="s">
        <v>42</v>
      </c>
      <c r="L8" s="1" t="s">
        <v>26</v>
      </c>
      <c r="M8" s="1" t="s">
        <v>54</v>
      </c>
      <c r="N8" s="1" t="s">
        <v>28</v>
      </c>
      <c r="O8" s="98">
        <v>45141</v>
      </c>
      <c r="P8" s="63" t="s">
        <v>30</v>
      </c>
      <c r="Q8" s="63" t="s">
        <v>55</v>
      </c>
      <c r="R8" s="63" t="s">
        <v>31</v>
      </c>
    </row>
    <row r="9" spans="1:18" ht="90" x14ac:dyDescent="0.25">
      <c r="A9" s="63" t="s">
        <v>18</v>
      </c>
      <c r="B9" s="68">
        <v>202401007</v>
      </c>
      <c r="C9" s="1" t="s">
        <v>19</v>
      </c>
      <c r="D9" s="1" t="s">
        <v>32</v>
      </c>
      <c r="E9" s="1" t="s">
        <v>56</v>
      </c>
      <c r="F9" s="1" t="s">
        <v>57</v>
      </c>
      <c r="G9" s="2"/>
      <c r="H9" s="2" t="s">
        <v>58</v>
      </c>
      <c r="I9" s="65" t="s">
        <v>59</v>
      </c>
      <c r="J9" s="64" t="s">
        <v>24</v>
      </c>
      <c r="K9" s="1" t="s">
        <v>42</v>
      </c>
      <c r="L9" s="1" t="s">
        <v>26</v>
      </c>
      <c r="M9" s="3" t="s">
        <v>43</v>
      </c>
      <c r="N9" s="1" t="s">
        <v>28</v>
      </c>
      <c r="O9" s="98">
        <v>45141</v>
      </c>
      <c r="P9" s="63" t="s">
        <v>30</v>
      </c>
      <c r="Q9" s="63" t="s">
        <v>29</v>
      </c>
      <c r="R9" s="63" t="s">
        <v>31</v>
      </c>
    </row>
    <row r="10" spans="1:18" ht="135" customHeight="1" x14ac:dyDescent="0.25">
      <c r="A10" s="63" t="s">
        <v>18</v>
      </c>
      <c r="B10" s="68">
        <v>202401008</v>
      </c>
      <c r="C10" s="1" t="s">
        <v>19</v>
      </c>
      <c r="D10" s="1" t="s">
        <v>32</v>
      </c>
      <c r="E10" s="1" t="s">
        <v>56</v>
      </c>
      <c r="F10" s="1" t="s">
        <v>60</v>
      </c>
      <c r="G10" s="2"/>
      <c r="H10" s="65" t="s">
        <v>61</v>
      </c>
      <c r="I10" s="2" t="s">
        <v>62</v>
      </c>
      <c r="J10" s="64" t="s">
        <v>24</v>
      </c>
      <c r="K10" s="1" t="s">
        <v>42</v>
      </c>
      <c r="L10" s="1" t="s">
        <v>26</v>
      </c>
      <c r="M10" s="1" t="s">
        <v>43</v>
      </c>
      <c r="N10" s="1" t="s">
        <v>28</v>
      </c>
      <c r="O10" s="98">
        <v>45141</v>
      </c>
      <c r="P10" s="63" t="s">
        <v>29</v>
      </c>
      <c r="Q10" s="63" t="s">
        <v>30</v>
      </c>
      <c r="R10" s="63" t="s">
        <v>31</v>
      </c>
    </row>
    <row r="11" spans="1:18" ht="105" x14ac:dyDescent="0.25">
      <c r="A11" s="63" t="s">
        <v>18</v>
      </c>
      <c r="B11" s="68">
        <v>202401009</v>
      </c>
      <c r="C11" s="1" t="s">
        <v>19</v>
      </c>
      <c r="D11" s="1" t="s">
        <v>32</v>
      </c>
      <c r="E11" s="1" t="s">
        <v>56</v>
      </c>
      <c r="F11" s="1" t="s">
        <v>60</v>
      </c>
      <c r="G11" s="2"/>
      <c r="H11" s="64" t="s">
        <v>63</v>
      </c>
      <c r="I11" s="2" t="s">
        <v>64</v>
      </c>
      <c r="J11" s="3" t="s">
        <v>50</v>
      </c>
      <c r="K11" s="1" t="s">
        <v>42</v>
      </c>
      <c r="L11" s="1" t="s">
        <v>26</v>
      </c>
      <c r="M11" s="1" t="s">
        <v>65</v>
      </c>
      <c r="N11" s="1" t="s">
        <v>28</v>
      </c>
      <c r="O11" s="98">
        <v>45141</v>
      </c>
      <c r="P11" s="63" t="s">
        <v>30</v>
      </c>
      <c r="Q11" s="63" t="s">
        <v>55</v>
      </c>
      <c r="R11" s="63" t="s">
        <v>31</v>
      </c>
    </row>
    <row r="12" spans="1:18" ht="225" x14ac:dyDescent="0.25">
      <c r="A12" s="63" t="s">
        <v>18</v>
      </c>
      <c r="B12" s="68">
        <v>202401010</v>
      </c>
      <c r="C12" s="1" t="s">
        <v>19</v>
      </c>
      <c r="D12" s="1" t="s">
        <v>20</v>
      </c>
      <c r="E12" s="1" t="s">
        <v>56</v>
      </c>
      <c r="F12" s="1"/>
      <c r="G12" s="2"/>
      <c r="H12" s="64" t="s">
        <v>66</v>
      </c>
      <c r="I12" s="2" t="s">
        <v>67</v>
      </c>
      <c r="J12" s="64" t="s">
        <v>24</v>
      </c>
      <c r="K12" s="1" t="s">
        <v>68</v>
      </c>
      <c r="L12" s="1" t="s">
        <v>26</v>
      </c>
      <c r="M12" s="1" t="s">
        <v>69</v>
      </c>
      <c r="N12" s="1" t="s">
        <v>28</v>
      </c>
      <c r="O12" s="98">
        <v>45141</v>
      </c>
      <c r="P12" s="63" t="s">
        <v>44</v>
      </c>
      <c r="Q12" s="63" t="s">
        <v>30</v>
      </c>
      <c r="R12" s="63" t="s">
        <v>38</v>
      </c>
    </row>
    <row r="13" spans="1:18" ht="45" x14ac:dyDescent="0.25">
      <c r="A13" s="63" t="s">
        <v>18</v>
      </c>
      <c r="B13" s="68">
        <v>202401011</v>
      </c>
      <c r="C13" s="1" t="s">
        <v>19</v>
      </c>
      <c r="D13" s="1" t="s">
        <v>32</v>
      </c>
      <c r="E13" s="1" t="s">
        <v>70</v>
      </c>
      <c r="F13" s="1"/>
      <c r="G13" s="2"/>
      <c r="H13" s="2"/>
      <c r="I13" s="2" t="s">
        <v>71</v>
      </c>
      <c r="J13" s="64" t="s">
        <v>24</v>
      </c>
      <c r="K13" s="1" t="s">
        <v>42</v>
      </c>
      <c r="L13" s="1" t="s">
        <v>72</v>
      </c>
      <c r="M13" s="1" t="s">
        <v>43</v>
      </c>
      <c r="N13" s="1" t="s">
        <v>28</v>
      </c>
      <c r="O13" s="98">
        <v>45141</v>
      </c>
      <c r="P13" s="63" t="s">
        <v>29</v>
      </c>
      <c r="Q13" s="63" t="s">
        <v>55</v>
      </c>
      <c r="R13" s="63" t="s">
        <v>31</v>
      </c>
    </row>
    <row r="14" spans="1:18" ht="90" customHeight="1" x14ac:dyDescent="0.25">
      <c r="A14" s="63" t="s">
        <v>18</v>
      </c>
      <c r="B14" s="68">
        <v>202401012</v>
      </c>
      <c r="C14" s="1" t="s">
        <v>19</v>
      </c>
      <c r="D14" s="1" t="s">
        <v>20</v>
      </c>
      <c r="E14" s="1" t="s">
        <v>70</v>
      </c>
      <c r="F14" s="1"/>
      <c r="G14" s="2"/>
      <c r="H14" s="2"/>
      <c r="I14" s="2" t="s">
        <v>73</v>
      </c>
      <c r="J14" s="64" t="s">
        <v>24</v>
      </c>
      <c r="K14" s="1" t="s">
        <v>42</v>
      </c>
      <c r="L14" s="1" t="s">
        <v>26</v>
      </c>
      <c r="M14" s="1" t="s">
        <v>43</v>
      </c>
      <c r="N14" s="1" t="s">
        <v>28</v>
      </c>
      <c r="O14" s="98">
        <v>45141</v>
      </c>
      <c r="P14" s="63" t="s">
        <v>29</v>
      </c>
      <c r="Q14" s="63" t="s">
        <v>55</v>
      </c>
      <c r="R14" s="63" t="s">
        <v>31</v>
      </c>
    </row>
    <row r="15" spans="1:18" ht="144" customHeight="1" x14ac:dyDescent="0.25">
      <c r="A15" s="63" t="s">
        <v>18</v>
      </c>
      <c r="B15" s="68">
        <v>202401013</v>
      </c>
      <c r="C15" s="1" t="s">
        <v>19</v>
      </c>
      <c r="D15" s="1" t="s">
        <v>32</v>
      </c>
      <c r="E15" s="1" t="s">
        <v>74</v>
      </c>
      <c r="F15" s="2" t="s">
        <v>75</v>
      </c>
      <c r="G15" s="2"/>
      <c r="H15" s="64" t="s">
        <v>76</v>
      </c>
      <c r="I15" s="2" t="s">
        <v>77</v>
      </c>
      <c r="J15" s="64" t="s">
        <v>24</v>
      </c>
      <c r="K15" s="1" t="s">
        <v>42</v>
      </c>
      <c r="L15" s="1" t="s">
        <v>72</v>
      </c>
      <c r="M15" s="1" t="s">
        <v>78</v>
      </c>
      <c r="N15" s="1" t="s">
        <v>28</v>
      </c>
      <c r="O15" s="98">
        <v>45141</v>
      </c>
      <c r="P15" s="63" t="s">
        <v>29</v>
      </c>
      <c r="Q15" s="63" t="s">
        <v>55</v>
      </c>
      <c r="R15" s="63" t="s">
        <v>31</v>
      </c>
    </row>
    <row r="16" spans="1:18" ht="135" customHeight="1" x14ac:dyDescent="0.25">
      <c r="A16" s="63" t="s">
        <v>18</v>
      </c>
      <c r="B16" s="68">
        <v>202401014</v>
      </c>
      <c r="C16" s="1" t="s">
        <v>19</v>
      </c>
      <c r="D16" s="1" t="s">
        <v>20</v>
      </c>
      <c r="E16" s="1" t="s">
        <v>74</v>
      </c>
      <c r="F16" s="1" t="s">
        <v>75</v>
      </c>
      <c r="G16" s="2"/>
      <c r="H16" s="64" t="s">
        <v>76</v>
      </c>
      <c r="I16" s="2" t="s">
        <v>79</v>
      </c>
      <c r="J16" s="64" t="s">
        <v>50</v>
      </c>
      <c r="K16" s="1" t="s">
        <v>42</v>
      </c>
      <c r="L16" s="1" t="s">
        <v>72</v>
      </c>
      <c r="M16" s="1" t="s">
        <v>80</v>
      </c>
      <c r="N16" s="1" t="s">
        <v>28</v>
      </c>
      <c r="O16" s="98">
        <v>45141</v>
      </c>
      <c r="P16" s="63" t="s">
        <v>29</v>
      </c>
      <c r="Q16" s="63" t="s">
        <v>55</v>
      </c>
      <c r="R16" s="63" t="s">
        <v>31</v>
      </c>
    </row>
    <row r="17" spans="1:18" ht="136.5" customHeight="1" x14ac:dyDescent="0.25">
      <c r="A17" s="63" t="s">
        <v>18</v>
      </c>
      <c r="B17" s="68">
        <v>202401015</v>
      </c>
      <c r="C17" s="1" t="s">
        <v>19</v>
      </c>
      <c r="D17" s="1" t="s">
        <v>32</v>
      </c>
      <c r="E17" s="1" t="s">
        <v>74</v>
      </c>
      <c r="F17" s="1" t="s">
        <v>75</v>
      </c>
      <c r="G17" s="2"/>
      <c r="H17" s="2" t="s">
        <v>81</v>
      </c>
      <c r="I17" s="2" t="s">
        <v>77</v>
      </c>
      <c r="J17" s="64">
        <v>2021</v>
      </c>
      <c r="K17" s="1" t="s">
        <v>42</v>
      </c>
      <c r="L17" s="1" t="s">
        <v>72</v>
      </c>
      <c r="M17" s="1" t="s">
        <v>82</v>
      </c>
      <c r="N17" s="1" t="s">
        <v>28</v>
      </c>
      <c r="O17" s="98">
        <v>45141</v>
      </c>
      <c r="P17" s="63" t="s">
        <v>29</v>
      </c>
      <c r="Q17" s="63" t="s">
        <v>55</v>
      </c>
      <c r="R17" s="63" t="s">
        <v>31</v>
      </c>
    </row>
    <row r="18" spans="1:18" ht="105" x14ac:dyDescent="0.25">
      <c r="A18" s="63" t="s">
        <v>18</v>
      </c>
      <c r="B18" s="68">
        <v>202401016</v>
      </c>
      <c r="C18" s="1" t="s">
        <v>19</v>
      </c>
      <c r="D18" s="1" t="s">
        <v>20</v>
      </c>
      <c r="E18" s="1" t="s">
        <v>74</v>
      </c>
      <c r="F18" s="1" t="s">
        <v>75</v>
      </c>
      <c r="G18" s="2"/>
      <c r="H18" s="2" t="s">
        <v>81</v>
      </c>
      <c r="I18" s="2" t="s">
        <v>83</v>
      </c>
      <c r="J18" s="64">
        <v>2021</v>
      </c>
      <c r="K18" s="1" t="s">
        <v>42</v>
      </c>
      <c r="L18" s="1" t="s">
        <v>72</v>
      </c>
      <c r="M18" s="1" t="s">
        <v>84</v>
      </c>
      <c r="N18" s="1" t="s">
        <v>28</v>
      </c>
      <c r="O18" s="98">
        <v>45141</v>
      </c>
      <c r="P18" s="63" t="s">
        <v>29</v>
      </c>
      <c r="Q18" s="63" t="s">
        <v>55</v>
      </c>
      <c r="R18" s="63" t="s">
        <v>85</v>
      </c>
    </row>
    <row r="19" spans="1:18" ht="45" x14ac:dyDescent="0.25">
      <c r="A19" s="63" t="s">
        <v>18</v>
      </c>
      <c r="B19" s="68">
        <v>202401017</v>
      </c>
      <c r="C19" s="1" t="s">
        <v>19</v>
      </c>
      <c r="D19" s="1" t="s">
        <v>32</v>
      </c>
      <c r="E19" s="1" t="s">
        <v>86</v>
      </c>
      <c r="F19" s="1"/>
      <c r="G19" s="2"/>
      <c r="H19" s="2" t="s">
        <v>87</v>
      </c>
      <c r="I19" s="2" t="s">
        <v>88</v>
      </c>
      <c r="J19" s="64">
        <v>2022</v>
      </c>
      <c r="K19" s="1" t="s">
        <v>42</v>
      </c>
      <c r="L19" s="1" t="s">
        <v>72</v>
      </c>
      <c r="M19" s="1" t="s">
        <v>54</v>
      </c>
      <c r="N19" s="1" t="s">
        <v>28</v>
      </c>
      <c r="O19" s="98">
        <v>45155</v>
      </c>
      <c r="P19" s="63" t="s">
        <v>55</v>
      </c>
      <c r="Q19" s="63" t="s">
        <v>30</v>
      </c>
      <c r="R19" s="63" t="s">
        <v>31</v>
      </c>
    </row>
    <row r="20" spans="1:18" ht="120" customHeight="1" x14ac:dyDescent="0.25">
      <c r="A20" s="63" t="s">
        <v>18</v>
      </c>
      <c r="B20" s="68">
        <v>202401018</v>
      </c>
      <c r="C20" s="1" t="s">
        <v>19</v>
      </c>
      <c r="D20" s="1" t="s">
        <v>32</v>
      </c>
      <c r="E20" s="1" t="s">
        <v>89</v>
      </c>
      <c r="F20" s="2" t="s">
        <v>90</v>
      </c>
      <c r="G20" s="2"/>
      <c r="H20" s="2" t="s">
        <v>91</v>
      </c>
      <c r="I20" s="2" t="s">
        <v>92</v>
      </c>
      <c r="J20" s="3" t="s">
        <v>93</v>
      </c>
      <c r="K20" s="1" t="s">
        <v>42</v>
      </c>
      <c r="L20" s="1" t="s">
        <v>26</v>
      </c>
      <c r="M20" s="1" t="s">
        <v>78</v>
      </c>
      <c r="N20" s="1" t="s">
        <v>28</v>
      </c>
      <c r="O20" s="98">
        <v>45155</v>
      </c>
      <c r="P20" s="63" t="s">
        <v>55</v>
      </c>
      <c r="Q20" s="63" t="s">
        <v>29</v>
      </c>
      <c r="R20" s="63" t="s">
        <v>31</v>
      </c>
    </row>
    <row r="21" spans="1:18" ht="148.5" customHeight="1" x14ac:dyDescent="0.25">
      <c r="A21" s="63" t="s">
        <v>18</v>
      </c>
      <c r="B21" s="68">
        <v>202401019</v>
      </c>
      <c r="C21" s="1" t="s">
        <v>19</v>
      </c>
      <c r="D21" s="1" t="s">
        <v>32</v>
      </c>
      <c r="E21" s="1" t="s">
        <v>89</v>
      </c>
      <c r="F21" s="1" t="s">
        <v>94</v>
      </c>
      <c r="G21" s="3"/>
      <c r="H21" s="2" t="s">
        <v>95</v>
      </c>
      <c r="I21" s="2" t="s">
        <v>96</v>
      </c>
      <c r="J21" s="64" t="s">
        <v>50</v>
      </c>
      <c r="K21" s="1" t="s">
        <v>42</v>
      </c>
      <c r="L21" s="1" t="s">
        <v>26</v>
      </c>
      <c r="M21" s="1" t="s">
        <v>54</v>
      </c>
      <c r="N21" s="1" t="s">
        <v>28</v>
      </c>
      <c r="O21" s="98">
        <v>45155</v>
      </c>
      <c r="P21" s="63" t="s">
        <v>55</v>
      </c>
      <c r="Q21" s="63" t="s">
        <v>30</v>
      </c>
      <c r="R21" s="63" t="s">
        <v>31</v>
      </c>
    </row>
    <row r="22" spans="1:18" ht="120" x14ac:dyDescent="0.25">
      <c r="A22" s="63" t="s">
        <v>18</v>
      </c>
      <c r="B22" s="68">
        <v>202401020</v>
      </c>
      <c r="C22" s="1" t="s">
        <v>19</v>
      </c>
      <c r="D22" s="1" t="s">
        <v>32</v>
      </c>
      <c r="E22" s="1" t="s">
        <v>89</v>
      </c>
      <c r="F22" s="1" t="s">
        <v>94</v>
      </c>
      <c r="G22" s="3"/>
      <c r="H22" s="2" t="s">
        <v>97</v>
      </c>
      <c r="I22" s="2" t="s">
        <v>98</v>
      </c>
      <c r="J22" s="64" t="s">
        <v>24</v>
      </c>
      <c r="K22" s="1" t="s">
        <v>42</v>
      </c>
      <c r="L22" s="1" t="s">
        <v>26</v>
      </c>
      <c r="M22" s="1" t="s">
        <v>80</v>
      </c>
      <c r="N22" s="1" t="s">
        <v>28</v>
      </c>
      <c r="O22" s="98">
        <v>45155</v>
      </c>
      <c r="P22" s="63" t="s">
        <v>29</v>
      </c>
      <c r="Q22" s="63" t="s">
        <v>30</v>
      </c>
      <c r="R22" s="63" t="s">
        <v>31</v>
      </c>
    </row>
    <row r="23" spans="1:18" ht="105" x14ac:dyDescent="0.25">
      <c r="A23" s="63" t="s">
        <v>18</v>
      </c>
      <c r="B23" s="68">
        <v>202401021</v>
      </c>
      <c r="C23" s="1" t="s">
        <v>19</v>
      </c>
      <c r="D23" s="1" t="s">
        <v>20</v>
      </c>
      <c r="E23" s="1" t="s">
        <v>89</v>
      </c>
      <c r="F23" s="1" t="s">
        <v>94</v>
      </c>
      <c r="G23" s="2"/>
      <c r="H23" s="2" t="s">
        <v>99</v>
      </c>
      <c r="I23" s="87" t="s">
        <v>100</v>
      </c>
      <c r="J23" s="64" t="s">
        <v>50</v>
      </c>
      <c r="K23" s="1" t="s">
        <v>42</v>
      </c>
      <c r="L23" s="1" t="s">
        <v>26</v>
      </c>
      <c r="M23" s="1" t="s">
        <v>84</v>
      </c>
      <c r="N23" s="1" t="s">
        <v>28</v>
      </c>
      <c r="O23" s="98">
        <v>45155</v>
      </c>
      <c r="P23" s="63" t="s">
        <v>29</v>
      </c>
      <c r="Q23" s="63" t="s">
        <v>30</v>
      </c>
      <c r="R23" s="63" t="s">
        <v>85</v>
      </c>
    </row>
    <row r="24" spans="1:18" ht="106.5" customHeight="1" x14ac:dyDescent="0.25">
      <c r="A24" s="63" t="s">
        <v>18</v>
      </c>
      <c r="B24" s="68">
        <v>202401022</v>
      </c>
      <c r="C24" s="1" t="s">
        <v>19</v>
      </c>
      <c r="D24" s="1" t="s">
        <v>32</v>
      </c>
      <c r="E24" s="1" t="s">
        <v>101</v>
      </c>
      <c r="F24" s="1"/>
      <c r="G24" s="2"/>
      <c r="H24" s="2"/>
      <c r="I24" s="65" t="s">
        <v>102</v>
      </c>
      <c r="J24" s="64" t="s">
        <v>50</v>
      </c>
      <c r="K24" s="1" t="s">
        <v>42</v>
      </c>
      <c r="L24" s="1" t="s">
        <v>72</v>
      </c>
      <c r="M24" s="1" t="s">
        <v>43</v>
      </c>
      <c r="N24" s="1" t="s">
        <v>28</v>
      </c>
      <c r="O24" s="98">
        <v>45155</v>
      </c>
      <c r="P24" s="63" t="s">
        <v>55</v>
      </c>
      <c r="Q24" s="63" t="s">
        <v>29</v>
      </c>
      <c r="R24" s="63" t="s">
        <v>31</v>
      </c>
    </row>
    <row r="25" spans="1:18" ht="105" x14ac:dyDescent="0.25">
      <c r="A25" s="63" t="s">
        <v>18</v>
      </c>
      <c r="B25" s="68">
        <v>202401023</v>
      </c>
      <c r="C25" s="1" t="s">
        <v>19</v>
      </c>
      <c r="D25" s="1" t="s">
        <v>32</v>
      </c>
      <c r="E25" s="83" t="s">
        <v>103</v>
      </c>
      <c r="F25" s="1" t="s">
        <v>104</v>
      </c>
      <c r="G25" s="2"/>
      <c r="H25" s="64" t="s">
        <v>105</v>
      </c>
      <c r="I25" s="2" t="s">
        <v>106</v>
      </c>
      <c r="J25" s="64">
        <v>2021</v>
      </c>
      <c r="K25" s="1" t="s">
        <v>42</v>
      </c>
      <c r="L25" s="1" t="s">
        <v>72</v>
      </c>
      <c r="M25" s="1" t="s">
        <v>78</v>
      </c>
      <c r="N25" s="1" t="s">
        <v>28</v>
      </c>
      <c r="O25" s="98">
        <v>45155</v>
      </c>
      <c r="P25" s="63" t="s">
        <v>29</v>
      </c>
      <c r="Q25" s="63" t="s">
        <v>55</v>
      </c>
      <c r="R25" s="63" t="s">
        <v>31</v>
      </c>
    </row>
    <row r="26" spans="1:18" ht="120" x14ac:dyDescent="0.25">
      <c r="A26" s="63" t="s">
        <v>18</v>
      </c>
      <c r="B26" s="68">
        <v>202401024</v>
      </c>
      <c r="C26" s="1" t="s">
        <v>19</v>
      </c>
      <c r="D26" s="1" t="s">
        <v>32</v>
      </c>
      <c r="E26" s="1" t="s">
        <v>107</v>
      </c>
      <c r="F26" s="1"/>
      <c r="G26" s="2"/>
      <c r="H26" s="2"/>
      <c r="I26" s="84" t="s">
        <v>108</v>
      </c>
      <c r="J26" s="64" t="s">
        <v>24</v>
      </c>
      <c r="K26" s="1" t="s">
        <v>25</v>
      </c>
      <c r="L26" s="1" t="s">
        <v>72</v>
      </c>
      <c r="M26" s="1" t="s">
        <v>43</v>
      </c>
      <c r="N26" s="1" t="s">
        <v>28</v>
      </c>
      <c r="O26" s="98">
        <v>45155</v>
      </c>
      <c r="P26" s="63" t="s">
        <v>44</v>
      </c>
      <c r="Q26" s="63" t="s">
        <v>55</v>
      </c>
      <c r="R26" s="63" t="s">
        <v>31</v>
      </c>
    </row>
    <row r="27" spans="1:18" ht="195" x14ac:dyDescent="0.25">
      <c r="A27" s="63" t="s">
        <v>18</v>
      </c>
      <c r="B27" s="68">
        <v>202401025</v>
      </c>
      <c r="C27" s="1" t="s">
        <v>109</v>
      </c>
      <c r="D27" s="1" t="s">
        <v>110</v>
      </c>
      <c r="E27" s="1" t="s">
        <v>111</v>
      </c>
      <c r="F27" s="1"/>
      <c r="G27" s="2"/>
      <c r="H27" s="2"/>
      <c r="I27" s="2" t="s">
        <v>112</v>
      </c>
      <c r="J27" s="3"/>
      <c r="K27" s="1" t="s">
        <v>113</v>
      </c>
      <c r="L27" s="1" t="s">
        <v>114</v>
      </c>
      <c r="M27" s="3" t="s">
        <v>115</v>
      </c>
      <c r="N27" s="1" t="s">
        <v>28</v>
      </c>
      <c r="O27" s="98">
        <v>45141</v>
      </c>
      <c r="P27" s="63" t="s">
        <v>116</v>
      </c>
      <c r="Q27" s="63"/>
      <c r="R27" s="63" t="s">
        <v>31</v>
      </c>
    </row>
    <row r="28" spans="1:18" ht="135" x14ac:dyDescent="0.25">
      <c r="A28" s="63" t="s">
        <v>18</v>
      </c>
      <c r="B28" s="68">
        <v>202401026</v>
      </c>
      <c r="C28" s="1" t="s">
        <v>109</v>
      </c>
      <c r="D28" s="1" t="s">
        <v>117</v>
      </c>
      <c r="E28" s="1" t="s">
        <v>118</v>
      </c>
      <c r="F28" s="1"/>
      <c r="G28" s="2"/>
      <c r="H28" s="2"/>
      <c r="I28" s="65" t="s">
        <v>119</v>
      </c>
      <c r="J28" s="64"/>
      <c r="K28" s="1" t="s">
        <v>120</v>
      </c>
      <c r="L28" s="1" t="s">
        <v>121</v>
      </c>
      <c r="M28" s="76" t="s">
        <v>115</v>
      </c>
      <c r="N28" s="1" t="s">
        <v>28</v>
      </c>
      <c r="O28" s="98">
        <v>45155</v>
      </c>
      <c r="P28" s="63" t="s">
        <v>55</v>
      </c>
      <c r="Q28" s="63" t="s">
        <v>116</v>
      </c>
      <c r="R28" s="63" t="s">
        <v>38</v>
      </c>
    </row>
    <row r="29" spans="1:18" ht="195" x14ac:dyDescent="0.25">
      <c r="A29" s="63" t="s">
        <v>18</v>
      </c>
      <c r="B29" s="68">
        <v>202401027</v>
      </c>
      <c r="C29" s="1" t="s">
        <v>109</v>
      </c>
      <c r="D29" s="1" t="s">
        <v>122</v>
      </c>
      <c r="E29" s="1" t="s">
        <v>123</v>
      </c>
      <c r="F29" s="1"/>
      <c r="G29" s="2"/>
      <c r="H29" s="2"/>
      <c r="I29" s="2" t="s">
        <v>124</v>
      </c>
      <c r="J29" s="64"/>
      <c r="K29" s="1" t="s">
        <v>113</v>
      </c>
      <c r="L29" s="74" t="s">
        <v>125</v>
      </c>
      <c r="M29" s="75" t="s">
        <v>126</v>
      </c>
      <c r="N29" s="1" t="s">
        <v>28</v>
      </c>
      <c r="O29" s="98">
        <v>45155</v>
      </c>
      <c r="P29" s="63" t="s">
        <v>127</v>
      </c>
      <c r="Q29" s="63"/>
      <c r="R29" s="63" t="s">
        <v>85</v>
      </c>
    </row>
    <row r="30" spans="1:18" ht="75" x14ac:dyDescent="0.25">
      <c r="A30" s="63" t="s">
        <v>18</v>
      </c>
      <c r="B30" s="68">
        <v>202401028</v>
      </c>
      <c r="C30" s="1" t="s">
        <v>128</v>
      </c>
      <c r="D30" s="1" t="s">
        <v>129</v>
      </c>
      <c r="E30" s="1" t="s">
        <v>74</v>
      </c>
      <c r="F30" s="1"/>
      <c r="G30" s="2"/>
      <c r="H30" s="65"/>
      <c r="I30" s="2" t="s">
        <v>130</v>
      </c>
      <c r="J30" s="64"/>
      <c r="K30" s="1" t="s">
        <v>131</v>
      </c>
      <c r="L30" s="1" t="s">
        <v>132</v>
      </c>
      <c r="M30" s="1" t="s">
        <v>82</v>
      </c>
      <c r="N30" s="1" t="s">
        <v>28</v>
      </c>
      <c r="O30" s="98">
        <v>45141</v>
      </c>
      <c r="P30" s="63" t="s">
        <v>30</v>
      </c>
      <c r="Q30" s="63" t="s">
        <v>133</v>
      </c>
      <c r="R30" s="63" t="s">
        <v>31</v>
      </c>
    </row>
    <row r="31" spans="1:18" ht="135" x14ac:dyDescent="0.25">
      <c r="A31" s="63" t="s">
        <v>18</v>
      </c>
      <c r="B31" s="68">
        <v>202401029</v>
      </c>
      <c r="C31" s="1" t="s">
        <v>128</v>
      </c>
      <c r="D31" s="1" t="s">
        <v>134</v>
      </c>
      <c r="E31" s="1" t="s">
        <v>135</v>
      </c>
      <c r="F31" s="1"/>
      <c r="G31" s="2"/>
      <c r="H31" s="2"/>
      <c r="I31" s="65" t="s">
        <v>136</v>
      </c>
      <c r="J31" s="64"/>
      <c r="K31" s="1" t="s">
        <v>25</v>
      </c>
      <c r="L31" s="1" t="s">
        <v>114</v>
      </c>
      <c r="M31" s="1" t="s">
        <v>137</v>
      </c>
      <c r="N31" s="1" t="s">
        <v>28</v>
      </c>
      <c r="O31" s="98">
        <v>45155</v>
      </c>
      <c r="P31" s="63" t="s">
        <v>55</v>
      </c>
      <c r="Q31" s="63" t="s">
        <v>138</v>
      </c>
      <c r="R31" s="63" t="s">
        <v>31</v>
      </c>
    </row>
    <row r="32" spans="1:18" ht="105" x14ac:dyDescent="0.25">
      <c r="A32" s="63" t="s">
        <v>18</v>
      </c>
      <c r="B32" s="68">
        <v>202401030</v>
      </c>
      <c r="C32" s="1" t="s">
        <v>128</v>
      </c>
      <c r="D32" s="1" t="s">
        <v>139</v>
      </c>
      <c r="E32" s="1" t="s">
        <v>135</v>
      </c>
      <c r="F32" s="2"/>
      <c r="G32" s="2"/>
      <c r="H32" s="2"/>
      <c r="I32" s="2" t="s">
        <v>140</v>
      </c>
      <c r="J32" s="64"/>
      <c r="K32" s="1" t="s">
        <v>131</v>
      </c>
      <c r="L32" s="1" t="s">
        <v>141</v>
      </c>
      <c r="M32" s="1" t="s">
        <v>142</v>
      </c>
      <c r="N32" s="1" t="s">
        <v>28</v>
      </c>
      <c r="O32" s="98">
        <v>45155</v>
      </c>
      <c r="P32" s="63" t="s">
        <v>143</v>
      </c>
      <c r="Q32" s="63" t="s">
        <v>55</v>
      </c>
      <c r="R32" s="63" t="s">
        <v>31</v>
      </c>
    </row>
    <row r="33" spans="1:18" ht="120" x14ac:dyDescent="0.25">
      <c r="A33" s="63" t="s">
        <v>144</v>
      </c>
      <c r="B33" s="68">
        <v>202403001</v>
      </c>
      <c r="C33" s="1" t="s">
        <v>19</v>
      </c>
      <c r="D33" s="1" t="s">
        <v>32</v>
      </c>
      <c r="E33" s="1" t="s">
        <v>21</v>
      </c>
      <c r="F33" s="1" t="s">
        <v>145</v>
      </c>
      <c r="G33" s="2"/>
      <c r="H33" s="64"/>
      <c r="I33" s="86" t="s">
        <v>146</v>
      </c>
      <c r="J33" s="64">
        <v>2023</v>
      </c>
      <c r="K33" s="1" t="s">
        <v>147</v>
      </c>
      <c r="L33" s="1" t="s">
        <v>148</v>
      </c>
      <c r="M33" s="1" t="s">
        <v>149</v>
      </c>
      <c r="N33" s="1" t="s">
        <v>28</v>
      </c>
      <c r="O33" s="98">
        <v>45176</v>
      </c>
      <c r="P33" s="63" t="s">
        <v>44</v>
      </c>
      <c r="Q33" s="63" t="s">
        <v>29</v>
      </c>
      <c r="R33" s="63" t="s">
        <v>38</v>
      </c>
    </row>
    <row r="34" spans="1:18" ht="225" x14ac:dyDescent="0.25">
      <c r="A34" s="63" t="s">
        <v>144</v>
      </c>
      <c r="B34" s="68">
        <v>202403002</v>
      </c>
      <c r="C34" s="1" t="s">
        <v>19</v>
      </c>
      <c r="D34" s="1" t="s">
        <v>32</v>
      </c>
      <c r="E34" s="1" t="s">
        <v>21</v>
      </c>
      <c r="F34" s="1" t="s">
        <v>150</v>
      </c>
      <c r="G34" s="2"/>
      <c r="H34" s="64"/>
      <c r="I34" s="2" t="s">
        <v>151</v>
      </c>
      <c r="J34" s="64">
        <v>2023</v>
      </c>
      <c r="K34" s="1" t="s">
        <v>152</v>
      </c>
      <c r="L34" s="1" t="s">
        <v>36</v>
      </c>
      <c r="M34" s="1" t="s">
        <v>37</v>
      </c>
      <c r="N34" s="1" t="s">
        <v>28</v>
      </c>
      <c r="O34" s="98">
        <v>45176</v>
      </c>
      <c r="P34" s="63" t="s">
        <v>29</v>
      </c>
      <c r="Q34" s="63" t="s">
        <v>44</v>
      </c>
      <c r="R34" s="63" t="s">
        <v>38</v>
      </c>
    </row>
    <row r="35" spans="1:18" ht="165" x14ac:dyDescent="0.25">
      <c r="A35" s="63" t="s">
        <v>144</v>
      </c>
      <c r="B35" s="68">
        <v>202403003</v>
      </c>
      <c r="C35" s="1" t="s">
        <v>19</v>
      </c>
      <c r="D35" s="1" t="s">
        <v>153</v>
      </c>
      <c r="E35" s="1" t="s">
        <v>21</v>
      </c>
      <c r="F35" s="2" t="s">
        <v>150</v>
      </c>
      <c r="G35" s="2"/>
      <c r="H35" s="2"/>
      <c r="I35" s="65" t="s">
        <v>154</v>
      </c>
      <c r="J35" s="64">
        <v>2023</v>
      </c>
      <c r="K35" s="1" t="s">
        <v>155</v>
      </c>
      <c r="L35" s="1" t="s">
        <v>26</v>
      </c>
      <c r="M35" s="3" t="s">
        <v>149</v>
      </c>
      <c r="N35" s="1" t="s">
        <v>28</v>
      </c>
      <c r="O35" s="98">
        <v>45176</v>
      </c>
      <c r="P35" s="63" t="s">
        <v>29</v>
      </c>
      <c r="Q35" s="63" t="s">
        <v>44</v>
      </c>
      <c r="R35" s="63" t="s">
        <v>38</v>
      </c>
    </row>
    <row r="36" spans="1:18" ht="195" x14ac:dyDescent="0.25">
      <c r="A36" s="63" t="s">
        <v>144</v>
      </c>
      <c r="B36" s="68">
        <v>202403004</v>
      </c>
      <c r="C36" s="1" t="s">
        <v>19</v>
      </c>
      <c r="D36" s="1" t="s">
        <v>20</v>
      </c>
      <c r="E36" s="1" t="s">
        <v>21</v>
      </c>
      <c r="F36" s="1" t="s">
        <v>145</v>
      </c>
      <c r="G36" s="2"/>
      <c r="H36" s="2"/>
      <c r="I36" s="2" t="s">
        <v>156</v>
      </c>
      <c r="J36" s="64">
        <v>2022</v>
      </c>
      <c r="K36" s="1" t="s">
        <v>157</v>
      </c>
      <c r="L36" s="1" t="s">
        <v>158</v>
      </c>
      <c r="M36" s="1" t="s">
        <v>159</v>
      </c>
      <c r="N36" s="1" t="s">
        <v>28</v>
      </c>
      <c r="O36" s="98">
        <v>45176</v>
      </c>
      <c r="P36" s="63" t="s">
        <v>29</v>
      </c>
      <c r="Q36" s="63" t="s">
        <v>44</v>
      </c>
      <c r="R36" s="63" t="s">
        <v>38</v>
      </c>
    </row>
    <row r="37" spans="1:18" ht="105" x14ac:dyDescent="0.25">
      <c r="A37" s="63" t="s">
        <v>144</v>
      </c>
      <c r="B37" s="68">
        <v>202403005</v>
      </c>
      <c r="C37" s="1" t="s">
        <v>19</v>
      </c>
      <c r="D37" s="1" t="s">
        <v>20</v>
      </c>
      <c r="E37" s="1" t="s">
        <v>21</v>
      </c>
      <c r="F37" s="1" t="s">
        <v>160</v>
      </c>
      <c r="G37" s="2"/>
      <c r="H37" s="64"/>
      <c r="I37" s="73" t="s">
        <v>161</v>
      </c>
      <c r="J37" s="64" t="s">
        <v>50</v>
      </c>
      <c r="K37" s="1" t="s">
        <v>42</v>
      </c>
      <c r="L37" s="1" t="s">
        <v>26</v>
      </c>
      <c r="M37" s="1" t="s">
        <v>43</v>
      </c>
      <c r="N37" s="1" t="s">
        <v>28</v>
      </c>
      <c r="O37" s="98">
        <v>45176</v>
      </c>
      <c r="P37" s="63" t="s">
        <v>29</v>
      </c>
      <c r="Q37" s="63" t="s">
        <v>44</v>
      </c>
      <c r="R37" s="63" t="s">
        <v>31</v>
      </c>
    </row>
    <row r="38" spans="1:18" ht="135" x14ac:dyDescent="0.25">
      <c r="A38" s="63" t="s">
        <v>144</v>
      </c>
      <c r="B38" s="68">
        <v>202403006</v>
      </c>
      <c r="C38" s="1" t="s">
        <v>19</v>
      </c>
      <c r="D38" s="1" t="s">
        <v>20</v>
      </c>
      <c r="E38" s="1" t="s">
        <v>21</v>
      </c>
      <c r="F38" s="1" t="s">
        <v>160</v>
      </c>
      <c r="G38" s="2"/>
      <c r="H38" s="1" t="s">
        <v>162</v>
      </c>
      <c r="I38" s="2" t="s">
        <v>163</v>
      </c>
      <c r="J38" s="64" t="s">
        <v>164</v>
      </c>
      <c r="K38" s="1" t="s">
        <v>42</v>
      </c>
      <c r="L38" s="1" t="s">
        <v>26</v>
      </c>
      <c r="M38" s="1" t="s">
        <v>82</v>
      </c>
      <c r="N38" s="1" t="s">
        <v>28</v>
      </c>
      <c r="O38" s="98">
        <v>45176</v>
      </c>
      <c r="P38" s="63" t="s">
        <v>30</v>
      </c>
      <c r="Q38" s="63" t="s">
        <v>55</v>
      </c>
      <c r="R38" s="63" t="s">
        <v>85</v>
      </c>
    </row>
    <row r="39" spans="1:18" ht="165" x14ac:dyDescent="0.25">
      <c r="A39" s="63" t="s">
        <v>144</v>
      </c>
      <c r="B39" s="68">
        <v>202403007</v>
      </c>
      <c r="C39" s="1" t="s">
        <v>19</v>
      </c>
      <c r="D39" s="1" t="s">
        <v>32</v>
      </c>
      <c r="E39" s="1" t="s">
        <v>51</v>
      </c>
      <c r="F39" s="1"/>
      <c r="G39" s="2"/>
      <c r="H39" s="2"/>
      <c r="I39" s="65" t="s">
        <v>165</v>
      </c>
      <c r="J39" s="64">
        <v>2022</v>
      </c>
      <c r="K39" s="1" t="s">
        <v>157</v>
      </c>
      <c r="L39" s="1" t="s">
        <v>158</v>
      </c>
      <c r="M39" s="1" t="s">
        <v>80</v>
      </c>
      <c r="N39" s="1" t="s">
        <v>28</v>
      </c>
      <c r="O39" s="98">
        <v>45176</v>
      </c>
      <c r="P39" s="63" t="s">
        <v>29</v>
      </c>
      <c r="Q39" s="63" t="s">
        <v>44</v>
      </c>
      <c r="R39" s="63" t="s">
        <v>38</v>
      </c>
    </row>
    <row r="40" spans="1:18" ht="105" x14ac:dyDescent="0.25">
      <c r="A40" s="63" t="s">
        <v>144</v>
      </c>
      <c r="B40" s="68">
        <v>202403008</v>
      </c>
      <c r="C40" s="1" t="s">
        <v>19</v>
      </c>
      <c r="D40" s="1" t="s">
        <v>32</v>
      </c>
      <c r="E40" s="1" t="s">
        <v>166</v>
      </c>
      <c r="F40" s="2" t="s">
        <v>167</v>
      </c>
      <c r="G40" s="2"/>
      <c r="H40" s="65"/>
      <c r="I40" s="2" t="s">
        <v>168</v>
      </c>
      <c r="J40" s="64">
        <v>2022</v>
      </c>
      <c r="K40" s="1" t="s">
        <v>42</v>
      </c>
      <c r="L40" s="1" t="s">
        <v>72</v>
      </c>
      <c r="M40" s="1" t="s">
        <v>43</v>
      </c>
      <c r="N40" s="1" t="s">
        <v>28</v>
      </c>
      <c r="O40" s="98">
        <v>45176</v>
      </c>
      <c r="P40" s="63" t="s">
        <v>29</v>
      </c>
      <c r="Q40" s="63" t="s">
        <v>30</v>
      </c>
      <c r="R40" s="63" t="s">
        <v>31</v>
      </c>
    </row>
    <row r="41" spans="1:18" ht="75" x14ac:dyDescent="0.25">
      <c r="A41" s="63" t="s">
        <v>144</v>
      </c>
      <c r="B41" s="68">
        <v>202403009</v>
      </c>
      <c r="C41" s="1" t="s">
        <v>19</v>
      </c>
      <c r="D41" s="1" t="s">
        <v>20</v>
      </c>
      <c r="E41" s="1" t="s">
        <v>166</v>
      </c>
      <c r="F41" s="1"/>
      <c r="G41" s="2"/>
      <c r="H41" s="2"/>
      <c r="I41" s="2" t="s">
        <v>169</v>
      </c>
      <c r="J41" s="64">
        <v>2021</v>
      </c>
      <c r="K41" s="1" t="s">
        <v>42</v>
      </c>
      <c r="L41" s="1" t="s">
        <v>72</v>
      </c>
      <c r="M41" s="1" t="s">
        <v>43</v>
      </c>
      <c r="N41" s="1" t="s">
        <v>28</v>
      </c>
      <c r="O41" s="98">
        <v>45176</v>
      </c>
      <c r="P41" s="63" t="s">
        <v>29</v>
      </c>
      <c r="Q41" s="63" t="s">
        <v>44</v>
      </c>
      <c r="R41" s="63" t="s">
        <v>31</v>
      </c>
    </row>
    <row r="42" spans="1:18" ht="60" x14ac:dyDescent="0.25">
      <c r="A42" s="63" t="s">
        <v>144</v>
      </c>
      <c r="B42" s="68">
        <v>202403010</v>
      </c>
      <c r="C42" s="1" t="s">
        <v>19</v>
      </c>
      <c r="D42" s="1" t="s">
        <v>20</v>
      </c>
      <c r="E42" s="1" t="s">
        <v>166</v>
      </c>
      <c r="F42" s="2" t="s">
        <v>167</v>
      </c>
      <c r="G42" s="2"/>
      <c r="H42" s="2"/>
      <c r="I42" s="65" t="s">
        <v>170</v>
      </c>
      <c r="J42" s="64" t="s">
        <v>171</v>
      </c>
      <c r="K42" s="1" t="s">
        <v>42</v>
      </c>
      <c r="L42" s="1" t="s">
        <v>72</v>
      </c>
      <c r="M42" s="1" t="s">
        <v>172</v>
      </c>
      <c r="N42" s="1" t="s">
        <v>28</v>
      </c>
      <c r="O42" s="98">
        <v>45176</v>
      </c>
      <c r="P42" s="63" t="s">
        <v>55</v>
      </c>
      <c r="Q42" s="63" t="s">
        <v>29</v>
      </c>
      <c r="R42" s="63" t="s">
        <v>85</v>
      </c>
    </row>
    <row r="43" spans="1:18" ht="210" x14ac:dyDescent="0.25">
      <c r="A43" s="63" t="s">
        <v>144</v>
      </c>
      <c r="B43" s="68">
        <v>202403011</v>
      </c>
      <c r="C43" s="1" t="s">
        <v>19</v>
      </c>
      <c r="D43" s="1" t="s">
        <v>153</v>
      </c>
      <c r="E43" s="1" t="s">
        <v>56</v>
      </c>
      <c r="F43" s="1"/>
      <c r="G43" s="2"/>
      <c r="H43" s="64" t="s">
        <v>66</v>
      </c>
      <c r="I43" s="2" t="s">
        <v>173</v>
      </c>
      <c r="J43" s="64">
        <v>2023</v>
      </c>
      <c r="K43" s="1" t="s">
        <v>25</v>
      </c>
      <c r="L43" s="1" t="s">
        <v>26</v>
      </c>
      <c r="M43" s="1" t="s">
        <v>27</v>
      </c>
      <c r="N43" s="1" t="s">
        <v>28</v>
      </c>
      <c r="O43" s="98">
        <v>45176</v>
      </c>
      <c r="P43" s="63" t="s">
        <v>29</v>
      </c>
      <c r="Q43" s="63" t="s">
        <v>44</v>
      </c>
      <c r="R43" s="63" t="s">
        <v>31</v>
      </c>
    </row>
    <row r="44" spans="1:18" ht="60" x14ac:dyDescent="0.25">
      <c r="A44" s="63" t="s">
        <v>144</v>
      </c>
      <c r="B44" s="68">
        <v>202403012</v>
      </c>
      <c r="C44" s="1" t="s">
        <v>19</v>
      </c>
      <c r="D44" s="1" t="s">
        <v>20</v>
      </c>
      <c r="E44" s="1" t="s">
        <v>74</v>
      </c>
      <c r="F44" s="1" t="s">
        <v>75</v>
      </c>
      <c r="G44" s="2"/>
      <c r="H44" s="65" t="s">
        <v>174</v>
      </c>
      <c r="I44" s="78" t="s">
        <v>175</v>
      </c>
      <c r="J44" s="64" t="s">
        <v>24</v>
      </c>
      <c r="K44" s="1" t="s">
        <v>42</v>
      </c>
      <c r="L44" s="1" t="s">
        <v>72</v>
      </c>
      <c r="M44" s="1" t="s">
        <v>80</v>
      </c>
      <c r="N44" s="1" t="s">
        <v>28</v>
      </c>
      <c r="O44" s="98">
        <v>45176</v>
      </c>
      <c r="P44" s="63" t="s">
        <v>30</v>
      </c>
      <c r="Q44" s="63" t="s">
        <v>55</v>
      </c>
      <c r="R44" s="63" t="s">
        <v>31</v>
      </c>
    </row>
    <row r="45" spans="1:18" ht="120" x14ac:dyDescent="0.25">
      <c r="A45" s="63" t="s">
        <v>144</v>
      </c>
      <c r="B45" s="68">
        <v>202403013</v>
      </c>
      <c r="C45" s="1" t="s">
        <v>19</v>
      </c>
      <c r="D45" s="1" t="s">
        <v>32</v>
      </c>
      <c r="E45" s="1" t="s">
        <v>89</v>
      </c>
      <c r="F45" s="1" t="s">
        <v>176</v>
      </c>
      <c r="G45" s="2"/>
      <c r="H45" s="64" t="s">
        <v>177</v>
      </c>
      <c r="I45" s="2" t="s">
        <v>178</v>
      </c>
      <c r="J45" s="64" t="s">
        <v>24</v>
      </c>
      <c r="K45" s="1" t="s">
        <v>42</v>
      </c>
      <c r="L45" s="1" t="s">
        <v>72</v>
      </c>
      <c r="M45" s="1" t="s">
        <v>43</v>
      </c>
      <c r="N45" s="1" t="s">
        <v>28</v>
      </c>
      <c r="O45" s="98">
        <v>45190</v>
      </c>
      <c r="P45" s="63" t="s">
        <v>55</v>
      </c>
      <c r="Q45" s="63" t="s">
        <v>30</v>
      </c>
      <c r="R45" s="63" t="s">
        <v>85</v>
      </c>
    </row>
    <row r="46" spans="1:18" ht="120" x14ac:dyDescent="0.25">
      <c r="A46" s="63" t="s">
        <v>144</v>
      </c>
      <c r="B46" s="68">
        <v>202403014</v>
      </c>
      <c r="C46" s="1" t="s">
        <v>19</v>
      </c>
      <c r="D46" s="1" t="s">
        <v>20</v>
      </c>
      <c r="E46" s="1" t="s">
        <v>89</v>
      </c>
      <c r="F46" s="1" t="s">
        <v>176</v>
      </c>
      <c r="G46" s="2"/>
      <c r="H46" s="64" t="s">
        <v>177</v>
      </c>
      <c r="I46" s="2" t="s">
        <v>179</v>
      </c>
      <c r="J46" s="64">
        <v>2021</v>
      </c>
      <c r="K46" s="1" t="s">
        <v>42</v>
      </c>
      <c r="L46" s="1" t="s">
        <v>72</v>
      </c>
      <c r="M46" s="1" t="s">
        <v>180</v>
      </c>
      <c r="N46" s="1" t="s">
        <v>28</v>
      </c>
      <c r="O46" s="98">
        <v>45190</v>
      </c>
      <c r="P46" s="63" t="s">
        <v>55</v>
      </c>
      <c r="Q46" s="63" t="s">
        <v>30</v>
      </c>
      <c r="R46" s="63" t="s">
        <v>31</v>
      </c>
    </row>
    <row r="47" spans="1:18" ht="150" x14ac:dyDescent="0.25">
      <c r="A47" s="63" t="s">
        <v>144</v>
      </c>
      <c r="B47" s="68">
        <v>202403015</v>
      </c>
      <c r="C47" s="1" t="s">
        <v>19</v>
      </c>
      <c r="D47" s="1" t="s">
        <v>20</v>
      </c>
      <c r="E47" s="1" t="s">
        <v>89</v>
      </c>
      <c r="F47" s="1" t="s">
        <v>181</v>
      </c>
      <c r="G47" s="2"/>
      <c r="H47" s="2" t="s">
        <v>182</v>
      </c>
      <c r="I47" s="65" t="s">
        <v>183</v>
      </c>
      <c r="J47" s="64">
        <v>2021</v>
      </c>
      <c r="K47" s="1" t="s">
        <v>42</v>
      </c>
      <c r="L47" s="1" t="s">
        <v>26</v>
      </c>
      <c r="M47" s="1" t="s">
        <v>78</v>
      </c>
      <c r="N47" s="1" t="s">
        <v>28</v>
      </c>
      <c r="O47" s="98">
        <v>45190</v>
      </c>
      <c r="P47" s="63" t="s">
        <v>30</v>
      </c>
      <c r="Q47" s="63" t="s">
        <v>29</v>
      </c>
      <c r="R47" s="63" t="s">
        <v>31</v>
      </c>
    </row>
    <row r="48" spans="1:18" ht="60" x14ac:dyDescent="0.25">
      <c r="A48" s="63" t="s">
        <v>144</v>
      </c>
      <c r="B48" s="68">
        <v>202403016</v>
      </c>
      <c r="C48" s="1" t="s">
        <v>19</v>
      </c>
      <c r="D48" s="1" t="s">
        <v>20</v>
      </c>
      <c r="E48" s="1" t="s">
        <v>89</v>
      </c>
      <c r="F48" s="1" t="s">
        <v>184</v>
      </c>
      <c r="G48" s="2"/>
      <c r="H48" s="2" t="s">
        <v>185</v>
      </c>
      <c r="I48" s="2" t="s">
        <v>186</v>
      </c>
      <c r="J48" s="64" t="s">
        <v>187</v>
      </c>
      <c r="K48" s="1" t="s">
        <v>42</v>
      </c>
      <c r="L48" s="1" t="s">
        <v>26</v>
      </c>
      <c r="M48" s="1" t="s">
        <v>80</v>
      </c>
      <c r="N48" s="1" t="s">
        <v>28</v>
      </c>
      <c r="O48" s="98">
        <v>45190</v>
      </c>
      <c r="P48" s="63" t="s">
        <v>29</v>
      </c>
      <c r="Q48" s="63" t="s">
        <v>55</v>
      </c>
      <c r="R48" s="63" t="s">
        <v>85</v>
      </c>
    </row>
    <row r="49" spans="1:18" ht="105" x14ac:dyDescent="0.25">
      <c r="A49" s="63" t="s">
        <v>144</v>
      </c>
      <c r="B49" s="68">
        <v>202403017</v>
      </c>
      <c r="C49" s="1" t="s">
        <v>19</v>
      </c>
      <c r="D49" s="1" t="s">
        <v>20</v>
      </c>
      <c r="E49" s="1" t="s">
        <v>89</v>
      </c>
      <c r="F49" s="1" t="s">
        <v>188</v>
      </c>
      <c r="G49" s="2"/>
      <c r="H49" s="2" t="s">
        <v>189</v>
      </c>
      <c r="I49" s="73" t="s">
        <v>190</v>
      </c>
      <c r="J49" s="64" t="s">
        <v>50</v>
      </c>
      <c r="K49" s="1" t="s">
        <v>42</v>
      </c>
      <c r="L49" s="1" t="s">
        <v>26</v>
      </c>
      <c r="M49" s="1" t="s">
        <v>80</v>
      </c>
      <c r="N49" s="1" t="s">
        <v>28</v>
      </c>
      <c r="O49" s="98">
        <v>45190</v>
      </c>
      <c r="P49" s="63" t="s">
        <v>55</v>
      </c>
      <c r="Q49" s="63" t="s">
        <v>29</v>
      </c>
      <c r="R49" s="63" t="s">
        <v>31</v>
      </c>
    </row>
    <row r="50" spans="1:18" ht="105" x14ac:dyDescent="0.25">
      <c r="A50" s="63" t="s">
        <v>144</v>
      </c>
      <c r="B50" s="68">
        <v>202403018</v>
      </c>
      <c r="C50" s="1" t="s">
        <v>19</v>
      </c>
      <c r="D50" s="1" t="s">
        <v>20</v>
      </c>
      <c r="E50" s="1" t="s">
        <v>191</v>
      </c>
      <c r="F50" s="3" t="s">
        <v>192</v>
      </c>
      <c r="G50" s="2"/>
      <c r="H50" s="64" t="s">
        <v>193</v>
      </c>
      <c r="I50" s="2" t="s">
        <v>194</v>
      </c>
      <c r="J50" s="64">
        <v>2022</v>
      </c>
      <c r="K50" s="1" t="s">
        <v>42</v>
      </c>
      <c r="L50" s="1" t="s">
        <v>72</v>
      </c>
      <c r="M50" s="3" t="s">
        <v>195</v>
      </c>
      <c r="N50" s="1" t="s">
        <v>28</v>
      </c>
      <c r="O50" s="98">
        <v>45190</v>
      </c>
      <c r="P50" s="63" t="s">
        <v>29</v>
      </c>
      <c r="Q50" s="63" t="s">
        <v>55</v>
      </c>
      <c r="R50" s="63" t="s">
        <v>31</v>
      </c>
    </row>
    <row r="51" spans="1:18" ht="90" x14ac:dyDescent="0.25">
      <c r="A51" s="63" t="s">
        <v>144</v>
      </c>
      <c r="B51" s="68">
        <v>202403019</v>
      </c>
      <c r="C51" s="1" t="s">
        <v>19</v>
      </c>
      <c r="D51" s="1" t="s">
        <v>20</v>
      </c>
      <c r="E51" s="1" t="s">
        <v>191</v>
      </c>
      <c r="F51" s="1" t="s">
        <v>192</v>
      </c>
      <c r="G51" s="2"/>
      <c r="H51" s="2" t="s">
        <v>196</v>
      </c>
      <c r="I51" s="2" t="s">
        <v>197</v>
      </c>
      <c r="J51" s="64" t="s">
        <v>198</v>
      </c>
      <c r="K51" s="1" t="s">
        <v>42</v>
      </c>
      <c r="L51" s="1" t="s">
        <v>72</v>
      </c>
      <c r="M51" s="1" t="s">
        <v>199</v>
      </c>
      <c r="N51" s="1" t="s">
        <v>28</v>
      </c>
      <c r="O51" s="98">
        <v>45190</v>
      </c>
      <c r="P51" s="63" t="s">
        <v>29</v>
      </c>
      <c r="Q51" s="63" t="s">
        <v>55</v>
      </c>
      <c r="R51" s="63" t="s">
        <v>85</v>
      </c>
    </row>
    <row r="52" spans="1:18" ht="165" x14ac:dyDescent="0.25">
      <c r="A52" s="89" t="s">
        <v>144</v>
      </c>
      <c r="B52" s="90">
        <v>202403020</v>
      </c>
      <c r="C52" s="91" t="s">
        <v>19</v>
      </c>
      <c r="D52" s="91" t="s">
        <v>32</v>
      </c>
      <c r="E52" s="91" t="s">
        <v>191</v>
      </c>
      <c r="F52" s="92"/>
      <c r="G52" s="93"/>
      <c r="H52" s="94"/>
      <c r="I52" s="93" t="s">
        <v>200</v>
      </c>
      <c r="J52" s="94">
        <v>2022</v>
      </c>
      <c r="K52" s="91" t="s">
        <v>42</v>
      </c>
      <c r="L52" s="91" t="s">
        <v>72</v>
      </c>
      <c r="M52" s="92" t="s">
        <v>201</v>
      </c>
      <c r="N52" s="91" t="s">
        <v>28</v>
      </c>
      <c r="O52" s="102">
        <v>45190</v>
      </c>
      <c r="P52" s="89" t="s">
        <v>29</v>
      </c>
      <c r="Q52" s="89" t="s">
        <v>55</v>
      </c>
      <c r="R52" s="89" t="s">
        <v>31</v>
      </c>
    </row>
    <row r="53" spans="1:18" ht="120" x14ac:dyDescent="0.25">
      <c r="A53" s="63" t="s">
        <v>144</v>
      </c>
      <c r="B53" s="68">
        <v>202403021</v>
      </c>
      <c r="C53" s="1" t="s">
        <v>19</v>
      </c>
      <c r="D53" s="1" t="s">
        <v>20</v>
      </c>
      <c r="E53" s="1" t="s">
        <v>191</v>
      </c>
      <c r="F53" s="1" t="s">
        <v>202</v>
      </c>
      <c r="G53" s="2"/>
      <c r="H53" s="2" t="s">
        <v>203</v>
      </c>
      <c r="I53" s="2" t="s">
        <v>204</v>
      </c>
      <c r="J53" s="3" t="s">
        <v>205</v>
      </c>
      <c r="K53" s="1" t="s">
        <v>42</v>
      </c>
      <c r="L53" s="1" t="s">
        <v>72</v>
      </c>
      <c r="M53" s="1" t="s">
        <v>43</v>
      </c>
      <c r="N53" s="1" t="s">
        <v>28</v>
      </c>
      <c r="O53" s="98">
        <v>45190</v>
      </c>
      <c r="P53" s="63" t="s">
        <v>29</v>
      </c>
      <c r="Q53" s="63" t="s">
        <v>44</v>
      </c>
      <c r="R53" s="63" t="s">
        <v>31</v>
      </c>
    </row>
    <row r="54" spans="1:18" ht="120" x14ac:dyDescent="0.25">
      <c r="A54" s="85" t="s">
        <v>144</v>
      </c>
      <c r="B54" s="95">
        <v>202403022</v>
      </c>
      <c r="C54" s="96" t="s">
        <v>19</v>
      </c>
      <c r="D54" s="96" t="s">
        <v>20</v>
      </c>
      <c r="E54" s="96" t="s">
        <v>191</v>
      </c>
      <c r="F54" s="96" t="s">
        <v>202</v>
      </c>
      <c r="G54" s="97"/>
      <c r="H54" s="99" t="s">
        <v>206</v>
      </c>
      <c r="I54" s="100" t="s">
        <v>207</v>
      </c>
      <c r="J54" s="99">
        <v>2022</v>
      </c>
      <c r="K54" s="96" t="s">
        <v>42</v>
      </c>
      <c r="L54" s="96" t="s">
        <v>72</v>
      </c>
      <c r="M54" s="96" t="s">
        <v>80</v>
      </c>
      <c r="N54" s="96" t="s">
        <v>28</v>
      </c>
      <c r="O54" s="103">
        <v>45190</v>
      </c>
      <c r="P54" s="85" t="s">
        <v>29</v>
      </c>
      <c r="Q54" s="85" t="s">
        <v>55</v>
      </c>
      <c r="R54" s="85" t="s">
        <v>31</v>
      </c>
    </row>
    <row r="55" spans="1:18" ht="135" x14ac:dyDescent="0.25">
      <c r="A55" s="63" t="s">
        <v>144</v>
      </c>
      <c r="B55" s="68">
        <v>202403023</v>
      </c>
      <c r="C55" s="1" t="s">
        <v>19</v>
      </c>
      <c r="D55" s="1" t="s">
        <v>20</v>
      </c>
      <c r="E55" s="1" t="s">
        <v>191</v>
      </c>
      <c r="F55" s="1" t="s">
        <v>202</v>
      </c>
      <c r="G55" s="2"/>
      <c r="H55" s="2" t="s">
        <v>208</v>
      </c>
      <c r="I55" s="65" t="s">
        <v>209</v>
      </c>
      <c r="J55" s="3" t="s">
        <v>210</v>
      </c>
      <c r="K55" s="1" t="s">
        <v>42</v>
      </c>
      <c r="L55" s="83" t="s">
        <v>72</v>
      </c>
      <c r="M55" s="83" t="s">
        <v>84</v>
      </c>
      <c r="N55" s="1" t="s">
        <v>28</v>
      </c>
      <c r="O55" s="98">
        <v>45232</v>
      </c>
      <c r="P55" s="63" t="s">
        <v>29</v>
      </c>
      <c r="Q55" s="63" t="s">
        <v>55</v>
      </c>
      <c r="R55" s="63" t="s">
        <v>31</v>
      </c>
    </row>
    <row r="56" spans="1:18" ht="150" x14ac:dyDescent="0.25">
      <c r="A56" s="63" t="s">
        <v>144</v>
      </c>
      <c r="B56" s="68">
        <v>202403024</v>
      </c>
      <c r="C56" s="1" t="s">
        <v>19</v>
      </c>
      <c r="D56" s="1" t="s">
        <v>20</v>
      </c>
      <c r="E56" s="1" t="s">
        <v>211</v>
      </c>
      <c r="F56" s="1"/>
      <c r="G56" s="2"/>
      <c r="H56" s="2"/>
      <c r="I56" s="2" t="s">
        <v>212</v>
      </c>
      <c r="J56" s="64">
        <v>2022</v>
      </c>
      <c r="K56" s="1" t="s">
        <v>68</v>
      </c>
      <c r="L56" s="1" t="s">
        <v>26</v>
      </c>
      <c r="M56" s="1" t="s">
        <v>213</v>
      </c>
      <c r="N56" s="1" t="s">
        <v>28</v>
      </c>
      <c r="O56" s="98">
        <v>45190</v>
      </c>
      <c r="P56" s="63" t="s">
        <v>29</v>
      </c>
      <c r="Q56" s="63" t="s">
        <v>30</v>
      </c>
      <c r="R56" s="63" t="s">
        <v>38</v>
      </c>
    </row>
    <row r="57" spans="1:18" ht="120" x14ac:dyDescent="0.25">
      <c r="A57" s="63" t="s">
        <v>144</v>
      </c>
      <c r="B57" s="68">
        <v>202403025</v>
      </c>
      <c r="C57" s="1" t="s">
        <v>19</v>
      </c>
      <c r="D57" s="1" t="s">
        <v>32</v>
      </c>
      <c r="E57" s="1" t="s">
        <v>103</v>
      </c>
      <c r="F57" s="1" t="s">
        <v>214</v>
      </c>
      <c r="G57" s="2"/>
      <c r="H57" s="2" t="s">
        <v>215</v>
      </c>
      <c r="I57" s="65" t="s">
        <v>216</v>
      </c>
      <c r="J57" s="64" t="s">
        <v>217</v>
      </c>
      <c r="K57" s="1" t="s">
        <v>42</v>
      </c>
      <c r="L57" s="1" t="s">
        <v>72</v>
      </c>
      <c r="M57" s="1" t="s">
        <v>82</v>
      </c>
      <c r="N57" s="1" t="s">
        <v>28</v>
      </c>
      <c r="O57" s="98">
        <v>45190</v>
      </c>
      <c r="P57" s="63" t="s">
        <v>55</v>
      </c>
      <c r="Q57" s="63"/>
      <c r="R57" s="63" t="s">
        <v>85</v>
      </c>
    </row>
    <row r="58" spans="1:18" ht="45" x14ac:dyDescent="0.25">
      <c r="A58" s="63" t="s">
        <v>144</v>
      </c>
      <c r="B58" s="68">
        <v>202403026</v>
      </c>
      <c r="C58" s="1" t="s">
        <v>19</v>
      </c>
      <c r="D58" s="1" t="s">
        <v>32</v>
      </c>
      <c r="E58" s="1" t="s">
        <v>218</v>
      </c>
      <c r="F58" s="1" t="s">
        <v>219</v>
      </c>
      <c r="G58" s="2"/>
      <c r="H58" s="2"/>
      <c r="I58" s="65" t="s">
        <v>220</v>
      </c>
      <c r="J58" s="64" t="s">
        <v>24</v>
      </c>
      <c r="K58" s="1" t="s">
        <v>42</v>
      </c>
      <c r="L58" s="1" t="s">
        <v>72</v>
      </c>
      <c r="M58" s="1" t="s">
        <v>180</v>
      </c>
      <c r="N58" s="1" t="s">
        <v>28</v>
      </c>
      <c r="O58" s="98">
        <v>45190</v>
      </c>
      <c r="P58" s="63" t="s">
        <v>29</v>
      </c>
      <c r="Q58" s="63" t="s">
        <v>55</v>
      </c>
      <c r="R58" s="63" t="s">
        <v>31</v>
      </c>
    </row>
    <row r="59" spans="1:18" ht="75" x14ac:dyDescent="0.25">
      <c r="A59" s="63" t="s">
        <v>144</v>
      </c>
      <c r="B59" s="68">
        <v>202403027</v>
      </c>
      <c r="C59" s="1" t="s">
        <v>19</v>
      </c>
      <c r="D59" s="1" t="s">
        <v>221</v>
      </c>
      <c r="E59" s="1" t="s">
        <v>107</v>
      </c>
      <c r="F59" s="2"/>
      <c r="G59" s="2"/>
      <c r="H59" s="2" t="s">
        <v>222</v>
      </c>
      <c r="I59" s="2" t="s">
        <v>223</v>
      </c>
      <c r="J59" s="64" t="s">
        <v>50</v>
      </c>
      <c r="K59" s="1" t="s">
        <v>131</v>
      </c>
      <c r="L59" s="1" t="s">
        <v>72</v>
      </c>
      <c r="M59" s="3" t="s">
        <v>54</v>
      </c>
      <c r="N59" s="1" t="s">
        <v>28</v>
      </c>
      <c r="O59" s="98">
        <v>45190</v>
      </c>
      <c r="P59" s="63" t="s">
        <v>44</v>
      </c>
      <c r="Q59" s="63" t="s">
        <v>55</v>
      </c>
      <c r="R59" s="63" t="s">
        <v>31</v>
      </c>
    </row>
    <row r="60" spans="1:18" ht="75" x14ac:dyDescent="0.25">
      <c r="A60" s="63" t="s">
        <v>144</v>
      </c>
      <c r="B60" s="68">
        <v>202403028</v>
      </c>
      <c r="C60" s="1" t="s">
        <v>19</v>
      </c>
      <c r="D60" s="1" t="s">
        <v>32</v>
      </c>
      <c r="E60" s="1" t="s">
        <v>107</v>
      </c>
      <c r="F60" s="1" t="s">
        <v>224</v>
      </c>
      <c r="G60" s="2"/>
      <c r="H60" s="64" t="s">
        <v>225</v>
      </c>
      <c r="I60" s="2" t="s">
        <v>226</v>
      </c>
      <c r="J60" s="64">
        <v>2022</v>
      </c>
      <c r="K60" s="1" t="s">
        <v>42</v>
      </c>
      <c r="L60" s="1" t="s">
        <v>72</v>
      </c>
      <c r="M60" s="1" t="s">
        <v>43</v>
      </c>
      <c r="N60" s="1" t="s">
        <v>28</v>
      </c>
      <c r="O60" s="98">
        <v>45190</v>
      </c>
      <c r="P60" s="63" t="s">
        <v>29</v>
      </c>
      <c r="Q60" s="63" t="s">
        <v>55</v>
      </c>
      <c r="R60" s="63" t="s">
        <v>31</v>
      </c>
    </row>
    <row r="61" spans="1:18" ht="92.25" customHeight="1" x14ac:dyDescent="0.25">
      <c r="A61" s="63" t="s">
        <v>144</v>
      </c>
      <c r="B61" s="68">
        <v>202403029</v>
      </c>
      <c r="C61" s="1" t="s">
        <v>109</v>
      </c>
      <c r="D61" s="1" t="s">
        <v>227</v>
      </c>
      <c r="E61" s="1" t="s">
        <v>218</v>
      </c>
      <c r="F61" s="1"/>
      <c r="G61" s="2"/>
      <c r="H61" s="65"/>
      <c r="I61" s="2" t="s">
        <v>228</v>
      </c>
      <c r="J61" s="64"/>
      <c r="K61" s="1" t="s">
        <v>120</v>
      </c>
      <c r="L61" s="1" t="s">
        <v>229</v>
      </c>
      <c r="M61" s="3" t="s">
        <v>230</v>
      </c>
      <c r="N61" s="1" t="s">
        <v>28</v>
      </c>
      <c r="O61" s="98">
        <v>45190</v>
      </c>
      <c r="P61" s="63" t="s">
        <v>116</v>
      </c>
      <c r="Q61" s="63"/>
      <c r="R61" s="63" t="s">
        <v>31</v>
      </c>
    </row>
    <row r="62" spans="1:18" ht="195" x14ac:dyDescent="0.25">
      <c r="A62" s="63" t="s">
        <v>144</v>
      </c>
      <c r="B62" s="68">
        <v>202403030</v>
      </c>
      <c r="C62" s="1" t="s">
        <v>109</v>
      </c>
      <c r="D62" s="1" t="s">
        <v>231</v>
      </c>
      <c r="E62" s="1" t="s">
        <v>232</v>
      </c>
      <c r="F62" s="2"/>
      <c r="G62" s="2"/>
      <c r="H62" s="2"/>
      <c r="I62" s="2" t="s">
        <v>233</v>
      </c>
      <c r="J62" s="64"/>
      <c r="K62" s="1" t="s">
        <v>113</v>
      </c>
      <c r="L62" s="1" t="s">
        <v>114</v>
      </c>
      <c r="M62" s="1" t="s">
        <v>234</v>
      </c>
      <c r="N62" s="1" t="s">
        <v>28</v>
      </c>
      <c r="O62" s="98">
        <v>45190</v>
      </c>
      <c r="P62" s="63" t="s">
        <v>116</v>
      </c>
      <c r="Q62" s="63" t="s">
        <v>127</v>
      </c>
      <c r="R62" s="63" t="s">
        <v>31</v>
      </c>
    </row>
    <row r="63" spans="1:18" ht="150" x14ac:dyDescent="0.25">
      <c r="A63" s="63" t="s">
        <v>144</v>
      </c>
      <c r="B63" s="68">
        <v>202403031</v>
      </c>
      <c r="C63" s="1" t="s">
        <v>109</v>
      </c>
      <c r="D63" s="1" t="s">
        <v>235</v>
      </c>
      <c r="E63" s="3" t="s">
        <v>236</v>
      </c>
      <c r="F63" s="1"/>
      <c r="G63" s="2"/>
      <c r="H63" s="2"/>
      <c r="I63" s="2" t="s">
        <v>237</v>
      </c>
      <c r="J63" s="64"/>
      <c r="K63" s="1" t="s">
        <v>113</v>
      </c>
      <c r="L63" s="1" t="s">
        <v>114</v>
      </c>
      <c r="M63" s="1" t="s">
        <v>238</v>
      </c>
      <c r="N63" s="1" t="s">
        <v>28</v>
      </c>
      <c r="O63" s="98">
        <v>45190</v>
      </c>
      <c r="P63" s="63" t="s">
        <v>116</v>
      </c>
      <c r="Q63" s="63"/>
      <c r="R63" s="63" t="s">
        <v>31</v>
      </c>
    </row>
    <row r="64" spans="1:18" ht="210" x14ac:dyDescent="0.25">
      <c r="A64" s="63" t="s">
        <v>144</v>
      </c>
      <c r="B64" s="68">
        <v>202403032</v>
      </c>
      <c r="C64" s="1" t="s">
        <v>109</v>
      </c>
      <c r="D64" s="1" t="s">
        <v>122</v>
      </c>
      <c r="E64" s="1" t="s">
        <v>239</v>
      </c>
      <c r="F64" s="1"/>
      <c r="G64" s="2"/>
      <c r="H64" s="2"/>
      <c r="I64" s="2" t="s">
        <v>240</v>
      </c>
      <c r="J64" s="64"/>
      <c r="K64" s="1" t="s">
        <v>120</v>
      </c>
      <c r="L64" s="1" t="s">
        <v>114</v>
      </c>
      <c r="M64" s="1" t="s">
        <v>238</v>
      </c>
      <c r="N64" s="1" t="s">
        <v>28</v>
      </c>
      <c r="O64" s="98">
        <v>45190</v>
      </c>
      <c r="P64" s="63" t="s">
        <v>127</v>
      </c>
      <c r="Q64" s="63" t="s">
        <v>116</v>
      </c>
      <c r="R64" s="63" t="s">
        <v>31</v>
      </c>
    </row>
    <row r="65" spans="1:18" ht="225" x14ac:dyDescent="0.25">
      <c r="A65" s="63" t="s">
        <v>144</v>
      </c>
      <c r="B65" s="68">
        <v>202403033</v>
      </c>
      <c r="C65" s="1" t="s">
        <v>128</v>
      </c>
      <c r="D65" s="1" t="s">
        <v>241</v>
      </c>
      <c r="E65" s="83"/>
      <c r="F65" s="1"/>
      <c r="G65" s="2"/>
      <c r="H65" s="2"/>
      <c r="I65" s="2" t="s">
        <v>242</v>
      </c>
      <c r="J65" s="64"/>
      <c r="K65" s="1" t="s">
        <v>25</v>
      </c>
      <c r="L65" s="1" t="s">
        <v>132</v>
      </c>
      <c r="M65" s="1" t="s">
        <v>243</v>
      </c>
      <c r="N65" s="1" t="s">
        <v>28</v>
      </c>
      <c r="O65" s="98">
        <v>45176</v>
      </c>
      <c r="P65" s="63" t="s">
        <v>55</v>
      </c>
      <c r="Q65" s="63" t="s">
        <v>244</v>
      </c>
      <c r="R65" s="63" t="s">
        <v>38</v>
      </c>
    </row>
    <row r="66" spans="1:18" ht="90" x14ac:dyDescent="0.25">
      <c r="A66" s="63" t="s">
        <v>144</v>
      </c>
      <c r="B66" s="68">
        <v>202403034</v>
      </c>
      <c r="C66" s="1" t="s">
        <v>128</v>
      </c>
      <c r="D66" s="1" t="s">
        <v>245</v>
      </c>
      <c r="E66" s="1" t="s">
        <v>89</v>
      </c>
      <c r="F66" s="104"/>
      <c r="G66" s="2"/>
      <c r="H66" s="2" t="s">
        <v>246</v>
      </c>
      <c r="I66" s="2" t="s">
        <v>247</v>
      </c>
      <c r="J66" s="64"/>
      <c r="K66" s="1" t="s">
        <v>131</v>
      </c>
      <c r="L66" s="1" t="s">
        <v>132</v>
      </c>
      <c r="M66" s="1" t="s">
        <v>248</v>
      </c>
      <c r="N66" s="1" t="s">
        <v>28</v>
      </c>
      <c r="O66" s="98">
        <v>45190</v>
      </c>
      <c r="P66" s="63" t="s">
        <v>30</v>
      </c>
      <c r="Q66" s="63" t="s">
        <v>244</v>
      </c>
      <c r="R66" s="63" t="s">
        <v>31</v>
      </c>
    </row>
    <row r="67" spans="1:18" ht="180" x14ac:dyDescent="0.25">
      <c r="A67" s="63" t="s">
        <v>144</v>
      </c>
      <c r="B67" s="68">
        <v>202403035</v>
      </c>
      <c r="C67" s="1" t="s">
        <v>128</v>
      </c>
      <c r="D67" s="1" t="s">
        <v>249</v>
      </c>
      <c r="E67" s="1" t="s">
        <v>123</v>
      </c>
      <c r="F67" s="1"/>
      <c r="G67" s="2"/>
      <c r="H67" s="65"/>
      <c r="I67" s="78" t="s">
        <v>250</v>
      </c>
      <c r="J67" s="64"/>
      <c r="K67" s="1" t="s">
        <v>25</v>
      </c>
      <c r="L67" s="1" t="s">
        <v>251</v>
      </c>
      <c r="M67" s="1" t="s">
        <v>252</v>
      </c>
      <c r="N67" s="3" t="s">
        <v>28</v>
      </c>
      <c r="O67" s="98">
        <v>45190</v>
      </c>
      <c r="P67" s="63" t="s">
        <v>55</v>
      </c>
      <c r="Q67" s="63" t="s">
        <v>143</v>
      </c>
      <c r="R67" s="63" t="s">
        <v>31</v>
      </c>
    </row>
    <row r="68" spans="1:18" ht="75" x14ac:dyDescent="0.25">
      <c r="A68" s="63" t="s">
        <v>253</v>
      </c>
      <c r="B68" s="68">
        <v>202405001</v>
      </c>
      <c r="C68" s="1" t="s">
        <v>19</v>
      </c>
      <c r="D68" s="1" t="s">
        <v>254</v>
      </c>
      <c r="E68" s="1" t="s">
        <v>21</v>
      </c>
      <c r="F68" s="1" t="s">
        <v>255</v>
      </c>
      <c r="G68" s="2"/>
      <c r="H68" s="2"/>
      <c r="I68" s="2" t="s">
        <v>256</v>
      </c>
      <c r="J68" s="64"/>
      <c r="K68" s="1" t="s">
        <v>257</v>
      </c>
      <c r="L68" s="1" t="s">
        <v>26</v>
      </c>
      <c r="M68" s="1" t="s">
        <v>149</v>
      </c>
      <c r="N68" s="1" t="s">
        <v>28</v>
      </c>
      <c r="O68" s="98">
        <v>45232</v>
      </c>
      <c r="P68" s="63" t="s">
        <v>29</v>
      </c>
      <c r="Q68" s="63" t="s">
        <v>44</v>
      </c>
      <c r="R68" s="63" t="s">
        <v>38</v>
      </c>
    </row>
    <row r="69" spans="1:18" ht="120" x14ac:dyDescent="0.25">
      <c r="A69" s="63" t="s">
        <v>253</v>
      </c>
      <c r="B69" s="68">
        <v>202405002</v>
      </c>
      <c r="C69" s="1" t="s">
        <v>19</v>
      </c>
      <c r="D69" s="1" t="s">
        <v>258</v>
      </c>
      <c r="E69" s="1" t="s">
        <v>51</v>
      </c>
      <c r="F69" s="1"/>
      <c r="G69" s="2"/>
      <c r="H69" s="2"/>
      <c r="I69" s="2" t="s">
        <v>259</v>
      </c>
      <c r="J69" s="64"/>
      <c r="K69" s="1" t="s">
        <v>131</v>
      </c>
      <c r="L69" s="1" t="s">
        <v>26</v>
      </c>
      <c r="M69" s="1" t="s">
        <v>43</v>
      </c>
      <c r="N69" s="1" t="s">
        <v>28</v>
      </c>
      <c r="O69" s="98">
        <v>45232</v>
      </c>
      <c r="P69" s="63" t="s">
        <v>55</v>
      </c>
      <c r="Q69" s="63" t="s">
        <v>44</v>
      </c>
      <c r="R69" s="63" t="s">
        <v>85</v>
      </c>
    </row>
    <row r="70" spans="1:18" ht="120" x14ac:dyDescent="0.25">
      <c r="A70" s="63" t="s">
        <v>253</v>
      </c>
      <c r="B70" s="68">
        <v>202405003</v>
      </c>
      <c r="C70" s="1" t="s">
        <v>19</v>
      </c>
      <c r="D70" s="1" t="s">
        <v>32</v>
      </c>
      <c r="E70" s="1" t="s">
        <v>51</v>
      </c>
      <c r="F70" s="1"/>
      <c r="G70" s="2"/>
      <c r="H70" s="64"/>
      <c r="I70" s="2" t="s">
        <v>260</v>
      </c>
      <c r="J70" s="64" t="s">
        <v>261</v>
      </c>
      <c r="K70" s="1" t="s">
        <v>25</v>
      </c>
      <c r="L70" s="1" t="s">
        <v>26</v>
      </c>
      <c r="M70" s="1" t="s">
        <v>262</v>
      </c>
      <c r="N70" s="1" t="s">
        <v>28</v>
      </c>
      <c r="O70" s="98">
        <v>45232</v>
      </c>
      <c r="P70" s="63" t="s">
        <v>29</v>
      </c>
      <c r="Q70" s="63" t="s">
        <v>44</v>
      </c>
      <c r="R70" s="63" t="s">
        <v>31</v>
      </c>
    </row>
    <row r="71" spans="1:18" ht="90" x14ac:dyDescent="0.25">
      <c r="A71" s="63" t="s">
        <v>253</v>
      </c>
      <c r="B71" s="68">
        <v>202405004</v>
      </c>
      <c r="C71" s="1" t="s">
        <v>19</v>
      </c>
      <c r="D71" s="1" t="s">
        <v>153</v>
      </c>
      <c r="E71" s="1" t="s">
        <v>166</v>
      </c>
      <c r="F71" s="2" t="s">
        <v>167</v>
      </c>
      <c r="G71" s="2"/>
      <c r="H71" s="88"/>
      <c r="I71" s="2" t="s">
        <v>263</v>
      </c>
      <c r="J71" s="64">
        <v>2023</v>
      </c>
      <c r="K71" s="1" t="s">
        <v>264</v>
      </c>
      <c r="L71" s="1" t="s">
        <v>72</v>
      </c>
      <c r="M71" s="1" t="s">
        <v>149</v>
      </c>
      <c r="N71" s="1" t="s">
        <v>28</v>
      </c>
      <c r="O71" s="98">
        <v>45309</v>
      </c>
      <c r="P71" s="63" t="s">
        <v>29</v>
      </c>
      <c r="Q71" s="63"/>
      <c r="R71" s="63" t="s">
        <v>31</v>
      </c>
    </row>
    <row r="72" spans="1:18" ht="90" x14ac:dyDescent="0.25">
      <c r="A72" s="63" t="s">
        <v>253</v>
      </c>
      <c r="B72" s="68">
        <v>202405005</v>
      </c>
      <c r="C72" s="1" t="s">
        <v>19</v>
      </c>
      <c r="D72" s="1" t="s">
        <v>221</v>
      </c>
      <c r="E72" s="1" t="s">
        <v>56</v>
      </c>
      <c r="F72" s="1"/>
      <c r="G72" s="2"/>
      <c r="H72" s="64" t="s">
        <v>66</v>
      </c>
      <c r="I72" s="2" t="s">
        <v>265</v>
      </c>
      <c r="J72" s="64"/>
      <c r="K72" s="3" t="s">
        <v>131</v>
      </c>
      <c r="L72" s="1" t="s">
        <v>26</v>
      </c>
      <c r="M72" s="1" t="s">
        <v>27</v>
      </c>
      <c r="N72" s="1" t="s">
        <v>28</v>
      </c>
      <c r="O72" s="98">
        <v>45232</v>
      </c>
      <c r="P72" s="63" t="s">
        <v>30</v>
      </c>
      <c r="Q72" s="63" t="s">
        <v>55</v>
      </c>
      <c r="R72" s="63" t="s">
        <v>31</v>
      </c>
    </row>
    <row r="73" spans="1:18" ht="75" x14ac:dyDescent="0.25">
      <c r="A73" s="63" t="s">
        <v>253</v>
      </c>
      <c r="B73" s="68">
        <v>202405006</v>
      </c>
      <c r="C73" s="1" t="s">
        <v>19</v>
      </c>
      <c r="D73" s="1" t="s">
        <v>20</v>
      </c>
      <c r="E73" s="1" t="s">
        <v>74</v>
      </c>
      <c r="F73" s="1" t="s">
        <v>75</v>
      </c>
      <c r="G73" s="2"/>
      <c r="H73" s="2" t="s">
        <v>266</v>
      </c>
      <c r="I73" s="2" t="s">
        <v>267</v>
      </c>
      <c r="J73" s="64" t="s">
        <v>24</v>
      </c>
      <c r="K73" s="1" t="s">
        <v>42</v>
      </c>
      <c r="L73" s="1" t="s">
        <v>72</v>
      </c>
      <c r="M73" s="1" t="s">
        <v>37</v>
      </c>
      <c r="N73" s="1" t="s">
        <v>28</v>
      </c>
      <c r="O73" s="98">
        <v>45232</v>
      </c>
      <c r="P73" s="63" t="s">
        <v>29</v>
      </c>
      <c r="Q73" s="63" t="s">
        <v>55</v>
      </c>
      <c r="R73" s="63" t="s">
        <v>85</v>
      </c>
    </row>
    <row r="74" spans="1:18" ht="45" x14ac:dyDescent="0.25">
      <c r="A74" s="63" t="s">
        <v>253</v>
      </c>
      <c r="B74" s="68">
        <v>202405007</v>
      </c>
      <c r="C74" s="1" t="s">
        <v>19</v>
      </c>
      <c r="D74" s="1" t="s">
        <v>254</v>
      </c>
      <c r="E74" s="1" t="s">
        <v>86</v>
      </c>
      <c r="F74" s="1"/>
      <c r="G74" s="2"/>
      <c r="H74" s="64"/>
      <c r="I74" s="2" t="s">
        <v>268</v>
      </c>
      <c r="J74" s="64"/>
      <c r="K74" s="1" t="s">
        <v>131</v>
      </c>
      <c r="L74" s="1" t="s">
        <v>72</v>
      </c>
      <c r="M74" s="1" t="s">
        <v>80</v>
      </c>
      <c r="N74" s="1" t="s">
        <v>28</v>
      </c>
      <c r="O74" s="98">
        <v>45246</v>
      </c>
      <c r="P74" s="63" t="s">
        <v>30</v>
      </c>
      <c r="Q74" s="63" t="s">
        <v>55</v>
      </c>
      <c r="R74" s="63" t="s">
        <v>31</v>
      </c>
    </row>
    <row r="75" spans="1:18" ht="180" x14ac:dyDescent="0.25">
      <c r="A75" s="63" t="s">
        <v>253</v>
      </c>
      <c r="B75" s="68">
        <v>202405008</v>
      </c>
      <c r="C75" s="1" t="s">
        <v>19</v>
      </c>
      <c r="D75" s="1" t="s">
        <v>32</v>
      </c>
      <c r="E75" s="1" t="s">
        <v>135</v>
      </c>
      <c r="F75" s="1"/>
      <c r="G75" s="2"/>
      <c r="H75" s="2"/>
      <c r="I75" s="2" t="s">
        <v>269</v>
      </c>
      <c r="J75" s="64"/>
      <c r="K75" s="1" t="s">
        <v>120</v>
      </c>
      <c r="L75" s="1" t="s">
        <v>270</v>
      </c>
      <c r="M75" s="1" t="s">
        <v>271</v>
      </c>
      <c r="N75" s="1" t="s">
        <v>28</v>
      </c>
      <c r="O75" s="98">
        <v>45246</v>
      </c>
      <c r="P75" s="63" t="s">
        <v>29</v>
      </c>
      <c r="Q75" s="63" t="s">
        <v>55</v>
      </c>
      <c r="R75" s="63" t="s">
        <v>85</v>
      </c>
    </row>
    <row r="76" spans="1:18" ht="90" x14ac:dyDescent="0.25">
      <c r="A76" s="63" t="s">
        <v>253</v>
      </c>
      <c r="B76" s="68">
        <v>202405009</v>
      </c>
      <c r="C76" s="1" t="s">
        <v>19</v>
      </c>
      <c r="D76" s="1" t="s">
        <v>254</v>
      </c>
      <c r="E76" s="1" t="s">
        <v>89</v>
      </c>
      <c r="F76" s="1" t="s">
        <v>272</v>
      </c>
      <c r="G76" s="2"/>
      <c r="H76" s="64" t="s">
        <v>273</v>
      </c>
      <c r="I76" s="2" t="s">
        <v>274</v>
      </c>
      <c r="J76" s="64"/>
      <c r="K76" s="1" t="s">
        <v>131</v>
      </c>
      <c r="L76" s="1" t="s">
        <v>26</v>
      </c>
      <c r="M76" s="1" t="s">
        <v>69</v>
      </c>
      <c r="N76" s="1" t="s">
        <v>28</v>
      </c>
      <c r="O76" s="98">
        <v>45246</v>
      </c>
      <c r="P76" s="63" t="s">
        <v>29</v>
      </c>
      <c r="Q76" s="63" t="s">
        <v>44</v>
      </c>
      <c r="R76" s="63" t="s">
        <v>31</v>
      </c>
    </row>
    <row r="77" spans="1:18" ht="120" x14ac:dyDescent="0.25">
      <c r="A77" s="63" t="s">
        <v>253</v>
      </c>
      <c r="B77" s="68">
        <v>202405010</v>
      </c>
      <c r="C77" s="1" t="s">
        <v>19</v>
      </c>
      <c r="D77" s="1" t="s">
        <v>254</v>
      </c>
      <c r="E77" s="1" t="s">
        <v>89</v>
      </c>
      <c r="F77" s="1" t="s">
        <v>275</v>
      </c>
      <c r="G77" s="2"/>
      <c r="H77" s="2" t="s">
        <v>276</v>
      </c>
      <c r="I77" s="2" t="s">
        <v>277</v>
      </c>
      <c r="J77" s="64"/>
      <c r="K77" s="1" t="s">
        <v>131</v>
      </c>
      <c r="L77" s="1" t="s">
        <v>26</v>
      </c>
      <c r="M77" s="1" t="s">
        <v>84</v>
      </c>
      <c r="N77" s="1" t="s">
        <v>28</v>
      </c>
      <c r="O77" s="98">
        <v>45246</v>
      </c>
      <c r="P77" s="63" t="s">
        <v>29</v>
      </c>
      <c r="Q77" s="63" t="s">
        <v>44</v>
      </c>
      <c r="R77" s="63" t="s">
        <v>85</v>
      </c>
    </row>
    <row r="78" spans="1:18" ht="135" x14ac:dyDescent="0.25">
      <c r="A78" s="63" t="s">
        <v>253</v>
      </c>
      <c r="B78" s="68">
        <v>202405011</v>
      </c>
      <c r="C78" s="1" t="s">
        <v>19</v>
      </c>
      <c r="D78" s="1" t="s">
        <v>32</v>
      </c>
      <c r="E78" s="1" t="s">
        <v>89</v>
      </c>
      <c r="F78" s="1" t="s">
        <v>94</v>
      </c>
      <c r="G78" s="2"/>
      <c r="H78" s="64" t="s">
        <v>278</v>
      </c>
      <c r="I78" s="73" t="s">
        <v>279</v>
      </c>
      <c r="J78" s="64">
        <v>2022</v>
      </c>
      <c r="K78" s="1" t="s">
        <v>155</v>
      </c>
      <c r="L78" s="1" t="s">
        <v>26</v>
      </c>
      <c r="M78" s="3" t="s">
        <v>280</v>
      </c>
      <c r="N78" s="1" t="s">
        <v>28</v>
      </c>
      <c r="O78" s="98">
        <v>45246</v>
      </c>
      <c r="P78" s="63" t="s">
        <v>29</v>
      </c>
      <c r="Q78" s="63" t="s">
        <v>30</v>
      </c>
      <c r="R78" s="63" t="s">
        <v>38</v>
      </c>
    </row>
    <row r="79" spans="1:18" ht="120" x14ac:dyDescent="0.25">
      <c r="A79" s="63" t="s">
        <v>253</v>
      </c>
      <c r="B79" s="68">
        <v>202405012</v>
      </c>
      <c r="C79" s="1" t="s">
        <v>19</v>
      </c>
      <c r="D79" s="1" t="s">
        <v>32</v>
      </c>
      <c r="E79" s="1" t="s">
        <v>89</v>
      </c>
      <c r="F79" s="1" t="s">
        <v>281</v>
      </c>
      <c r="G79" s="2"/>
      <c r="H79" s="64" t="s">
        <v>282</v>
      </c>
      <c r="I79" s="82" t="s">
        <v>283</v>
      </c>
      <c r="J79" s="64" t="s">
        <v>24</v>
      </c>
      <c r="K79" s="1" t="s">
        <v>68</v>
      </c>
      <c r="L79" s="1" t="s">
        <v>26</v>
      </c>
      <c r="M79" s="1" t="s">
        <v>27</v>
      </c>
      <c r="N79" s="1" t="s">
        <v>28</v>
      </c>
      <c r="O79" s="98">
        <v>45246</v>
      </c>
      <c r="P79" s="63" t="s">
        <v>29</v>
      </c>
      <c r="Q79" s="63" t="s">
        <v>30</v>
      </c>
      <c r="R79" s="63" t="s">
        <v>31</v>
      </c>
    </row>
    <row r="80" spans="1:18" ht="75" x14ac:dyDescent="0.25">
      <c r="A80" s="63" t="s">
        <v>253</v>
      </c>
      <c r="B80" s="68">
        <v>202405013</v>
      </c>
      <c r="C80" s="1" t="s">
        <v>19</v>
      </c>
      <c r="D80" s="1" t="s">
        <v>20</v>
      </c>
      <c r="E80" s="1" t="s">
        <v>89</v>
      </c>
      <c r="F80" s="1" t="s">
        <v>90</v>
      </c>
      <c r="G80" s="2"/>
      <c r="H80" s="64" t="s">
        <v>284</v>
      </c>
      <c r="I80" s="64" t="s">
        <v>285</v>
      </c>
      <c r="J80" s="64" t="s">
        <v>50</v>
      </c>
      <c r="K80" s="1" t="s">
        <v>42</v>
      </c>
      <c r="L80" s="1" t="s">
        <v>26</v>
      </c>
      <c r="M80" s="1" t="s">
        <v>80</v>
      </c>
      <c r="N80" s="1" t="s">
        <v>28</v>
      </c>
      <c r="O80" s="98">
        <v>45246</v>
      </c>
      <c r="P80" s="63" t="s">
        <v>29</v>
      </c>
      <c r="Q80" s="63" t="s">
        <v>55</v>
      </c>
      <c r="R80" s="63" t="s">
        <v>31</v>
      </c>
    </row>
    <row r="81" spans="1:18" ht="164.25" customHeight="1" x14ac:dyDescent="0.25">
      <c r="A81" s="63" t="s">
        <v>253</v>
      </c>
      <c r="B81" s="68">
        <v>202405014</v>
      </c>
      <c r="C81" s="1" t="s">
        <v>19</v>
      </c>
      <c r="D81" s="1" t="s">
        <v>221</v>
      </c>
      <c r="E81" s="1" t="s">
        <v>191</v>
      </c>
      <c r="F81" s="1" t="s">
        <v>192</v>
      </c>
      <c r="G81" s="2"/>
      <c r="H81" s="2" t="s">
        <v>286</v>
      </c>
      <c r="I81" s="65" t="s">
        <v>287</v>
      </c>
      <c r="J81" s="64"/>
      <c r="K81" s="1" t="s">
        <v>131</v>
      </c>
      <c r="L81" s="1" t="s">
        <v>72</v>
      </c>
      <c r="M81" s="1" t="s">
        <v>80</v>
      </c>
      <c r="N81" s="1" t="s">
        <v>28</v>
      </c>
      <c r="O81" s="98">
        <v>45246</v>
      </c>
      <c r="P81" s="63" t="s">
        <v>29</v>
      </c>
      <c r="Q81" s="63" t="s">
        <v>55</v>
      </c>
      <c r="R81" s="63" t="s">
        <v>31</v>
      </c>
    </row>
    <row r="82" spans="1:18" ht="90" x14ac:dyDescent="0.25">
      <c r="A82" s="63" t="s">
        <v>253</v>
      </c>
      <c r="B82" s="68">
        <v>202405015</v>
      </c>
      <c r="C82" s="1" t="s">
        <v>19</v>
      </c>
      <c r="D82" s="1" t="s">
        <v>32</v>
      </c>
      <c r="E82" s="1" t="s">
        <v>288</v>
      </c>
      <c r="F82" s="1" t="s">
        <v>289</v>
      </c>
      <c r="G82" s="2"/>
      <c r="H82" s="2" t="s">
        <v>290</v>
      </c>
      <c r="I82" s="2" t="s">
        <v>291</v>
      </c>
      <c r="J82" s="64">
        <v>2023</v>
      </c>
      <c r="K82" s="1" t="s">
        <v>120</v>
      </c>
      <c r="L82" s="1" t="s">
        <v>292</v>
      </c>
      <c r="M82" s="1" t="s">
        <v>230</v>
      </c>
      <c r="N82" s="3" t="s">
        <v>293</v>
      </c>
      <c r="O82" s="98">
        <v>45232</v>
      </c>
      <c r="P82" s="63" t="s">
        <v>29</v>
      </c>
      <c r="Q82" s="63"/>
      <c r="R82" s="63" t="s">
        <v>38</v>
      </c>
    </row>
    <row r="83" spans="1:18" ht="90" x14ac:dyDescent="0.25">
      <c r="A83" s="63" t="s">
        <v>253</v>
      </c>
      <c r="B83" s="68">
        <v>202405016</v>
      </c>
      <c r="C83" s="1" t="s">
        <v>19</v>
      </c>
      <c r="D83" s="1" t="s">
        <v>153</v>
      </c>
      <c r="E83" s="1" t="s">
        <v>288</v>
      </c>
      <c r="F83" s="1" t="s">
        <v>289</v>
      </c>
      <c r="G83" s="2"/>
      <c r="H83" s="2" t="s">
        <v>290</v>
      </c>
      <c r="I83" s="2" t="s">
        <v>291</v>
      </c>
      <c r="J83" s="64">
        <v>2023</v>
      </c>
      <c r="K83" s="1" t="s">
        <v>120</v>
      </c>
      <c r="L83" s="1" t="s">
        <v>292</v>
      </c>
      <c r="M83" s="1" t="s">
        <v>230</v>
      </c>
      <c r="N83" s="3" t="s">
        <v>293</v>
      </c>
      <c r="O83" s="98">
        <v>45232</v>
      </c>
      <c r="P83" s="63" t="s">
        <v>29</v>
      </c>
      <c r="Q83" s="63"/>
      <c r="R83" s="63" t="s">
        <v>38</v>
      </c>
    </row>
    <row r="84" spans="1:18" ht="90" x14ac:dyDescent="0.25">
      <c r="A84" s="63" t="s">
        <v>253</v>
      </c>
      <c r="B84" s="68">
        <v>202405017</v>
      </c>
      <c r="C84" s="1" t="s">
        <v>19</v>
      </c>
      <c r="D84" s="1" t="s">
        <v>153</v>
      </c>
      <c r="E84" s="1" t="s">
        <v>288</v>
      </c>
      <c r="F84" s="1" t="s">
        <v>289</v>
      </c>
      <c r="G84" s="2"/>
      <c r="H84" s="2" t="s">
        <v>290</v>
      </c>
      <c r="I84" s="2" t="s">
        <v>294</v>
      </c>
      <c r="J84" s="64">
        <v>2023</v>
      </c>
      <c r="K84" s="1" t="s">
        <v>264</v>
      </c>
      <c r="L84" s="1" t="s">
        <v>72</v>
      </c>
      <c r="M84" s="3" t="s">
        <v>149</v>
      </c>
      <c r="N84" s="1" t="s">
        <v>28</v>
      </c>
      <c r="O84" s="98">
        <v>45309</v>
      </c>
      <c r="P84" s="63" t="s">
        <v>29</v>
      </c>
      <c r="Q84" s="63" t="s">
        <v>30</v>
      </c>
      <c r="R84" s="63" t="s">
        <v>38</v>
      </c>
    </row>
    <row r="85" spans="1:18" ht="189.75" customHeight="1" x14ac:dyDescent="0.25">
      <c r="A85" s="63" t="s">
        <v>253</v>
      </c>
      <c r="B85" s="68">
        <v>202405018</v>
      </c>
      <c r="C85" s="1" t="s">
        <v>19</v>
      </c>
      <c r="D85" s="1" t="s">
        <v>20</v>
      </c>
      <c r="E85" s="1" t="s">
        <v>288</v>
      </c>
      <c r="F85" s="1"/>
      <c r="G85" s="2"/>
      <c r="H85" s="2" t="s">
        <v>295</v>
      </c>
      <c r="I85" s="2" t="s">
        <v>296</v>
      </c>
      <c r="J85" s="64" t="s">
        <v>24</v>
      </c>
      <c r="K85" s="1" t="s">
        <v>42</v>
      </c>
      <c r="L85" s="1" t="s">
        <v>72</v>
      </c>
      <c r="M85" s="1" t="s">
        <v>80</v>
      </c>
      <c r="N85" s="1" t="s">
        <v>28</v>
      </c>
      <c r="O85" s="98">
        <v>45246</v>
      </c>
      <c r="P85" s="63" t="s">
        <v>29</v>
      </c>
      <c r="Q85" s="63" t="s">
        <v>55</v>
      </c>
      <c r="R85" s="63" t="s">
        <v>85</v>
      </c>
    </row>
    <row r="86" spans="1:18" ht="180" x14ac:dyDescent="0.25">
      <c r="A86" s="63" t="s">
        <v>253</v>
      </c>
      <c r="B86" s="68">
        <v>202405019</v>
      </c>
      <c r="C86" s="1" t="s">
        <v>19</v>
      </c>
      <c r="D86" s="1" t="s">
        <v>258</v>
      </c>
      <c r="E86" s="1" t="s">
        <v>103</v>
      </c>
      <c r="F86" s="1"/>
      <c r="G86" s="2"/>
      <c r="H86" s="2"/>
      <c r="I86" s="2" t="s">
        <v>297</v>
      </c>
      <c r="J86" s="64">
        <v>2023</v>
      </c>
      <c r="K86" s="3" t="s">
        <v>131</v>
      </c>
      <c r="L86" s="1" t="s">
        <v>72</v>
      </c>
      <c r="M86" s="1" t="s">
        <v>298</v>
      </c>
      <c r="N86" s="1" t="s">
        <v>28</v>
      </c>
      <c r="O86" s="98">
        <v>45309</v>
      </c>
      <c r="P86" s="63" t="s">
        <v>29</v>
      </c>
      <c r="Q86" s="63" t="s">
        <v>44</v>
      </c>
      <c r="R86" s="63" t="s">
        <v>31</v>
      </c>
    </row>
    <row r="87" spans="1:18" ht="135" x14ac:dyDescent="0.25">
      <c r="A87" s="63" t="s">
        <v>253</v>
      </c>
      <c r="B87" s="68">
        <v>202405020</v>
      </c>
      <c r="C87" s="1" t="s">
        <v>19</v>
      </c>
      <c r="D87" s="1" t="s">
        <v>20</v>
      </c>
      <c r="E87" s="1" t="s">
        <v>103</v>
      </c>
      <c r="F87" s="1" t="s">
        <v>299</v>
      </c>
      <c r="G87" s="2"/>
      <c r="H87" s="2" t="s">
        <v>300</v>
      </c>
      <c r="I87" s="2" t="s">
        <v>301</v>
      </c>
      <c r="J87" s="3" t="s">
        <v>302</v>
      </c>
      <c r="K87" s="1" t="s">
        <v>120</v>
      </c>
      <c r="L87" s="1" t="s">
        <v>292</v>
      </c>
      <c r="M87" s="1" t="s">
        <v>303</v>
      </c>
      <c r="N87" s="1" t="s">
        <v>28</v>
      </c>
      <c r="O87" s="98">
        <v>45246</v>
      </c>
      <c r="P87" s="63" t="s">
        <v>29</v>
      </c>
      <c r="Q87" s="63"/>
      <c r="R87" s="63" t="s">
        <v>38</v>
      </c>
    </row>
    <row r="88" spans="1:18" ht="135" x14ac:dyDescent="0.25">
      <c r="A88" s="63" t="s">
        <v>253</v>
      </c>
      <c r="B88" s="68">
        <v>202405021</v>
      </c>
      <c r="C88" s="1" t="s">
        <v>19</v>
      </c>
      <c r="D88" s="1" t="s">
        <v>20</v>
      </c>
      <c r="E88" s="1" t="s">
        <v>103</v>
      </c>
      <c r="F88" s="1"/>
      <c r="G88" s="2"/>
      <c r="H88" s="2"/>
      <c r="I88" s="2" t="s">
        <v>304</v>
      </c>
      <c r="J88" s="64">
        <v>2022</v>
      </c>
      <c r="K88" s="1" t="s">
        <v>42</v>
      </c>
      <c r="L88" s="1" t="s">
        <v>72</v>
      </c>
      <c r="M88" s="1" t="s">
        <v>80</v>
      </c>
      <c r="N88" s="1" t="s">
        <v>28</v>
      </c>
      <c r="O88" s="98">
        <v>45246</v>
      </c>
      <c r="P88" s="63" t="s">
        <v>29</v>
      </c>
      <c r="Q88" s="63" t="s">
        <v>55</v>
      </c>
      <c r="R88" s="63" t="s">
        <v>85</v>
      </c>
    </row>
    <row r="89" spans="1:18" ht="105" x14ac:dyDescent="0.25">
      <c r="A89" s="63" t="s">
        <v>253</v>
      </c>
      <c r="B89" s="68">
        <v>202405022</v>
      </c>
      <c r="C89" s="1" t="s">
        <v>19</v>
      </c>
      <c r="D89" s="1" t="s">
        <v>32</v>
      </c>
      <c r="E89" s="1" t="s">
        <v>218</v>
      </c>
      <c r="F89" s="1" t="s">
        <v>305</v>
      </c>
      <c r="G89" s="2"/>
      <c r="H89" s="65"/>
      <c r="I89" s="2" t="s">
        <v>306</v>
      </c>
      <c r="J89" s="64" t="s">
        <v>24</v>
      </c>
      <c r="K89" s="1" t="s">
        <v>42</v>
      </c>
      <c r="L89" s="1" t="s">
        <v>72</v>
      </c>
      <c r="M89" s="1" t="s">
        <v>78</v>
      </c>
      <c r="N89" s="1" t="s">
        <v>28</v>
      </c>
      <c r="O89" s="98">
        <v>45246</v>
      </c>
      <c r="P89" s="63" t="s">
        <v>29</v>
      </c>
      <c r="Q89" s="63" t="s">
        <v>55</v>
      </c>
      <c r="R89" s="63" t="s">
        <v>31</v>
      </c>
    </row>
    <row r="90" spans="1:18" ht="135" x14ac:dyDescent="0.25">
      <c r="A90" s="63" t="s">
        <v>253</v>
      </c>
      <c r="B90" s="68">
        <v>202405023</v>
      </c>
      <c r="C90" s="1" t="s">
        <v>19</v>
      </c>
      <c r="D90" s="1" t="s">
        <v>32</v>
      </c>
      <c r="E90" s="1" t="s">
        <v>218</v>
      </c>
      <c r="F90" s="1" t="s">
        <v>307</v>
      </c>
      <c r="G90" s="2"/>
      <c r="H90" s="2"/>
      <c r="I90" s="2" t="s">
        <v>308</v>
      </c>
      <c r="J90" s="64">
        <v>2022</v>
      </c>
      <c r="K90" s="1" t="s">
        <v>42</v>
      </c>
      <c r="L90" s="1" t="s">
        <v>72</v>
      </c>
      <c r="M90" s="1" t="s">
        <v>78</v>
      </c>
      <c r="N90" s="1" t="s">
        <v>28</v>
      </c>
      <c r="O90" s="98">
        <v>45246</v>
      </c>
      <c r="P90" s="63" t="s">
        <v>29</v>
      </c>
      <c r="Q90" s="63" t="s">
        <v>55</v>
      </c>
      <c r="R90" s="63" t="s">
        <v>31</v>
      </c>
    </row>
    <row r="91" spans="1:18" ht="60" x14ac:dyDescent="0.25">
      <c r="A91" s="63" t="s">
        <v>253</v>
      </c>
      <c r="B91" s="68">
        <v>202405024</v>
      </c>
      <c r="C91" s="1" t="s">
        <v>19</v>
      </c>
      <c r="D91" s="1" t="s">
        <v>153</v>
      </c>
      <c r="E91" s="74" t="s">
        <v>218</v>
      </c>
      <c r="F91" s="74" t="s">
        <v>307</v>
      </c>
      <c r="G91" s="74"/>
      <c r="H91" s="74"/>
      <c r="I91" s="74" t="s">
        <v>309</v>
      </c>
      <c r="J91" s="75">
        <v>2023</v>
      </c>
      <c r="K91" s="1" t="s">
        <v>264</v>
      </c>
      <c r="L91" s="1" t="s">
        <v>72</v>
      </c>
      <c r="M91" s="1" t="s">
        <v>310</v>
      </c>
      <c r="N91" s="1" t="s">
        <v>28</v>
      </c>
      <c r="O91" s="98">
        <v>45309</v>
      </c>
      <c r="P91" s="63" t="s">
        <v>29</v>
      </c>
      <c r="Q91" s="63" t="s">
        <v>55</v>
      </c>
      <c r="R91" s="68" t="s">
        <v>31</v>
      </c>
    </row>
    <row r="92" spans="1:18" ht="105" x14ac:dyDescent="0.25">
      <c r="A92" s="63" t="s">
        <v>253</v>
      </c>
      <c r="B92" s="68">
        <v>202405025</v>
      </c>
      <c r="C92" s="1" t="s">
        <v>19</v>
      </c>
      <c r="D92" s="1" t="s">
        <v>20</v>
      </c>
      <c r="E92" s="1" t="s">
        <v>218</v>
      </c>
      <c r="F92" s="1" t="s">
        <v>311</v>
      </c>
      <c r="G92" s="2"/>
      <c r="H92" s="65"/>
      <c r="I92" s="2" t="s">
        <v>312</v>
      </c>
      <c r="J92" s="64" t="s">
        <v>24</v>
      </c>
      <c r="K92" s="1" t="s">
        <v>42</v>
      </c>
      <c r="L92" s="1" t="s">
        <v>72</v>
      </c>
      <c r="M92" s="1" t="s">
        <v>313</v>
      </c>
      <c r="N92" s="1" t="s">
        <v>28</v>
      </c>
      <c r="O92" s="98">
        <v>45246</v>
      </c>
      <c r="P92" s="63" t="s">
        <v>29</v>
      </c>
      <c r="Q92" s="63" t="s">
        <v>55</v>
      </c>
      <c r="R92" s="63" t="s">
        <v>31</v>
      </c>
    </row>
    <row r="93" spans="1:18" ht="135" x14ac:dyDescent="0.25">
      <c r="A93" s="63" t="s">
        <v>253</v>
      </c>
      <c r="B93" s="68">
        <v>202405026</v>
      </c>
      <c r="C93" s="1" t="s">
        <v>19</v>
      </c>
      <c r="D93" s="1" t="s">
        <v>314</v>
      </c>
      <c r="E93" s="1" t="s">
        <v>107</v>
      </c>
      <c r="F93" s="1"/>
      <c r="G93" s="2"/>
      <c r="H93" s="64"/>
      <c r="I93" s="2" t="s">
        <v>315</v>
      </c>
      <c r="J93" s="64"/>
      <c r="K93" s="1" t="s">
        <v>131</v>
      </c>
      <c r="L93" s="1" t="s">
        <v>72</v>
      </c>
      <c r="M93" s="1" t="s">
        <v>78</v>
      </c>
      <c r="N93" s="1" t="s">
        <v>28</v>
      </c>
      <c r="O93" s="98">
        <v>45246</v>
      </c>
      <c r="P93" s="63" t="s">
        <v>29</v>
      </c>
      <c r="Q93" s="63" t="s">
        <v>55</v>
      </c>
      <c r="R93" s="63" t="s">
        <v>31</v>
      </c>
    </row>
    <row r="94" spans="1:18" ht="105" x14ac:dyDescent="0.25">
      <c r="A94" s="63" t="s">
        <v>253</v>
      </c>
      <c r="B94" s="68">
        <v>202405027</v>
      </c>
      <c r="C94" s="1" t="s">
        <v>19</v>
      </c>
      <c r="D94" s="1" t="s">
        <v>153</v>
      </c>
      <c r="E94" s="1" t="s">
        <v>107</v>
      </c>
      <c r="F94" s="1"/>
      <c r="G94" s="2"/>
      <c r="H94" s="2"/>
      <c r="I94" s="76" t="s">
        <v>316</v>
      </c>
      <c r="J94" s="64">
        <v>2023</v>
      </c>
      <c r="K94" s="1" t="s">
        <v>68</v>
      </c>
      <c r="L94" s="1" t="s">
        <v>72</v>
      </c>
      <c r="M94" s="1" t="s">
        <v>310</v>
      </c>
      <c r="N94" s="1" t="s">
        <v>28</v>
      </c>
      <c r="O94" s="98">
        <v>45309</v>
      </c>
      <c r="P94" s="77" t="s">
        <v>29</v>
      </c>
      <c r="Q94" s="77" t="s">
        <v>55</v>
      </c>
      <c r="R94" s="63" t="s">
        <v>31</v>
      </c>
    </row>
    <row r="95" spans="1:18" ht="185.25" customHeight="1" x14ac:dyDescent="0.25">
      <c r="A95" s="63" t="s">
        <v>253</v>
      </c>
      <c r="B95" s="68">
        <v>202405028</v>
      </c>
      <c r="C95" s="1" t="s">
        <v>109</v>
      </c>
      <c r="D95" s="3" t="s">
        <v>317</v>
      </c>
      <c r="E95" s="1" t="s">
        <v>318</v>
      </c>
      <c r="F95" s="2"/>
      <c r="G95" s="2"/>
      <c r="H95" s="2"/>
      <c r="I95" s="2" t="s">
        <v>319</v>
      </c>
      <c r="J95" s="64"/>
      <c r="K95" s="1" t="s">
        <v>120</v>
      </c>
      <c r="L95" s="1" t="s">
        <v>114</v>
      </c>
      <c r="M95" s="3" t="s">
        <v>238</v>
      </c>
      <c r="N95" s="1" t="s">
        <v>28</v>
      </c>
      <c r="O95" s="98">
        <v>45232</v>
      </c>
      <c r="P95" s="63" t="s">
        <v>143</v>
      </c>
      <c r="Q95" s="63"/>
      <c r="R95" s="63" t="s">
        <v>31</v>
      </c>
    </row>
    <row r="96" spans="1:18" ht="150" x14ac:dyDescent="0.25">
      <c r="A96" s="63" t="s">
        <v>253</v>
      </c>
      <c r="B96" s="68">
        <v>202405029</v>
      </c>
      <c r="C96" s="1" t="s">
        <v>109</v>
      </c>
      <c r="D96" s="1" t="s">
        <v>320</v>
      </c>
      <c r="E96" s="1" t="s">
        <v>236</v>
      </c>
      <c r="F96" s="1"/>
      <c r="G96" s="2"/>
      <c r="H96" s="2"/>
      <c r="I96" s="2" t="s">
        <v>321</v>
      </c>
      <c r="J96" s="64"/>
      <c r="K96" s="1" t="s">
        <v>120</v>
      </c>
      <c r="L96" s="1" t="s">
        <v>125</v>
      </c>
      <c r="M96" s="76" t="s">
        <v>322</v>
      </c>
      <c r="N96" s="1" t="s">
        <v>28</v>
      </c>
      <c r="O96" s="98">
        <v>45246</v>
      </c>
      <c r="P96" s="63" t="s">
        <v>143</v>
      </c>
      <c r="Q96" s="63" t="s">
        <v>138</v>
      </c>
      <c r="R96" s="63" t="s">
        <v>31</v>
      </c>
    </row>
    <row r="97" spans="1:18" ht="150" x14ac:dyDescent="0.25">
      <c r="A97" s="63" t="s">
        <v>253</v>
      </c>
      <c r="B97" s="68">
        <v>202405030</v>
      </c>
      <c r="C97" s="1" t="s">
        <v>109</v>
      </c>
      <c r="D97" s="1" t="s">
        <v>122</v>
      </c>
      <c r="E97" s="1" t="s">
        <v>236</v>
      </c>
      <c r="F97" s="1"/>
      <c r="G97" s="2"/>
      <c r="H97" s="2"/>
      <c r="I97" s="2" t="s">
        <v>323</v>
      </c>
      <c r="J97" s="64"/>
      <c r="K97" s="1" t="s">
        <v>113</v>
      </c>
      <c r="L97" s="1" t="s">
        <v>114</v>
      </c>
      <c r="M97" s="3" t="s">
        <v>324</v>
      </c>
      <c r="N97" s="1" t="s">
        <v>28</v>
      </c>
      <c r="O97" s="98">
        <v>45246</v>
      </c>
      <c r="P97" s="63" t="s">
        <v>143</v>
      </c>
      <c r="Q97" s="63" t="s">
        <v>127</v>
      </c>
      <c r="R97" s="63" t="s">
        <v>31</v>
      </c>
    </row>
    <row r="98" spans="1:18" ht="138" customHeight="1" x14ac:dyDescent="0.25">
      <c r="A98" s="63" t="s">
        <v>253</v>
      </c>
      <c r="B98" s="68">
        <v>202405031</v>
      </c>
      <c r="C98" s="1" t="s">
        <v>128</v>
      </c>
      <c r="D98" s="1" t="s">
        <v>325</v>
      </c>
      <c r="E98" s="1" t="s">
        <v>326</v>
      </c>
      <c r="F98" s="1"/>
      <c r="G98" s="2"/>
      <c r="H98" s="2"/>
      <c r="I98" s="2" t="s">
        <v>327</v>
      </c>
      <c r="J98" s="64"/>
      <c r="K98" s="1" t="s">
        <v>25</v>
      </c>
      <c r="L98" s="1" t="s">
        <v>132</v>
      </c>
      <c r="M98" s="1" t="s">
        <v>328</v>
      </c>
      <c r="N98" s="1" t="s">
        <v>28</v>
      </c>
      <c r="O98" s="98">
        <v>45232</v>
      </c>
      <c r="P98" s="63" t="s">
        <v>244</v>
      </c>
      <c r="Q98" s="63" t="s">
        <v>55</v>
      </c>
      <c r="R98" s="63" t="s">
        <v>31</v>
      </c>
    </row>
    <row r="99" spans="1:18" ht="210.75" customHeight="1" x14ac:dyDescent="0.25">
      <c r="A99" s="63" t="s">
        <v>253</v>
      </c>
      <c r="B99" s="68">
        <v>202405032</v>
      </c>
      <c r="C99" s="1" t="s">
        <v>128</v>
      </c>
      <c r="D99" s="1" t="s">
        <v>325</v>
      </c>
      <c r="E99" s="83" t="s">
        <v>326</v>
      </c>
      <c r="F99" s="1"/>
      <c r="G99" s="2"/>
      <c r="H99" s="2"/>
      <c r="I99" s="2" t="s">
        <v>329</v>
      </c>
      <c r="J99" s="64"/>
      <c r="K99" s="1" t="s">
        <v>131</v>
      </c>
      <c r="L99" s="1" t="s">
        <v>251</v>
      </c>
      <c r="M99" s="1" t="s">
        <v>330</v>
      </c>
      <c r="N99" s="1" t="s">
        <v>28</v>
      </c>
      <c r="O99" s="98">
        <v>45232</v>
      </c>
      <c r="P99" s="63" t="s">
        <v>244</v>
      </c>
      <c r="Q99" s="63" t="s">
        <v>55</v>
      </c>
      <c r="R99" s="63" t="s">
        <v>31</v>
      </c>
    </row>
    <row r="100" spans="1:18" ht="225" x14ac:dyDescent="0.25">
      <c r="A100" s="63" t="s">
        <v>253</v>
      </c>
      <c r="B100" s="68">
        <v>202405033</v>
      </c>
      <c r="C100" s="3" t="s">
        <v>128</v>
      </c>
      <c r="D100" s="1" t="s">
        <v>331</v>
      </c>
      <c r="E100" s="1" t="s">
        <v>332</v>
      </c>
      <c r="F100" s="73"/>
      <c r="G100" s="2"/>
      <c r="H100" s="2"/>
      <c r="I100" s="2" t="s">
        <v>333</v>
      </c>
      <c r="J100" s="64"/>
      <c r="K100" s="1" t="s">
        <v>25</v>
      </c>
      <c r="L100" s="1" t="s">
        <v>141</v>
      </c>
      <c r="M100" s="1" t="s">
        <v>334</v>
      </c>
      <c r="N100" s="1" t="s">
        <v>28</v>
      </c>
      <c r="O100" s="98">
        <v>45246</v>
      </c>
      <c r="P100" s="63" t="s">
        <v>143</v>
      </c>
      <c r="Q100" s="63"/>
      <c r="R100" s="63" t="s">
        <v>31</v>
      </c>
    </row>
    <row r="101" spans="1:18" ht="195" x14ac:dyDescent="0.25">
      <c r="A101" s="63" t="s">
        <v>253</v>
      </c>
      <c r="B101" s="68">
        <v>202405034</v>
      </c>
      <c r="C101" s="1" t="s">
        <v>128</v>
      </c>
      <c r="D101" s="1" t="s">
        <v>335</v>
      </c>
      <c r="E101" s="1" t="s">
        <v>123</v>
      </c>
      <c r="F101" s="1"/>
      <c r="G101" s="2"/>
      <c r="H101" s="2"/>
      <c r="I101" s="65" t="s">
        <v>336</v>
      </c>
      <c r="J101" s="64"/>
      <c r="K101" s="1" t="s">
        <v>25</v>
      </c>
      <c r="L101" s="1" t="s">
        <v>251</v>
      </c>
      <c r="M101" s="1" t="s">
        <v>337</v>
      </c>
      <c r="N101" s="1" t="s">
        <v>28</v>
      </c>
      <c r="O101" s="98">
        <v>45246</v>
      </c>
      <c r="P101" s="63" t="s">
        <v>55</v>
      </c>
      <c r="Q101" s="63"/>
      <c r="R101" s="63" t="s">
        <v>85</v>
      </c>
    </row>
    <row r="102" spans="1:18" ht="240" x14ac:dyDescent="0.25">
      <c r="A102" s="63" t="s">
        <v>338</v>
      </c>
      <c r="B102" s="68">
        <v>202407001</v>
      </c>
      <c r="C102" s="1" t="s">
        <v>19</v>
      </c>
      <c r="D102" s="1" t="s">
        <v>20</v>
      </c>
      <c r="E102" s="1" t="s">
        <v>339</v>
      </c>
      <c r="F102" s="1"/>
      <c r="G102" s="2"/>
      <c r="H102" s="2"/>
      <c r="I102" s="2" t="s">
        <v>340</v>
      </c>
      <c r="J102" s="64" t="s">
        <v>261</v>
      </c>
      <c r="K102" s="1" t="s">
        <v>341</v>
      </c>
      <c r="L102" s="1" t="s">
        <v>72</v>
      </c>
      <c r="M102" s="3" t="s">
        <v>27</v>
      </c>
      <c r="N102" s="1" t="s">
        <v>28</v>
      </c>
      <c r="O102" s="98">
        <v>45309</v>
      </c>
      <c r="P102" s="63" t="s">
        <v>29</v>
      </c>
      <c r="Q102" s="63" t="s">
        <v>44</v>
      </c>
      <c r="R102" s="63" t="s">
        <v>38</v>
      </c>
    </row>
  </sheetData>
  <autoFilter ref="A2:R102" xr:uid="{00000000-0001-0000-0000-000000000000}">
    <sortState xmlns:xlrd2="http://schemas.microsoft.com/office/spreadsheetml/2017/richdata2" ref="A40:R71">
      <sortCondition ref="B2:B102"/>
    </sortState>
  </autoFilter>
  <sortState xmlns:xlrd2="http://schemas.microsoft.com/office/spreadsheetml/2017/richdata2" ref="A3:R52">
    <sortCondition descending="1" ref="B3:B52"/>
  </sortState>
  <mergeCells count="3">
    <mergeCell ref="C1:O1"/>
    <mergeCell ref="P1:R1"/>
    <mergeCell ref="P2:Q2"/>
  </mergeCells>
  <phoneticPr fontId="13" type="noConversion"/>
  <conditionalFormatting sqref="B3:B25">
    <cfRule type="duplicateValues" dxfId="24" priority="26"/>
  </conditionalFormatting>
  <conditionalFormatting sqref="B26">
    <cfRule type="duplicateValues" dxfId="23" priority="23"/>
  </conditionalFormatting>
  <conditionalFormatting sqref="B27">
    <cfRule type="duplicateValues" dxfId="22" priority="22"/>
  </conditionalFormatting>
  <conditionalFormatting sqref="B28">
    <cfRule type="duplicateValues" dxfId="21" priority="21"/>
  </conditionalFormatting>
  <conditionalFormatting sqref="B29">
    <cfRule type="duplicateValues" dxfId="20" priority="20"/>
  </conditionalFormatting>
  <conditionalFormatting sqref="B30">
    <cfRule type="duplicateValues" dxfId="19" priority="19"/>
  </conditionalFormatting>
  <conditionalFormatting sqref="B31">
    <cfRule type="duplicateValues" dxfId="18" priority="18"/>
  </conditionalFormatting>
  <conditionalFormatting sqref="B32">
    <cfRule type="duplicateValues" dxfId="17" priority="17"/>
  </conditionalFormatting>
  <conditionalFormatting sqref="B33">
    <cfRule type="duplicateValues" dxfId="16" priority="16"/>
  </conditionalFormatting>
  <conditionalFormatting sqref="B34">
    <cfRule type="duplicateValues" dxfId="15" priority="15"/>
  </conditionalFormatting>
  <conditionalFormatting sqref="B35">
    <cfRule type="duplicateValues" dxfId="14" priority="14"/>
  </conditionalFormatting>
  <conditionalFormatting sqref="B36">
    <cfRule type="duplicateValues" dxfId="13" priority="13"/>
  </conditionalFormatting>
  <conditionalFormatting sqref="B37">
    <cfRule type="duplicateValues" dxfId="12" priority="12"/>
  </conditionalFormatting>
  <conditionalFormatting sqref="B38">
    <cfRule type="duplicateValues" dxfId="11" priority="11"/>
  </conditionalFormatting>
  <conditionalFormatting sqref="B39">
    <cfRule type="duplicateValues" dxfId="10" priority="10"/>
  </conditionalFormatting>
  <conditionalFormatting sqref="B40">
    <cfRule type="duplicateValues" dxfId="9" priority="9"/>
  </conditionalFormatting>
  <conditionalFormatting sqref="B41">
    <cfRule type="duplicateValues" dxfId="8" priority="8"/>
  </conditionalFormatting>
  <conditionalFormatting sqref="B42">
    <cfRule type="duplicateValues" dxfId="7" priority="7"/>
  </conditionalFormatting>
  <conditionalFormatting sqref="B43:B49 B102">
    <cfRule type="duplicateValues" dxfId="6" priority="32"/>
  </conditionalFormatting>
  <conditionalFormatting sqref="B50">
    <cfRule type="duplicateValues" dxfId="5" priority="5"/>
  </conditionalFormatting>
  <conditionalFormatting sqref="B61:B79">
    <cfRule type="duplicateValues" dxfId="4" priority="30"/>
  </conditionalFormatting>
  <conditionalFormatting sqref="B80:B95 B97:B100">
    <cfRule type="duplicateValues" dxfId="3" priority="2"/>
  </conditionalFormatting>
  <conditionalFormatting sqref="B96 B51:B52 B54:B60">
    <cfRule type="duplicateValues" dxfId="2" priority="4"/>
  </conditionalFormatting>
  <conditionalFormatting sqref="B101">
    <cfRule type="duplicateValues" dxfId="1" priority="1"/>
  </conditionalFormatting>
  <conditionalFormatting sqref="B103:B1048576 B1:B2">
    <cfRule type="duplicateValues" dxfId="0" priority="28"/>
  </conditionalFormatting>
  <dataValidations count="7">
    <dataValidation type="list" allowBlank="1" showInputMessage="1" showErrorMessage="1" sqref="A32:A39 A41 A3:A30 A78 A43:A52 A54:A75 A80:A96 A101:A102" xr:uid="{15C894BA-B645-4E4A-808E-4AF80C152F6D}">
      <formula1>Lanseringsmåned</formula1>
    </dataValidation>
    <dataValidation type="list" allowBlank="1" showInputMessage="1" showErrorMessage="1" sqref="D3:D30 D32:D52 D54:D102" xr:uid="{7DC38324-7CE2-4523-92E3-D7BEBD2AAA91}">
      <formula1>Varetype</formula1>
    </dataValidation>
    <dataValidation type="list" allowBlank="1" showInputMessage="1" showErrorMessage="1" sqref="P41:Q41 P3:Q39 P43:Q52 P54:Q96 P101:Q102" xr:uid="{E6C95599-8F95-47AE-9DC8-DC1A3EAEA954}">
      <formula1>Kvalitetskriterier</formula1>
    </dataValidation>
    <dataValidation type="list" allowBlank="1" showInputMessage="1" showErrorMessage="1" sqref="N41 N3:N39 N43:N52 N54:N96 N102" xr:uid="{D8D906F4-C85F-4898-BC26-D91FFB6D2C55}">
      <formula1>Tilbudsform</formula1>
    </dataValidation>
    <dataValidation type="list" allowBlank="1" showInputMessage="1" showErrorMessage="1" sqref="C3:C52 C54:C102" xr:uid="{8A6B7E53-7AEE-4C6D-B362-91DD7346BE43}">
      <formula1>Hovedvaretype</formula1>
    </dataValidation>
    <dataValidation type="list" allowBlank="1" showInputMessage="1" showErrorMessage="1" sqref="R3:R52 R54:R102" xr:uid="{52254F67-58F9-41EB-AAE3-F4BD138D075B}">
      <formula1>Produktutvalg</formula1>
    </dataValidation>
    <dataValidation type="list" allowBlank="1" showInputMessage="1" showErrorMessage="1" sqref="K3:K52 K102 K69:K100 K54:K67" xr:uid="{4894F02A-5DCF-427B-9A3E-8FFDC3B94C4A}">
      <formula1>Forpakningstype</formula1>
    </dataValidation>
  </dataValidations>
  <pageMargins left="0.70866141732283472" right="0.70866141732283472" top="0.78740157480314965" bottom="0.78740157480314965" header="0.31496062992125984" footer="0.31496062992125984"/>
  <pageSetup paperSize="9" scale="50"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theme="2" tint="-0.499984740745262"/>
  </sheetPr>
  <dimension ref="A1:S111"/>
  <sheetViews>
    <sheetView zoomScale="120" zoomScaleNormal="120" workbookViewId="0">
      <selection activeCell="I30" sqref="I30"/>
    </sheetView>
  </sheetViews>
  <sheetFormatPr baseColWidth="10" defaultColWidth="11.42578125" defaultRowHeight="15" x14ac:dyDescent="0.25"/>
  <cols>
    <col min="1" max="1" width="26.42578125" style="5" bestFit="1" customWidth="1"/>
    <col min="2" max="2" width="13.5703125" style="5" customWidth="1"/>
    <col min="3" max="3" width="12.42578125" style="5" customWidth="1"/>
    <col min="4" max="4" width="13.5703125" style="5" customWidth="1"/>
    <col min="5" max="5" width="11.42578125" style="5"/>
    <col min="6" max="6" width="16.5703125" style="13" customWidth="1"/>
    <col min="7" max="8" width="5" style="5" customWidth="1"/>
    <col min="9" max="9" width="23.5703125" style="5" customWidth="1"/>
    <col min="10" max="10" width="21.42578125" style="5" customWidth="1"/>
    <col min="11" max="11" width="12.42578125" style="13" customWidth="1"/>
    <col min="12" max="12" width="5.42578125" style="5" customWidth="1"/>
    <col min="13" max="13" width="27.5703125" style="5" hidden="1" customWidth="1"/>
    <col min="14" max="14" width="19.5703125" style="5" hidden="1" customWidth="1"/>
    <col min="15" max="15" width="15.5703125" style="5" hidden="1" customWidth="1"/>
    <col min="16" max="16" width="10.5703125" style="13" hidden="1" customWidth="1"/>
    <col min="17" max="17" width="47.5703125" style="5" bestFit="1" customWidth="1"/>
    <col min="18" max="18" width="17.42578125" style="5" customWidth="1"/>
    <col min="19" max="16384" width="11.42578125" style="5"/>
  </cols>
  <sheetData>
    <row r="1" spans="1:19" ht="53.25" customHeight="1" x14ac:dyDescent="0.25">
      <c r="A1" s="109" t="s">
        <v>342</v>
      </c>
      <c r="B1" s="119" t="s">
        <v>343</v>
      </c>
      <c r="C1" s="120"/>
      <c r="D1" s="121"/>
      <c r="E1" s="117" t="s">
        <v>344</v>
      </c>
      <c r="F1" s="115" t="s">
        <v>345</v>
      </c>
      <c r="H1" s="6"/>
      <c r="I1" s="7" t="s">
        <v>346</v>
      </c>
      <c r="J1" s="8" t="s">
        <v>347</v>
      </c>
      <c r="K1" s="79" t="s">
        <v>345</v>
      </c>
      <c r="L1" s="9"/>
      <c r="M1" s="10" t="s">
        <v>348</v>
      </c>
      <c r="N1" s="11" t="s">
        <v>349</v>
      </c>
      <c r="O1" s="12" t="s">
        <v>345</v>
      </c>
      <c r="Q1" s="10" t="s">
        <v>350</v>
      </c>
      <c r="R1" s="11" t="s">
        <v>349</v>
      </c>
      <c r="S1" s="12" t="s">
        <v>345</v>
      </c>
    </row>
    <row r="2" spans="1:19" x14ac:dyDescent="0.25">
      <c r="A2" s="110"/>
      <c r="B2" s="14" t="s">
        <v>351</v>
      </c>
      <c r="C2" s="14" t="s">
        <v>352</v>
      </c>
      <c r="D2" s="14" t="s">
        <v>353</v>
      </c>
      <c r="E2" s="118"/>
      <c r="F2" s="116"/>
      <c r="H2" s="6"/>
      <c r="I2" s="15" t="e">
        <f>#REF!</f>
        <v>#REF!</v>
      </c>
      <c r="J2" s="16" t="e">
        <f>COUNTIF(Tenders!#REF!,$I2)</f>
        <v>#REF!</v>
      </c>
      <c r="K2" s="17" t="e">
        <f>J2/$J$6</f>
        <v>#REF!</v>
      </c>
      <c r="M2" s="18" t="s">
        <v>354</v>
      </c>
      <c r="N2" s="19">
        <f>COUNTIFS(Tenders!$C:$C,#REF!,Tenders!$E:$E,$M2)</f>
        <v>0</v>
      </c>
      <c r="O2" s="17" t="e">
        <f t="shared" ref="O2:O20" si="0">N2/($N$21)</f>
        <v>#DIV/0!</v>
      </c>
      <c r="Q2" s="15" t="s">
        <v>354</v>
      </c>
      <c r="R2" s="19">
        <f>COUNTIF(Tenders!$E:$E,$Q2)</f>
        <v>0</v>
      </c>
      <c r="S2" s="56">
        <f t="shared" ref="S2:S26" si="1">R2/($R$27)</f>
        <v>0</v>
      </c>
    </row>
    <row r="3" spans="1:19" x14ac:dyDescent="0.25">
      <c r="A3" s="20" t="e">
        <f>#REF!</f>
        <v>#REF!</v>
      </c>
      <c r="B3" s="21">
        <f>COUNTIFS(Tenders!$A:$A,B$2,Tenders!$R:$R,$A3)</f>
        <v>0</v>
      </c>
      <c r="C3" s="21">
        <f>COUNTIFS(Tenders!$A:$A,C$2,Tenders!$R:$R,$A3)</f>
        <v>0</v>
      </c>
      <c r="D3" s="21">
        <f>COUNTIFS(Tenders!$A:$A,D$2,Tenders!$R:$R,$A3)</f>
        <v>0</v>
      </c>
      <c r="E3" s="21">
        <f>SUM(B3:D3)</f>
        <v>0</v>
      </c>
      <c r="F3" s="17" t="e">
        <f>E3/(E7)</f>
        <v>#DIV/0!</v>
      </c>
      <c r="H3" s="22"/>
      <c r="I3" s="15" t="e">
        <f>#REF!</f>
        <v>#REF!</v>
      </c>
      <c r="J3" s="16" t="e">
        <f>COUNTIF(Tenders!#REF!,$I3)</f>
        <v>#REF!</v>
      </c>
      <c r="K3" s="17" t="e">
        <f>J3/$J$6</f>
        <v>#REF!</v>
      </c>
      <c r="M3" s="18" t="s">
        <v>355</v>
      </c>
      <c r="N3" s="19">
        <f>COUNTIFS(Tenders!$C:$C,#REF!,Tenders!$E:$E,$M3)</f>
        <v>0</v>
      </c>
      <c r="O3" s="17" t="e">
        <f t="shared" si="0"/>
        <v>#DIV/0!</v>
      </c>
      <c r="Q3" s="15" t="s">
        <v>356</v>
      </c>
      <c r="R3" s="19">
        <f>COUNTIF(Tenders!$E:$E,$Q3)</f>
        <v>0</v>
      </c>
      <c r="S3" s="56">
        <f t="shared" si="1"/>
        <v>0</v>
      </c>
    </row>
    <row r="4" spans="1:19" x14ac:dyDescent="0.25">
      <c r="A4" s="20" t="e">
        <f>#REF!</f>
        <v>#REF!</v>
      </c>
      <c r="B4" s="21">
        <f>COUNTIFS(Tenders!A:A,$B$2,Tenders!R:R,A4)</f>
        <v>0</v>
      </c>
      <c r="C4" s="21">
        <f>COUNTIFS(Tenders!$A:$A,C$2,Tenders!$R:$R,$A4)</f>
        <v>0</v>
      </c>
      <c r="D4" s="21">
        <f>COUNTIFS(Tenders!$A:$A,D$2,Tenders!$R:$R,$A4)</f>
        <v>0</v>
      </c>
      <c r="E4" s="21">
        <f>SUM(B4:D4)</f>
        <v>0</v>
      </c>
      <c r="F4" s="17" t="e">
        <f>E4/E7</f>
        <v>#DIV/0!</v>
      </c>
      <c r="H4" s="22"/>
      <c r="I4" s="15" t="e">
        <f>#REF!</f>
        <v>#REF!</v>
      </c>
      <c r="J4" s="16" t="e">
        <f>COUNTIF(Tenders!#REF!,$I4)</f>
        <v>#REF!</v>
      </c>
      <c r="K4" s="17" t="e">
        <f>J4/$J$6</f>
        <v>#REF!</v>
      </c>
      <c r="M4" s="18" t="s">
        <v>21</v>
      </c>
      <c r="N4" s="19">
        <f>COUNTIFS(Tenders!$C:$C,#REF!,Tenders!$E:$E,$M4)</f>
        <v>0</v>
      </c>
      <c r="O4" s="17" t="e">
        <f t="shared" si="0"/>
        <v>#DIV/0!</v>
      </c>
      <c r="Q4" s="15" t="s">
        <v>21</v>
      </c>
      <c r="R4" s="19">
        <f>COUNTIF(Tenders!$E:$E,$Q4)</f>
        <v>8</v>
      </c>
      <c r="S4" s="56">
        <f t="shared" si="1"/>
        <v>0.25806451612903225</v>
      </c>
    </row>
    <row r="5" spans="1:19" ht="15.75" thickBot="1" x14ac:dyDescent="0.3">
      <c r="A5" s="20" t="e">
        <f>#REF!</f>
        <v>#REF!</v>
      </c>
      <c r="B5" s="21">
        <f>COUNTIFS(Tenders!A:A,$B$2,Tenders!R:R,A5)</f>
        <v>0</v>
      </c>
      <c r="C5" s="21">
        <f>COUNTIFS(Tenders!$A:$A,C$2,Tenders!$R:$R,$A5)</f>
        <v>0</v>
      </c>
      <c r="D5" s="21">
        <f>COUNTIFS(Tenders!$A:$A,D$2,Tenders!$R:$R,$A5)</f>
        <v>0</v>
      </c>
      <c r="E5" s="21">
        <f>SUM(B5:D5)</f>
        <v>0</v>
      </c>
      <c r="F5" s="17" t="e">
        <f>E5/E7</f>
        <v>#DIV/0!</v>
      </c>
      <c r="H5" s="22"/>
      <c r="I5" s="15" t="e">
        <f>#REF!</f>
        <v>#REF!</v>
      </c>
      <c r="J5" s="16" t="e">
        <f>COUNTIF(Tenders!#REF!,$I5)</f>
        <v>#REF!</v>
      </c>
      <c r="K5" s="17" t="e">
        <f>J5/$J$6</f>
        <v>#REF!</v>
      </c>
      <c r="M5" s="18" t="s">
        <v>33</v>
      </c>
      <c r="N5" s="19">
        <f>COUNTIFS(Tenders!$C:$C,#REF!,Tenders!$E:$E,$M5)</f>
        <v>0</v>
      </c>
      <c r="O5" s="17" t="e">
        <f t="shared" si="0"/>
        <v>#DIV/0!</v>
      </c>
      <c r="Q5" s="15" t="s">
        <v>357</v>
      </c>
      <c r="R5" s="19">
        <f>COUNTIF(Tenders!$E:$E,$Q5)</f>
        <v>0</v>
      </c>
      <c r="S5" s="56">
        <f t="shared" si="1"/>
        <v>0</v>
      </c>
    </row>
    <row r="6" spans="1:19" ht="15.75" thickBot="1" x14ac:dyDescent="0.3">
      <c r="A6" s="23" t="e">
        <f>#REF!</f>
        <v>#REF!</v>
      </c>
      <c r="B6" s="24">
        <f>COUNTIFS(Tenders!A:A,$B$2,Tenders!R:R,A6)</f>
        <v>0</v>
      </c>
      <c r="C6" s="25">
        <f>COUNTIFS(Tenders!$A:$A,C$2,Tenders!$R:$R,$A6)</f>
        <v>0</v>
      </c>
      <c r="D6" s="24">
        <f>COUNTIFS(Tenders!$A:$A,D$2,Tenders!$R:$R,$A6)</f>
        <v>0</v>
      </c>
      <c r="E6" s="24">
        <f>SUM(B6:D6)</f>
        <v>0</v>
      </c>
      <c r="F6" s="26" t="e">
        <f>E6/E7</f>
        <v>#DIV/0!</v>
      </c>
      <c r="H6" s="22"/>
      <c r="I6" s="27" t="s">
        <v>358</v>
      </c>
      <c r="J6" s="28" t="e">
        <f>SUM(J2:J5)</f>
        <v>#REF!</v>
      </c>
      <c r="K6" s="29" t="e">
        <f>J6/$J$6</f>
        <v>#REF!</v>
      </c>
      <c r="M6" s="18" t="s">
        <v>359</v>
      </c>
      <c r="N6" s="19">
        <f>COUNTIFS(Tenders!$C:$C,#REF!,Tenders!$E:$E,$M6)</f>
        <v>0</v>
      </c>
      <c r="O6" s="17" t="e">
        <f t="shared" si="0"/>
        <v>#DIV/0!</v>
      </c>
      <c r="Q6" s="15" t="s">
        <v>33</v>
      </c>
      <c r="R6" s="19">
        <f>COUNTIF(Tenders!$E:$E,$Q6)</f>
        <v>4</v>
      </c>
      <c r="S6" s="56">
        <f t="shared" si="1"/>
        <v>0.12903225806451613</v>
      </c>
    </row>
    <row r="7" spans="1:19" ht="15.75" thickBot="1" x14ac:dyDescent="0.3">
      <c r="A7" s="27" t="s">
        <v>358</v>
      </c>
      <c r="B7" s="28">
        <f>SUM(B3:B6)</f>
        <v>0</v>
      </c>
      <c r="C7" s="28">
        <f>SUM(C3:C6)</f>
        <v>0</v>
      </c>
      <c r="D7" s="28">
        <f>SUM(D3:D6)</f>
        <v>0</v>
      </c>
      <c r="E7" s="28">
        <f>SUM(E3:E6)</f>
        <v>0</v>
      </c>
      <c r="F7" s="29" t="e">
        <f>SUM(F3:F6)</f>
        <v>#DIV/0!</v>
      </c>
      <c r="H7" s="30"/>
      <c r="M7" s="18" t="s">
        <v>211</v>
      </c>
      <c r="N7" s="19">
        <f>COUNTIFS(Tenders!$C:$C,#REF!,Tenders!$E:$E,$M7)</f>
        <v>0</v>
      </c>
      <c r="O7" s="17" t="e">
        <f t="shared" si="0"/>
        <v>#DIV/0!</v>
      </c>
      <c r="Q7" s="15" t="s">
        <v>86</v>
      </c>
      <c r="R7" s="19">
        <f>COUNTIF(Tenders!$E:$E,$Q7)</f>
        <v>2</v>
      </c>
      <c r="S7" s="56">
        <f t="shared" si="1"/>
        <v>6.4516129032258063E-2</v>
      </c>
    </row>
    <row r="8" spans="1:19" ht="15.75" thickBot="1" x14ac:dyDescent="0.3">
      <c r="I8" s="31"/>
      <c r="M8" s="18" t="s">
        <v>360</v>
      </c>
      <c r="N8" s="19">
        <f>COUNTIFS(Tenders!$C:$C,#REF!,Tenders!$E:$E,$M8)</f>
        <v>0</v>
      </c>
      <c r="O8" s="17" t="e">
        <f t="shared" si="0"/>
        <v>#DIV/0!</v>
      </c>
      <c r="Q8" s="15" t="s">
        <v>361</v>
      </c>
      <c r="R8" s="19">
        <f>COUNTIF(Tenders!$E:$E,$Q8)</f>
        <v>0</v>
      </c>
      <c r="S8" s="56">
        <f t="shared" si="1"/>
        <v>0</v>
      </c>
    </row>
    <row r="9" spans="1:19" ht="18" customHeight="1" x14ac:dyDescent="0.25">
      <c r="A9" s="109" t="s">
        <v>342</v>
      </c>
      <c r="B9" s="119" t="s">
        <v>362</v>
      </c>
      <c r="C9" s="120"/>
      <c r="D9" s="121"/>
      <c r="E9" s="117" t="s">
        <v>344</v>
      </c>
      <c r="F9" s="115" t="s">
        <v>345</v>
      </c>
      <c r="H9" s="6"/>
      <c r="M9" s="18" t="s">
        <v>363</v>
      </c>
      <c r="N9" s="19">
        <f>COUNTIFS(Tenders!$C:$C,#REF!,Tenders!$E:$E,$M9)</f>
        <v>0</v>
      </c>
      <c r="O9" s="17" t="e">
        <f t="shared" si="0"/>
        <v>#DIV/0!</v>
      </c>
      <c r="Q9" s="15" t="s">
        <v>363</v>
      </c>
      <c r="R9" s="19">
        <f>COUNTIF(Tenders!$E:$E,$Q9)</f>
        <v>0</v>
      </c>
      <c r="S9" s="56">
        <f t="shared" si="1"/>
        <v>0</v>
      </c>
    </row>
    <row r="10" spans="1:19" x14ac:dyDescent="0.25">
      <c r="A10" s="110"/>
      <c r="B10" s="14" t="s">
        <v>351</v>
      </c>
      <c r="C10" s="14" t="s">
        <v>352</v>
      </c>
      <c r="D10" s="14" t="s">
        <v>353</v>
      </c>
      <c r="E10" s="118"/>
      <c r="F10" s="116"/>
      <c r="H10" s="6"/>
      <c r="M10" s="18" t="s">
        <v>364</v>
      </c>
      <c r="N10" s="19">
        <f>COUNTIFS(Tenders!$C:$C,#REF!,Tenders!$E:$E,$M10)</f>
        <v>0</v>
      </c>
      <c r="O10" s="17" t="e">
        <f t="shared" si="0"/>
        <v>#DIV/0!</v>
      </c>
      <c r="Q10" s="15" t="s">
        <v>364</v>
      </c>
      <c r="R10" s="19">
        <f>COUNTIF(Tenders!$E:$E,$Q10)</f>
        <v>0</v>
      </c>
      <c r="S10" s="56">
        <f t="shared" si="1"/>
        <v>0</v>
      </c>
    </row>
    <row r="11" spans="1:19" x14ac:dyDescent="0.25">
      <c r="A11" s="20" t="e">
        <f>#REF!</f>
        <v>#REF!</v>
      </c>
      <c r="B11" s="24" t="e">
        <f>SUMIF(Tenders!$A:$A,B$10,Tenders!#REF!)</f>
        <v>#REF!</v>
      </c>
      <c r="C11" s="24" t="e">
        <f>SUMIF(Tenders!$A:$A,C$10,Tenders!#REF!)</f>
        <v>#REF!</v>
      </c>
      <c r="D11" s="24" t="e">
        <f>SUMIF(Tenders!$A:$A,D$10,Tenders!#REF!)</f>
        <v>#REF!</v>
      </c>
      <c r="E11" s="24" t="e">
        <f>SUM(B11:D11)</f>
        <v>#REF!</v>
      </c>
      <c r="F11" s="17" t="e">
        <f>E11/(E13)</f>
        <v>#REF!</v>
      </c>
      <c r="H11" s="22"/>
      <c r="M11" s="18" t="s">
        <v>51</v>
      </c>
      <c r="N11" s="19">
        <f>COUNTIFS(Tenders!$C:$C,#REF!,Tenders!$E:$E,$M11)</f>
        <v>0</v>
      </c>
      <c r="O11" s="17" t="e">
        <f t="shared" si="0"/>
        <v>#DIV/0!</v>
      </c>
      <c r="Q11" s="15" t="s">
        <v>365</v>
      </c>
      <c r="R11" s="19">
        <f>COUNTIF(Tenders!$E:$E,$Q11)</f>
        <v>0</v>
      </c>
      <c r="S11" s="56">
        <f t="shared" si="1"/>
        <v>0</v>
      </c>
    </row>
    <row r="12" spans="1:19" ht="15.75" thickBot="1" x14ac:dyDescent="0.3">
      <c r="A12" s="32" t="e">
        <f>#REF!</f>
        <v>#REF!</v>
      </c>
      <c r="B12" s="24" t="e">
        <f>SUMIF(Tenders!$A:$A,B$10,Tenders!#REF!)</f>
        <v>#REF!</v>
      </c>
      <c r="C12" s="24" t="e">
        <f>SUMIF(Tenders!$A:$A,C$10,Tenders!#REF!)</f>
        <v>#REF!</v>
      </c>
      <c r="D12" s="24" t="e">
        <f>SUMIF(Tenders!$A:$A,D$10,Tenders!#REF!)</f>
        <v>#REF!</v>
      </c>
      <c r="E12" s="24" t="e">
        <f>SUM(B12:D12)</f>
        <v>#REF!</v>
      </c>
      <c r="F12" s="26" t="e">
        <f>E12/(E13)</f>
        <v>#REF!</v>
      </c>
      <c r="H12" s="22"/>
      <c r="M12" s="18" t="s">
        <v>288</v>
      </c>
      <c r="N12" s="19">
        <f>COUNTIFS(Tenders!$C:$C,#REF!,Tenders!$E:$E,$M12)</f>
        <v>0</v>
      </c>
      <c r="O12" s="17" t="e">
        <f t="shared" si="0"/>
        <v>#DIV/0!</v>
      </c>
      <c r="Q12" s="15" t="s">
        <v>326</v>
      </c>
      <c r="R12" s="19">
        <f>COUNTIF(Tenders!$E:$E,$Q12)</f>
        <v>2</v>
      </c>
      <c r="S12" s="56">
        <f t="shared" si="1"/>
        <v>6.4516129032258063E-2</v>
      </c>
    </row>
    <row r="13" spans="1:19" ht="16.5" thickBot="1" x14ac:dyDescent="0.3">
      <c r="A13" s="27" t="s">
        <v>358</v>
      </c>
      <c r="B13" s="28" t="e">
        <f>SUM(B11:B12)</f>
        <v>#REF!</v>
      </c>
      <c r="C13" s="28" t="e">
        <f>SUM(C11:C12)</f>
        <v>#REF!</v>
      </c>
      <c r="D13" s="28" t="e">
        <f>SUM(D11:D12)</f>
        <v>#REF!</v>
      </c>
      <c r="E13" s="28" t="e">
        <f>SUM(E11:E12)</f>
        <v>#REF!</v>
      </c>
      <c r="F13" s="29" t="e">
        <f>SUM(F11:F12)</f>
        <v>#REF!</v>
      </c>
      <c r="H13" s="30"/>
      <c r="I13" s="33"/>
      <c r="M13" s="18" t="s">
        <v>366</v>
      </c>
      <c r="N13" s="19">
        <f>COUNTIFS(Tenders!$C:$C,#REF!,Tenders!$E:$E,$M13)</f>
        <v>0</v>
      </c>
      <c r="O13" s="17" t="e">
        <f t="shared" si="0"/>
        <v>#DIV/0!</v>
      </c>
      <c r="Q13" s="15" t="s">
        <v>367</v>
      </c>
      <c r="R13" s="19">
        <f>COUNTIF(Tenders!$E:$E,$Q13)</f>
        <v>0</v>
      </c>
      <c r="S13" s="56">
        <f t="shared" si="1"/>
        <v>0</v>
      </c>
    </row>
    <row r="14" spans="1:19" ht="15.75" thickBot="1" x14ac:dyDescent="0.3">
      <c r="M14" s="18" t="s">
        <v>368</v>
      </c>
      <c r="N14" s="19">
        <f>COUNTIFS(Tenders!$C:$C,#REF!,Tenders!$E:$E,$M14)</f>
        <v>0</v>
      </c>
      <c r="O14" s="17" t="e">
        <f t="shared" si="0"/>
        <v>#DIV/0!</v>
      </c>
      <c r="Q14" s="15" t="s">
        <v>51</v>
      </c>
      <c r="R14" s="19">
        <f>COUNTIF(Tenders!$E:$E,$Q14)</f>
        <v>4</v>
      </c>
      <c r="S14" s="56">
        <f t="shared" si="1"/>
        <v>0.12903225806451613</v>
      </c>
    </row>
    <row r="15" spans="1:19" ht="18" customHeight="1" x14ac:dyDescent="0.25">
      <c r="A15" s="113" t="s">
        <v>369</v>
      </c>
      <c r="B15" s="119" t="s">
        <v>370</v>
      </c>
      <c r="C15" s="122"/>
      <c r="D15" s="123"/>
      <c r="E15" s="80" t="s">
        <v>344</v>
      </c>
      <c r="F15" s="115" t="s">
        <v>371</v>
      </c>
      <c r="G15" s="6"/>
      <c r="I15" s="6"/>
      <c r="M15" s="18" t="s">
        <v>372</v>
      </c>
      <c r="N15" s="19">
        <f>COUNTIFS(Tenders!$C:$C,#REF!,Tenders!$E:$E,$M15)</f>
        <v>0</v>
      </c>
      <c r="O15" s="17" t="e">
        <f t="shared" si="0"/>
        <v>#DIV/0!</v>
      </c>
      <c r="Q15" s="15" t="s">
        <v>355</v>
      </c>
      <c r="R15" s="19">
        <f>COUNTIF(Tenders!$E:$E,$Q15)</f>
        <v>0</v>
      </c>
      <c r="S15" s="56">
        <f t="shared" si="1"/>
        <v>0</v>
      </c>
    </row>
    <row r="16" spans="1:19" x14ac:dyDescent="0.25">
      <c r="A16" s="114">
        <v>2</v>
      </c>
      <c r="B16" s="14" t="s">
        <v>351</v>
      </c>
      <c r="C16" s="14" t="s">
        <v>352</v>
      </c>
      <c r="D16" s="14" t="s">
        <v>353</v>
      </c>
      <c r="E16" s="81"/>
      <c r="F16" s="116"/>
      <c r="G16" s="6"/>
      <c r="I16" s="6"/>
      <c r="M16" s="34" t="s">
        <v>373</v>
      </c>
      <c r="N16" s="19">
        <f>COUNTIFS(Tenders!$C:$C,#REF!,Tenders!$E:$E,$M16)</f>
        <v>0</v>
      </c>
      <c r="O16" s="17" t="e">
        <f t="shared" si="0"/>
        <v>#DIV/0!</v>
      </c>
      <c r="Q16" s="15" t="s">
        <v>374</v>
      </c>
      <c r="R16" s="19">
        <f>COUNTIF(Tenders!$E:$E,$Q16)</f>
        <v>0</v>
      </c>
      <c r="S16" s="56">
        <f t="shared" si="1"/>
        <v>0</v>
      </c>
    </row>
    <row r="17" spans="1:19" x14ac:dyDescent="0.25">
      <c r="A17" s="35" t="s">
        <v>375</v>
      </c>
      <c r="B17" s="36" t="e">
        <f>SUMIF(Tenders!$A:$A,B$16,Tenders!#REF!)</f>
        <v>#REF!</v>
      </c>
      <c r="C17" s="36" t="e">
        <f>SUMIF(Tenders!$A:$A,C$16,Tenders!#REF!)</f>
        <v>#REF!</v>
      </c>
      <c r="D17" s="36" t="e">
        <f>SUMIF(Tenders!$A:$A,D$16,Tenders!#REF!)</f>
        <v>#REF!</v>
      </c>
      <c r="E17" s="4" t="e">
        <f t="shared" ref="E17:E22" si="2">SUM(B17:D17)</f>
        <v>#REF!</v>
      </c>
      <c r="F17" s="17" t="e">
        <f>E17/E22</f>
        <v>#REF!</v>
      </c>
      <c r="G17" s="37"/>
      <c r="H17" s="38"/>
      <c r="I17" s="22"/>
      <c r="M17" s="39" t="s">
        <v>376</v>
      </c>
      <c r="N17" s="19">
        <f>COUNTIFS(Tenders!$C:$C,#REF!,Tenders!$E:$E,$M17)</f>
        <v>0</v>
      </c>
      <c r="O17" s="17" t="e">
        <f t="shared" si="0"/>
        <v>#DIV/0!</v>
      </c>
      <c r="Q17" s="15" t="s">
        <v>377</v>
      </c>
      <c r="R17" s="19">
        <f>COUNTIF(Tenders!$E:$E,$Q17)</f>
        <v>0</v>
      </c>
      <c r="S17" s="56">
        <f t="shared" si="1"/>
        <v>0</v>
      </c>
    </row>
    <row r="18" spans="1:19" x14ac:dyDescent="0.25">
      <c r="A18" s="35" t="s">
        <v>378</v>
      </c>
      <c r="B18" s="36" t="e">
        <f>SUMIF(Tenders!$A:$A,B$16,Tenders!#REF!)+B17</f>
        <v>#REF!</v>
      </c>
      <c r="C18" s="36" t="e">
        <f>SUMIF(Tenders!$A:$A,C$16,Tenders!#REF!)+C17</f>
        <v>#REF!</v>
      </c>
      <c r="D18" s="36" t="e">
        <f>SUMIF(Tenders!$A:$A,D$16,Tenders!#REF!)+D17</f>
        <v>#REF!</v>
      </c>
      <c r="E18" s="4" t="e">
        <f t="shared" si="2"/>
        <v>#REF!</v>
      </c>
      <c r="F18" s="17" t="e">
        <f>(E18-E17)/E22</f>
        <v>#REF!</v>
      </c>
      <c r="G18" s="37"/>
      <c r="I18" s="22"/>
      <c r="M18" s="18" t="s">
        <v>379</v>
      </c>
      <c r="N18" s="19">
        <f>COUNTIFS(Tenders!$C:$C,#REF!,Tenders!$E:$E,$M18)</f>
        <v>0</v>
      </c>
      <c r="O18" s="17" t="e">
        <f t="shared" si="0"/>
        <v>#DIV/0!</v>
      </c>
      <c r="Q18" s="15" t="s">
        <v>380</v>
      </c>
      <c r="R18" s="19">
        <f>COUNTIF(Tenders!$E:$E,$Q18)</f>
        <v>0</v>
      </c>
      <c r="S18" s="56">
        <f t="shared" si="1"/>
        <v>0</v>
      </c>
    </row>
    <row r="19" spans="1:19" x14ac:dyDescent="0.25">
      <c r="A19" s="35" t="s">
        <v>381</v>
      </c>
      <c r="B19" s="36" t="e">
        <f>SUMIF(Tenders!$A:$A,B$16,Tenders!#REF!)+B18</f>
        <v>#REF!</v>
      </c>
      <c r="C19" s="36" t="e">
        <f>SUMIF(Tenders!$A:$A,C$16,Tenders!#REF!)+C18</f>
        <v>#REF!</v>
      </c>
      <c r="D19" s="36" t="e">
        <f>SUMIF(Tenders!$A:$A,D$16,Tenders!#REF!)+D18</f>
        <v>#REF!</v>
      </c>
      <c r="E19" s="4" t="e">
        <f t="shared" si="2"/>
        <v>#REF!</v>
      </c>
      <c r="F19" s="17" t="e">
        <f>(E19-E18)/E22</f>
        <v>#REF!</v>
      </c>
      <c r="G19" s="37"/>
      <c r="I19" s="22"/>
      <c r="M19" s="40" t="s">
        <v>74</v>
      </c>
      <c r="N19" s="19">
        <f>COUNTIFS(Tenders!$C:$C,#REF!,Tenders!$E:$E,$M19)</f>
        <v>0</v>
      </c>
      <c r="O19" s="17" t="e">
        <f t="shared" si="0"/>
        <v>#DIV/0!</v>
      </c>
      <c r="Q19" s="15" t="s">
        <v>288</v>
      </c>
      <c r="R19" s="19">
        <f>COUNTIF(Tenders!$E:$E,$Q19)</f>
        <v>4</v>
      </c>
      <c r="S19" s="56">
        <f t="shared" si="1"/>
        <v>0.12903225806451613</v>
      </c>
    </row>
    <row r="20" spans="1:19" ht="15.75" thickBot="1" x14ac:dyDescent="0.3">
      <c r="A20" s="35" t="s">
        <v>382</v>
      </c>
      <c r="B20" s="36" t="e">
        <f>SUMIF(Tenders!$A:$A,B$16,Tenders!#REF!)+B19</f>
        <v>#REF!</v>
      </c>
      <c r="C20" s="36" t="e">
        <f>SUMIF(Tenders!$A:$A,C$16,Tenders!#REF!)+C19</f>
        <v>#REF!</v>
      </c>
      <c r="D20" s="36" t="e">
        <f>SUMIF(Tenders!$A:$A,D$16,Tenders!#REF!)+D19</f>
        <v>#REF!</v>
      </c>
      <c r="E20" s="4" t="e">
        <f t="shared" si="2"/>
        <v>#REF!</v>
      </c>
      <c r="F20" s="17" t="e">
        <f>(E20-E19)/E22</f>
        <v>#REF!</v>
      </c>
      <c r="G20" s="37"/>
      <c r="I20" s="22"/>
      <c r="M20" s="40" t="s">
        <v>383</v>
      </c>
      <c r="N20" s="19">
        <f>COUNTIFS(Tenders!$C:$C,#REF!,Tenders!$E:$E,$M20)</f>
        <v>0</v>
      </c>
      <c r="O20" s="17" t="e">
        <f t="shared" si="0"/>
        <v>#DIV/0!</v>
      </c>
      <c r="Q20" s="15" t="s">
        <v>384</v>
      </c>
      <c r="R20" s="19">
        <f>COUNTIF(Tenders!$E:$E,$Q20)</f>
        <v>0</v>
      </c>
      <c r="S20" s="56">
        <f t="shared" si="1"/>
        <v>0</v>
      </c>
    </row>
    <row r="21" spans="1:19" ht="15.75" thickBot="1" x14ac:dyDescent="0.3">
      <c r="A21" s="41" t="s">
        <v>385</v>
      </c>
      <c r="B21" s="42" t="e">
        <f>SUMIF(Tenders!$A:$A,B$16,Tenders!#REF!)+B20</f>
        <v>#REF!</v>
      </c>
      <c r="C21" s="42" t="e">
        <f>SUMIF(Tenders!$A:$A,C$16,Tenders!#REF!)+C20</f>
        <v>#REF!</v>
      </c>
      <c r="D21" s="42" t="e">
        <f>SUMIF(Tenders!$A:$A,D$16,Tenders!#REF!)+D20</f>
        <v>#REF!</v>
      </c>
      <c r="E21" s="4" t="e">
        <f t="shared" si="2"/>
        <v>#REF!</v>
      </c>
      <c r="F21" s="17" t="e">
        <f>(E21-E20)/E22</f>
        <v>#REF!</v>
      </c>
      <c r="G21" s="37"/>
      <c r="I21" s="22"/>
      <c r="M21" s="43" t="s">
        <v>386</v>
      </c>
      <c r="N21" s="44">
        <f>SUM(N2:N20)</f>
        <v>0</v>
      </c>
      <c r="O21" s="29" t="e">
        <f>SUM(O4:O20)</f>
        <v>#DIV/0!</v>
      </c>
      <c r="Q21" s="15" t="s">
        <v>387</v>
      </c>
      <c r="R21" s="19">
        <f>COUNTIF(Tenders!$E:$E,$Q21)</f>
        <v>0</v>
      </c>
      <c r="S21" s="56">
        <f t="shared" si="1"/>
        <v>0</v>
      </c>
    </row>
    <row r="22" spans="1:19" ht="15.75" thickBot="1" x14ac:dyDescent="0.3">
      <c r="A22" s="45" t="s">
        <v>388</v>
      </c>
      <c r="B22" s="46" t="e">
        <f>SUMIF(Tenders!$A:$A,B$16,Tenders!#REF!)+B21</f>
        <v>#REF!</v>
      </c>
      <c r="C22" s="46" t="e">
        <f>SUMIF(Tenders!$A:$A,C$16,Tenders!#REF!)+C21</f>
        <v>#REF!</v>
      </c>
      <c r="D22" s="46" t="e">
        <f>SUMIF(Tenders!$A:$A,D$16,Tenders!#REF!)+D21</f>
        <v>#REF!</v>
      </c>
      <c r="E22" s="47" t="e">
        <f t="shared" si="2"/>
        <v>#REF!</v>
      </c>
      <c r="F22" s="48" t="e">
        <f>(E22-E21)/E22</f>
        <v>#REF!</v>
      </c>
      <c r="G22" s="37"/>
      <c r="I22" s="22"/>
      <c r="Q22" s="15" t="s">
        <v>373</v>
      </c>
      <c r="R22" s="19">
        <f>COUNTIF(Tenders!$E:$E,$Q22)</f>
        <v>0</v>
      </c>
      <c r="S22" s="56">
        <f t="shared" si="1"/>
        <v>0</v>
      </c>
    </row>
    <row r="23" spans="1:19" ht="15.75" thickBot="1" x14ac:dyDescent="0.3">
      <c r="I23" s="22"/>
      <c r="Q23" s="15" t="s">
        <v>376</v>
      </c>
      <c r="R23" s="19">
        <f>COUNTIF(Tenders!$E:$E,$Q23)</f>
        <v>0</v>
      </c>
      <c r="S23" s="56">
        <f t="shared" si="1"/>
        <v>0</v>
      </c>
    </row>
    <row r="24" spans="1:19" ht="30" customHeight="1" x14ac:dyDescent="0.25">
      <c r="A24" s="109" t="s">
        <v>389</v>
      </c>
      <c r="B24" s="119" t="s">
        <v>390</v>
      </c>
      <c r="C24" s="120"/>
      <c r="D24" s="121"/>
      <c r="E24" s="124" t="s">
        <v>344</v>
      </c>
      <c r="F24" s="111" t="s">
        <v>345</v>
      </c>
      <c r="I24" s="22"/>
      <c r="Q24" s="15" t="s">
        <v>379</v>
      </c>
      <c r="R24" s="19">
        <f>COUNTIF(Tenders!$E:$E,$Q24)</f>
        <v>0</v>
      </c>
      <c r="S24" s="56">
        <f t="shared" si="1"/>
        <v>0</v>
      </c>
    </row>
    <row r="25" spans="1:19" x14ac:dyDescent="0.25">
      <c r="A25" s="110"/>
      <c r="B25" s="14" t="s">
        <v>351</v>
      </c>
      <c r="C25" s="14" t="s">
        <v>352</v>
      </c>
      <c r="D25" s="14" t="s">
        <v>353</v>
      </c>
      <c r="E25" s="125"/>
      <c r="F25" s="112"/>
      <c r="I25" s="22"/>
      <c r="Q25" s="15" t="s">
        <v>74</v>
      </c>
      <c r="R25" s="19">
        <f>COUNTIF(Tenders!$E:$E,$Q25)</f>
        <v>7</v>
      </c>
      <c r="S25" s="56">
        <f t="shared" si="1"/>
        <v>0.22580645161290322</v>
      </c>
    </row>
    <row r="26" spans="1:19" ht="15.75" thickBot="1" x14ac:dyDescent="0.3">
      <c r="A26" s="49" t="s">
        <v>391</v>
      </c>
      <c r="B26" s="21">
        <f>COUNTIFS(Tenders!$A:$A,B$25,Tenders!$D:$D,$A26)</f>
        <v>0</v>
      </c>
      <c r="C26" s="21">
        <f>COUNTIFS(Tenders!$A:$A,C$25,Tenders!$D:$D,$A26)</f>
        <v>0</v>
      </c>
      <c r="D26" s="21">
        <f>COUNTIFS(Tenders!$A:$A,D$25,Tenders!$D:$D,$A26)</f>
        <v>0</v>
      </c>
      <c r="E26" s="21">
        <f t="shared" ref="E26:E49" si="3">SUM(B26:D26)</f>
        <v>0</v>
      </c>
      <c r="F26" s="59">
        <f t="shared" ref="F26:F49" si="4">E26/($E$50)</f>
        <v>0</v>
      </c>
      <c r="I26" s="22"/>
      <c r="Q26" s="50" t="s">
        <v>383</v>
      </c>
      <c r="R26" s="51">
        <f>COUNTIF(Tenders!$E:$E,$Q26)</f>
        <v>0</v>
      </c>
      <c r="S26" s="57">
        <f t="shared" si="1"/>
        <v>0</v>
      </c>
    </row>
    <row r="27" spans="1:19" ht="15.75" thickBot="1" x14ac:dyDescent="0.3">
      <c r="A27" s="49" t="e">
        <f>#REF!</f>
        <v>#REF!</v>
      </c>
      <c r="B27" s="21">
        <f>COUNTIFS(Tenders!$A:$A,B$25,Tenders!$D:$D,$A27)</f>
        <v>0</v>
      </c>
      <c r="C27" s="21">
        <f>COUNTIFS(Tenders!$A:$A,C$25,Tenders!$D:$D,$A27)</f>
        <v>0</v>
      </c>
      <c r="D27" s="21">
        <f>COUNTIFS(Tenders!$A:$A,D$25,Tenders!$D:$D,$A27)</f>
        <v>0</v>
      </c>
      <c r="E27" s="21">
        <f t="shared" si="3"/>
        <v>0</v>
      </c>
      <c r="F27" s="59">
        <f t="shared" si="4"/>
        <v>0</v>
      </c>
      <c r="I27" s="30"/>
      <c r="Q27" s="43" t="s">
        <v>386</v>
      </c>
      <c r="R27" s="52">
        <f>SUM(R2:R26)</f>
        <v>31</v>
      </c>
      <c r="S27" s="58">
        <f>SUM(S2:S26)</f>
        <v>1</v>
      </c>
    </row>
    <row r="28" spans="1:19" x14ac:dyDescent="0.25">
      <c r="A28" s="49" t="e">
        <f>#REF!</f>
        <v>#REF!</v>
      </c>
      <c r="B28" s="21">
        <f>COUNTIFS(Tenders!$A:$A,B$25,Tenders!$D:$D,$A28)</f>
        <v>0</v>
      </c>
      <c r="C28" s="21">
        <f>COUNTIFS(Tenders!$A:$A,C$25,Tenders!$D:$D,$A28)</f>
        <v>0</v>
      </c>
      <c r="D28" s="21">
        <f>COUNTIFS(Tenders!$A:$A,D$25,Tenders!$D:$D,$A28)</f>
        <v>0</v>
      </c>
      <c r="E28" s="21">
        <f t="shared" si="3"/>
        <v>0</v>
      </c>
      <c r="F28" s="59">
        <f t="shared" si="4"/>
        <v>0</v>
      </c>
      <c r="I28" s="30"/>
    </row>
    <row r="29" spans="1:19" x14ac:dyDescent="0.25">
      <c r="A29" s="49" t="e">
        <f>#REF!</f>
        <v>#REF!</v>
      </c>
      <c r="B29" s="21">
        <f>COUNTIFS(Tenders!$A:$A,B$25,Tenders!$D:$D,$A29)</f>
        <v>0</v>
      </c>
      <c r="C29" s="21">
        <f>COUNTIFS(Tenders!$A:$A,C$25,Tenders!$D:$D,$A29)</f>
        <v>0</v>
      </c>
      <c r="D29" s="21">
        <f>COUNTIFS(Tenders!$A:$A,D$25,Tenders!$D:$D,$A29)</f>
        <v>0</v>
      </c>
      <c r="E29" s="21">
        <f t="shared" si="3"/>
        <v>0</v>
      </c>
      <c r="F29" s="59">
        <f t="shared" si="4"/>
        <v>0</v>
      </c>
      <c r="I29" s="30"/>
    </row>
    <row r="30" spans="1:19" x14ac:dyDescent="0.25">
      <c r="A30" s="49" t="s">
        <v>392</v>
      </c>
      <c r="B30" s="21">
        <f>COUNTIFS(Tenders!$A:$A,B$25,Tenders!$D:$D,$A30)</f>
        <v>0</v>
      </c>
      <c r="C30" s="21">
        <f>COUNTIFS(Tenders!$A:$A,C$25,Tenders!$D:$D,$A30)</f>
        <v>0</v>
      </c>
      <c r="D30" s="21">
        <f>COUNTIFS(Tenders!$A:$A,D$25,Tenders!$D:$D,$A30)</f>
        <v>0</v>
      </c>
      <c r="E30" s="21">
        <f>SUM(B30:D30)</f>
        <v>0</v>
      </c>
      <c r="F30" s="59">
        <f>E30/($E$50)</f>
        <v>0</v>
      </c>
      <c r="I30" s="30"/>
    </row>
    <row r="31" spans="1:19" x14ac:dyDescent="0.25">
      <c r="A31" s="49" t="e">
        <f>#REF!</f>
        <v>#REF!</v>
      </c>
      <c r="B31" s="21">
        <f>COUNTIFS(Tenders!$A:$A,B$25,Tenders!$D:$D,$A31)</f>
        <v>0</v>
      </c>
      <c r="C31" s="21">
        <f>COUNTIFS(Tenders!$A:$A,C$25,Tenders!$D:$D,$A31)</f>
        <v>0</v>
      </c>
      <c r="D31" s="21">
        <f>COUNTIFS(Tenders!$A:$A,D$25,Tenders!$D:$D,$A31)</f>
        <v>0</v>
      </c>
      <c r="E31" s="21">
        <f t="shared" si="3"/>
        <v>0</v>
      </c>
      <c r="F31" s="59">
        <f t="shared" si="4"/>
        <v>0</v>
      </c>
      <c r="I31" s="30"/>
    </row>
    <row r="32" spans="1:19" x14ac:dyDescent="0.25">
      <c r="A32" s="49" t="e">
        <f>#REF!</f>
        <v>#REF!</v>
      </c>
      <c r="B32" s="21">
        <f>COUNTIFS(Tenders!$A:$A,B$25,Tenders!$D:$D,$A32)</f>
        <v>0</v>
      </c>
      <c r="C32" s="21">
        <f>COUNTIFS(Tenders!$A:$A,C$25,Tenders!$D:$D,$A32)</f>
        <v>0</v>
      </c>
      <c r="D32" s="21">
        <f>COUNTIFS(Tenders!$A:$A,D$25,Tenders!$D:$D,$A32)</f>
        <v>0</v>
      </c>
      <c r="E32" s="21">
        <f t="shared" si="3"/>
        <v>0</v>
      </c>
      <c r="F32" s="59">
        <f t="shared" si="4"/>
        <v>0</v>
      </c>
      <c r="I32" s="30"/>
    </row>
    <row r="33" spans="1:6" x14ac:dyDescent="0.25">
      <c r="A33" s="49" t="e">
        <f>#REF!</f>
        <v>#REF!</v>
      </c>
      <c r="B33" s="21">
        <f>COUNTIFS(Tenders!$A:$A,B$25,Tenders!$D:$D,$A33)</f>
        <v>0</v>
      </c>
      <c r="C33" s="21">
        <f>COUNTIFS(Tenders!$A:$A,C$25,Tenders!$D:$D,$A33)</f>
        <v>0</v>
      </c>
      <c r="D33" s="21">
        <f>COUNTIFS(Tenders!$A:$A,D$25,Tenders!$D:$D,$A33)</f>
        <v>0</v>
      </c>
      <c r="E33" s="21">
        <f t="shared" si="3"/>
        <v>0</v>
      </c>
      <c r="F33" s="59">
        <f t="shared" si="4"/>
        <v>0</v>
      </c>
    </row>
    <row r="34" spans="1:6" x14ac:dyDescent="0.25">
      <c r="A34" s="53" t="e">
        <f>#REF!</f>
        <v>#REF!</v>
      </c>
      <c r="B34" s="21">
        <f>COUNTIFS(Tenders!$A:$A,B$25,Tenders!$D:$D,$A34)</f>
        <v>0</v>
      </c>
      <c r="C34" s="21">
        <f>COUNTIFS(Tenders!$A:$A,C$25,Tenders!$D:$D,$A34)</f>
        <v>0</v>
      </c>
      <c r="D34" s="21">
        <f>COUNTIFS(Tenders!$A:$A,D$25,Tenders!$D:$D,$A34)</f>
        <v>0</v>
      </c>
      <c r="E34" s="21">
        <f t="shared" si="3"/>
        <v>0</v>
      </c>
      <c r="F34" s="59">
        <f t="shared" si="4"/>
        <v>0</v>
      </c>
    </row>
    <row r="35" spans="1:6" x14ac:dyDescent="0.25">
      <c r="A35" s="53" t="s">
        <v>393</v>
      </c>
      <c r="B35" s="21">
        <f>COUNTIFS(Tenders!$A:$A,B$25,Tenders!$D:$D,$A35)</f>
        <v>0</v>
      </c>
      <c r="C35" s="21">
        <f>COUNTIFS(Tenders!$A:$A,C$25,Tenders!$D:$D,$A35)</f>
        <v>0</v>
      </c>
      <c r="D35" s="21">
        <f>COUNTIFS(Tenders!$A:$A,D$25,Tenders!$D:$D,$A35)</f>
        <v>0</v>
      </c>
      <c r="E35" s="21">
        <f>SUM(B35:D35)</f>
        <v>0</v>
      </c>
      <c r="F35" s="59">
        <f>E35/($E$50)</f>
        <v>0</v>
      </c>
    </row>
    <row r="36" spans="1:6" x14ac:dyDescent="0.25">
      <c r="A36" s="49" t="e">
        <f>#REF!</f>
        <v>#REF!</v>
      </c>
      <c r="B36" s="21">
        <f>COUNTIFS(Tenders!$A:$A,B$25,Tenders!$D:$D,$A36)</f>
        <v>0</v>
      </c>
      <c r="C36" s="21">
        <f>COUNTIFS(Tenders!$A:$A,C$25,Tenders!$D:$D,$A36)</f>
        <v>0</v>
      </c>
      <c r="D36" s="21">
        <f>COUNTIFS(Tenders!$A:$A,D$25,Tenders!$D:$D,$A36)</f>
        <v>0</v>
      </c>
      <c r="E36" s="21">
        <f t="shared" si="3"/>
        <v>0</v>
      </c>
      <c r="F36" s="59">
        <f t="shared" si="4"/>
        <v>0</v>
      </c>
    </row>
    <row r="37" spans="1:6" x14ac:dyDescent="0.25">
      <c r="A37" s="49" t="e">
        <f>#REF!</f>
        <v>#REF!</v>
      </c>
      <c r="B37" s="21">
        <f>COUNTIFS(Tenders!$A:$A,B$25,Tenders!$D:$D,$A37)</f>
        <v>0</v>
      </c>
      <c r="C37" s="21">
        <f>COUNTIFS(Tenders!$A:$A,C$25,Tenders!$D:$D,$A37)</f>
        <v>0</v>
      </c>
      <c r="D37" s="21">
        <f>COUNTIFS(Tenders!$A:$A,D$25,Tenders!$D:$D,$A37)</f>
        <v>0</v>
      </c>
      <c r="E37" s="21">
        <f t="shared" si="3"/>
        <v>0</v>
      </c>
      <c r="F37" s="59">
        <f t="shared" si="4"/>
        <v>0</v>
      </c>
    </row>
    <row r="38" spans="1:6" x14ac:dyDescent="0.25">
      <c r="A38" s="53" t="e">
        <f>#REF!</f>
        <v>#REF!</v>
      </c>
      <c r="B38" s="21">
        <f>COUNTIFS(Tenders!$A:$A,B$25,Tenders!$D:$D,$A38)</f>
        <v>0</v>
      </c>
      <c r="C38" s="21">
        <f>COUNTIFS(Tenders!$A:$A,C$25,Tenders!$D:$D,$A38)</f>
        <v>0</v>
      </c>
      <c r="D38" s="21">
        <f>COUNTIFS(Tenders!$A:$A,D$25,Tenders!$D:$D,$A38)</f>
        <v>0</v>
      </c>
      <c r="E38" s="21">
        <f t="shared" si="3"/>
        <v>0</v>
      </c>
      <c r="F38" s="59">
        <f t="shared" si="4"/>
        <v>0</v>
      </c>
    </row>
    <row r="39" spans="1:6" x14ac:dyDescent="0.25">
      <c r="A39" s="54" t="e">
        <f>#REF!</f>
        <v>#REF!</v>
      </c>
      <c r="B39" s="21">
        <f>COUNTIFS(Tenders!$A:$A,B$25,Tenders!$D:$D,$A39)</f>
        <v>0</v>
      </c>
      <c r="C39" s="21">
        <f>COUNTIFS(Tenders!$A:$A,C$25,Tenders!$D:$D,$A39)</f>
        <v>0</v>
      </c>
      <c r="D39" s="21">
        <f>COUNTIFS(Tenders!$A:$A,D$25,Tenders!$D:$D,$A39)</f>
        <v>0</v>
      </c>
      <c r="E39" s="21">
        <f t="shared" si="3"/>
        <v>0</v>
      </c>
      <c r="F39" s="59">
        <f t="shared" si="4"/>
        <v>0</v>
      </c>
    </row>
    <row r="40" spans="1:6" x14ac:dyDescent="0.25">
      <c r="A40" s="49" t="e">
        <f>#REF!</f>
        <v>#REF!</v>
      </c>
      <c r="B40" s="21">
        <f>COUNTIFS(Tenders!$A:$A,B$25,Tenders!$D:$D,$A40)</f>
        <v>0</v>
      </c>
      <c r="C40" s="21">
        <f>COUNTIFS(Tenders!$A:$A,C$25,Tenders!$D:$D,$A40)</f>
        <v>0</v>
      </c>
      <c r="D40" s="21">
        <f>COUNTIFS(Tenders!$A:$A,D$25,Tenders!$D:$D,$A40)</f>
        <v>0</v>
      </c>
      <c r="E40" s="21">
        <f t="shared" si="3"/>
        <v>0</v>
      </c>
      <c r="F40" s="59">
        <f t="shared" si="4"/>
        <v>0</v>
      </c>
    </row>
    <row r="41" spans="1:6" x14ac:dyDescent="0.25">
      <c r="A41" s="49" t="s">
        <v>394</v>
      </c>
      <c r="B41" s="21">
        <f>COUNTIFS(Tenders!$A:$A,B$25,Tenders!$D:$D,$A41)</f>
        <v>0</v>
      </c>
      <c r="C41" s="21">
        <f>COUNTIFS(Tenders!$A:$A,C$25,Tenders!$D:$D,$A41)</f>
        <v>0</v>
      </c>
      <c r="D41" s="21">
        <f>COUNTIFS(Tenders!$A:$A,D$25,Tenders!$D:$D,$A41)</f>
        <v>0</v>
      </c>
      <c r="E41" s="21">
        <f>SUM(B41:D41)</f>
        <v>0</v>
      </c>
      <c r="F41" s="59">
        <f>E41/($E$50)</f>
        <v>0</v>
      </c>
    </row>
    <row r="42" spans="1:6" x14ac:dyDescent="0.25">
      <c r="A42" s="49" t="s">
        <v>395</v>
      </c>
      <c r="B42" s="21">
        <f>COUNTIFS(Tenders!$A:$A,B$25,Tenders!$D:$D,$A42)</f>
        <v>0</v>
      </c>
      <c r="C42" s="21">
        <f>COUNTIFS(Tenders!$A:$A,C$25,Tenders!$D:$D,$A42)</f>
        <v>0</v>
      </c>
      <c r="D42" s="21">
        <f>COUNTIFS(Tenders!$A:$A,D$25,Tenders!$D:$D,$A42)</f>
        <v>0</v>
      </c>
      <c r="E42" s="21">
        <f>SUM(B42:D42)</f>
        <v>0</v>
      </c>
      <c r="F42" s="59">
        <f t="shared" si="4"/>
        <v>0</v>
      </c>
    </row>
    <row r="43" spans="1:6" x14ac:dyDescent="0.25">
      <c r="A43" s="53" t="s">
        <v>396</v>
      </c>
      <c r="B43" s="21">
        <f>COUNTIFS(Tenders!$A:$A,B$25,Tenders!$D:$D,$A43)</f>
        <v>0</v>
      </c>
      <c r="C43" s="21">
        <f>COUNTIFS(Tenders!$A:$A,C$25,Tenders!$D:$D,$A43)</f>
        <v>0</v>
      </c>
      <c r="D43" s="21">
        <f>COUNTIFS(Tenders!$A:$A,D$25,Tenders!$D:$D,$A43)</f>
        <v>0</v>
      </c>
      <c r="E43" s="21">
        <f t="shared" si="3"/>
        <v>0</v>
      </c>
      <c r="F43" s="59">
        <f t="shared" si="4"/>
        <v>0</v>
      </c>
    </row>
    <row r="44" spans="1:6" x14ac:dyDescent="0.25">
      <c r="A44" s="53" t="e">
        <f>#REF!</f>
        <v>#REF!</v>
      </c>
      <c r="B44" s="21">
        <f>COUNTIFS(Tenders!$A:$A,B$25,Tenders!$D:$D,$A44)</f>
        <v>0</v>
      </c>
      <c r="C44" s="21">
        <f>COUNTIFS(Tenders!$A:$A,C$25,Tenders!$D:$D,$A44)</f>
        <v>0</v>
      </c>
      <c r="D44" s="21">
        <f>COUNTIFS(Tenders!$A:$A,D$25,Tenders!$D:$D,$A44)</f>
        <v>0</v>
      </c>
      <c r="E44" s="21">
        <f t="shared" si="3"/>
        <v>0</v>
      </c>
      <c r="F44" s="59">
        <f t="shared" si="4"/>
        <v>0</v>
      </c>
    </row>
    <row r="45" spans="1:6" x14ac:dyDescent="0.25">
      <c r="A45" s="53" t="s">
        <v>397</v>
      </c>
      <c r="B45" s="21">
        <v>0</v>
      </c>
      <c r="C45" s="21">
        <v>0</v>
      </c>
      <c r="D45" s="21">
        <v>1</v>
      </c>
      <c r="E45" s="21">
        <f t="shared" si="3"/>
        <v>1</v>
      </c>
      <c r="F45" s="59">
        <f t="shared" si="4"/>
        <v>1</v>
      </c>
    </row>
    <row r="46" spans="1:6" x14ac:dyDescent="0.25">
      <c r="A46" s="15" t="e">
        <f>#REF!</f>
        <v>#REF!</v>
      </c>
      <c r="B46" s="21">
        <f>COUNTIFS(Tenders!$A:$A,B$25,Tenders!$D:$D,$A46)</f>
        <v>0</v>
      </c>
      <c r="C46" s="21">
        <f>COUNTIFS(Tenders!$A:$A,C$25,Tenders!$D:$D,$A46)</f>
        <v>0</v>
      </c>
      <c r="D46" s="21">
        <f>COUNTIFS(Tenders!$A:$A,D$25,Tenders!$D:$D,$A46)</f>
        <v>0</v>
      </c>
      <c r="E46" s="21">
        <f t="shared" si="3"/>
        <v>0</v>
      </c>
      <c r="F46" s="59">
        <f t="shared" si="4"/>
        <v>0</v>
      </c>
    </row>
    <row r="47" spans="1:6" x14ac:dyDescent="0.25">
      <c r="A47" s="53" t="e">
        <f>#REF!</f>
        <v>#REF!</v>
      </c>
      <c r="B47" s="21">
        <f>COUNTIFS(Tenders!$A:$A,B$25,Tenders!$D:$D,$A47)</f>
        <v>0</v>
      </c>
      <c r="C47" s="21">
        <f>COUNTIFS(Tenders!$A:$A,C$25,Tenders!$D:$D,$A47)</f>
        <v>0</v>
      </c>
      <c r="D47" s="21">
        <f>COUNTIFS(Tenders!$A:$A,D$25,Tenders!$D:$D,$A47)</f>
        <v>0</v>
      </c>
      <c r="E47" s="21">
        <f t="shared" si="3"/>
        <v>0</v>
      </c>
      <c r="F47" s="59">
        <f t="shared" si="4"/>
        <v>0</v>
      </c>
    </row>
    <row r="48" spans="1:6" x14ac:dyDescent="0.25">
      <c r="A48" s="53" t="s">
        <v>398</v>
      </c>
      <c r="B48" s="21">
        <f>COUNTIFS(Tenders!$A:$A,B$25,Tenders!$D:$D,$A48)</f>
        <v>0</v>
      </c>
      <c r="C48" s="21">
        <f>COUNTIFS(Tenders!$A:$A,C$25,Tenders!$D:$D,$A48)</f>
        <v>0</v>
      </c>
      <c r="D48" s="21">
        <f>COUNTIFS(Tenders!$A:$A,D$25,Tenders!$D:$D,$A48)</f>
        <v>0</v>
      </c>
      <c r="E48" s="21">
        <f>SUM(B48:D48)</f>
        <v>0</v>
      </c>
      <c r="F48" s="59">
        <f>E48/($E$50)</f>
        <v>0</v>
      </c>
    </row>
    <row r="49" spans="1:6" ht="15.75" thickBot="1" x14ac:dyDescent="0.3">
      <c r="A49" s="53" t="e">
        <f>#REF!</f>
        <v>#REF!</v>
      </c>
      <c r="B49" s="21">
        <f>COUNTIFS(Tenders!$A:$A,B$25,Tenders!$D:$D,$A49)</f>
        <v>0</v>
      </c>
      <c r="C49" s="21">
        <f>COUNTIFS(Tenders!$A:$A,C$25,Tenders!$D:$D,$A49)</f>
        <v>0</v>
      </c>
      <c r="D49" s="21">
        <f>COUNTIFS(Tenders!$A:$A,D$25,Tenders!$D:$D,$A49)</f>
        <v>0</v>
      </c>
      <c r="E49" s="21">
        <f t="shared" si="3"/>
        <v>0</v>
      </c>
      <c r="F49" s="60">
        <f t="shared" si="4"/>
        <v>0</v>
      </c>
    </row>
    <row r="50" spans="1:6" ht="15.75" thickBot="1" x14ac:dyDescent="0.3">
      <c r="A50" s="27" t="s">
        <v>358</v>
      </c>
      <c r="B50" s="28">
        <f>SUM(B26:B49)</f>
        <v>0</v>
      </c>
      <c r="C50" s="28">
        <f>SUM(C26:C49)</f>
        <v>0</v>
      </c>
      <c r="D50" s="28">
        <f>SUM(D26:D49)</f>
        <v>1</v>
      </c>
      <c r="E50" s="28">
        <f>SUM(E26:E49)</f>
        <v>1</v>
      </c>
      <c r="F50" s="61">
        <f>SUM(F26:F49)</f>
        <v>1</v>
      </c>
    </row>
    <row r="91" spans="1:2" x14ac:dyDescent="0.25">
      <c r="A91" s="55"/>
      <c r="B91" s="55"/>
    </row>
    <row r="92" spans="1:2" x14ac:dyDescent="0.25">
      <c r="A92" s="55"/>
      <c r="B92" s="55"/>
    </row>
    <row r="93" spans="1:2" x14ac:dyDescent="0.25">
      <c r="A93" s="55"/>
      <c r="B93" s="55"/>
    </row>
    <row r="94" spans="1:2" x14ac:dyDescent="0.25">
      <c r="A94" s="55"/>
      <c r="B94" s="55"/>
    </row>
    <row r="95" spans="1:2" x14ac:dyDescent="0.25">
      <c r="A95" s="55"/>
      <c r="B95" s="55"/>
    </row>
    <row r="96" spans="1:2" x14ac:dyDescent="0.25">
      <c r="A96" s="55"/>
      <c r="B96" s="55"/>
    </row>
    <row r="97" spans="1:2" x14ac:dyDescent="0.25">
      <c r="A97" s="55"/>
      <c r="B97" s="55"/>
    </row>
    <row r="98" spans="1:2" x14ac:dyDescent="0.25">
      <c r="A98" s="55"/>
      <c r="B98" s="55"/>
    </row>
    <row r="99" spans="1:2" x14ac:dyDescent="0.25">
      <c r="A99" s="55"/>
      <c r="B99" s="55"/>
    </row>
    <row r="100" spans="1:2" x14ac:dyDescent="0.25">
      <c r="A100" s="55"/>
      <c r="B100" s="55"/>
    </row>
    <row r="101" spans="1:2" x14ac:dyDescent="0.25">
      <c r="A101" s="55"/>
      <c r="B101" s="55"/>
    </row>
    <row r="102" spans="1:2" x14ac:dyDescent="0.25">
      <c r="A102" s="55"/>
      <c r="B102" s="55"/>
    </row>
    <row r="103" spans="1:2" x14ac:dyDescent="0.25">
      <c r="A103" s="55"/>
      <c r="B103" s="55"/>
    </row>
    <row r="104" spans="1:2" x14ac:dyDescent="0.25">
      <c r="A104" s="55"/>
      <c r="B104" s="55"/>
    </row>
    <row r="105" spans="1:2" x14ac:dyDescent="0.25">
      <c r="A105" s="55"/>
      <c r="B105" s="55"/>
    </row>
    <row r="106" spans="1:2" x14ac:dyDescent="0.25">
      <c r="A106" s="55"/>
      <c r="B106" s="55"/>
    </row>
    <row r="107" spans="1:2" x14ac:dyDescent="0.25">
      <c r="A107" s="55"/>
      <c r="B107" s="55"/>
    </row>
    <row r="108" spans="1:2" x14ac:dyDescent="0.25">
      <c r="A108" s="55"/>
      <c r="B108" s="55"/>
    </row>
    <row r="109" spans="1:2" x14ac:dyDescent="0.25">
      <c r="A109" s="55"/>
      <c r="B109" s="55"/>
    </row>
    <row r="110" spans="1:2" x14ac:dyDescent="0.25">
      <c r="A110" s="55"/>
      <c r="B110" s="55"/>
    </row>
    <row r="111" spans="1:2" x14ac:dyDescent="0.25">
      <c r="A111" s="55"/>
      <c r="B111" s="55"/>
    </row>
  </sheetData>
  <autoFilter ref="A1:S101" xr:uid="{00000000-0009-0000-0000-000003000000}">
    <filterColumn colId="1" showButton="0"/>
    <filterColumn colId="2" showButton="0"/>
  </autoFilter>
  <sortState xmlns:xlrd2="http://schemas.microsoft.com/office/spreadsheetml/2017/richdata2" ref="Q3:S26">
    <sortCondition ref="Q26"/>
  </sortState>
  <customSheetViews>
    <customSheetView guid="{A7161934-91A1-42FD-8D0F-6047BA860895}" scale="90">
      <selection activeCell="D12" sqref="D12"/>
      <pageMargins left="0" right="0" top="0" bottom="0" header="0" footer="0"/>
      <pageSetup paperSize="9" orientation="portrait" r:id="rId1"/>
    </customSheetView>
    <customSheetView guid="{13AD3689-C7CE-42DA-AC43-DAAD8DBBF127}" scale="90" topLeftCell="B1">
      <selection activeCell="I19" sqref="I19"/>
      <pageMargins left="0" right="0" top="0" bottom="0" header="0" footer="0"/>
      <pageSetup paperSize="9" orientation="portrait" r:id="rId2"/>
    </customSheetView>
    <customSheetView guid="{79647DEF-AE71-45D7-BF86-49DA31E96942}" scale="90">
      <selection activeCell="I24" sqref="I24"/>
      <pageMargins left="0" right="0" top="0" bottom="0" header="0" footer="0"/>
      <pageSetup paperSize="9" orientation="portrait" r:id="rId3"/>
    </customSheetView>
    <customSheetView guid="{9F4C1CD9-95BF-4367-B8CF-3EF6399683E3}" scale="90">
      <selection activeCell="I24" sqref="I24"/>
      <pageMargins left="0" right="0" top="0" bottom="0" header="0" footer="0"/>
      <pageSetup paperSize="9" orientation="portrait" r:id="rId4"/>
    </customSheetView>
    <customSheetView guid="{7757D69B-A911-4A74-9853-896F962BEEB5}" scale="80" topLeftCell="A8">
      <selection activeCell="A37" sqref="A37"/>
      <pageMargins left="0" right="0" top="0" bottom="0" header="0" footer="0"/>
      <pageSetup paperSize="9" orientation="portrait" r:id="rId5"/>
    </customSheetView>
    <customSheetView guid="{AE96369C-C31E-4350-868D-FAC7D6A6C4AF}" scale="90">
      <selection activeCell="I24" sqref="I24"/>
      <pageMargins left="0" right="0" top="0" bottom="0" header="0" footer="0"/>
      <pageSetup paperSize="9" orientation="portrait" r:id="rId6"/>
    </customSheetView>
    <customSheetView guid="{BA7885E1-FD01-45D5-A058-22E86DC9D7C4}" scale="90">
      <selection activeCell="I21" sqref="I21"/>
      <pageMargins left="0" right="0" top="0" bottom="0" header="0" footer="0"/>
      <pageSetup paperSize="9" orientation="portrait" r:id="rId7"/>
    </customSheetView>
    <customSheetView guid="{A08FB9BC-D8DB-4051-9CCB-FB307DC0DE98}" scale="90">
      <selection activeCell="I24" sqref="I24"/>
      <pageMargins left="0" right="0" top="0" bottom="0" header="0" footer="0"/>
      <pageSetup paperSize="9" orientation="portrait" r:id="rId8"/>
    </customSheetView>
  </customSheetViews>
  <mergeCells count="15">
    <mergeCell ref="A24:A25"/>
    <mergeCell ref="F24:F25"/>
    <mergeCell ref="A15:A16"/>
    <mergeCell ref="F15:F16"/>
    <mergeCell ref="A1:A2"/>
    <mergeCell ref="F1:F2"/>
    <mergeCell ref="A9:A10"/>
    <mergeCell ref="F9:F10"/>
    <mergeCell ref="E9:E10"/>
    <mergeCell ref="E1:E2"/>
    <mergeCell ref="B1:D1"/>
    <mergeCell ref="B9:D9"/>
    <mergeCell ref="B24:D24"/>
    <mergeCell ref="B15:D15"/>
    <mergeCell ref="E24:E25"/>
  </mergeCells>
  <pageMargins left="0.7" right="0.7" top="0.78740157499999996" bottom="0.78740157499999996" header="0.3" footer="0.3"/>
  <pageSetup paperSize="9" orientation="portrait" r:id="rId9"/>
  <customProperties>
    <customPr name="_pios_id" r:id="rId10"/>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3009fd-0dd9-42b4-b636-d64152022a82" xsi:nil="true"/>
    <SharedWithUsers xmlns="bb9e497e-50d1-499c-ab9b-a1dd365e5d32">
      <UserInfo>
        <DisplayName>Woxen, Kari</DisplayName>
        <AccountId>34</AccountId>
        <AccountType/>
      </UserInfo>
      <UserInfo>
        <DisplayName>Bjørnestad, Lene-Camilla Groseth</DisplayName>
        <AccountId>33</AccountId>
        <AccountType/>
      </UserInfo>
      <UserInfo>
        <DisplayName>Fostervold, Kristin Eidem</DisplayName>
        <AccountId>35</AccountId>
        <AccountType/>
      </UserInfo>
      <UserInfo>
        <DisplayName>Bogetun, Cathrine</DisplayName>
        <AccountId>57</AccountId>
        <AccountType/>
      </UserInfo>
      <UserInfo>
        <DisplayName>Tyrihjell, Tom Richard</DisplayName>
        <AccountId>64</AccountId>
        <AccountType/>
      </UserInfo>
      <UserInfo>
        <DisplayName>Frimanslund, Sara</DisplayName>
        <AccountId>26</AccountId>
        <AccountType/>
      </UserInfo>
      <UserInfo>
        <DisplayName>Engholt, Ida Brenden</DisplayName>
        <AccountId>106</AccountId>
        <AccountType/>
      </UserInfo>
      <UserInfo>
        <DisplayName>Mosether, Geir</DisplayName>
        <AccountId>15</AccountId>
        <AccountType/>
      </UserInfo>
      <UserInfo>
        <DisplayName>Furuholmen, Tone Veseth</DisplayName>
        <AccountId>30</AccountId>
        <AccountType/>
      </UserInfo>
      <UserInfo>
        <DisplayName>Hernes, Cathrine</DisplayName>
        <AccountId>28</AccountId>
        <AccountType/>
      </UserInfo>
      <UserInfo>
        <DisplayName>Christiansen, Steffen Riis</DisplayName>
        <AccountId>24</AccountId>
        <AccountType/>
      </UserInfo>
      <UserInfo>
        <DisplayName>Michaelsen, Alexander</DisplayName>
        <AccountId>19</AccountId>
        <AccountType/>
      </UserInfo>
      <UserInfo>
        <DisplayName>Scarpellino, Matteo</DisplayName>
        <AccountId>894</AccountId>
        <AccountType/>
      </UserInfo>
      <UserInfo>
        <DisplayName>Hatjoullis, Alexia</DisplayName>
        <AccountId>14</AccountId>
        <AccountType/>
      </UserInfo>
      <UserInfo>
        <DisplayName>Hopshaug, Monica</DisplayName>
        <AccountId>1298</AccountId>
        <AccountType/>
      </UserInfo>
      <UserInfo>
        <DisplayName>Sørensen, Idar</DisplayName>
        <AccountId>29</AccountId>
        <AccountType/>
      </UserInfo>
      <UserInfo>
        <DisplayName>Sande, Torill</DisplayName>
        <AccountId>972</AccountId>
        <AccountType/>
      </UserInfo>
      <UserInfo>
        <DisplayName>Aronsen, Eli</DisplayName>
        <AccountId>1462</AccountId>
        <AccountType/>
      </UserInfo>
    </SharedWithUsers>
    <lcf76f155ced4ddcb4097134ff3c332f xmlns="38017dbb-a32a-40e8-9f02-a412e9e1a8a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6756168E9D51F4884422AF8811BC745" ma:contentTypeVersion="20" ma:contentTypeDescription="Opprett et nytt dokument." ma:contentTypeScope="" ma:versionID="e63dd0323b00081c59b4c61fb611c905">
  <xsd:schema xmlns:xsd="http://www.w3.org/2001/XMLSchema" xmlns:xs="http://www.w3.org/2001/XMLSchema" xmlns:p="http://schemas.microsoft.com/office/2006/metadata/properties" xmlns:ns2="38017dbb-a32a-40e8-9f02-a412e9e1a8ab" xmlns:ns3="bb9e497e-50d1-499c-ab9b-a1dd365e5d32" xmlns:ns4="cb3009fd-0dd9-42b4-b636-d64152022a82" targetNamespace="http://schemas.microsoft.com/office/2006/metadata/properties" ma:root="true" ma:fieldsID="2787b651c0e81e83d85509309ef1a6b8" ns2:_="" ns3:_="" ns4:_="">
    <xsd:import namespace="38017dbb-a32a-40e8-9f02-a412e9e1a8ab"/>
    <xsd:import namespace="bb9e497e-50d1-499c-ab9b-a1dd365e5d32"/>
    <xsd:import namespace="cb3009fd-0dd9-42b4-b636-d64152022a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4: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7dbb-a32a-40e8-9f02-a412e9e1a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1bc1a000-f7e0-4dd1-a917-6a95be978c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9e497e-50d1-499c-ab9b-a1dd365e5d32"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3009fd-0dd9-42b4-b636-d64152022a8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963cdbb-252c-4d42-aa37-721b51ee920e}" ma:internalName="TaxCatchAll" ma:showField="CatchAllData" ma:web="bb9e497e-50d1-499c-ab9b-a1dd365e5d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pplication xmlns="http://www.sap.com/cof/excel/application">
  <Version>2</Version>
  <Revision>2.8.100.92864</Revision>
</Application>
</file>

<file path=customXml/itemProps1.xml><?xml version="1.0" encoding="utf-8"?>
<ds:datastoreItem xmlns:ds="http://schemas.openxmlformats.org/officeDocument/2006/customXml" ds:itemID="{0D400A7F-05C5-4876-A9C9-A6C12A2677A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bb9e497e-50d1-499c-ab9b-a1dd365e5d32"/>
    <ds:schemaRef ds:uri="http://purl.org/dc/terms/"/>
    <ds:schemaRef ds:uri="38017dbb-a32a-40e8-9f02-a412e9e1a8ab"/>
    <ds:schemaRef ds:uri="http://schemas.microsoft.com/office/infopath/2007/PartnerControls"/>
    <ds:schemaRef ds:uri="cb3009fd-0dd9-42b4-b636-d64152022a82"/>
    <ds:schemaRef ds:uri="http://www.w3.org/XML/1998/namespace"/>
    <ds:schemaRef ds:uri="http://purl.org/dc/dcmitype/"/>
  </ds:schemaRefs>
</ds:datastoreItem>
</file>

<file path=customXml/itemProps2.xml><?xml version="1.0" encoding="utf-8"?>
<ds:datastoreItem xmlns:ds="http://schemas.openxmlformats.org/officeDocument/2006/customXml" ds:itemID="{CEB7598C-9ABD-4363-BDF4-DB7283698FAE}">
  <ds:schemaRefs>
    <ds:schemaRef ds:uri="http://schemas.microsoft.com/sharepoint/v3/contenttype/forms"/>
  </ds:schemaRefs>
</ds:datastoreItem>
</file>

<file path=customXml/itemProps3.xml><?xml version="1.0" encoding="utf-8"?>
<ds:datastoreItem xmlns:ds="http://schemas.openxmlformats.org/officeDocument/2006/customXml" ds:itemID="{D8E9D507-25F6-44EB-A082-AC86E5C64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017dbb-a32a-40e8-9f02-a412e9e1a8ab"/>
    <ds:schemaRef ds:uri="bb9e497e-50d1-499c-ab9b-a1dd365e5d32"/>
    <ds:schemaRef ds:uri="cb3009fd-0dd9-42b4-b636-d64152022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9964F6-42B9-4E07-A3E7-1AACEAA2ED3F}">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Tenders</vt:lpstr>
      <vt:lpstr>Oppsummering_GML</vt:lpstr>
    </vt:vector>
  </TitlesOfParts>
  <Manager/>
  <Company>Vinmonopolet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 Vinmonopolet</dc:creator>
  <cp:keywords/>
  <dc:description/>
  <cp:lastModifiedBy>Romnes, Eirill</cp:lastModifiedBy>
  <cp:revision/>
  <dcterms:created xsi:type="dcterms:W3CDTF">2014-02-04T07:45:52Z</dcterms:created>
  <dcterms:modified xsi:type="dcterms:W3CDTF">2024-11-04T12:10:58Z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0x010100C6756168E9D51F4884422AF8811BC745</vt:lpwstr>
  </property>
  <property fmtid="{D5CDD505-2E9C-101B-9397-08002B2CF9AE}" pid="3" name="Order">
    <vt:r8>1186700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AuthorIds_UIVersion_2560">
    <vt:lpwstr>29</vt:lpwstr>
  </property>
  <property fmtid="{D5CDD505-2E9C-101B-9397-08002B2CF9AE}" pid="9" name="CustomUiType">
    <vt:lpwstr>2</vt:lpwstr>
  </property>
  <property fmtid="{D5CDD505-2E9C-101B-9397-08002B2CF9AE}" pid="10" name="MediaServiceImageTags">
    <vt:lpwstr/>
  </property>
  <property fmtid="{D5CDD505-2E9C-101B-9397-08002B2CF9AE}" pid="11" name="CofWorkbookId">
    <vt:lpwstr>c6dc7d96-c475-4901-a25f-3c05259f217a</vt:lpwstr>
  </property>
</Properties>
</file>