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https://vmp.sharepoint.com/sites/Markedogsortiment/Basisutvalg/Lanseringsplan 2025-1/"/>
    </mc:Choice>
  </mc:AlternateContent>
  <xr:revisionPtr revIDLastSave="334" documentId="8_{1474C5BC-A507-4302-90A3-896815C79F9D}" xr6:coauthVersionLast="47" xr6:coauthVersionMax="47" xr10:uidLastSave="{3D2053A2-3295-4B71-B5C4-E8484F0F17F1}"/>
  <bookViews>
    <workbookView xWindow="-108" yWindow="-108" windowWidth="23256" windowHeight="12576" tabRatio="844" xr2:uid="{00000000-000D-0000-FFFF-FFFF00000000}"/>
  </bookViews>
  <sheets>
    <sheet name="Spesifikasjoner" sheetId="9" r:id="rId1"/>
    <sheet name="Oppsummering_GML" sheetId="4" state="hidden" r:id="rId2"/>
  </sheets>
  <externalReferences>
    <externalReference r:id="rId3"/>
  </externalReferences>
  <definedNames>
    <definedName name="_xlnm._FilterDatabase" localSheetId="1" hidden="1">Oppsummering_GML!$A$1:$S$101</definedName>
    <definedName name="_xlnm._FilterDatabase" localSheetId="0" hidden="1">Spesifikasjoner!$A$2:$S$102</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Varetype">#REF!</definedName>
    <definedName name="Z_13AD3689_C7CE_42DA_AC43_DAAD8DBBF127_.wvu.FilterData" localSheetId="0" hidden="1">Spesifikasjoner!$A$2:$S$2</definedName>
    <definedName name="Z_4AC4F692_B211_4F54_9910_0886EC97145E_.wvu.FilterData" localSheetId="0" hidden="1">Spesifikasjoner!$A$2:$S$2</definedName>
    <definedName name="Z_63A69F87_A94C_4057_905C_1DDE0A830257_.wvu.FilterData" localSheetId="0" hidden="1">Spesifikasjoner!$A$2:$S$2</definedName>
    <definedName name="Z_7757D69B_A911_4A74_9853_896F962BEEB5_.wvu.FilterData" localSheetId="0" hidden="1">Spesifikasjoner!#REF!</definedName>
    <definedName name="Z_79647DEF_AE71_45D7_BF86_49DA31E96942_.wvu.FilterData" localSheetId="0" hidden="1">Spesifikasjoner!$A$2:$S$2</definedName>
    <definedName name="Z_9F4C1CD9_95BF_4367_B8CF_3EF6399683E3_.wvu.FilterData" localSheetId="0" hidden="1">Spesifikasjoner!$A$2:$S$2</definedName>
    <definedName name="Z_A08FB9BC_D8DB_4051_9CCB_FB307DC0DE98_.wvu.FilterData" localSheetId="0" hidden="1">Spesifikasjoner!$A$2:$S$2</definedName>
    <definedName name="Z_A7161934_91A1_42FD_8D0F_6047BA860895_.wvu.Cols" localSheetId="0" hidden="1">Spesifikasjoner!$Q:$S</definedName>
    <definedName name="Z_A7161934_91A1_42FD_8D0F_6047BA860895_.wvu.FilterData" localSheetId="0" hidden="1">Spesifikasjoner!$A$2:$S$2</definedName>
    <definedName name="Z_AE96369C_C31E_4350_868D_FAC7D6A6C4AF_.wvu.FilterData" localSheetId="0" hidden="1">Spesifikasjoner!$A$2:$S$2</definedName>
    <definedName name="Z_BA7885E1_FD01_45D5_A058_22E86DC9D7C4_.wvu.Cols" localSheetId="0" hidden="1">Spesifikasjoner!$Q:$S</definedName>
    <definedName name="Z_BA7885E1_FD01_45D5_A058_22E86DC9D7C4_.wvu.FilterData" localSheetId="0" hidden="1">Spesifikasjoner!$A$2:$S$2</definedName>
    <definedName name="Z_BE177464_620F_4F81_AC43_784E4F7FC80B_.wvu.FilterData" localSheetId="0" hidden="1">Spesifikasjoner!$A$2:$S$2</definedName>
    <definedName name="Z_C3F46449_C47B_4E66_BAAF_432284643750_.wvu.FilterData" localSheetId="0" hidden="1">Spesifikasjoner!$A$2:$S$2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D18" i="4" s="1"/>
  <c r="D19" i="4" s="1"/>
  <c r="D20" i="4" s="1"/>
  <c r="D21" i="4" s="1"/>
  <c r="D22" i="4" s="1"/>
  <c r="C17" i="4"/>
  <c r="C18" i="4" s="1"/>
  <c r="C19" i="4" s="1"/>
  <c r="C20" i="4" s="1"/>
  <c r="C21" i="4" s="1"/>
  <c r="C22" i="4" s="1"/>
  <c r="B17" i="4"/>
  <c r="B18" i="4" s="1"/>
  <c r="B19" i="4" s="1"/>
  <c r="B20" i="4" s="1"/>
  <c r="B21" i="4" s="1"/>
  <c r="B22" i="4" s="1"/>
  <c r="D12" i="4"/>
  <c r="C12" i="4"/>
  <c r="B12" i="4"/>
  <c r="D11" i="4"/>
  <c r="C11" i="4"/>
  <c r="B11" i="4"/>
  <c r="A49" i="4" l="1"/>
  <c r="C49" i="4" s="1"/>
  <c r="D48" i="4"/>
  <c r="C48" i="4"/>
  <c r="B48" i="4"/>
  <c r="A47" i="4"/>
  <c r="B47" i="4" s="1"/>
  <c r="A46" i="4"/>
  <c r="B46" i="4" s="1"/>
  <c r="E45" i="4"/>
  <c r="A44" i="4"/>
  <c r="B44" i="4" s="1"/>
  <c r="D43" i="4"/>
  <c r="C43" i="4"/>
  <c r="B43" i="4"/>
  <c r="D42" i="4"/>
  <c r="C42" i="4"/>
  <c r="B42" i="4"/>
  <c r="D41" i="4"/>
  <c r="C41" i="4"/>
  <c r="B41" i="4"/>
  <c r="A40" i="4"/>
  <c r="C40" i="4" s="1"/>
  <c r="A39" i="4"/>
  <c r="D39" i="4" s="1"/>
  <c r="A38" i="4"/>
  <c r="C38" i="4" s="1"/>
  <c r="A37" i="4"/>
  <c r="D37" i="4" s="1"/>
  <c r="A36" i="4"/>
  <c r="C36" i="4" s="1"/>
  <c r="D35" i="4"/>
  <c r="C35" i="4"/>
  <c r="B35" i="4"/>
  <c r="A34" i="4"/>
  <c r="B34" i="4" s="1"/>
  <c r="A33" i="4"/>
  <c r="D33" i="4" s="1"/>
  <c r="A32" i="4"/>
  <c r="B32" i="4" s="1"/>
  <c r="A31" i="4"/>
  <c r="D31" i="4" s="1"/>
  <c r="D30" i="4"/>
  <c r="C30" i="4"/>
  <c r="B30" i="4"/>
  <c r="A29" i="4"/>
  <c r="B29" i="4" s="1"/>
  <c r="A28" i="4"/>
  <c r="D28" i="4" s="1"/>
  <c r="A27" i="4"/>
  <c r="C27" i="4" s="1"/>
  <c r="R26" i="4"/>
  <c r="D26" i="4"/>
  <c r="C26" i="4"/>
  <c r="B26" i="4"/>
  <c r="R25" i="4"/>
  <c r="R24" i="4"/>
  <c r="R23" i="4"/>
  <c r="R22" i="4"/>
  <c r="R21" i="4"/>
  <c r="R20" i="4"/>
  <c r="N20" i="4"/>
  <c r="R19" i="4"/>
  <c r="N19" i="4"/>
  <c r="R18" i="4"/>
  <c r="N18" i="4"/>
  <c r="R17" i="4"/>
  <c r="N17" i="4"/>
  <c r="R16" i="4"/>
  <c r="N16" i="4"/>
  <c r="R15" i="4"/>
  <c r="N15" i="4"/>
  <c r="R14" i="4"/>
  <c r="N14" i="4"/>
  <c r="R13" i="4"/>
  <c r="N13" i="4"/>
  <c r="R12" i="4"/>
  <c r="N12" i="4"/>
  <c r="A12" i="4"/>
  <c r="R11" i="4"/>
  <c r="N11" i="4"/>
  <c r="A11" i="4"/>
  <c r="R10" i="4"/>
  <c r="N10" i="4"/>
  <c r="R9" i="4"/>
  <c r="N9" i="4"/>
  <c r="R8" i="4"/>
  <c r="N8" i="4"/>
  <c r="R7" i="4"/>
  <c r="N7" i="4"/>
  <c r="R6" i="4"/>
  <c r="N6" i="4"/>
  <c r="A6" i="4"/>
  <c r="R5" i="4"/>
  <c r="N5" i="4"/>
  <c r="I5" i="4"/>
  <c r="J5" i="4" s="1"/>
  <c r="A5" i="4"/>
  <c r="R4" i="4"/>
  <c r="N4" i="4"/>
  <c r="I4" i="4"/>
  <c r="J4" i="4" s="1"/>
  <c r="A4" i="4"/>
  <c r="R3" i="4"/>
  <c r="N3" i="4"/>
  <c r="I3" i="4"/>
  <c r="J3" i="4" s="1"/>
  <c r="A3" i="4"/>
  <c r="R2" i="4"/>
  <c r="N2" i="4"/>
  <c r="I2" i="4"/>
  <c r="J2" i="4" s="1"/>
  <c r="C37" i="4"/>
  <c r="D49" i="4"/>
  <c r="B39" i="4"/>
  <c r="C44" i="4"/>
  <c r="B49" i="4"/>
  <c r="B36" i="4"/>
  <c r="D36" i="4"/>
  <c r="D44" i="4"/>
  <c r="C28" i="4"/>
  <c r="B27" i="4"/>
  <c r="D27" i="4"/>
  <c r="C39" i="4"/>
  <c r="C3" i="4" l="1"/>
  <c r="D3" i="4"/>
  <c r="B3" i="4"/>
  <c r="C5" i="4"/>
  <c r="D5" i="4"/>
  <c r="B5" i="4"/>
  <c r="C4" i="4"/>
  <c r="B4" i="4"/>
  <c r="D4" i="4"/>
  <c r="D6" i="4"/>
  <c r="B6" i="4"/>
  <c r="C6" i="4"/>
  <c r="D47" i="4"/>
  <c r="B28" i="4"/>
  <c r="E28" i="4" s="1"/>
  <c r="D29" i="4"/>
  <c r="D34" i="4"/>
  <c r="C34" i="4"/>
  <c r="C29" i="4"/>
  <c r="B38" i="4"/>
  <c r="C33" i="4"/>
  <c r="B40" i="4"/>
  <c r="D40" i="4"/>
  <c r="D46" i="4"/>
  <c r="C46" i="4"/>
  <c r="D32" i="4"/>
  <c r="B33" i="4"/>
  <c r="C32" i="4"/>
  <c r="B31" i="4"/>
  <c r="C31" i="4"/>
  <c r="C47" i="4"/>
  <c r="B37" i="4"/>
  <c r="C13" i="4"/>
  <c r="B13" i="4"/>
  <c r="D38" i="4"/>
  <c r="E27" i="4"/>
  <c r="E39" i="4"/>
  <c r="E30" i="4"/>
  <c r="E44" i="4"/>
  <c r="J6" i="4"/>
  <c r="K4" i="4" s="1"/>
  <c r="E12" i="4"/>
  <c r="E36" i="4"/>
  <c r="E49" i="4"/>
  <c r="R27" i="4"/>
  <c r="S12" i="4" s="1"/>
  <c r="D13" i="4"/>
  <c r="N21" i="4"/>
  <c r="O8" i="4" s="1"/>
  <c r="E26" i="4"/>
  <c r="E43" i="4"/>
  <c r="E35" i="4"/>
  <c r="E42" i="4"/>
  <c r="E41" i="4"/>
  <c r="E11" i="4"/>
  <c r="E48" i="4"/>
  <c r="E18" i="4"/>
  <c r="E17" i="4"/>
  <c r="D7" i="4" l="1"/>
  <c r="E34" i="4"/>
  <c r="E6" i="4"/>
  <c r="E29" i="4"/>
  <c r="E33" i="4"/>
  <c r="D50" i="4"/>
  <c r="E32" i="4"/>
  <c r="E31" i="4"/>
  <c r="E46" i="4"/>
  <c r="E3" i="4"/>
  <c r="C7" i="4"/>
  <c r="E40" i="4"/>
  <c r="B50" i="4"/>
  <c r="C50" i="4"/>
  <c r="E37" i="4"/>
  <c r="E47" i="4"/>
  <c r="K5" i="4"/>
  <c r="K6" i="4"/>
  <c r="K2" i="4"/>
  <c r="E5" i="4"/>
  <c r="B7" i="4"/>
  <c r="E4" i="4"/>
  <c r="E38" i="4"/>
  <c r="E13" i="4"/>
  <c r="F12" i="4" s="1"/>
  <c r="O7" i="4"/>
  <c r="O10" i="4"/>
  <c r="O3" i="4"/>
  <c r="O15" i="4"/>
  <c r="O11" i="4"/>
  <c r="O17" i="4"/>
  <c r="O2" i="4"/>
  <c r="O16" i="4"/>
  <c r="O18" i="4"/>
  <c r="O12" i="4"/>
  <c r="O9" i="4"/>
  <c r="O6" i="4"/>
  <c r="K3" i="4"/>
  <c r="O4" i="4"/>
  <c r="O5" i="4"/>
  <c r="O20" i="4"/>
  <c r="O14" i="4"/>
  <c r="O19" i="4"/>
  <c r="O13" i="4"/>
  <c r="S24" i="4"/>
  <c r="S14" i="4"/>
  <c r="S9" i="4"/>
  <c r="S21" i="4"/>
  <c r="S17" i="4"/>
  <c r="S5" i="4"/>
  <c r="S26" i="4"/>
  <c r="S23" i="4"/>
  <c r="S8" i="4"/>
  <c r="S20" i="4"/>
  <c r="S10" i="4"/>
  <c r="S16" i="4"/>
  <c r="S15" i="4"/>
  <c r="S6" i="4"/>
  <c r="S19" i="4"/>
  <c r="S25" i="4"/>
  <c r="S22" i="4"/>
  <c r="S3" i="4"/>
  <c r="S13" i="4"/>
  <c r="S11" i="4"/>
  <c r="S7" i="4"/>
  <c r="S2" i="4"/>
  <c r="S4" i="4"/>
  <c r="S18" i="4"/>
  <c r="E20" i="4"/>
  <c r="E19" i="4"/>
  <c r="E50" i="4" l="1"/>
  <c r="F41" i="4" s="1"/>
  <c r="E7" i="4"/>
  <c r="F6" i="4" s="1"/>
  <c r="F11" i="4"/>
  <c r="F13" i="4" s="1"/>
  <c r="O21" i="4"/>
  <c r="S27" i="4"/>
  <c r="E22" i="4"/>
  <c r="F19" i="4" s="1"/>
  <c r="E21" i="4"/>
  <c r="F30" i="4" l="1"/>
  <c r="F34" i="4"/>
  <c r="F31" i="4"/>
  <c r="F37" i="4"/>
  <c r="F48" i="4"/>
  <c r="F26" i="4"/>
  <c r="F28" i="4"/>
  <c r="F27" i="4"/>
  <c r="F40" i="4"/>
  <c r="F39" i="4"/>
  <c r="F43" i="4"/>
  <c r="F44" i="4"/>
  <c r="F36" i="4"/>
  <c r="F38" i="4"/>
  <c r="F45" i="4"/>
  <c r="F29" i="4"/>
  <c r="F46" i="4"/>
  <c r="F33" i="4"/>
  <c r="F47" i="4"/>
  <c r="F49" i="4"/>
  <c r="F35" i="4"/>
  <c r="F32" i="4"/>
  <c r="F42" i="4"/>
  <c r="F3" i="4"/>
  <c r="F4" i="4"/>
  <c r="F5" i="4"/>
  <c r="F21" i="4"/>
  <c r="F22" i="4"/>
  <c r="F17" i="4"/>
  <c r="F18" i="4"/>
  <c r="F20" i="4"/>
  <c r="F50" i="4" l="1"/>
  <c r="F7" i="4"/>
</calcChain>
</file>

<file path=xl/sharedStrings.xml><?xml version="1.0" encoding="utf-8"?>
<sst xmlns="http://schemas.openxmlformats.org/spreadsheetml/2006/main" count="1559" uniqueCount="469">
  <si>
    <t>Varetype</t>
  </si>
  <si>
    <t>Primærmålgruppe</t>
  </si>
  <si>
    <t>+++++++++++</t>
  </si>
  <si>
    <t>Argentina</t>
  </si>
  <si>
    <t>75 cl</t>
  </si>
  <si>
    <t>&lt;350</t>
  </si>
  <si>
    <t>&lt;300</t>
  </si>
  <si>
    <t>Jujuy</t>
  </si>
  <si>
    <t>IG Quebrada de Humahuaca</t>
  </si>
  <si>
    <t>Patagonia</t>
  </si>
  <si>
    <t>&lt;400</t>
  </si>
  <si>
    <t>Australia</t>
  </si>
  <si>
    <t>South Australia</t>
  </si>
  <si>
    <t>GI McLaren Vale</t>
  </si>
  <si>
    <t>&lt;220</t>
  </si>
  <si>
    <t>Victoria</t>
  </si>
  <si>
    <t>GI Heathcote</t>
  </si>
  <si>
    <t>Sør-Afrika</t>
  </si>
  <si>
    <t>&lt;260</t>
  </si>
  <si>
    <t>USA</t>
  </si>
  <si>
    <t>California</t>
  </si>
  <si>
    <t>&lt;275</t>
  </si>
  <si>
    <t>&lt;250</t>
  </si>
  <si>
    <t>70 cl</t>
  </si>
  <si>
    <t>&lt;600</t>
  </si>
  <si>
    <t xml:space="preserve">
</t>
  </si>
  <si>
    <t>&lt;800</t>
  </si>
  <si>
    <t>Frankrike</t>
  </si>
  <si>
    <t>AOC/AOP Beaujolais Village</t>
  </si>
  <si>
    <t>Vardar River Valley</t>
  </si>
  <si>
    <t>&lt;200</t>
  </si>
  <si>
    <t>Serbia</t>
  </si>
  <si>
    <t>Slovenia</t>
  </si>
  <si>
    <t>Štajerska</t>
  </si>
  <si>
    <t>Tyskland</t>
  </si>
  <si>
    <t>Franken</t>
  </si>
  <si>
    <t>VDP. Erste Lage</t>
  </si>
  <si>
    <t>&lt;375</t>
  </si>
  <si>
    <t>Baden</t>
  </si>
  <si>
    <t>Württemberg</t>
  </si>
  <si>
    <t>Europa</t>
  </si>
  <si>
    <t>Authentic Trappist Product</t>
  </si>
  <si>
    <t>Brown ale</t>
  </si>
  <si>
    <t>&lt;185</t>
  </si>
  <si>
    <t>&lt;170</t>
  </si>
  <si>
    <t>Pouch</t>
  </si>
  <si>
    <t>150 cl</t>
  </si>
  <si>
    <t>&lt;320</t>
  </si>
  <si>
    <t>New Zealand</t>
  </si>
  <si>
    <t>&lt;175</t>
  </si>
  <si>
    <t>&lt;360</t>
  </si>
  <si>
    <t>BiB</t>
  </si>
  <si>
    <t>300 cl</t>
  </si>
  <si>
    <t>&lt;500</t>
  </si>
  <si>
    <t>2023</t>
  </si>
  <si>
    <t>Oregon</t>
  </si>
  <si>
    <t>Dundee Hills AVA</t>
  </si>
  <si>
    <t>&lt;450</t>
  </si>
  <si>
    <t>&lt;550</t>
  </si>
  <si>
    <t>Loire</t>
  </si>
  <si>
    <t>AOC/AOP Muscadet Sèvre-et-Maine Sur Lie</t>
  </si>
  <si>
    <t>Italia</t>
  </si>
  <si>
    <t>Friuli-Venezia Giulia</t>
  </si>
  <si>
    <t>DOC/DOP Friuli Colli Orientali</t>
  </si>
  <si>
    <t>IGT/IGP Vigneti delle Dolomiti</t>
  </si>
  <si>
    <t>Portugal</t>
  </si>
  <si>
    <t>Spania</t>
  </si>
  <si>
    <t>Catalonia</t>
  </si>
  <si>
    <t>DOQ/DOP Priorat</t>
  </si>
  <si>
    <t>2022</t>
  </si>
  <si>
    <t>Mosel</t>
  </si>
  <si>
    <t>QmP</t>
  </si>
  <si>
    <t>Østerrike</t>
  </si>
  <si>
    <t>&lt;225</t>
  </si>
  <si>
    <t>Wiener Gemischter Satz DAC</t>
  </si>
  <si>
    <t>&lt;425</t>
  </si>
  <si>
    <t>Norge</t>
  </si>
  <si>
    <t>Gin</t>
  </si>
  <si>
    <t>Marlborough</t>
  </si>
  <si>
    <t>&lt;330</t>
  </si>
  <si>
    <t>Central Otago</t>
  </si>
  <si>
    <t>Sake</t>
  </si>
  <si>
    <t>Japan</t>
  </si>
  <si>
    <t>72 cl</t>
  </si>
  <si>
    <t>England</t>
  </si>
  <si>
    <t>PDO English Quality Sparkling Wine</t>
  </si>
  <si>
    <t>&lt;750</t>
  </si>
  <si>
    <t>PDO English Quality Wine</t>
  </si>
  <si>
    <t>Champagne</t>
  </si>
  <si>
    <t>1) Blanc de Blancs</t>
  </si>
  <si>
    <t>AOC/AOP Champagne Grand Cru</t>
  </si>
  <si>
    <t>1) Millésime
2) Blanc de Blancs</t>
  </si>
  <si>
    <t>&lt;650</t>
  </si>
  <si>
    <t>Alsace</t>
  </si>
  <si>
    <t>Attiki</t>
  </si>
  <si>
    <t>Abruzzo</t>
  </si>
  <si>
    <t>Minho</t>
  </si>
  <si>
    <t>Alentejo</t>
  </si>
  <si>
    <t>&lt;270</t>
  </si>
  <si>
    <t>DOC/DOP Vinho Verde</t>
  </si>
  <si>
    <t>&lt;440</t>
  </si>
  <si>
    <t xml:space="preserve">Aragon </t>
  </si>
  <si>
    <t>37,5 cl</t>
  </si>
  <si>
    <t>&lt;100</t>
  </si>
  <si>
    <t>Provence</t>
  </si>
  <si>
    <t>AOC/AOP Côtes de Provence</t>
  </si>
  <si>
    <t>IGT/IGP Toscana</t>
  </si>
  <si>
    <t>&lt;180</t>
  </si>
  <si>
    <t>IG/IGP Minho</t>
  </si>
  <si>
    <t>Castilla y León</t>
  </si>
  <si>
    <t xml:space="preserve"> DO/DOP Bierzo</t>
  </si>
  <si>
    <t>VDP. Gutswein</t>
  </si>
  <si>
    <t>&lt;230</t>
  </si>
  <si>
    <t>Utvalg</t>
  </si>
  <si>
    <t>Antall spesifikasjoner fordelt på utvalg</t>
  </si>
  <si>
    <t>Totalt antall</t>
  </si>
  <si>
    <t>Andel i %</t>
  </si>
  <si>
    <r>
      <t xml:space="preserve">Opprinnelsesland </t>
    </r>
    <r>
      <rPr>
        <b/>
        <u/>
        <sz val="10"/>
        <color theme="1"/>
        <rFont val="Calibri"/>
        <family val="2"/>
        <scheme val="minor"/>
      </rPr>
      <t xml:space="preserve">svakvin </t>
    </r>
  </si>
  <si>
    <t>Antall spesifikasjoner fordelt på land</t>
  </si>
  <si>
    <t>Opprinnelse</t>
  </si>
  <si>
    <t>Chile</t>
  </si>
  <si>
    <t>Argentina, Chile, Bulgaria</t>
  </si>
  <si>
    <t>Totalt</t>
  </si>
  <si>
    <t>Romania</t>
  </si>
  <si>
    <t>Ungarn</t>
  </si>
  <si>
    <t>Prognose antall kjøp fordelt på utvalg</t>
  </si>
  <si>
    <t>Bulgaria</t>
  </si>
  <si>
    <t>Danmark</t>
  </si>
  <si>
    <t>Uruguay, Peru, Bolivia</t>
  </si>
  <si>
    <t>Kategori</t>
  </si>
  <si>
    <t xml:space="preserve">Prognose antall kjøp fordelt på kategori </t>
  </si>
  <si>
    <t>% unike produkter per  kategori</t>
  </si>
  <si>
    <t>2 (norm = 10)</t>
  </si>
  <si>
    <t>3 (norm = 15)</t>
  </si>
  <si>
    <t>Sum</t>
  </si>
  <si>
    <t>4 (norm = 20)</t>
  </si>
  <si>
    <t>5 (norm = 30)</t>
  </si>
  <si>
    <t>Antall spesifikasjoner fordelt på målgrupper</t>
  </si>
  <si>
    <t>6 (norm = 45)</t>
  </si>
  <si>
    <t>Antall spesifikasjoner fordelt på varetyper</t>
  </si>
  <si>
    <t>Sider</t>
  </si>
  <si>
    <t>Juli</t>
  </si>
  <si>
    <t>September</t>
  </si>
  <si>
    <t>November</t>
  </si>
  <si>
    <t>Asia</t>
  </si>
  <si>
    <t>Belgia, UK eller Norge</t>
  </si>
  <si>
    <t>Mexico</t>
  </si>
  <si>
    <t>Moldova</t>
  </si>
  <si>
    <t xml:space="preserve">Norge eller Sverige </t>
  </si>
  <si>
    <t>Norge, Sverige, Finland eller Danmark</t>
  </si>
  <si>
    <t>Norge, Sverige, Finland, Danmark eller Storbritannia</t>
  </si>
  <si>
    <t>Skandinavia</t>
  </si>
  <si>
    <t>Skottland</t>
  </si>
  <si>
    <t>7 (norm = 50)</t>
  </si>
  <si>
    <t>Akevitt</t>
  </si>
  <si>
    <t>Fruktvin</t>
  </si>
  <si>
    <t>Undergjæret</t>
  </si>
  <si>
    <t>Sherry</t>
  </si>
  <si>
    <t>Sterkøl</t>
  </si>
  <si>
    <t>Likør, urter og krydder</t>
  </si>
  <si>
    <t>Concentration</t>
  </si>
  <si>
    <t>Mouthfeel</t>
  </si>
  <si>
    <t>Basic, possible one-lot</t>
  </si>
  <si>
    <t>January</t>
  </si>
  <si>
    <t>Wine</t>
  </si>
  <si>
    <t>March</t>
  </si>
  <si>
    <t>May</t>
  </si>
  <si>
    <t>Spirits</t>
  </si>
  <si>
    <t>Beer</t>
  </si>
  <si>
    <t>White wine</t>
  </si>
  <si>
    <t>Red wine</t>
  </si>
  <si>
    <t>Rosé wine</t>
  </si>
  <si>
    <t>Whisky, other</t>
  </si>
  <si>
    <t>Rum, brown</t>
  </si>
  <si>
    <t>Dark lager</t>
  </si>
  <si>
    <t>Sparkling white wine</t>
  </si>
  <si>
    <t>Sparkling rosé wine</t>
  </si>
  <si>
    <t>Pale lager</t>
  </si>
  <si>
    <t>Pale ale</t>
  </si>
  <si>
    <t>Aquavit, clear</t>
  </si>
  <si>
    <t>Liqueur</t>
  </si>
  <si>
    <t>Flavoured spirits</t>
  </si>
  <si>
    <t>Sour beer</t>
  </si>
  <si>
    <t>Sparkling white wine or Semi-sparkling white wine</t>
  </si>
  <si>
    <t>South Africa</t>
  </si>
  <si>
    <t>Caribbean or Guyana</t>
  </si>
  <si>
    <t>Caribbean or Central America</t>
  </si>
  <si>
    <t>Greece</t>
  </si>
  <si>
    <t>France</t>
  </si>
  <si>
    <t>North Macedonia</t>
  </si>
  <si>
    <t>Germany</t>
  </si>
  <si>
    <t>Europe</t>
  </si>
  <si>
    <t>Norway or Germany</t>
  </si>
  <si>
    <t>Norway, USA, Mexico, Canada or Germany</t>
  </si>
  <si>
    <t>Norway</t>
  </si>
  <si>
    <t>Nordics, Germany, Netherlands or Great Britain</t>
  </si>
  <si>
    <t>Italy</t>
  </si>
  <si>
    <t>Spain</t>
  </si>
  <si>
    <t>Austria</t>
  </si>
  <si>
    <t>Norway, Belgium or France</t>
  </si>
  <si>
    <t>Norway or Belgium</t>
  </si>
  <si>
    <t>Finland, Iceland or Sweden</t>
  </si>
  <si>
    <t>Nordics</t>
  </si>
  <si>
    <t>Mendoza, San Juan or Jujuy</t>
  </si>
  <si>
    <t>Oregon or Washington</t>
  </si>
  <si>
    <t>Nelson or North Canterbury</t>
  </si>
  <si>
    <t>North Canterbury, Waikari or Waipara</t>
  </si>
  <si>
    <t>Rheinhessen, Rheingau, Mosel or Pfalz</t>
  </si>
  <si>
    <t>Rheinhessen or Pfalz</t>
  </si>
  <si>
    <t>Burgundy</t>
  </si>
  <si>
    <t>Piedmont</t>
  </si>
  <si>
    <t>Vienna</t>
  </si>
  <si>
    <t>Toscany</t>
  </si>
  <si>
    <t>IG Los Chacayes, IG Valle de Calingasta or IG Quebrada de Humahuaca</t>
  </si>
  <si>
    <t>AOC/AOP Saint-Aubin or AOC/AOP Saint-Aubin Premier Cru</t>
  </si>
  <si>
    <t>AOC/AOP Givry or AOC/AOP Givry Premier Cru</t>
  </si>
  <si>
    <t>AOC/AOP Muscadet Sèvre-et-Maine Cru: Gorges, Monnières-Saint Fiacre, Le Pallet or Clisson</t>
  </si>
  <si>
    <t>AOC/AOP Saumur-Champigny, AOC/AOP Chinon or AOC/AOP Bourgueil</t>
  </si>
  <si>
    <t>DOCG/DOP Alta Langa or DOCG/DOP Alta Langa Riserva</t>
  </si>
  <si>
    <t>DOC/DOP Valli Ossolane or DOC/DOP Valli Ossolane Superiore</t>
  </si>
  <si>
    <t>AOC/AOP Champagne, AOC/AOP Champagne Premier Cru or AOC/AOP Champagne Grand Cru</t>
  </si>
  <si>
    <t>AOC/AOP Alsace Grand Cru Hengst or AOC/AOP Alsace Grand Cru Kirchberg de Barr</t>
  </si>
  <si>
    <t>PGI Attiki or PGI Markopoulo</t>
  </si>
  <si>
    <t>DOC/DOP Vinho Verde or IG/IGP Minho</t>
  </si>
  <si>
    <t>VR/IGP Alentejano or DOC/DOP Alentejo</t>
  </si>
  <si>
    <t>AVA from California</t>
  </si>
  <si>
    <t>GI from Australia</t>
  </si>
  <si>
    <t>IGT/IGP or DOC/DOP from Abruzzo</t>
  </si>
  <si>
    <t xml:space="preserve">DO/DOP or VT/IGP from Aragón
</t>
  </si>
  <si>
    <t>WO from South Africa</t>
  </si>
  <si>
    <t>Napa Valley AVA or sub-appellation</t>
  </si>
  <si>
    <t>AOC/AOP or IGP from France</t>
  </si>
  <si>
    <t>2021, 2022 or 2023</t>
  </si>
  <si>
    <t>2022, 2023 or 2024</t>
  </si>
  <si>
    <t>2023 or 2024</t>
  </si>
  <si>
    <t>2020,2021 or 2022</t>
  </si>
  <si>
    <t>2022 or 2023</t>
  </si>
  <si>
    <t>2020, 2021 or 2022</t>
  </si>
  <si>
    <t>2018 or 2020</t>
  </si>
  <si>
    <t>2021 or 2022</t>
  </si>
  <si>
    <t>2023 or older</t>
  </si>
  <si>
    <t>2021 or older</t>
  </si>
  <si>
    <t>2016 or older</t>
  </si>
  <si>
    <t>2022 or older</t>
  </si>
  <si>
    <t>Glass bottle or light weight glass bottle</t>
  </si>
  <si>
    <t>Light weight glass bottle max. 420 g</t>
  </si>
  <si>
    <t>Glass bottle</t>
  </si>
  <si>
    <t>Light weight glass bottle or aluminium packaging</t>
  </si>
  <si>
    <t>Aluminium can</t>
  </si>
  <si>
    <t>Glass bottle max. 835 g</t>
  </si>
  <si>
    <t>PET bottle and Pouch</t>
  </si>
  <si>
    <t>PET bottle</t>
  </si>
  <si>
    <t>rPET bottle</t>
  </si>
  <si>
    <t>Aluminium packaging</t>
  </si>
  <si>
    <t>PET or light weight glass bottle max. 392 g</t>
  </si>
  <si>
    <t xml:space="preserve">50 cl or 70 cl </t>
  </si>
  <si>
    <t>33 cl or 75 cl</t>
  </si>
  <si>
    <t>33 cl, 44 cl or 50 cl</t>
  </si>
  <si>
    <t>50 cl or 70 cl</t>
  </si>
  <si>
    <t>33 cl or 44 cl</t>
  </si>
  <si>
    <t>Max. 50 cl</t>
  </si>
  <si>
    <t>Max. 25 cl</t>
  </si>
  <si>
    <t>Max. 72 cl</t>
  </si>
  <si>
    <t>75 cl and 150 cl</t>
  </si>
  <si>
    <t>75 cl and 37,5 cl</t>
  </si>
  <si>
    <t>&lt;700 (price refers to 70 cl)</t>
  </si>
  <si>
    <t>&lt;60 (price refers to 50 cl)</t>
  </si>
  <si>
    <t>&lt;90 (price refers to 50 cl)</t>
  </si>
  <si>
    <t>&lt;800 (price refers to 70 cl)</t>
  </si>
  <si>
    <t>&lt;60 (price refers to 25 cl)</t>
  </si>
  <si>
    <t>&lt;80 (price refers to 50 cl)</t>
  </si>
  <si>
    <t>&lt;100 (price refers to 50 cl)</t>
  </si>
  <si>
    <t>&lt;650 (price refers to 70 cl)</t>
  </si>
  <si>
    <t>&lt;500 (price refers to 70 cl)</t>
  </si>
  <si>
    <t>&lt;320 (price refers to 72 cl)</t>
  </si>
  <si>
    <t>&lt;80 (price refers to 44 cl)</t>
  </si>
  <si>
    <t>&lt;175 (price refers to 75 cl)</t>
  </si>
  <si>
    <t>&lt;70 (33 cl) and &lt;130 (75 cl)</t>
  </si>
  <si>
    <t xml:space="preserve">&lt;135 (75 cl) and &lt;260 (150 cl) </t>
  </si>
  <si>
    <t>Samples</t>
  </si>
  <si>
    <t>Written offers with samples</t>
  </si>
  <si>
    <t>Complexity</t>
  </si>
  <si>
    <t>Aromatic quality</t>
  </si>
  <si>
    <t>Grain-/malt quality</t>
  </si>
  <si>
    <t>Hop character</t>
  </si>
  <si>
    <t>Raw material quality</t>
  </si>
  <si>
    <t>Raw material quality, added raw material</t>
  </si>
  <si>
    <t>Acidity</t>
  </si>
  <si>
    <t>One-lot, possible basic</t>
  </si>
  <si>
    <t>Basic</t>
  </si>
  <si>
    <t>Monastic/Abbey style</t>
  </si>
  <si>
    <t>Grape spirit, other</t>
  </si>
  <si>
    <t>1) Min. 70 % Semillon or Torrontés
2) Style: Orange wine</t>
  </si>
  <si>
    <t>1) Only one offer per producer. If more than one offer is submitted by the same producer, only the lowest priced offer will be assessed, regardless of wholesaler
2) One-lot min. 390 bottles</t>
  </si>
  <si>
    <t>1) Based on 100 % Criolla Chica and/or Criolla Grande (written confirmation from producer must accompany the offer)
2) Spontaneously fermented (written confirmation from producer must accompany the offer)
3) Discreet or no influence of wood</t>
  </si>
  <si>
    <t>1) Only one offer per producer. If more than one offer is submitted by the same producer, only the lowest priced offer will be assessed, regardless of wholesaler</t>
  </si>
  <si>
    <t>1) Single grape variety Malbec
2) Spontaneously fermented (written confirmation from producer must accompany the offer)
3) Discreet or no influence of wood</t>
  </si>
  <si>
    <t>1) IPW/WSB (Integrity &amp; Sustainability Certified)
2) «Statement pertaining to freedom of association» must accompany the offer
3) Only one offer per manufacturer. If more than one offer is submitted from the same manufacturer, only the lowest priced offer will be assessed for purchase, regardless of wholesaler
4) «Guarantee of supply» must accompany the offer</t>
  </si>
  <si>
    <t>1) Style: Cape Red blend
2) Blend consisting of min. 3 different grape varieties
3) If filtered, only light filtration (written confirmation from manufacturer must accompany the offer)</t>
  </si>
  <si>
    <t>1) Based on min. 85 % Chardonnay
2) Max. 4,0 g/l sugar</t>
  </si>
  <si>
    <t>1) Organic
2) «Statement pertaining to freedom of association» must accompany the offer</t>
  </si>
  <si>
    <t>1) Based on min. 85 % Cabernet Sauvignon
2) Max. 4,0 g/l sugar</t>
  </si>
  <si>
    <t>1) Straight rye (must appear on the front of the packaging)
2) Must follow regulations for American rye whiskey (written confirmation from producer must accompany the offer) 
3) Distinct influence of rye
4) Min. 4 years barrel maturation (written confirmation from producer must accompany the offer)</t>
  </si>
  <si>
    <t xml:space="preserve">1) No outer packaging (tube/box). The product must be shipped from country of origin without outer packaging (tube/box)
2) «Statement pertaining to freedom of association» must accompany the offer </t>
  </si>
  <si>
    <t>1) No outer packaging (tube/box). The product must be shipped from country of origin without outer packaging (tube/box)
2) Only one offer per distillery. If more than one offer is submitted from the same distillery, only the lowest priced offer will be assessed for purchase, regardless of wholesaler</t>
  </si>
  <si>
    <t>1) Only one offer per producer. If more than one offer is submitted by the same producer, only the lowest priced offer will be assessed, regardless of wholesaler
2) The producer must have a location address on Santorini or Crete</t>
  </si>
  <si>
    <t>1) 100 % of the wine must be spontaneously fermented in barrel, of which max. 25 % new barrels (written confirmation from producer must accompany the offer)</t>
  </si>
  <si>
    <t>1) Only one offer per producer per appellation. If more than one offer is submitted from the same producer per appellation, only the lowest priced offer will be assessed for purchase, regardless of wholesaler
2) «Statement on Responsible Recruitment and Decent Working Conditions» must accompany the offer</t>
  </si>
  <si>
    <t>1) Spontaneously fermented (written confirmation from producer must accompany the offer)
2) Discreet or no influence of wood
3) Unfiltered (written confirmation from producer must accompany the offer)</t>
  </si>
  <si>
    <t>1) Organic (producer's name must match the name on the certificate, which must accompany the offer)
2) Only one offer per producer. If more than one offer is submitted by the same producer, only the lowest priced offer will be assessed, regardless of wholesaler
3) «Statement on Responsible Recruitment and Decent Working Conditions» must accompany the offer
4) Possible simultaneous launch of 37,5 cl and/or 150 cl bottle, if available</t>
  </si>
  <si>
    <t>1) Spontaneously fermented (written confirmation from producer must accompany the offer)</t>
  </si>
  <si>
    <t>1) Only one offer per producer. If more than one offer is submitted by the same producer, only the lowest priced offer will be assessed, regardless of wholesaler
2) «Statement on Responsible Recruitment and Decent Working Conditions» must accompany the offer</t>
  </si>
  <si>
    <t>1) Single grape variety Temjanika (Muscat) (100 %) (written confirmation from producer must accompany the offer)
2) No use of wood (written confirmation from producer must accompany the offer)
3) Max. 5,0 g/l sugar</t>
  </si>
  <si>
    <t>1) Single grape variety Šipon (Furmint) (100 %) (written confirmation from producer must accompany the offer)
2) No use of wood (written confirmation from producer must accompany the offer)</t>
  </si>
  <si>
    <t>1) Single grape variety Silvaner
2) Ortswein
3) Max. 3,0 g/l sugar</t>
  </si>
  <si>
    <t>1) Single grape variety Silvaner
2) Spontaneously fermented (written confirmation from producer must accompany the offer)</t>
  </si>
  <si>
    <t>1) Organic</t>
  </si>
  <si>
    <t>1) Single grape variety Weissburgunder
2) Single vineyard
3) Spontaneously fermented (written confirmation from producer must accompany the offer)</t>
  </si>
  <si>
    <t>1) Single grape variety Lemberger
2) Style: Youthful and juicy
3) No influence of wood</t>
  </si>
  <si>
    <t>1) Organic
2) Only one offer per producer. If more than one offer is submitted by the same producer, only the lowest priced offer will be assessed, regardless of wholesaler</t>
  </si>
  <si>
    <t>1) Only one offer per brewery. If more than one offer is submitted by the same brewery, only the lowest priced offer will be assessed, regardless of wholesaler
2) If purchased for the basic range, the packaging must be included in Norway's deposit system for refundable packaging</t>
  </si>
  <si>
    <t>1) Based on min. 15 % Pinot Noir</t>
  </si>
  <si>
    <t>1) Only one offer per manufacturer. If more than one offer is submitted from the same manufacturer, only the lowest priced offer will be assessed for purchase, regardless of wholesaler
2) «Guarantee of supply» must accompany the offer</t>
  </si>
  <si>
    <t>1) Sustainable winegrowing Australia and/or Organic
2) Simultaneous launch of PET bottle and Pouch
3) The packaging must be included in Norway's deposit system for refundable packaging
4) Only one offer per manufacturer. If more than one offer is submitted from the same manufacturer, only the lowest priced offer will be assessed for purchase, regardless of wholesaler
5) «Guarantee of supply» must accompany the offer
6) Vinmonopolet encourages the use of Nordic recycling icons on packaging https://www.grontpunkt.no/packaging-labels/
7) Vinmonopolet encourages the use of rPET bottles and recyclable Pouches</t>
  </si>
  <si>
    <t>1) Based on min. 60 % Pinot Noir (Pinot Noir must appear on the front of the packaging)
2) Max. 5,0 g/l sugar</t>
  </si>
  <si>
    <t>1) Sustainable Winegrowing Australia
2) Only one offer per manufacturer. If more than one offer is submitted from the same manufacturer, only the lowest priced offer will be assessed for purchase, regardless of wholesaler
3) «Guarantee of supply» must accompany the offer
4) Vinmonopolet encourages the use of Nordic recycling icons on packaging https://www.grontpunkt.no/packaging-labels/ 
5) Vinmonopolet encourages the use of recyclable Pouches</t>
  </si>
  <si>
    <t>1) Style: Blush rosé
2) Based on min. 80 % Sauvignon Blanc and min. 5 % Pinot Noir
3) Dry or semi-dry</t>
  </si>
  <si>
    <t>1) Sustainable Winegrowing New Zealand and/or Organic</t>
  </si>
  <si>
    <t>1) IPW/WSB (Integrity &amp; Sustainability Certified)
2) «Statement pertaining to freedom of association» must accompany the offer</t>
  </si>
  <si>
    <t>1) Fairtrade or Fair for Life
2) Only one offer per manufacturer. If more than one offer is submitted from the same manufacturer, only the lowest priced offer will be assessed for purchase, regardless of wholesaler
3) «Guarantee of supply» must accompany the offer
4) «Statement pertaining to freedom of association» must accompany the offer
5) Vinmonopolet encourages the use of recyclable BIB</t>
  </si>
  <si>
    <t xml:space="preserve">1) Based on min. 80 % Pinotage
2) Style: Youthful and juicy
3) No use of wood
</t>
  </si>
  <si>
    <t>1) Fairtrade or Fair for Life
2) Only one offer per manufacturer. If more than one offer is submitted from the same manufacturer, only the lowest priced offer will be assessed for purchase, regardless of wholesaler
3) «Guarantee of supply» must accompany the offer
4) The packaging must be included in Norway's deposit system for refundable packaging
5) Vinmonopolet encourages the use of rPET bottles</t>
  </si>
  <si>
    <t>1) «Statement pertaining to freedom of association» must accompany the offer</t>
  </si>
  <si>
    <t>1) Based on Chardonnay (100 %) (written confirmation from producer must accompany the offer)
2) Spontaneously fermented (written confirmation from producer must accompany the offer)
3) Discreet or no influence of wood</t>
  </si>
  <si>
    <t>1) Field blend, based on min. 4 grape varieties (written confirmation from producer must accompany the offer)
2) Single vineyard
3) Discreet or no influence of wood</t>
  </si>
  <si>
    <t>1) «Statement pertaining to freedom of association» must accompany the offer
2) One-lot min. 390 bottles</t>
  </si>
  <si>
    <t>1) Based on min. 85 % Cabernet Sauvignon</t>
  </si>
  <si>
    <t>1) Organic (producer's name must match the name on the certificate, which must accompany the offer)
2) Only one offer per producer. If more than one offer is submitted by the same producer, only the lowest priced offer will be assessed, regardless of wholesaler
3) «Statement on Responsible Recruitment and Decent Working Conditions» must accompany the offer</t>
  </si>
  <si>
    <t>1) Organic (producer's name must match the name on the certificate, which must accompany the offer)
2) Only one offer per producer. If more than one offer is submitted by the same producer, only the lowest priced offer will be assessed, regardless of wholesaler 
3) «Statement on Responsible Recruitment and Decent Working Conditions» must accompany the offer</t>
  </si>
  <si>
    <t>1) Single grape variety Cabernet Franc (100 %) (written confirmation from producer must accompany the offer)
2) Style: Juicy mouthfeel from careful extraction
3) No influence of wood</t>
  </si>
  <si>
    <t>1) Only one offer per manufacturer. If more than one offer is submitted from the same manufacturer, only the lowest priced offer will be assessed for purchase, regardless of wholesaler
2) «Guarantee of supply» must accompany the offer
3) «Statement on Responsible Recruitment and Decent Working Conditions» must accompany the offer</t>
  </si>
  <si>
    <t>1) Based on 100 % Nebbiolo (written confirmation from producer must accompany the offer)
2) No influence of wood</t>
  </si>
  <si>
    <t>1) «Statement on Responsible Recruitment and Decent Working Conditions» must accompany the offer
2) One-lot min. 390 bottles</t>
  </si>
  <si>
    <t xml:space="preserve">1) 100 % of the grapes must come from within DOC/DOP Vinho Verde, DOC/DOP Douro or DOC/DOP Dão (written confirmation from producer regarding the origin of the grapes must accompany the offer)
2) Palhete must appear on label
3) Spontaneously fermented (written confirmation from producer must accompany the offer)
4) No influence of wood
5) Unfiltered
</t>
  </si>
  <si>
    <t>1) Only one offer per producer. If more than one offer is submitted by the same producer, only the lowest priced offer will be assessed, regardless of wholesaler
2) «Guarantee of supply» must accompany the offer
3) The producer must have a location address within the same DOC/DOP as the grape origin (written confirmation from producer must accompany the offer)
4) Samples must be delivered in ready-to-sell packaging with the original label</t>
  </si>
  <si>
    <t>1) Based on min. 60 % Garnacha Blanca
2) No influence of wood</t>
  </si>
  <si>
    <t>1) Only one offer per manufacturer. If more than one offer is submitted from the same manufacturer, only the lowest priced offer will be assessed for purchase, regardless of wholesaler
2) «Guarantee of supply» must accompany the offer
3) One-lot min. 390 bottles</t>
  </si>
  <si>
    <t>1) Single grape variety Riesling
2) Single vineyard: From Bernkastel: Badstube, from Bernkastel-Kues: Lay, from Graach: Himmelreich, from Trittenheim: Apotheke  
3) Max. 7,0 g/l sugar</t>
  </si>
  <si>
    <t>1) Single grape variety Pinot Noir
2) Discreet or no influence of wood</t>
  </si>
  <si>
    <t>1) Based on 100 % Cabernet Blanc or Donauveltliner (written confirmation from producer must accompany the offer)
2) Max. 5,0 g/l sugar</t>
  </si>
  <si>
    <t>1) Single vineyard</t>
  </si>
  <si>
    <t>1) Only one offer per brewery. If more than one offer is submitted by the same brewery, only the lowest priced offer will be assessed, regardless of wholesaler
2) The packaging must be included in Norway's deposit system for refundable packaging</t>
  </si>
  <si>
    <t>1) Distinct influence of caraway
2) Min. 40 % alcohol on label</t>
  </si>
  <si>
    <t xml:space="preserve">
1) Distinct influence of juniper berries
</t>
  </si>
  <si>
    <t>1) Brandy 
2) Max. 15,0 g/l sugar
3) Min. 10 years average storage in solera (written confirmation from manufacturer must accompany the offer) 
4) Min. 38 % alcohol on label</t>
  </si>
  <si>
    <t>1) No outer packaging (tube/box). The product must be shipped from country of origin without outer packaging (tube/box)
2) Only one offer per manufacturer. If more than one offer is submitted from the same manufacturer, only the lowest priced offer will be assessed for purchase, regardless of wholesaler
3) «Guarantee of Supply» must accompany the offer</t>
  </si>
  <si>
    <t>1) Kräuterlikör (must appear on front label)
2) Style: Distinct bitterness
3) Min. 35 % alcohol on label</t>
  </si>
  <si>
    <t>1) No outer packaging (tube/box). The product must be shipped from country of origin without outer packaging (tube/box)</t>
  </si>
  <si>
    <t>1) Based on 100 % Sauvignon Blanc (written confirmation from producer must accompany the offer)
2) Min. 90 % of the grapes must come from Awatere Valley (written confirmation from producer must accompany the offer)
3) Awatere Valley must appear on label
4) No use of wood</t>
  </si>
  <si>
    <t>1) Based on 100 % Sauvignon Blanc (written confirmation from producer must accompany the offer)
2) Spontaneously fermented (written confirmation from producer must accompany the offer)
3) Fully or partially barrel-fermented and/or barrel-aged for max. 4 months (written confirmation from producer must accompany the offer)</t>
  </si>
  <si>
    <t>1) Single grape variety Chardonnay</t>
  </si>
  <si>
    <t>1) Based on 100 % Pinot Noir (written confirmation from producer must accompany the offer)</t>
  </si>
  <si>
    <t>1) Based on 100 % Pinot Noir (written confirmation from producer must accompany the offer)
2) Spontaneously fermented (written confirmation from producer must accompany the offer)</t>
  </si>
  <si>
    <t>1) Based on min. 85 % Albariño
2) Discreet or no influence of wood</t>
  </si>
  <si>
    <t xml:space="preserve">1) Only one offer per brewery. If more than one offer is submitted by the same brewery, only the lowest priced offer will be assessed, regardless of wholesaler
2) One-lot min. 390 bottles </t>
  </si>
  <si>
    <t>1) Only one offer per manufacturer. If more than one offer is submitted from the same manufacturer, only the lowest priced offer will be assessed for purchase, regardless of wholesaler
2) If purchased for the basic range, the packaging must be included in Norway's deposit system for refundable packaging
3) «Guarantee of Supply» must accompany the offer</t>
  </si>
  <si>
    <t>1) Yuzu-Shu
2) Max. 10 % alcohol on label</t>
  </si>
  <si>
    <t>1) Only one offer per producer. If more than one offer is submitted by the same producer, only the lowest priced offer will be assessed, regardless of wholesaler
2) «Statement on Responsible Recruitment and Decent Working Conditions» must accompany the offer
3) Possible simultaneous launch of 37,5 cl and/or 150 cl bottle, if available
4) One-lot min. 390 bottles</t>
  </si>
  <si>
    <t>1) Based on min. 70 % Gewürztraminer
2) Style: Orange wine</t>
  </si>
  <si>
    <t>1) Organic (producer's name must match the name on the certificate, which must accompany the offer)
2) Only one offer per producer. If more than one offer is submitted by the same producer, only the lowest priced offer will be assessed, regardless of wholesaler
3) «Statement on Responsible Recruitment and Decent Working Conditions» must accompany the offer
4) One-lot min. 390 bottles</t>
  </si>
  <si>
    <t>1) Only one offer per producer. If more than one offer is submitted by the same producer, only the lowest priced offer will be assessed, regardless of wholesaler
2) «Statement on Responsible Recruitment and Decent Working Conditions» must accompany the offer
3) One-lot min. 390 bottles</t>
  </si>
  <si>
    <t>1) Single grape variety Savatiano (100 %) (written confirmation from producer must accompany the offer)
2) Style: With influence of skin contact
3) No influence of wood</t>
  </si>
  <si>
    <t>1) Based on min. 85 % Montepulciano (written confirmation from manufacturer must accompany the offer)
2) Max. 3,0 g/l sugar</t>
  </si>
  <si>
    <t xml:space="preserve">1) Based on min. 30 % Alvarinho and/or 30 % Arinto (written confirmation from producer must accompany the offer)
2) No influence of wood
</t>
  </si>
  <si>
    <t>1) Single grape variety Alvarinho (100 %) (written confirmation from producer must accompany the offer)
2) Monção e Melgaço must appear on label
3) Min. 40 % of the wine must be barrel fermented (written confirmation from producer must accompany the offer)
4) Discreet or no influence of wood</t>
  </si>
  <si>
    <t>1) Only one offer per manufacturer. If more than one offer is submitted from the same manufacturer, only the lowest priced offer will be assessed for purchase, regardless of wholesaler
2) «Guarantee of supply» must accompany the offer
3) One-lot min. 300 bottles</t>
  </si>
  <si>
    <t>1) Style: Juicy mouthfeel from careful extraction
2) No influence of wood</t>
  </si>
  <si>
    <t xml:space="preserve">1) Single grape variety Garnacha (written confirmation from manufacturer must accompany the offer)
</t>
  </si>
  <si>
    <t>1) Min. 50 % of plastic material must be rPET «post-consumer recycled PET» (confirmation from the packaging manufacturer must accompany the offer)
2) The percentage of rPET material used to produce the bottle must be visible on packaging
3) The packaging must be included in Norway's deposit system for refundable packaging
4) Only one offer per manufacturer. If more than one offer is submitted from the same manufacturer, only the lowest priced offer will be assessed for purchase, regardless of wholesaler
4) «Guarantee of supply» must accompany the offer</t>
  </si>
  <si>
    <t>1) Distinct influence of dill 
2) No influence of wood
3) Min. 40 % alcohol on label</t>
  </si>
  <si>
    <t>1) Single grape variety Chardonnay
2) No use of wood (written confirmation from producer must accompany the offer)</t>
  </si>
  <si>
    <t>1) The packaging must be included in Norway's deposit system for refundable packaging
2) Vinmonopolet encourages the use of rPET bottles
3) Only one offer per manufacturer. If more than one offer is submitted from the same manufacturer, only the lowest priced offer will be assessed for purchase, regardless of wholesaler
4) «Guarantee of supply» must accompany the offer
2) «Statement on Responsible Recruitment and Decent Working Conditions» must accompany the offer</t>
  </si>
  <si>
    <t>1) Organic (producer's name must match the name on the certificate, which must accompany the offer)
2) The packaging must be included in Norway's deposit system for refundable packaging
3) Vinmonopolet encourages the use of rPET bottles
4) Only one offer per producer. If more than one offer is submitted by the same producer, only the lowest priced offer will be assessed, regardless of wholesaler
5) «Statement on Responsible Recruitment and Decent Working Conditions» must accompany the offer</t>
  </si>
  <si>
    <t>1) Based on min. 85 % Sangiovese (written confirmation from manufacturer must accompany the offer)
2) Discreet or no influence of wood</t>
  </si>
  <si>
    <t>1) Single grape variety Mencia
2) No influence of wood
3) Max. 3,0 g/l sugar</t>
  </si>
  <si>
    <t>1) Single grape variety Riesling</t>
  </si>
  <si>
    <t>1) Single grape variety Pinot Noir
2) Max. 3,0 g/l sugar</t>
  </si>
  <si>
    <t xml:space="preserve">
1) Methode Ancestrale
2) Pet Nat must appear on front label 
3) Max. 3,0 g/l sugar
</t>
  </si>
  <si>
    <t>1) Based on min. 90 % Assyrtiko (written confirmation from producer must accompany the offer)
2) 100 % of the grapes must come from Santorini or Crete (written confirmation from producer must accompany the offer)
3) No influence of wood</t>
  </si>
  <si>
    <t>1) Style: Margarita
2) Margarita must appear on the front of the packaging
3) Flavoured with lime
4) No spirits added
5) Min. 50,0 g/l sugar
6) Min. 8 % and max. 14,5 % alcohol on packaging</t>
  </si>
  <si>
    <t>1) Methode Ancestrale
2) Pet Nat or a similar designation that clearly indicate the production method must appear on label
3) 100 % of the grapes must come from within DOC/DOP Vinho Verde (written confirmation from producer must accompany the offer)
4) Max. 4,0 g/l sugar</t>
  </si>
  <si>
    <t>1) Min 80 % of the glass material must consist of recycled glass. («Technical specifications sheet» or equivalent bottle-specific documentation from the packaging manufacturer, clearly stating the proportion of recycled glass must accompany the offer)
2) Only one offer per manufacturer. If more than one offer is submitted from the same manufacturer, only the lowest priced offer will be assessed for purchase, regardless of wholesaler
3) «Guarantee of supply» must accompany the offer
4) «Statement on Responsible Recruitment and Decent Working Conditions» must accompany the offer</t>
  </si>
  <si>
    <t>1) Only one offer per brewery. If more than one offer is submitted by the same brewery, only the lowest priced offer will be assessed, regardless of wholesaler
2) If aluminium packaging, the packaging must be included in Norway's deposit system for refundable packaging
3) If glass bottle, the packaging weight must be &lt;280 g for 50 cl, &lt;246 g for 44 cl or &lt;184 g for 33 cl</t>
  </si>
  <si>
    <t>1) Organic or WASP (manufacturer's name must match the name on the certificate, which must accompany the offer)
2) Only one offer per manufacturer. If more than one offer is submitted from the same manufacturer, only the lowest priced offer will be assessed for purchase, regardless of wholesaler
2) «Guarantee of supply» must accompany the offer</t>
  </si>
  <si>
    <t>1) Organic or WASP (manufacturer's name must match the name on the certificate, which must accompany the offer)
2) Only one offer per manufacturer. If more than one offer is submitted from the same manufacturer, only the lowest priced offer will be assessed for purchase, regardless of wholesaler
3) «Guarantee of supply» must accompany the offer</t>
  </si>
  <si>
    <t>1) Organic
2) Simultaneous launch of 75 cl and 37,5 cl bottle</t>
  </si>
  <si>
    <t>1) Flavoured with yuzu and/or sakura flower (written confirmation from producer must accompany the offer)
2) Min. 40 % alcohol on label</t>
  </si>
  <si>
    <t>&lt;110 (price refers to 50 cl)</t>
  </si>
  <si>
    <t xml:space="preserve">1) Min 80 % of the glass material must consist of recycled glass. («Technical specifications sheet» or equivalent bottle-specific documentation from the packaging manufacturer, clearly stating the proportion of recycled glass must accompany the offer) </t>
  </si>
  <si>
    <t>1) Based on min. 70 % rye (written confirmation from producer must accompany the offer)
2) Distinct influence of rye
3) Min. 45 % alcohol on label</t>
  </si>
  <si>
    <t>1) Max. two offers per distillery. If more than two offers are submitted from the same distillery, only the two lowest priced offers will be assessed for purchase, regardless of wholesaler
2) No outer packaging (tube/box)</t>
  </si>
  <si>
    <t>1)The front of the packaging must have a graphic reference and/or text that refers to summer (picture of label/packaging must accompany the offer)
2) No outer packaging (tube/box)
3) Only one offer per distillery. If more than one offer is submitted from the same distillery, only the lowest priced offer will be assessed for purchase, regardless of wholesaler
4) One-lot min. 3600 bottles</t>
  </si>
  <si>
    <t>1) Organic
2) No outer packaging (tube/box). The product must be shipped from country of origin without outer packaging (tube/box)
3) Only one offer per manufacturer. If more than one offer is submitted from the same manufacturer, only the lowest priced offer will be assessed for purchase, regardless of wholesaler
4) If PET purchased for the basic range, the packaging must be included in Norway's deposit system for refundable packaging
5) «Guarantee of Supply» must accompany the offer</t>
  </si>
  <si>
    <t>Launch</t>
  </si>
  <si>
    <t>Reference number</t>
  </si>
  <si>
    <t>Main Product Type</t>
  </si>
  <si>
    <t>Product Type</t>
  </si>
  <si>
    <t>Country</t>
  </si>
  <si>
    <t>Region</t>
  </si>
  <si>
    <t>Sub-region</t>
  </si>
  <si>
    <t>Quality/Appellation</t>
  </si>
  <si>
    <t>Product specifications</t>
  </si>
  <si>
    <t>Additional specifications</t>
  </si>
  <si>
    <t>Vintage</t>
  </si>
  <si>
    <t>Packaging</t>
  </si>
  <si>
    <t>Unit size</t>
  </si>
  <si>
    <t>Retail price (NOK)</t>
  </si>
  <si>
    <t>Type of offer</t>
  </si>
  <si>
    <t>Deadline DD.MM.YYYY</t>
  </si>
  <si>
    <t>Quality criteria</t>
  </si>
  <si>
    <t>Range</t>
  </si>
  <si>
    <t>Tenders</t>
  </si>
  <si>
    <t>1) Based on 100 % Chardonnay, Pinot Noir and/or Pinot Meunier
2) Traditional method
3) Min. 12 months ageing on lees (written confirmation from producer must accompany the offer)</t>
  </si>
  <si>
    <t>1) Based on min. 40 % Riesling and min. 20 % Gewürztraminer and/or Pinot Gris
2) Semi-dry
3) No use of wood</t>
  </si>
  <si>
    <t>1) Style: Bellini
2) Bellini must appear on the front of the packaging
3) Flavoured with peach
4) No spirits added
5) Min. 30,0 g/l sugar
6) Min. 5 % and max. 7,5 % alcohol on packaging</t>
  </si>
  <si>
    <t>1) Single grape variety Riesling
2) Min. 18,0 and max. 25,0 g/l sugar (certificate of analysis must accompany the offer)
3) Kabinett
4) Rotschiefer must appear on label</t>
  </si>
  <si>
    <t>1) Based on min. 80 % Semillon, Verdelho, Palomino and/or Grenache Blanc
2) Certified Heritage Vineyard (must appear on packaging)</t>
  </si>
  <si>
    <t>1) Based on min. 30 % and max. 60 % Chenin Blanc
2) Min. 30 % Viognier, Grenache Blanc and/or Verdelho must be included in the blend
3) No influence of wood</t>
  </si>
  <si>
    <t>1) Style: 26B. Belgian dubbel according to Beer Judge Certification Program https://www.bjcp.org/bjcp-style-guidelines/ 
2) Min. 6,0 % and max. 7,6 % alcohol on packaging</t>
  </si>
  <si>
    <t>1) Style: 25A. Belgian blond ale according to Beer Judge Certification Program https://www.bjcp.org/bjcp-style-guidelines/
2) Blonde must appear on the front of the packaging
3) Min. 6,0 % and max. 7,5 % alcohol on packaging</t>
  </si>
  <si>
    <t>1) Style: 25C. Belgian golden strong ale or 26C. Belgian tripel according to Beer Judge Certification Program https://www.bjcp.org/bjcp-style-guidelines/
2) Min. 7,5 % and max. 10 % alcohol on packaging</t>
  </si>
  <si>
    <t>1) Only one offer per brewery. If more than one offer is submitted by the same brewery, only the lowest priced offer will be assessed, regardless of wholesaler
2) For offers from Italy or France, the «Statement on Responsible Recruitment and Decent Working Conditions» must accompany the offer</t>
  </si>
  <si>
    <t>1) Style: 8A. Munich dunkel according to Beer Judge Certification Program https://www.bjcp.org/bjcp-style-guidelines/
2) Bayer or dunkel must appear on the front of the packaging
3) Clear appearance (not cloudy)
4) Min. 5,0 % and max. 5,6 % alcohol on packaging</t>
  </si>
  <si>
    <t>1) Style: 13B. British brown ale according to Beer Judge Certification Program https://www.bjcp.org/bjcp-style-guidelines/ 
2) Min. 5,0 % and max. 6,5 % alcohol on packaging</t>
  </si>
  <si>
    <t>Aromatised wine product</t>
  </si>
  <si>
    <t>1) Only one offer per producer. If more than one offer is submitted by the same producer, only the lowest priced offer will be assessed, regardless of wholesaler
2) For offers from USA, the «Statement on Responsible Recruitment and Decent Working Conditions» must accompany the offer 
3) If purchased for the basic range, the packaging must be included in Norway's deposit system for refundable packaging</t>
  </si>
  <si>
    <t>1) Only one offer per producer. If more than one offer is submitted by the same producer, only the lowest priced offer will be assessed, regardless of wholesaler
2) For offers from Italy or France, the «Statement on Responsible Recruitment and Decent Working Conditions» must accompany the offer
3) If purchased for the basic range, the packaging must be included in Norway's deposit system for refundable packaging</t>
  </si>
  <si>
    <t xml:space="preserve">1) Style: Pilsner
2) Chill filtered (written confirmation from brewery must accompany the offer)
2) Min. 5 % and max. 7,5 % alcohol on packaging
</t>
  </si>
  <si>
    <t>1) Only one offer per brewery. If more than one offer is submitted by the same brewery, only the lowest priced offer will be assessed, regardless of wholesaler
2) If purchased for the basic range, the packaging must be included in Norway's deposit system for refundable packaging
3) For offers from Italy or France, the «Statement on Responsible Recruitment and Decent Working Conditions» must accompany the offer</t>
  </si>
  <si>
    <t>1) Junmai (written confirmation from brewery must accompany the offer)
2) Degree of polishing: between 90 % and 60 %, not daiginjo
3) Yamahai, kimoto or bodaimoto shubo (written confirmation from brewery must accompany the offer)
4) Not nigori
5) Min. 14 % alcohol on packaging</t>
  </si>
  <si>
    <t>1) Kettle soured, added Philly Sour yeast and/or added lactobacillus in the fermentation process
2) Flavoured with berries
3) Berry varieties must be stated in the offer, and must appear on the front of the packaging</t>
  </si>
  <si>
    <t>England, Denmark or Norway</t>
  </si>
  <si>
    <t>1) Based on Viognier (100 %) (written confirmation from producer must accompany the offer)
2) 100 % of the grapes must come from Walla Walla Valley (written confirmation from producer must accompany the offer)
3) Max. 4,0 g/l sugar</t>
  </si>
  <si>
    <t>1) Based on 100 % molasses
2) Min. 10 years barrel maturation 
3) Age designation or vintage must appear on the front label or bottle neck
4) Age designation must refer to youngest rom in the blend (written confirmation from producer must accompany the offer) 
5) Max. 20,0 g/l sugar
6) Min. 40 % alcohol on label</t>
  </si>
  <si>
    <t>1) Based on 100 % molasses
2) Distilled in column still
3) Min. 7 years barrel maturation 
4) Age designation or vintage must appear on the front label or bottle neck
5) Age designation must refer to the youngest rom in the blend (written confirmation from distiller must accompany the offer) 
6) Max. 20,0 g/l sugar
7) Min. 40 % alcohol on label</t>
  </si>
  <si>
    <t>1) Single grape variety Pinot Noir (100 %) (written confirmation from producer must accompany the offer)
2) Spontaneously fermented (written confirmation from producer must accompany the offer)
3) Min. 30 years old vines (written confirmation from producer must accompany the offer)
4) Min. 40 % whole cluster fermented (written confirmation from producer must accompany the offer)
5) Discreet or no influence of wood</t>
  </si>
  <si>
    <t>1) Single grape variety Prokupac (100 %) (written confirmation from producer must accompany the offer)
2) Min. 30 years old vines (written confirmation from producer must accompany the offer)
3) Max. 13,5 % alcohol on label</t>
  </si>
  <si>
    <t>1) Min. 30 years old vines (written confirmation from producer must accompany the offer)
2) Min. 24 months ageing on lees (written confirmation from producer must accompany the offer)</t>
  </si>
  <si>
    <t>1) Based on 100 % Cabernet Franc (written confirmation from producer must accompany the offer)
2) Min. 30 years old vines (written confirmation from producer must accompany the offer)
3) Spontaneously fermented (written confirmation from producer must accompany the offer)</t>
  </si>
  <si>
    <t>1) Field blend, based on min. 2 grape varieties (written confirmation from producer must accompany the offer)
2) Spontaneously fermented (written confirmation from producer must accompany the offer)</t>
  </si>
  <si>
    <t>1) Min. 30 years old vines (written confirmation from producer must accompany the offer)</t>
  </si>
  <si>
    <t>1) Blend of min. 3 grape varieties of which min. 60 % must be based on two of the following grape varieties: Cabernet Sauvignon, Merlot, Cabernet Franc and/or Petit Verdot
2) Discreet or no influence of wood</t>
  </si>
  <si>
    <t>1) Based on 100 % Garnacha and/or Cariñena, of which min. 50 % Garnacha
2) Style: Juicy mouthfeel from careful extraction
3) Spontaneously fermented (written confirmation from producer must accompany the offer)
4) Min. 50 % whole bunch fermentation (written confirmation from producer must accompany the offer)
5) Discreet or no influence of wood</t>
  </si>
  <si>
    <t>1) Organic (manufacturer's name must match the name on the certificate, which must accompany the offer)
2) Only one offer per manufacturer. If more than one offer is submitted from the same manufacturer, only the lowest priced offer will be assessed for purchase, regardless of wholesaler
3) «Guarantee of supply» must accompany the offer
4) «Statement on Responsible Recruitment and Decent Working Conditions» must accompany the offer
5) Recyclable BIB
6) «Technical specifications sheet» from producer of the packaging must accompany the offer</t>
  </si>
  <si>
    <t>1) Only one offer per producer. If more than one offer is submitted by the same producer, only the lowest priced offer will be assessed, regardless of wholesaler
2) The manufacturer must have a location address in Greece
3) Purchase as for July, launch in May</t>
  </si>
  <si>
    <t>1) Only one offer per producer. If more than one offer is submitted by the same producer, only the lowest priced offer will be assessed, regardless of wholesaler
2) The producer must have a location address within DOC/DOP Vinho Verde (written confirmation from producer must accompany the offer)
3) Purchase as for July, launch in May</t>
  </si>
  <si>
    <t>1) Only one offer per manufacturer. If more than one offer is submitted from the same manufacturer, only the lowest priced offer will be assessed for purchase, regardless of wholesaler
2) «Guarantee of supply» must accompany the offer
3) Recyclable BIB
4) «Technical specifications sheet» from producer of the packaging must accompany the offer</t>
  </si>
  <si>
    <t>1) Max. 6,0 g/l sugar (including dosage) (certificate of analysis must accompany the offer)</t>
  </si>
  <si>
    <t>1) Based on min. 50 % Pinot Noir
2) Min. 12,0 and max. 15,0 g/l sugar including dosage (certificate of analysis must accompany the offer)</t>
  </si>
  <si>
    <t>1) A max. bottle weight of 835 g is encouraged</t>
  </si>
  <si>
    <t>1) Only one offer per manufacturer. If more than one offer is submitted from the same manufacturer, only the lowest priced offer will be assessed for purchase, regardless of wholesaler
2) «Guarantee of supply» must accompany the offer
3) «Statement on Responsible Recruitment and Decent Working Conditions» must accompany the offer
4) Possible simultaneous launch of 37,5 cl bottle if available
5) A max. bottle weight of 835 g is encouraged</t>
  </si>
  <si>
    <t>1) Based on min. 80 % Shiraz
2) Min. 12 months ageing in French oak barrels (written confirmation from producer must accompany the offer)
3) Unfiltered (written confirmation from producer must accompany the offer)</t>
  </si>
  <si>
    <t>1) Style: Cape White blend
2) Max. 60 % Chenin Blanc
3) Viognier, Roussanne, Verdelho, Palomino, Grenache Blanc and/or Marsanne must represent min. 30 % of the wine
4) Spontaneously fermented (written confirmation from manufacturer must accompany the offer)
5) Discreet or no influence of wood</t>
  </si>
  <si>
    <t>1) Chūhai
2) Flavoured with lemon, lime, yuzu and/or grapefruit. Flavouring must appear on the front of the packaging
3) Min. 5 % and max. 8 % alcohol on packaging</t>
  </si>
  <si>
    <t>1) Alvarinho, together with the name of one or several grape varieties, must appear on the front label
2) Light colour
3) Max. 3,0 g/l sugar</t>
  </si>
  <si>
    <t>1) Only one offer per brewery. If more than one offer is submitted by the same brewery, only the lowest priced offer will be assessed, regardless of wholesaler
2) If aluminium packaging, the packaging must be included in Norway's deposit system for refundable packaging
3) If glass bottle, the packaging weight must be &lt;184 g for 33 cl or &lt;246 g for 44 cl</t>
  </si>
  <si>
    <t>1) Based on 100 % Alvarinho (written confirmation from producer must accompany the offer)
2) 100 % of the grapes must come from Moncão e Melgaço (written confirmation from producer must accompany the offer)
3) Traditional method
4) Min. 12. months ageing on lees
5) Max. 11,9 g/l sugar (including dosage) (certificate of analysis must accompany the offer)</t>
  </si>
  <si>
    <t>1) Only one offer per manufacturer. If more than one offer is submitted from the same manufacturer, only the lowest priced offer will be assessed for purchase, regardless of wholesaler
2) «Guarantee of supply» must accompany the offer
3) A max. bottle weight of 835 g is encouraged</t>
  </si>
  <si>
    <t>1) Based on 100 % Grenache, Shiraz and Mourvèdre, of which min. 40 % Grenache
2) If filtered, only light filtration (written confirmation from producer must accompany the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</si>
</sst>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2"/>
      <color theme="1"/>
      <name val="Calibri"/>
      <family val="2"/>
      <scheme val="minor"/>
    </font>
    <font>
      <sz val="9"/>
      <color rgb="FF000000"/>
      <name val="Arial"/>
      <family val="2"/>
    </font>
    <font>
      <sz val="10"/>
      <color theme="1"/>
      <name val="Calibri"/>
      <family val="2"/>
      <scheme val="minor"/>
    </font>
    <font>
      <b/>
      <sz val="10"/>
      <color theme="1"/>
      <name val="Calibri"/>
      <family val="2"/>
      <scheme val="minor"/>
    </font>
    <font>
      <b/>
      <u/>
      <sz val="10"/>
      <color theme="1"/>
      <name val="Calibri"/>
      <family val="2"/>
      <scheme val="minor"/>
    </font>
    <font>
      <sz val="11"/>
      <color theme="1"/>
      <name val="Calibri"/>
      <family val="2"/>
      <scheme val="minor"/>
    </font>
    <font>
      <sz val="8"/>
      <name val="Calibri"/>
      <family val="2"/>
      <scheme val="minor"/>
    </font>
    <font>
      <sz val="11"/>
      <color theme="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indexed="64"/>
      </bottom>
      <diagonal/>
    </border>
    <border>
      <left/>
      <right/>
      <top/>
      <bottom style="thin">
        <color rgb="FF000000"/>
      </bottom>
      <diagonal/>
    </border>
    <border>
      <left/>
      <right style="thin">
        <color theme="0"/>
      </right>
      <top style="thin">
        <color theme="0"/>
      </top>
      <bottom style="thin">
        <color indexed="64"/>
      </bottom>
      <diagonal/>
    </border>
  </borders>
  <cellStyleXfs count="3">
    <xf numFmtId="0" fontId="0" fillId="0" borderId="0"/>
    <xf numFmtId="0" fontId="3" fillId="0" borderId="6" applyNumberFormat="0" applyFill="0" applyAlignment="0" applyProtection="0"/>
    <xf numFmtId="9" fontId="13" fillId="0" borderId="0" applyFont="0" applyFill="0" applyBorder="0" applyAlignment="0" applyProtection="0"/>
  </cellStyleXfs>
  <cellXfs count="125">
    <xf numFmtId="0" fontId="0" fillId="0" borderId="0" xfId="0"/>
    <xf numFmtId="49" fontId="0" fillId="6" borderId="1" xfId="0" applyNumberFormat="1" applyFill="1" applyBorder="1" applyAlignment="1">
      <alignment horizontal="left" vertical="center" wrapText="1"/>
    </xf>
    <xf numFmtId="49" fontId="0" fillId="6" borderId="1" xfId="0" quotePrefix="1" applyNumberFormat="1" applyFill="1" applyBorder="1" applyAlignment="1">
      <alignment horizontal="left" vertical="center" wrapText="1"/>
    </xf>
    <xf numFmtId="49" fontId="2" fillId="6" borderId="1" xfId="0" applyNumberFormat="1" applyFont="1" applyFill="1" applyBorder="1" applyAlignment="1">
      <alignment horizontal="left" vertical="center" wrapText="1"/>
    </xf>
    <xf numFmtId="49" fontId="0" fillId="0" borderId="1" xfId="0" applyNumberFormat="1" applyBorder="1"/>
    <xf numFmtId="49" fontId="0" fillId="0" borderId="0" xfId="0" applyNumberFormat="1"/>
    <xf numFmtId="49" fontId="7" fillId="0" borderId="0" xfId="0" applyNumberFormat="1" applyFont="1" applyAlignment="1" applyProtection="1">
      <alignment horizontal="center" vertical="center" wrapText="1"/>
      <protection locked="0"/>
    </xf>
    <xf numFmtId="49" fontId="7" fillId="6" borderId="26" xfId="0" applyNumberFormat="1" applyFont="1" applyFill="1" applyBorder="1" applyAlignment="1" applyProtection="1">
      <alignment vertical="center" wrapText="1"/>
      <protection locked="0"/>
    </xf>
    <xf numFmtId="49" fontId="7" fillId="7" borderId="27" xfId="0" applyNumberFormat="1" applyFont="1" applyFill="1" applyBorder="1" applyAlignment="1" applyProtection="1">
      <alignment horizontal="center" vertical="center" wrapText="1" shrinkToFit="1"/>
      <protection locked="0"/>
    </xf>
    <xf numFmtId="49" fontId="10" fillId="0" borderId="0" xfId="0" applyNumberFormat="1" applyFont="1"/>
    <xf numFmtId="49" fontId="11" fillId="6" borderId="26" xfId="0" applyNumberFormat="1" applyFont="1" applyFill="1" applyBorder="1" applyAlignment="1" applyProtection="1">
      <alignment horizontal="center" vertical="center" wrapText="1" shrinkToFit="1"/>
      <protection locked="0"/>
    </xf>
    <xf numFmtId="49" fontId="11" fillId="7" borderId="27" xfId="0" applyNumberFormat="1" applyFont="1" applyFill="1" applyBorder="1" applyAlignment="1" applyProtection="1">
      <alignment horizontal="center" wrapText="1"/>
      <protection locked="0"/>
    </xf>
    <xf numFmtId="49" fontId="11" fillId="6" borderId="28"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49" fontId="7" fillId="6" borderId="1" xfId="0" applyNumberFormat="1" applyFont="1" applyFill="1" applyBorder="1" applyAlignment="1" applyProtection="1">
      <alignment horizontal="center" vertical="top" wrapText="1"/>
      <protection locked="0"/>
    </xf>
    <xf numFmtId="49" fontId="0" fillId="0" borderId="21" xfId="0" applyNumberFormat="1" applyBorder="1"/>
    <xf numFmtId="49" fontId="5" fillId="0" borderId="1"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49" fontId="0" fillId="0" borderId="21" xfId="0" applyNumberFormat="1" applyBorder="1" applyProtection="1">
      <protection locked="0"/>
    </xf>
    <xf numFmtId="49" fontId="0" fillId="0" borderId="1" xfId="0" applyNumberFormat="1" applyBorder="1" applyAlignment="1">
      <alignment horizontal="center"/>
    </xf>
    <xf numFmtId="49" fontId="6" fillId="0" borderId="21" xfId="0" applyNumberFormat="1" applyFont="1" applyBorder="1" applyAlignment="1">
      <alignment horizontal="justify" vertical="top" wrapText="1"/>
    </xf>
    <xf numFmtId="49" fontId="6" fillId="0" borderId="1" xfId="0" applyNumberFormat="1" applyFont="1" applyBorder="1" applyAlignment="1">
      <alignment horizontal="center" vertical="top" wrapText="1"/>
    </xf>
    <xf numFmtId="49" fontId="5" fillId="0" borderId="0" xfId="0" applyNumberFormat="1" applyFont="1" applyAlignment="1">
      <alignment horizontal="right" vertical="top" wrapText="1"/>
    </xf>
    <xf numFmtId="49" fontId="6" fillId="0" borderId="24" xfId="0" applyNumberFormat="1" applyFont="1" applyBorder="1" applyAlignment="1">
      <alignment horizontal="justify" vertical="top" wrapText="1"/>
    </xf>
    <xf numFmtId="49" fontId="6" fillId="0" borderId="9" xfId="0" applyNumberFormat="1" applyFont="1" applyBorder="1" applyAlignment="1">
      <alignment horizontal="center" wrapText="1"/>
    </xf>
    <xf numFmtId="49" fontId="6" fillId="0" borderId="9" xfId="0" applyNumberFormat="1" applyFont="1" applyBorder="1" applyAlignment="1">
      <alignment horizontal="center" vertical="top" wrapText="1"/>
    </xf>
    <xf numFmtId="49" fontId="5" fillId="0" borderId="25" xfId="0" applyNumberFormat="1" applyFont="1" applyBorder="1" applyAlignment="1">
      <alignment horizontal="center" vertical="top" wrapText="1"/>
    </xf>
    <xf numFmtId="49" fontId="3" fillId="2" borderId="10" xfId="1" applyNumberFormat="1" applyFill="1" applyBorder="1" applyAlignment="1">
      <alignment horizontal="justify" vertical="top" wrapText="1"/>
    </xf>
    <xf numFmtId="49" fontId="3" fillId="2" borderId="11" xfId="1" applyNumberFormat="1" applyFill="1" applyBorder="1" applyAlignment="1">
      <alignment horizontal="center" vertical="top" wrapText="1"/>
    </xf>
    <xf numFmtId="49" fontId="3" fillId="2" borderId="12" xfId="1" applyNumberFormat="1" applyFill="1" applyBorder="1" applyAlignment="1">
      <alignment horizontal="center" vertical="top" wrapText="1"/>
    </xf>
    <xf numFmtId="49" fontId="3" fillId="0" borderId="0" xfId="1" applyNumberFormat="1" applyBorder="1" applyAlignment="1">
      <alignment horizontal="right" vertical="top" wrapText="1"/>
    </xf>
    <xf numFmtId="49" fontId="0" fillId="0" borderId="0" xfId="0" applyNumberFormat="1" applyAlignment="1">
      <alignment horizontal="left"/>
    </xf>
    <xf numFmtId="49" fontId="6" fillId="0" borderId="24" xfId="0" applyNumberFormat="1" applyFont="1" applyBorder="1" applyAlignment="1">
      <alignment horizontal="justify" wrapText="1"/>
    </xf>
    <xf numFmtId="49" fontId="8" fillId="0" borderId="0" xfId="0" applyNumberFormat="1" applyFont="1"/>
    <xf numFmtId="49" fontId="5" fillId="0" borderId="21" xfId="0" applyNumberFormat="1" applyFont="1" applyBorder="1" applyAlignment="1" applyProtection="1">
      <alignment horizontal="left" vertical="top" wrapText="1"/>
      <protection locked="0"/>
    </xf>
    <xf numFmtId="49" fontId="0" fillId="0" borderId="21" xfId="0" applyNumberFormat="1" applyBorder="1" applyAlignment="1">
      <alignment horizontal="left"/>
    </xf>
    <xf numFmtId="49" fontId="9" fillId="0" borderId="1" xfId="0" applyNumberFormat="1" applyFont="1" applyBorder="1" applyAlignment="1">
      <alignment horizontal="center"/>
    </xf>
    <xf numFmtId="49" fontId="5" fillId="0" borderId="0" xfId="0" applyNumberFormat="1" applyFont="1" applyAlignment="1">
      <alignment horizontal="center" vertical="top" wrapText="1"/>
    </xf>
    <xf numFmtId="49" fontId="0" fillId="0" borderId="0" xfId="0" applyNumberFormat="1" applyAlignment="1">
      <alignment horizontal="right"/>
    </xf>
    <xf numFmtId="49" fontId="0" fillId="0" borderId="30" xfId="0" applyNumberFormat="1" applyBorder="1" applyProtection="1">
      <protection locked="0"/>
    </xf>
    <xf numFmtId="49" fontId="0" fillId="0" borderId="21" xfId="0" applyNumberFormat="1" applyBorder="1" applyAlignment="1" applyProtection="1">
      <alignment shrinkToFit="1"/>
      <protection locked="0"/>
    </xf>
    <xf numFmtId="49" fontId="0" fillId="0" borderId="24" xfId="0" applyNumberFormat="1" applyBorder="1" applyAlignment="1">
      <alignment horizontal="left"/>
    </xf>
    <xf numFmtId="49" fontId="9" fillId="0" borderId="9" xfId="0" applyNumberFormat="1" applyFont="1" applyBorder="1" applyAlignment="1">
      <alignment horizontal="center"/>
    </xf>
    <xf numFmtId="49" fontId="3" fillId="2" borderId="10" xfId="0" applyNumberFormat="1" applyFont="1" applyFill="1" applyBorder="1" applyProtection="1">
      <protection locked="0"/>
    </xf>
    <xf numFmtId="49" fontId="3" fillId="2" borderId="11" xfId="0" applyNumberFormat="1" applyFont="1" applyFill="1" applyBorder="1" applyAlignment="1">
      <alignment horizontal="center"/>
    </xf>
    <xf numFmtId="49" fontId="0" fillId="0" borderId="23" xfId="0" applyNumberFormat="1" applyBorder="1" applyAlignment="1">
      <alignment horizontal="left"/>
    </xf>
    <xf numFmtId="49" fontId="9" fillId="0" borderId="7" xfId="0" applyNumberFormat="1" applyFont="1" applyBorder="1" applyAlignment="1">
      <alignment horizontal="center"/>
    </xf>
    <xf numFmtId="49" fontId="0" fillId="0" borderId="7" xfId="0" applyNumberFormat="1" applyBorder="1"/>
    <xf numFmtId="49" fontId="5" fillId="0" borderId="29" xfId="0" applyNumberFormat="1" applyFont="1" applyBorder="1" applyAlignment="1">
      <alignment horizontal="center" vertical="top" wrapText="1"/>
    </xf>
    <xf numFmtId="49" fontId="5" fillId="0" borderId="21" xfId="0" applyNumberFormat="1" applyFont="1" applyBorder="1" applyAlignment="1">
      <alignment horizontal="justify" vertical="top" wrapText="1"/>
    </xf>
    <xf numFmtId="49" fontId="0" fillId="0" borderId="24" xfId="0" applyNumberFormat="1" applyBorder="1"/>
    <xf numFmtId="49" fontId="0" fillId="0" borderId="9" xfId="0" applyNumberFormat="1" applyBorder="1" applyAlignment="1">
      <alignment horizontal="center"/>
    </xf>
    <xf numFmtId="49" fontId="3" fillId="2" borderId="10" xfId="0" applyNumberFormat="1" applyFont="1" applyFill="1" applyBorder="1" applyAlignment="1" applyProtection="1">
      <alignment horizontal="center"/>
      <protection locked="0"/>
    </xf>
    <xf numFmtId="49" fontId="2" fillId="0" borderId="21" xfId="0" applyNumberFormat="1" applyFont="1" applyBorder="1" applyAlignment="1">
      <alignment horizontal="justify" vertical="top" wrapText="1"/>
    </xf>
    <xf numFmtId="49" fontId="5" fillId="0" borderId="0" xfId="0" applyNumberFormat="1" applyFont="1" applyAlignment="1">
      <alignment horizontal="justify" vertical="top" wrapText="1"/>
    </xf>
    <xf numFmtId="49" fontId="0" fillId="0" borderId="0" xfId="0" applyNumberFormat="1" applyProtection="1">
      <protection locked="0"/>
    </xf>
    <xf numFmtId="9" fontId="0" fillId="0" borderId="22" xfId="2" applyFont="1" applyBorder="1" applyAlignment="1">
      <alignment horizontal="center"/>
    </xf>
    <xf numFmtId="9" fontId="0" fillId="0" borderId="25" xfId="2" applyFont="1" applyBorder="1" applyAlignment="1">
      <alignment horizontal="center"/>
    </xf>
    <xf numFmtId="9" fontId="3" fillId="2" borderId="31" xfId="2" applyFont="1" applyFill="1" applyBorder="1" applyAlignment="1" applyProtection="1">
      <alignment horizontal="center"/>
      <protection locked="0"/>
    </xf>
    <xf numFmtId="9" fontId="5" fillId="0" borderId="22" xfId="2" applyFont="1" applyBorder="1" applyAlignment="1">
      <alignment horizontal="center" vertical="top" wrapText="1"/>
    </xf>
    <xf numFmtId="9" fontId="5" fillId="0" borderId="25" xfId="2" applyFont="1" applyBorder="1" applyAlignment="1">
      <alignment horizontal="center" vertical="top" wrapText="1"/>
    </xf>
    <xf numFmtId="9" fontId="3" fillId="2" borderId="12" xfId="2" applyFont="1" applyFill="1" applyBorder="1" applyAlignment="1">
      <alignment horizontal="center" vertical="top" wrapText="1"/>
    </xf>
    <xf numFmtId="49" fontId="2" fillId="6"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0" fontId="2" fillId="6" borderId="1" xfId="0" applyFont="1" applyFill="1" applyBorder="1" applyAlignment="1">
      <alignment horizontal="left" vertical="center" wrapText="1"/>
    </xf>
    <xf numFmtId="49" fontId="2" fillId="6" borderId="1" xfId="0" quotePrefix="1" applyNumberFormat="1" applyFont="1" applyFill="1" applyBorder="1" applyAlignment="1">
      <alignment horizontal="left" vertical="center" wrapText="1"/>
    </xf>
    <xf numFmtId="49" fontId="0" fillId="5" borderId="33" xfId="0" applyNumberFormat="1" applyFill="1" applyBorder="1"/>
    <xf numFmtId="49" fontId="1" fillId="5" borderId="2"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1" fillId="5"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5" fillId="8"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0" fillId="6" borderId="1" xfId="0" quotePrefix="1" applyFill="1" applyBorder="1" applyAlignment="1">
      <alignment horizontal="left" vertical="center" wrapText="1"/>
    </xf>
    <xf numFmtId="49" fontId="2" fillId="3" borderId="1" xfId="0" applyNumberFormat="1" applyFont="1" applyFill="1" applyBorder="1" applyAlignment="1">
      <alignment horizontal="left" vertical="center" wrapText="1"/>
    </xf>
    <xf numFmtId="2" fontId="2" fillId="6" borderId="1" xfId="0" quotePrefix="1"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7" fillId="6" borderId="28" xfId="0" applyNumberFormat="1" applyFont="1" applyFill="1" applyBorder="1" applyAlignment="1" applyProtection="1">
      <alignment horizontal="center" vertical="center" wrapText="1"/>
      <protection locked="0"/>
    </xf>
    <xf numFmtId="49" fontId="7" fillId="6" borderId="17" xfId="0" applyNumberFormat="1" applyFont="1" applyFill="1" applyBorder="1" applyAlignment="1" applyProtection="1">
      <alignment horizontal="center" vertical="center" wrapText="1"/>
      <protection locked="0"/>
    </xf>
    <xf numFmtId="49" fontId="7" fillId="6" borderId="8" xfId="0" applyNumberFormat="1" applyFont="1" applyFill="1" applyBorder="1" applyAlignment="1" applyProtection="1">
      <alignment horizontal="center" vertical="center" wrapText="1"/>
      <protection locked="0"/>
    </xf>
    <xf numFmtId="2" fontId="0" fillId="6" borderId="1" xfId="0" quotePrefix="1" applyNumberFormat="1" applyFill="1" applyBorder="1" applyAlignment="1">
      <alignment horizontal="left" vertical="center" wrapText="1"/>
    </xf>
    <xf numFmtId="49" fontId="5" fillId="6" borderId="1" xfId="0" applyNumberFormat="1" applyFont="1" applyFill="1" applyBorder="1" applyAlignment="1">
      <alignment horizontal="left" vertical="center" wrapText="1"/>
    </xf>
    <xf numFmtId="49" fontId="15" fillId="6" borderId="1" xfId="0" quotePrefix="1" applyNumberFormat="1" applyFont="1" applyFill="1" applyBorder="1" applyAlignment="1">
      <alignment horizontal="left" vertical="center" wrapText="1"/>
    </xf>
    <xf numFmtId="49" fontId="2" fillId="0" borderId="8" xfId="0" applyNumberFormat="1" applyFont="1" applyBorder="1" applyAlignment="1">
      <alignment horizontal="left" vertical="center" wrapText="1"/>
    </xf>
    <xf numFmtId="0" fontId="4" fillId="6" borderId="1" xfId="0" applyFont="1" applyFill="1" applyBorder="1" applyAlignment="1">
      <alignment horizontal="left" vertical="center" wrapText="1"/>
    </xf>
    <xf numFmtId="49" fontId="0" fillId="6" borderId="8" xfId="0" applyNumberFormat="1" applyFill="1" applyBorder="1" applyAlignment="1">
      <alignment horizontal="left" vertical="center" wrapText="1"/>
    </xf>
    <xf numFmtId="49" fontId="0" fillId="6" borderId="8" xfId="0" quotePrefix="1" applyNumberFormat="1" applyFill="1" applyBorder="1" applyAlignment="1">
      <alignment horizontal="left" vertical="center" wrapText="1"/>
    </xf>
    <xf numFmtId="164" fontId="2" fillId="0" borderId="1" xfId="0" applyNumberFormat="1" applyFont="1" applyBorder="1" applyAlignment="1">
      <alignment horizontal="center" vertical="center" wrapText="1"/>
    </xf>
    <xf numFmtId="0" fontId="2" fillId="6" borderId="8" xfId="0" applyFont="1" applyFill="1" applyBorder="1" applyAlignment="1">
      <alignment horizontal="left" vertical="center" wrapText="1"/>
    </xf>
    <xf numFmtId="0" fontId="2" fillId="6" borderId="5" xfId="0" applyFont="1" applyFill="1" applyBorder="1" applyAlignment="1">
      <alignment horizontal="left" vertical="center" wrapText="1"/>
    </xf>
    <xf numFmtId="1" fontId="0" fillId="5" borderId="36" xfId="0" applyNumberFormat="1" applyFill="1" applyBorder="1"/>
    <xf numFmtId="1" fontId="2" fillId="0" borderId="1" xfId="0" applyNumberFormat="1" applyFont="1" applyBorder="1" applyAlignment="1">
      <alignment horizontal="left" vertical="center" wrapText="1"/>
    </xf>
    <xf numFmtId="1" fontId="2" fillId="0" borderId="8" xfId="0" applyNumberFormat="1" applyFont="1" applyBorder="1" applyAlignment="1">
      <alignment horizontal="left" vertical="center" wrapText="1"/>
    </xf>
    <xf numFmtId="1" fontId="0" fillId="0" borderId="0" xfId="0" applyNumberFormat="1"/>
    <xf numFmtId="0" fontId="2" fillId="6" borderId="1" xfId="0" quotePrefix="1" applyFont="1" applyFill="1" applyBorder="1" applyAlignment="1">
      <alignment horizontal="left" vertical="center" wrapText="1"/>
    </xf>
    <xf numFmtId="1" fontId="2" fillId="0" borderId="38" xfId="0" applyNumberFormat="1" applyFont="1" applyBorder="1" applyAlignment="1">
      <alignment horizontal="left" vertical="center" wrapText="1"/>
    </xf>
    <xf numFmtId="2" fontId="2" fillId="6" borderId="1" xfId="0" applyNumberFormat="1" applyFont="1" applyFill="1" applyBorder="1" applyAlignment="1">
      <alignment horizontal="left" vertical="center" wrapText="1"/>
    </xf>
    <xf numFmtId="1" fontId="2" fillId="3" borderId="1" xfId="0" applyNumberFormat="1" applyFont="1" applyFill="1" applyBorder="1" applyAlignment="1">
      <alignment horizontal="left" vertical="center" wrapText="1"/>
    </xf>
    <xf numFmtId="1" fontId="2" fillId="0" borderId="0" xfId="0" applyNumberFormat="1" applyFont="1" applyAlignment="1">
      <alignment horizontal="left" vertical="center" wrapText="1"/>
    </xf>
    <xf numFmtId="0" fontId="2" fillId="6" borderId="5" xfId="0" quotePrefix="1" applyFont="1" applyFill="1" applyBorder="1" applyAlignment="1">
      <alignment horizontal="left" vertical="center" wrapText="1"/>
    </xf>
    <xf numFmtId="49" fontId="1" fillId="5" borderId="32" xfId="0" applyNumberFormat="1" applyFont="1" applyFill="1" applyBorder="1" applyAlignment="1">
      <alignment horizontal="center" vertical="center"/>
    </xf>
    <xf numFmtId="49" fontId="0" fillId="5" borderId="34" xfId="0" applyNumberFormat="1" applyFill="1" applyBorder="1" applyAlignment="1">
      <alignment horizontal="center"/>
    </xf>
    <xf numFmtId="49" fontId="1" fillId="4" borderId="4" xfId="0" applyNumberFormat="1" applyFont="1" applyFill="1" applyBorder="1" applyAlignment="1">
      <alignment horizontal="center" vertical="center" wrapText="1"/>
    </xf>
    <xf numFmtId="49" fontId="1" fillId="4" borderId="37" xfId="0" applyNumberFormat="1" applyFont="1" applyFill="1" applyBorder="1" applyAlignment="1">
      <alignment horizontal="center" vertical="center" wrapText="1"/>
    </xf>
    <xf numFmtId="49" fontId="1" fillId="5" borderId="35" xfId="0" applyNumberFormat="1" applyFont="1" applyFill="1" applyBorder="1" applyAlignment="1">
      <alignment horizontal="center" vertical="center" wrapText="1"/>
    </xf>
    <xf numFmtId="49" fontId="1" fillId="5" borderId="39" xfId="0" applyNumberFormat="1" applyFont="1" applyFill="1" applyBorder="1" applyAlignment="1">
      <alignment horizontal="center" vertical="center" wrapText="1"/>
    </xf>
    <xf numFmtId="49" fontId="7" fillId="6" borderId="13" xfId="0" applyNumberFormat="1" applyFont="1" applyFill="1" applyBorder="1" applyAlignment="1" applyProtection="1">
      <alignment horizontal="left" vertical="center" wrapText="1"/>
      <protection locked="0"/>
    </xf>
    <xf numFmtId="49" fontId="7" fillId="6" borderId="19" xfId="0" applyNumberFormat="1" applyFont="1" applyFill="1" applyBorder="1" applyAlignment="1" applyProtection="1">
      <alignment horizontal="left" vertical="center" wrapText="1"/>
      <protection locked="0"/>
    </xf>
    <xf numFmtId="49" fontId="7" fillId="6" borderId="28" xfId="0" applyNumberFormat="1" applyFont="1" applyFill="1" applyBorder="1" applyAlignment="1" applyProtection="1">
      <alignment horizontal="center" vertical="center" wrapText="1"/>
      <protection locked="0"/>
    </xf>
    <xf numFmtId="49" fontId="7" fillId="6" borderId="22" xfId="0" applyNumberFormat="1" applyFont="1" applyFill="1" applyBorder="1" applyAlignment="1" applyProtection="1">
      <alignment horizontal="center" vertical="center" wrapText="1"/>
      <protection locked="0"/>
    </xf>
    <xf numFmtId="49" fontId="7" fillId="6" borderId="26" xfId="0" applyNumberFormat="1" applyFont="1" applyFill="1" applyBorder="1" applyAlignment="1" applyProtection="1">
      <alignment horizontal="left" vertical="center" wrapText="1"/>
      <protection locked="0"/>
    </xf>
    <xf numFmtId="49" fontId="7" fillId="6" borderId="21" xfId="0" applyNumberFormat="1" applyFont="1" applyFill="1" applyBorder="1" applyAlignment="1" applyProtection="1">
      <alignment horizontal="left" vertical="center" wrapText="1"/>
      <protection locked="0"/>
    </xf>
    <xf numFmtId="49" fontId="7" fillId="6" borderId="18" xfId="0" applyNumberFormat="1" applyFont="1" applyFill="1" applyBorder="1" applyAlignment="1" applyProtection="1">
      <alignment horizontal="center" vertical="center" wrapText="1"/>
      <protection locked="0"/>
    </xf>
    <xf numFmtId="49" fontId="7" fillId="6" borderId="20" xfId="0" applyNumberFormat="1" applyFont="1" applyFill="1" applyBorder="1" applyAlignment="1" applyProtection="1">
      <alignment horizontal="center" vertical="center" wrapText="1"/>
      <protection locked="0"/>
    </xf>
    <xf numFmtId="49" fontId="7" fillId="6" borderId="17" xfId="0" applyNumberFormat="1" applyFont="1" applyFill="1" applyBorder="1" applyAlignment="1" applyProtection="1">
      <alignment horizontal="center" vertical="center" wrapText="1"/>
      <protection locked="0"/>
    </xf>
    <xf numFmtId="49" fontId="7" fillId="6" borderId="8" xfId="0" applyNumberFormat="1" applyFont="1" applyFill="1" applyBorder="1" applyAlignment="1" applyProtection="1">
      <alignment horizontal="center" vertical="center" wrapText="1"/>
      <protection locked="0"/>
    </xf>
    <xf numFmtId="49" fontId="7" fillId="7" borderId="14" xfId="0" applyNumberFormat="1" applyFont="1" applyFill="1" applyBorder="1" applyAlignment="1" applyProtection="1">
      <alignment horizontal="center" vertical="center" wrapText="1"/>
      <protection locked="0"/>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7" fillId="7" borderId="15" xfId="0" applyNumberFormat="1" applyFont="1" applyFill="1" applyBorder="1" applyAlignment="1" applyProtection="1">
      <alignment horizontal="center" vertical="center" wrapText="1"/>
      <protection locked="0"/>
    </xf>
    <xf numFmtId="49" fontId="7" fillId="7" borderId="16" xfId="0" applyNumberFormat="1" applyFont="1" applyFill="1" applyBorder="1" applyAlignment="1" applyProtection="1">
      <alignment horizontal="center" vertical="center" wrapText="1"/>
      <protection locked="0"/>
    </xf>
    <xf numFmtId="49" fontId="7" fillId="6" borderId="27"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cellXfs>
  <cellStyles count="3">
    <cellStyle name="Normal" xfId="0" builtinId="0"/>
    <cellStyle name="Prosent" xfId="2" builtinId="5"/>
    <cellStyle name="Totalt" xfId="1" builtinId="2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customProperty" Target="../customProperty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T102"/>
  <sheetViews>
    <sheetView tabSelected="1" topLeftCell="A6" zoomScale="80" zoomScaleNormal="80" workbookViewId="0">
      <selection activeCell="I7" sqref="I7"/>
    </sheetView>
  </sheetViews>
  <sheetFormatPr baseColWidth="10" defaultColWidth="11.44140625" defaultRowHeight="14.4" x14ac:dyDescent="0.3"/>
  <cols>
    <col min="1" max="1" width="15" style="5" customWidth="1"/>
    <col min="2" max="2" width="19.109375" style="95" customWidth="1"/>
    <col min="3" max="3" width="10.109375" style="5" customWidth="1"/>
    <col min="4" max="4" width="14.77734375" style="5" customWidth="1"/>
    <col min="5" max="5" width="11.44140625" style="5" customWidth="1"/>
    <col min="6" max="6" width="19.33203125" style="5" customWidth="1"/>
    <col min="7" max="7" width="8.5546875" style="5" customWidth="1"/>
    <col min="8" max="8" width="22.5546875" style="5" customWidth="1"/>
    <col min="9" max="9" width="41" style="5" bestFit="1" customWidth="1"/>
    <col min="10" max="10" width="51.44140625" style="5" customWidth="1"/>
    <col min="11" max="11" width="20.5546875" style="5" customWidth="1"/>
    <col min="12" max="12" width="24.33203125" style="5" customWidth="1"/>
    <col min="13" max="13" width="13.44140625" style="5" customWidth="1"/>
    <col min="14" max="14" width="9.88671875" style="5" customWidth="1"/>
    <col min="15" max="15" width="14.44140625" style="5" customWidth="1"/>
    <col min="16" max="16" width="12" style="5" customWidth="1"/>
    <col min="17" max="17" width="14.44140625" style="5" customWidth="1"/>
    <col min="18" max="18" width="17.5546875" style="5" customWidth="1"/>
    <col min="19" max="19" width="18.5546875" style="5" customWidth="1"/>
    <col min="20" max="16384" width="11.44140625" style="5"/>
  </cols>
  <sheetData>
    <row r="1" spans="1:20" ht="29.25" customHeight="1" x14ac:dyDescent="0.3">
      <c r="A1" s="67"/>
      <c r="B1" s="92"/>
      <c r="C1" s="104" t="s">
        <v>421</v>
      </c>
      <c r="D1" s="105"/>
      <c r="E1" s="105"/>
      <c r="F1" s="105"/>
      <c r="G1" s="105"/>
      <c r="H1" s="105"/>
      <c r="I1" s="105"/>
      <c r="J1" s="105"/>
      <c r="K1" s="105"/>
      <c r="L1" s="105"/>
      <c r="M1" s="105"/>
      <c r="N1" s="105"/>
      <c r="O1" s="105"/>
      <c r="P1" s="105"/>
      <c r="Q1" s="103"/>
      <c r="R1" s="103"/>
      <c r="S1" s="103"/>
    </row>
    <row r="2" spans="1:20" s="63" customFormat="1" ht="43.2" x14ac:dyDescent="0.3">
      <c r="A2" s="68" t="s">
        <v>403</v>
      </c>
      <c r="B2" s="102" t="s">
        <v>404</v>
      </c>
      <c r="C2" s="78" t="s">
        <v>405</v>
      </c>
      <c r="D2" s="78" t="s">
        <v>406</v>
      </c>
      <c r="E2" s="78" t="s">
        <v>407</v>
      </c>
      <c r="F2" s="78" t="s">
        <v>408</v>
      </c>
      <c r="G2" s="78" t="s">
        <v>409</v>
      </c>
      <c r="H2" s="78" t="s">
        <v>410</v>
      </c>
      <c r="I2" s="78" t="s">
        <v>411</v>
      </c>
      <c r="J2" s="78" t="s">
        <v>412</v>
      </c>
      <c r="K2" s="71" t="s">
        <v>413</v>
      </c>
      <c r="L2" s="78" t="s">
        <v>414</v>
      </c>
      <c r="M2" s="78" t="s">
        <v>415</v>
      </c>
      <c r="N2" s="78" t="s">
        <v>416</v>
      </c>
      <c r="O2" s="78" t="s">
        <v>417</v>
      </c>
      <c r="P2" s="78" t="s">
        <v>418</v>
      </c>
      <c r="Q2" s="106" t="s">
        <v>419</v>
      </c>
      <c r="R2" s="107"/>
      <c r="S2" s="70" t="s">
        <v>420</v>
      </c>
      <c r="T2" s="63" t="s">
        <v>2</v>
      </c>
    </row>
    <row r="3" spans="1:20" ht="102" customHeight="1" x14ac:dyDescent="0.3">
      <c r="A3" s="64" t="s">
        <v>163</v>
      </c>
      <c r="B3" s="93">
        <v>202501001</v>
      </c>
      <c r="C3" s="1" t="s">
        <v>164</v>
      </c>
      <c r="D3" s="1" t="s">
        <v>169</v>
      </c>
      <c r="E3" s="1" t="s">
        <v>3</v>
      </c>
      <c r="F3" s="1"/>
      <c r="G3" s="2"/>
      <c r="H3" s="2"/>
      <c r="I3" s="2" t="s">
        <v>292</v>
      </c>
      <c r="J3" s="66" t="s">
        <v>293</v>
      </c>
      <c r="K3" s="65" t="s">
        <v>232</v>
      </c>
      <c r="L3" s="1" t="s">
        <v>244</v>
      </c>
      <c r="M3" s="1" t="s">
        <v>4</v>
      </c>
      <c r="N3" s="1" t="s">
        <v>5</v>
      </c>
      <c r="O3" s="1" t="s">
        <v>279</v>
      </c>
      <c r="P3" s="89">
        <v>45505</v>
      </c>
      <c r="Q3" s="64" t="s">
        <v>281</v>
      </c>
      <c r="R3" s="64" t="s">
        <v>160</v>
      </c>
      <c r="S3" s="64" t="s">
        <v>288</v>
      </c>
    </row>
    <row r="4" spans="1:20" ht="126" customHeight="1" x14ac:dyDescent="0.3">
      <c r="A4" s="64" t="s">
        <v>163</v>
      </c>
      <c r="B4" s="93">
        <v>202501002</v>
      </c>
      <c r="C4" s="1" t="s">
        <v>164</v>
      </c>
      <c r="D4" s="1" t="s">
        <v>170</v>
      </c>
      <c r="E4" s="1" t="s">
        <v>3</v>
      </c>
      <c r="F4" s="1" t="s">
        <v>203</v>
      </c>
      <c r="G4" s="2"/>
      <c r="H4" s="65" t="s">
        <v>213</v>
      </c>
      <c r="I4" s="65" t="s">
        <v>294</v>
      </c>
      <c r="J4" s="82" t="s">
        <v>295</v>
      </c>
      <c r="K4" s="65" t="s">
        <v>233</v>
      </c>
      <c r="L4" s="1" t="s">
        <v>244</v>
      </c>
      <c r="M4" s="1" t="s">
        <v>4</v>
      </c>
      <c r="N4" s="1" t="s">
        <v>6</v>
      </c>
      <c r="O4" s="1" t="s">
        <v>279</v>
      </c>
      <c r="P4" s="89">
        <v>45505</v>
      </c>
      <c r="Q4" s="64" t="s">
        <v>281</v>
      </c>
      <c r="R4" s="64"/>
      <c r="S4" s="64" t="s">
        <v>162</v>
      </c>
    </row>
    <row r="5" spans="1:20" ht="105" customHeight="1" x14ac:dyDescent="0.3">
      <c r="A5" s="64" t="s">
        <v>163</v>
      </c>
      <c r="B5" s="93">
        <v>202501003</v>
      </c>
      <c r="C5" s="1" t="s">
        <v>164</v>
      </c>
      <c r="D5" s="1" t="s">
        <v>170</v>
      </c>
      <c r="E5" s="1" t="s">
        <v>3</v>
      </c>
      <c r="F5" s="2" t="s">
        <v>7</v>
      </c>
      <c r="G5" s="2"/>
      <c r="H5" s="66" t="s">
        <v>8</v>
      </c>
      <c r="I5" s="66" t="s">
        <v>296</v>
      </c>
      <c r="J5" s="2" t="s">
        <v>295</v>
      </c>
      <c r="K5" s="65" t="s">
        <v>240</v>
      </c>
      <c r="L5" s="1" t="s">
        <v>244</v>
      </c>
      <c r="M5" s="1" t="s">
        <v>4</v>
      </c>
      <c r="N5" s="3" t="s">
        <v>6</v>
      </c>
      <c r="O5" s="1" t="s">
        <v>279</v>
      </c>
      <c r="P5" s="89">
        <v>45505</v>
      </c>
      <c r="Q5" s="64" t="s">
        <v>281</v>
      </c>
      <c r="R5" s="64"/>
      <c r="S5" s="64" t="s">
        <v>162</v>
      </c>
    </row>
    <row r="6" spans="1:20" ht="228" customHeight="1" x14ac:dyDescent="0.3">
      <c r="A6" s="64" t="s">
        <v>163</v>
      </c>
      <c r="B6" s="93">
        <v>202501004</v>
      </c>
      <c r="C6" s="1" t="s">
        <v>164</v>
      </c>
      <c r="D6" s="1" t="s">
        <v>170</v>
      </c>
      <c r="E6" s="1" t="s">
        <v>3</v>
      </c>
      <c r="F6" s="1" t="s">
        <v>9</v>
      </c>
      <c r="G6" s="2"/>
      <c r="H6" s="65"/>
      <c r="I6" s="65" t="s">
        <v>445</v>
      </c>
      <c r="J6" s="75" t="s">
        <v>295</v>
      </c>
      <c r="K6" s="65" t="s">
        <v>232</v>
      </c>
      <c r="L6" s="1" t="s">
        <v>244</v>
      </c>
      <c r="M6" s="1" t="s">
        <v>4</v>
      </c>
      <c r="N6" s="1" t="s">
        <v>10</v>
      </c>
      <c r="O6" s="1" t="s">
        <v>279</v>
      </c>
      <c r="P6" s="89">
        <v>45505</v>
      </c>
      <c r="Q6" s="64" t="s">
        <v>281</v>
      </c>
      <c r="R6" s="64"/>
      <c r="S6" s="64" t="s">
        <v>162</v>
      </c>
    </row>
    <row r="7" spans="1:20" ht="102" customHeight="1" x14ac:dyDescent="0.3">
      <c r="A7" s="64" t="s">
        <v>163</v>
      </c>
      <c r="B7" s="93">
        <v>202501005</v>
      </c>
      <c r="C7" s="1" t="s">
        <v>164</v>
      </c>
      <c r="D7" s="1" t="s">
        <v>170</v>
      </c>
      <c r="E7" s="1" t="s">
        <v>11</v>
      </c>
      <c r="F7" s="1" t="s">
        <v>12</v>
      </c>
      <c r="G7" s="2"/>
      <c r="H7" s="65" t="s">
        <v>13</v>
      </c>
      <c r="I7" s="65" t="s">
        <v>468</v>
      </c>
      <c r="J7" s="2"/>
      <c r="K7" s="65" t="s">
        <v>234</v>
      </c>
      <c r="L7" s="1" t="s">
        <v>245</v>
      </c>
      <c r="M7" s="1" t="s">
        <v>4</v>
      </c>
      <c r="N7" s="1" t="s">
        <v>14</v>
      </c>
      <c r="O7" s="1" t="s">
        <v>279</v>
      </c>
      <c r="P7" s="89">
        <v>45505</v>
      </c>
      <c r="Q7" s="64" t="s">
        <v>161</v>
      </c>
      <c r="R7" s="64" t="s">
        <v>160</v>
      </c>
      <c r="S7" s="64" t="s">
        <v>162</v>
      </c>
    </row>
    <row r="8" spans="1:20" ht="118.8" customHeight="1" x14ac:dyDescent="0.3">
      <c r="A8" s="64" t="s">
        <v>163</v>
      </c>
      <c r="B8" s="93">
        <v>202501006</v>
      </c>
      <c r="C8" s="1" t="s">
        <v>164</v>
      </c>
      <c r="D8" s="1" t="s">
        <v>170</v>
      </c>
      <c r="E8" s="1" t="s">
        <v>11</v>
      </c>
      <c r="F8" s="1" t="s">
        <v>15</v>
      </c>
      <c r="G8" s="2"/>
      <c r="H8" s="2" t="s">
        <v>16</v>
      </c>
      <c r="I8" s="2" t="s">
        <v>461</v>
      </c>
      <c r="J8" s="2" t="s">
        <v>295</v>
      </c>
      <c r="K8" s="65" t="s">
        <v>235</v>
      </c>
      <c r="L8" s="1" t="s">
        <v>244</v>
      </c>
      <c r="M8" s="1" t="s">
        <v>4</v>
      </c>
      <c r="N8" s="1" t="s">
        <v>5</v>
      </c>
      <c r="O8" s="1" t="s">
        <v>279</v>
      </c>
      <c r="P8" s="89">
        <v>45505</v>
      </c>
      <c r="Q8" s="64" t="s">
        <v>160</v>
      </c>
      <c r="R8" s="64" t="s">
        <v>161</v>
      </c>
      <c r="S8" s="64" t="s">
        <v>162</v>
      </c>
    </row>
    <row r="9" spans="1:20" ht="165" customHeight="1" x14ac:dyDescent="0.3">
      <c r="A9" s="85" t="s">
        <v>163</v>
      </c>
      <c r="B9" s="94">
        <v>202501007</v>
      </c>
      <c r="C9" s="1" t="s">
        <v>164</v>
      </c>
      <c r="D9" s="87" t="s">
        <v>169</v>
      </c>
      <c r="E9" s="87" t="s">
        <v>184</v>
      </c>
      <c r="F9" s="87"/>
      <c r="G9" s="88"/>
      <c r="H9" s="88" t="s">
        <v>229</v>
      </c>
      <c r="I9" s="88" t="s">
        <v>462</v>
      </c>
      <c r="J9" s="88" t="s">
        <v>297</v>
      </c>
      <c r="K9" s="90">
        <v>2023</v>
      </c>
      <c r="L9" s="1" t="s">
        <v>244</v>
      </c>
      <c r="M9" s="87" t="s">
        <v>4</v>
      </c>
      <c r="N9" s="87" t="s">
        <v>18</v>
      </c>
      <c r="O9" s="1" t="s">
        <v>279</v>
      </c>
      <c r="P9" s="89">
        <v>45505</v>
      </c>
      <c r="Q9" s="85" t="s">
        <v>161</v>
      </c>
      <c r="R9" s="85" t="s">
        <v>160</v>
      </c>
      <c r="S9" s="85" t="s">
        <v>162</v>
      </c>
    </row>
    <row r="10" spans="1:20" ht="136.80000000000001" customHeight="1" x14ac:dyDescent="0.3">
      <c r="A10" s="64" t="s">
        <v>163</v>
      </c>
      <c r="B10" s="93">
        <v>202501008</v>
      </c>
      <c r="C10" s="1" t="s">
        <v>164</v>
      </c>
      <c r="D10" s="1" t="s">
        <v>170</v>
      </c>
      <c r="E10" s="1" t="s">
        <v>184</v>
      </c>
      <c r="F10" s="1"/>
      <c r="G10" s="2"/>
      <c r="H10" s="2" t="s">
        <v>229</v>
      </c>
      <c r="I10" s="2" t="s">
        <v>298</v>
      </c>
      <c r="J10" s="66" t="s">
        <v>297</v>
      </c>
      <c r="K10" s="65" t="s">
        <v>236</v>
      </c>
      <c r="L10" s="1" t="s">
        <v>244</v>
      </c>
      <c r="M10" s="1" t="s">
        <v>4</v>
      </c>
      <c r="N10" s="1" t="s">
        <v>18</v>
      </c>
      <c r="O10" s="1" t="s">
        <v>279</v>
      </c>
      <c r="P10" s="89">
        <v>45505</v>
      </c>
      <c r="Q10" s="64" t="s">
        <v>161</v>
      </c>
      <c r="R10" s="64" t="s">
        <v>160</v>
      </c>
      <c r="S10" s="64" t="s">
        <v>162</v>
      </c>
    </row>
    <row r="11" spans="1:20" ht="63.6" customHeight="1" x14ac:dyDescent="0.3">
      <c r="A11" s="64" t="s">
        <v>163</v>
      </c>
      <c r="B11" s="93">
        <v>202501009</v>
      </c>
      <c r="C11" s="1" t="s">
        <v>164</v>
      </c>
      <c r="D11" s="1" t="s">
        <v>169</v>
      </c>
      <c r="E11" s="1" t="s">
        <v>19</v>
      </c>
      <c r="F11" s="1" t="s">
        <v>20</v>
      </c>
      <c r="G11" s="2"/>
      <c r="H11" s="2" t="s">
        <v>225</v>
      </c>
      <c r="I11" s="2" t="s">
        <v>299</v>
      </c>
      <c r="J11" s="2" t="s">
        <v>300</v>
      </c>
      <c r="K11" s="65">
        <v>2023</v>
      </c>
      <c r="L11" s="1" t="s">
        <v>244</v>
      </c>
      <c r="M11" s="1" t="s">
        <v>4</v>
      </c>
      <c r="N11" s="1" t="s">
        <v>21</v>
      </c>
      <c r="O11" s="1" t="s">
        <v>279</v>
      </c>
      <c r="P11" s="89">
        <v>45505</v>
      </c>
      <c r="Q11" s="64" t="s">
        <v>282</v>
      </c>
      <c r="R11" s="64" t="s">
        <v>281</v>
      </c>
      <c r="S11" s="64" t="s">
        <v>162</v>
      </c>
    </row>
    <row r="12" spans="1:20" ht="60.6" customHeight="1" x14ac:dyDescent="0.3">
      <c r="A12" s="64" t="s">
        <v>163</v>
      </c>
      <c r="B12" s="93">
        <v>202501010</v>
      </c>
      <c r="C12" s="1" t="s">
        <v>164</v>
      </c>
      <c r="D12" s="1" t="s">
        <v>170</v>
      </c>
      <c r="E12" s="1" t="s">
        <v>19</v>
      </c>
      <c r="F12" s="1" t="s">
        <v>20</v>
      </c>
      <c r="G12" s="2"/>
      <c r="H12" s="2" t="s">
        <v>225</v>
      </c>
      <c r="I12" s="66" t="s">
        <v>301</v>
      </c>
      <c r="J12" s="2" t="s">
        <v>300</v>
      </c>
      <c r="K12" s="65">
        <v>2023</v>
      </c>
      <c r="L12" s="1" t="s">
        <v>245</v>
      </c>
      <c r="M12" s="1" t="s">
        <v>4</v>
      </c>
      <c r="N12" s="1" t="s">
        <v>22</v>
      </c>
      <c r="O12" s="1" t="s">
        <v>279</v>
      </c>
      <c r="P12" s="89">
        <v>45505</v>
      </c>
      <c r="Q12" s="64" t="s">
        <v>282</v>
      </c>
      <c r="R12" s="64" t="s">
        <v>161</v>
      </c>
      <c r="S12" s="64" t="s">
        <v>162</v>
      </c>
    </row>
    <row r="13" spans="1:20" ht="156" customHeight="1" x14ac:dyDescent="0.3">
      <c r="A13" s="64" t="s">
        <v>163</v>
      </c>
      <c r="B13" s="93">
        <v>202501011</v>
      </c>
      <c r="C13" s="1" t="s">
        <v>167</v>
      </c>
      <c r="D13" s="1" t="s">
        <v>172</v>
      </c>
      <c r="E13" s="1" t="s">
        <v>19</v>
      </c>
      <c r="F13" s="1"/>
      <c r="G13" s="2"/>
      <c r="H13" s="65"/>
      <c r="I13" s="65" t="s">
        <v>302</v>
      </c>
      <c r="J13" s="2" t="s">
        <v>303</v>
      </c>
      <c r="K13" s="65"/>
      <c r="L13" s="1" t="s">
        <v>246</v>
      </c>
      <c r="M13" s="1" t="s">
        <v>255</v>
      </c>
      <c r="N13" s="1" t="s">
        <v>265</v>
      </c>
      <c r="O13" s="1" t="s">
        <v>279</v>
      </c>
      <c r="P13" s="89">
        <v>45505</v>
      </c>
      <c r="Q13" s="64" t="s">
        <v>281</v>
      </c>
      <c r="R13" s="64" t="s">
        <v>285</v>
      </c>
      <c r="S13" s="64" t="s">
        <v>162</v>
      </c>
    </row>
    <row r="14" spans="1:20" ht="184.2" customHeight="1" x14ac:dyDescent="0.3">
      <c r="A14" s="64" t="s">
        <v>163</v>
      </c>
      <c r="B14" s="93">
        <v>202501012</v>
      </c>
      <c r="C14" s="1" t="s">
        <v>167</v>
      </c>
      <c r="D14" s="1" t="s">
        <v>173</v>
      </c>
      <c r="E14" s="1" t="s">
        <v>186</v>
      </c>
      <c r="F14" s="1"/>
      <c r="G14" s="2"/>
      <c r="H14" s="65"/>
      <c r="I14" s="65" t="s">
        <v>444</v>
      </c>
      <c r="J14" s="2" t="s">
        <v>304</v>
      </c>
      <c r="K14" s="65"/>
      <c r="L14" s="1" t="s">
        <v>246</v>
      </c>
      <c r="M14" s="1" t="s">
        <v>23</v>
      </c>
      <c r="N14" s="3" t="s">
        <v>24</v>
      </c>
      <c r="O14" s="1" t="s">
        <v>279</v>
      </c>
      <c r="P14" s="89">
        <v>45505</v>
      </c>
      <c r="Q14" s="64" t="s">
        <v>160</v>
      </c>
      <c r="R14" s="64" t="s">
        <v>281</v>
      </c>
      <c r="S14" s="64" t="s">
        <v>162</v>
      </c>
    </row>
    <row r="15" spans="1:20" ht="171" customHeight="1" x14ac:dyDescent="0.3">
      <c r="A15" s="64" t="s">
        <v>163</v>
      </c>
      <c r="B15" s="93">
        <v>202501013</v>
      </c>
      <c r="C15" s="3" t="s">
        <v>167</v>
      </c>
      <c r="D15" s="3" t="s">
        <v>173</v>
      </c>
      <c r="E15" s="3" t="s">
        <v>185</v>
      </c>
      <c r="F15" s="3"/>
      <c r="G15" s="66"/>
      <c r="H15" s="65"/>
      <c r="I15" s="65" t="s">
        <v>443</v>
      </c>
      <c r="J15" s="66" t="s">
        <v>25</v>
      </c>
      <c r="K15" s="65"/>
      <c r="L15" s="3" t="s">
        <v>246</v>
      </c>
      <c r="M15" s="3" t="s">
        <v>23</v>
      </c>
      <c r="N15" s="3" t="s">
        <v>26</v>
      </c>
      <c r="O15" s="3" t="s">
        <v>279</v>
      </c>
      <c r="P15" s="89">
        <v>45505</v>
      </c>
      <c r="Q15" s="64" t="s">
        <v>160</v>
      </c>
      <c r="R15" s="64" t="s">
        <v>281</v>
      </c>
      <c r="S15" s="64" t="s">
        <v>162</v>
      </c>
    </row>
    <row r="16" spans="1:20" ht="100.8" x14ac:dyDescent="0.3">
      <c r="A16" s="64" t="s">
        <v>163</v>
      </c>
      <c r="B16" s="93">
        <v>202501014</v>
      </c>
      <c r="C16" s="1" t="s">
        <v>164</v>
      </c>
      <c r="D16" s="1" t="s">
        <v>169</v>
      </c>
      <c r="E16" s="1" t="s">
        <v>187</v>
      </c>
      <c r="F16" s="1"/>
      <c r="G16" s="2"/>
      <c r="H16" s="66"/>
      <c r="I16" s="66" t="s">
        <v>388</v>
      </c>
      <c r="J16" s="2" t="s">
        <v>305</v>
      </c>
      <c r="K16" s="65">
        <v>2023</v>
      </c>
      <c r="L16" s="1" t="s">
        <v>244</v>
      </c>
      <c r="M16" s="1" t="s">
        <v>4</v>
      </c>
      <c r="N16" s="1" t="s">
        <v>21</v>
      </c>
      <c r="O16" s="1" t="s">
        <v>279</v>
      </c>
      <c r="P16" s="89">
        <v>45519</v>
      </c>
      <c r="Q16" s="64" t="s">
        <v>160</v>
      </c>
      <c r="R16" s="64" t="s">
        <v>161</v>
      </c>
      <c r="S16" s="64" t="s">
        <v>162</v>
      </c>
    </row>
    <row r="17" spans="1:19" ht="102" customHeight="1" x14ac:dyDescent="0.3">
      <c r="A17" s="64" t="s">
        <v>163</v>
      </c>
      <c r="B17" s="93">
        <v>202501015</v>
      </c>
      <c r="C17" s="1" t="s">
        <v>164</v>
      </c>
      <c r="D17" s="1" t="s">
        <v>169</v>
      </c>
      <c r="E17" s="1" t="s">
        <v>188</v>
      </c>
      <c r="F17" s="1" t="s">
        <v>209</v>
      </c>
      <c r="G17" s="2"/>
      <c r="H17" s="2" t="s">
        <v>214</v>
      </c>
      <c r="I17" s="2" t="s">
        <v>306</v>
      </c>
      <c r="J17" s="66" t="s">
        <v>307</v>
      </c>
      <c r="K17" s="65" t="s">
        <v>236</v>
      </c>
      <c r="L17" s="1" t="s">
        <v>244</v>
      </c>
      <c r="M17" s="1" t="s">
        <v>4</v>
      </c>
      <c r="N17" s="3" t="s">
        <v>24</v>
      </c>
      <c r="O17" s="1" t="s">
        <v>279</v>
      </c>
      <c r="P17" s="89">
        <v>45519</v>
      </c>
      <c r="Q17" s="64" t="s">
        <v>281</v>
      </c>
      <c r="R17" s="64" t="s">
        <v>160</v>
      </c>
      <c r="S17" s="64" t="s">
        <v>162</v>
      </c>
    </row>
    <row r="18" spans="1:19" ht="168" customHeight="1" x14ac:dyDescent="0.3">
      <c r="A18" s="64" t="s">
        <v>163</v>
      </c>
      <c r="B18" s="93">
        <v>202501016</v>
      </c>
      <c r="C18" s="1" t="s">
        <v>164</v>
      </c>
      <c r="D18" s="1" t="s">
        <v>170</v>
      </c>
      <c r="E18" s="1" t="s">
        <v>188</v>
      </c>
      <c r="F18" s="1" t="s">
        <v>209</v>
      </c>
      <c r="G18" s="2"/>
      <c r="H18" s="2" t="s">
        <v>28</v>
      </c>
      <c r="I18" s="65" t="s">
        <v>308</v>
      </c>
      <c r="J18" s="2" t="s">
        <v>309</v>
      </c>
      <c r="K18" s="65" t="s">
        <v>236</v>
      </c>
      <c r="L18" s="1" t="s">
        <v>245</v>
      </c>
      <c r="M18" s="1" t="s">
        <v>4</v>
      </c>
      <c r="N18" s="1" t="s">
        <v>22</v>
      </c>
      <c r="O18" s="1" t="s">
        <v>279</v>
      </c>
      <c r="P18" s="89">
        <v>45519</v>
      </c>
      <c r="Q18" s="64" t="s">
        <v>161</v>
      </c>
      <c r="R18" s="64" t="s">
        <v>281</v>
      </c>
      <c r="S18" s="64" t="s">
        <v>162</v>
      </c>
    </row>
    <row r="19" spans="1:19" ht="111" customHeight="1" x14ac:dyDescent="0.3">
      <c r="A19" s="64" t="s">
        <v>163</v>
      </c>
      <c r="B19" s="93">
        <v>202501017</v>
      </c>
      <c r="C19" s="1" t="s">
        <v>164</v>
      </c>
      <c r="D19" s="1" t="s">
        <v>170</v>
      </c>
      <c r="E19" s="1" t="s">
        <v>188</v>
      </c>
      <c r="F19" s="1" t="s">
        <v>209</v>
      </c>
      <c r="G19" s="3"/>
      <c r="H19" s="2" t="s">
        <v>215</v>
      </c>
      <c r="I19" s="2" t="s">
        <v>310</v>
      </c>
      <c r="J19" s="2" t="s">
        <v>311</v>
      </c>
      <c r="K19" s="65">
        <v>2022</v>
      </c>
      <c r="L19" s="1" t="s">
        <v>244</v>
      </c>
      <c r="M19" s="1" t="s">
        <v>4</v>
      </c>
      <c r="N19" s="1" t="s">
        <v>10</v>
      </c>
      <c r="O19" s="1" t="s">
        <v>279</v>
      </c>
      <c r="P19" s="89">
        <v>45519</v>
      </c>
      <c r="Q19" s="64" t="s">
        <v>281</v>
      </c>
      <c r="R19" s="64" t="s">
        <v>160</v>
      </c>
      <c r="S19" s="64" t="s">
        <v>162</v>
      </c>
    </row>
    <row r="20" spans="1:19" ht="97.2" customHeight="1" x14ac:dyDescent="0.3">
      <c r="A20" s="64" t="s">
        <v>163</v>
      </c>
      <c r="B20" s="93">
        <v>202501018</v>
      </c>
      <c r="C20" s="1" t="s">
        <v>164</v>
      </c>
      <c r="D20" s="1" t="s">
        <v>169</v>
      </c>
      <c r="E20" s="1" t="s">
        <v>189</v>
      </c>
      <c r="F20" s="1" t="s">
        <v>29</v>
      </c>
      <c r="G20" s="2"/>
      <c r="H20" s="1"/>
      <c r="I20" s="1" t="s">
        <v>312</v>
      </c>
      <c r="J20" s="2" t="s">
        <v>295</v>
      </c>
      <c r="K20" s="65" t="s">
        <v>236</v>
      </c>
      <c r="L20" s="1" t="s">
        <v>245</v>
      </c>
      <c r="M20" s="1" t="s">
        <v>4</v>
      </c>
      <c r="N20" s="1" t="s">
        <v>30</v>
      </c>
      <c r="O20" s="1" t="s">
        <v>279</v>
      </c>
      <c r="P20" s="89">
        <v>45519</v>
      </c>
      <c r="Q20" s="64" t="s">
        <v>282</v>
      </c>
      <c r="R20" s="64" t="s">
        <v>161</v>
      </c>
      <c r="S20" s="64" t="s">
        <v>162</v>
      </c>
    </row>
    <row r="21" spans="1:19" ht="118.2" customHeight="1" x14ac:dyDescent="0.3">
      <c r="A21" s="64" t="s">
        <v>163</v>
      </c>
      <c r="B21" s="93">
        <v>202501019</v>
      </c>
      <c r="C21" s="1" t="s">
        <v>164</v>
      </c>
      <c r="D21" s="1" t="s">
        <v>170</v>
      </c>
      <c r="E21" s="1" t="s">
        <v>31</v>
      </c>
      <c r="F21" s="1"/>
      <c r="G21" s="2"/>
      <c r="H21" s="2"/>
      <c r="I21" s="2" t="s">
        <v>446</v>
      </c>
      <c r="J21" s="2" t="s">
        <v>295</v>
      </c>
      <c r="K21" s="65" t="s">
        <v>236</v>
      </c>
      <c r="L21" s="1" t="s">
        <v>245</v>
      </c>
      <c r="M21" s="1" t="s">
        <v>4</v>
      </c>
      <c r="N21" s="3" t="s">
        <v>22</v>
      </c>
      <c r="O21" s="1" t="s">
        <v>279</v>
      </c>
      <c r="P21" s="89">
        <v>45519</v>
      </c>
      <c r="Q21" s="64" t="s">
        <v>160</v>
      </c>
      <c r="R21" s="64" t="s">
        <v>281</v>
      </c>
      <c r="S21" s="64" t="s">
        <v>162</v>
      </c>
    </row>
    <row r="22" spans="1:19" ht="87.6" customHeight="1" x14ac:dyDescent="0.3">
      <c r="A22" s="64" t="s">
        <v>163</v>
      </c>
      <c r="B22" s="93">
        <v>202501020</v>
      </c>
      <c r="C22" s="1" t="s">
        <v>164</v>
      </c>
      <c r="D22" s="1" t="s">
        <v>169</v>
      </c>
      <c r="E22" s="1" t="s">
        <v>32</v>
      </c>
      <c r="F22" s="1" t="s">
        <v>33</v>
      </c>
      <c r="G22" s="2"/>
      <c r="H22" s="66"/>
      <c r="I22" s="2" t="s">
        <v>313</v>
      </c>
      <c r="J22" s="2" t="s">
        <v>295</v>
      </c>
      <c r="K22" s="65" t="s">
        <v>236</v>
      </c>
      <c r="L22" s="1" t="s">
        <v>245</v>
      </c>
      <c r="M22" s="1" t="s">
        <v>4</v>
      </c>
      <c r="N22" s="1" t="s">
        <v>30</v>
      </c>
      <c r="O22" s="1" t="s">
        <v>279</v>
      </c>
      <c r="P22" s="89">
        <v>45519</v>
      </c>
      <c r="Q22" s="64" t="s">
        <v>282</v>
      </c>
      <c r="R22" s="64" t="s">
        <v>161</v>
      </c>
      <c r="S22" s="64" t="s">
        <v>162</v>
      </c>
    </row>
    <row r="23" spans="1:19" ht="78" customHeight="1" x14ac:dyDescent="0.3">
      <c r="A23" s="64" t="s">
        <v>163</v>
      </c>
      <c r="B23" s="100">
        <v>202501021</v>
      </c>
      <c r="C23" s="1" t="s">
        <v>164</v>
      </c>
      <c r="D23" s="1" t="s">
        <v>169</v>
      </c>
      <c r="E23" s="1" t="s">
        <v>190</v>
      </c>
      <c r="F23" s="2" t="s">
        <v>35</v>
      </c>
      <c r="G23" s="66"/>
      <c r="H23" s="65"/>
      <c r="I23" s="65" t="s">
        <v>314</v>
      </c>
      <c r="J23" s="2" t="s">
        <v>295</v>
      </c>
      <c r="K23" s="65">
        <v>2023</v>
      </c>
      <c r="L23" s="1" t="s">
        <v>245</v>
      </c>
      <c r="M23" s="1" t="s">
        <v>4</v>
      </c>
      <c r="N23" s="1" t="s">
        <v>22</v>
      </c>
      <c r="O23" s="1" t="s">
        <v>279</v>
      </c>
      <c r="P23" s="89">
        <v>45519</v>
      </c>
      <c r="Q23" s="64" t="s">
        <v>282</v>
      </c>
      <c r="R23" s="64" t="s">
        <v>281</v>
      </c>
      <c r="S23" s="64" t="s">
        <v>162</v>
      </c>
    </row>
    <row r="24" spans="1:19" ht="74.400000000000006" customHeight="1" x14ac:dyDescent="0.3">
      <c r="A24" s="64" t="s">
        <v>163</v>
      </c>
      <c r="B24" s="93">
        <v>202501022</v>
      </c>
      <c r="C24" s="1" t="s">
        <v>164</v>
      </c>
      <c r="D24" s="1" t="s">
        <v>169</v>
      </c>
      <c r="E24" s="73" t="s">
        <v>190</v>
      </c>
      <c r="F24" s="73" t="s">
        <v>35</v>
      </c>
      <c r="G24" s="73"/>
      <c r="H24" s="73" t="s">
        <v>36</v>
      </c>
      <c r="I24" s="73" t="s">
        <v>315</v>
      </c>
      <c r="J24" s="73" t="s">
        <v>316</v>
      </c>
      <c r="K24" s="74" t="s">
        <v>236</v>
      </c>
      <c r="L24" s="1" t="s">
        <v>244</v>
      </c>
      <c r="M24" s="1" t="s">
        <v>4</v>
      </c>
      <c r="N24" s="1" t="s">
        <v>37</v>
      </c>
      <c r="O24" s="1" t="s">
        <v>279</v>
      </c>
      <c r="P24" s="89">
        <v>45519</v>
      </c>
      <c r="Q24" s="64" t="s">
        <v>160</v>
      </c>
      <c r="R24" s="64" t="s">
        <v>281</v>
      </c>
      <c r="S24" s="69" t="s">
        <v>162</v>
      </c>
    </row>
    <row r="25" spans="1:19" ht="96" customHeight="1" x14ac:dyDescent="0.3">
      <c r="A25" s="64" t="s">
        <v>163</v>
      </c>
      <c r="B25" s="93">
        <v>202501023</v>
      </c>
      <c r="C25" s="1" t="s">
        <v>164</v>
      </c>
      <c r="D25" s="1" t="s">
        <v>169</v>
      </c>
      <c r="E25" s="1" t="s">
        <v>190</v>
      </c>
      <c r="F25" s="2" t="s">
        <v>38</v>
      </c>
      <c r="G25" s="2"/>
      <c r="H25" s="2"/>
      <c r="I25" s="2" t="s">
        <v>317</v>
      </c>
      <c r="J25" s="2" t="s">
        <v>295</v>
      </c>
      <c r="K25" s="65" t="s">
        <v>236</v>
      </c>
      <c r="L25" s="1" t="s">
        <v>244</v>
      </c>
      <c r="M25" s="1" t="s">
        <v>4</v>
      </c>
      <c r="N25" s="1" t="s">
        <v>5</v>
      </c>
      <c r="O25" s="1" t="s">
        <v>279</v>
      </c>
      <c r="P25" s="89">
        <v>45519</v>
      </c>
      <c r="Q25" s="64" t="s">
        <v>281</v>
      </c>
      <c r="R25" s="64" t="s">
        <v>160</v>
      </c>
      <c r="S25" s="64" t="s">
        <v>162</v>
      </c>
    </row>
    <row r="26" spans="1:19" ht="79.2" customHeight="1" x14ac:dyDescent="0.3">
      <c r="A26" s="64" t="s">
        <v>163</v>
      </c>
      <c r="B26" s="93">
        <v>202501024</v>
      </c>
      <c r="C26" s="1" t="s">
        <v>164</v>
      </c>
      <c r="D26" s="1" t="s">
        <v>170</v>
      </c>
      <c r="E26" s="1" t="s">
        <v>190</v>
      </c>
      <c r="F26" s="1" t="s">
        <v>39</v>
      </c>
      <c r="G26" s="2"/>
      <c r="H26" s="65"/>
      <c r="I26" s="96" t="s">
        <v>318</v>
      </c>
      <c r="J26" s="2" t="s">
        <v>319</v>
      </c>
      <c r="K26" s="65">
        <v>2023</v>
      </c>
      <c r="L26" s="1" t="s">
        <v>245</v>
      </c>
      <c r="M26" s="1" t="s">
        <v>4</v>
      </c>
      <c r="N26" s="1" t="s">
        <v>22</v>
      </c>
      <c r="O26" s="1" t="s">
        <v>279</v>
      </c>
      <c r="P26" s="89">
        <v>45519</v>
      </c>
      <c r="Q26" s="64" t="s">
        <v>282</v>
      </c>
      <c r="R26" s="64" t="s">
        <v>281</v>
      </c>
      <c r="S26" s="64" t="s">
        <v>162</v>
      </c>
    </row>
    <row r="27" spans="1:19" ht="134.4" customHeight="1" x14ac:dyDescent="0.3">
      <c r="A27" s="64" t="s">
        <v>163</v>
      </c>
      <c r="B27" s="93">
        <v>202501025</v>
      </c>
      <c r="C27" s="1" t="s">
        <v>168</v>
      </c>
      <c r="D27" s="3" t="s">
        <v>290</v>
      </c>
      <c r="E27" s="1" t="s">
        <v>191</v>
      </c>
      <c r="F27" s="1"/>
      <c r="G27" s="2"/>
      <c r="H27" s="65" t="s">
        <v>41</v>
      </c>
      <c r="I27" s="2" t="s">
        <v>428</v>
      </c>
      <c r="J27" s="2" t="s">
        <v>431</v>
      </c>
      <c r="K27" s="65"/>
      <c r="L27" s="1" t="s">
        <v>246</v>
      </c>
      <c r="M27" s="3" t="s">
        <v>256</v>
      </c>
      <c r="N27" s="1" t="s">
        <v>277</v>
      </c>
      <c r="O27" s="1" t="s">
        <v>279</v>
      </c>
      <c r="P27" s="89">
        <v>45519</v>
      </c>
      <c r="Q27" s="64" t="s">
        <v>281</v>
      </c>
      <c r="R27" s="64" t="s">
        <v>160</v>
      </c>
      <c r="S27" s="64" t="s">
        <v>162</v>
      </c>
    </row>
    <row r="28" spans="1:19" ht="144" customHeight="1" x14ac:dyDescent="0.3">
      <c r="A28" s="64" t="s">
        <v>163</v>
      </c>
      <c r="B28" s="93">
        <v>202501026</v>
      </c>
      <c r="C28" s="1" t="s">
        <v>168</v>
      </c>
      <c r="D28" s="1" t="s">
        <v>174</v>
      </c>
      <c r="E28" s="1" t="s">
        <v>192</v>
      </c>
      <c r="F28" s="1"/>
      <c r="G28" s="2"/>
      <c r="H28" s="65"/>
      <c r="I28" s="2" t="s">
        <v>432</v>
      </c>
      <c r="J28" s="2" t="s">
        <v>392</v>
      </c>
      <c r="K28" s="65"/>
      <c r="L28" s="3" t="s">
        <v>247</v>
      </c>
      <c r="M28" s="1" t="s">
        <v>257</v>
      </c>
      <c r="N28" s="1" t="s">
        <v>266</v>
      </c>
      <c r="O28" s="1" t="s">
        <v>279</v>
      </c>
      <c r="P28" s="89">
        <v>45519</v>
      </c>
      <c r="Q28" s="64" t="s">
        <v>283</v>
      </c>
      <c r="R28" s="64"/>
      <c r="S28" s="64" t="s">
        <v>289</v>
      </c>
    </row>
    <row r="29" spans="1:19" ht="106.2" customHeight="1" x14ac:dyDescent="0.3">
      <c r="A29" s="64" t="s">
        <v>163</v>
      </c>
      <c r="B29" s="93">
        <v>202501027</v>
      </c>
      <c r="C29" s="1" t="s">
        <v>168</v>
      </c>
      <c r="D29" s="1" t="s">
        <v>42</v>
      </c>
      <c r="E29" s="1" t="s">
        <v>441</v>
      </c>
      <c r="F29" s="1"/>
      <c r="G29" s="2"/>
      <c r="H29" s="65"/>
      <c r="I29" s="2" t="s">
        <v>433</v>
      </c>
      <c r="J29" s="2" t="s">
        <v>320</v>
      </c>
      <c r="K29" s="65"/>
      <c r="L29" s="3" t="s">
        <v>248</v>
      </c>
      <c r="M29" s="1" t="s">
        <v>260</v>
      </c>
      <c r="N29" s="1" t="s">
        <v>267</v>
      </c>
      <c r="O29" s="1" t="s">
        <v>279</v>
      </c>
      <c r="P29" s="89">
        <v>45519</v>
      </c>
      <c r="Q29" s="64" t="s">
        <v>283</v>
      </c>
      <c r="R29" s="64" t="s">
        <v>284</v>
      </c>
      <c r="S29" s="64" t="s">
        <v>162</v>
      </c>
    </row>
    <row r="30" spans="1:19" ht="99.6" customHeight="1" x14ac:dyDescent="0.3">
      <c r="A30" s="64" t="s">
        <v>163</v>
      </c>
      <c r="B30" s="93">
        <v>202501028</v>
      </c>
      <c r="C30" s="1" t="s">
        <v>167</v>
      </c>
      <c r="D30" s="1" t="s">
        <v>172</v>
      </c>
      <c r="E30" s="1" t="s">
        <v>195</v>
      </c>
      <c r="F30" s="1"/>
      <c r="G30" s="2"/>
      <c r="H30" s="65"/>
      <c r="I30" s="65" t="s">
        <v>399</v>
      </c>
      <c r="J30" s="2"/>
      <c r="K30" s="65"/>
      <c r="L30" s="1" t="s">
        <v>246</v>
      </c>
      <c r="M30" s="1" t="s">
        <v>255</v>
      </c>
      <c r="N30" s="1" t="s">
        <v>268</v>
      </c>
      <c r="O30" s="1" t="s">
        <v>279</v>
      </c>
      <c r="P30" s="89">
        <v>45519</v>
      </c>
      <c r="Q30" s="64" t="s">
        <v>281</v>
      </c>
      <c r="R30" s="64" t="s">
        <v>285</v>
      </c>
      <c r="S30" s="64" t="s">
        <v>162</v>
      </c>
    </row>
    <row r="31" spans="1:19" ht="98.4" customHeight="1" x14ac:dyDescent="0.3">
      <c r="A31" s="64" t="s">
        <v>165</v>
      </c>
      <c r="B31" s="93">
        <v>202503001</v>
      </c>
      <c r="C31" s="1" t="s">
        <v>164</v>
      </c>
      <c r="D31" s="1" t="s">
        <v>175</v>
      </c>
      <c r="E31" s="1" t="s">
        <v>11</v>
      </c>
      <c r="F31" s="1"/>
      <c r="G31" s="2"/>
      <c r="H31" s="2" t="s">
        <v>226</v>
      </c>
      <c r="I31" s="2" t="s">
        <v>422</v>
      </c>
      <c r="J31" s="2" t="s">
        <v>459</v>
      </c>
      <c r="K31" s="65"/>
      <c r="L31" s="1" t="s">
        <v>246</v>
      </c>
      <c r="M31" s="73" t="s">
        <v>4</v>
      </c>
      <c r="N31" s="74" t="s">
        <v>43</v>
      </c>
      <c r="O31" s="1" t="s">
        <v>279</v>
      </c>
      <c r="P31" s="89">
        <v>45540</v>
      </c>
      <c r="Q31" s="64" t="s">
        <v>161</v>
      </c>
      <c r="R31" s="64" t="s">
        <v>282</v>
      </c>
      <c r="S31" s="64" t="s">
        <v>162</v>
      </c>
    </row>
    <row r="32" spans="1:19" ht="108.6" customHeight="1" x14ac:dyDescent="0.3">
      <c r="A32" s="64" t="s">
        <v>165</v>
      </c>
      <c r="B32" s="93">
        <v>202503002</v>
      </c>
      <c r="C32" s="1" t="s">
        <v>164</v>
      </c>
      <c r="D32" s="1" t="s">
        <v>176</v>
      </c>
      <c r="E32" s="1" t="s">
        <v>11</v>
      </c>
      <c r="F32" s="1"/>
      <c r="G32" s="2"/>
      <c r="H32" s="2" t="s">
        <v>226</v>
      </c>
      <c r="I32" s="2" t="s">
        <v>321</v>
      </c>
      <c r="J32" s="2" t="s">
        <v>322</v>
      </c>
      <c r="K32" s="65"/>
      <c r="L32" s="1" t="s">
        <v>249</v>
      </c>
      <c r="M32" s="1" t="s">
        <v>4</v>
      </c>
      <c r="N32" s="1" t="s">
        <v>44</v>
      </c>
      <c r="O32" s="1" t="s">
        <v>279</v>
      </c>
      <c r="P32" s="89">
        <v>45540</v>
      </c>
      <c r="Q32" s="64" t="s">
        <v>282</v>
      </c>
      <c r="R32" s="64" t="s">
        <v>161</v>
      </c>
      <c r="S32" s="64" t="s">
        <v>289</v>
      </c>
    </row>
    <row r="33" spans="1:19" ht="246" customHeight="1" x14ac:dyDescent="0.3">
      <c r="A33" s="64" t="s">
        <v>165</v>
      </c>
      <c r="B33" s="97">
        <v>202503003</v>
      </c>
      <c r="C33" s="1" t="s">
        <v>164</v>
      </c>
      <c r="D33" s="1" t="s">
        <v>169</v>
      </c>
      <c r="E33" s="1" t="s">
        <v>11</v>
      </c>
      <c r="F33" s="1"/>
      <c r="G33" s="2"/>
      <c r="H33" s="66" t="s">
        <v>226</v>
      </c>
      <c r="I33" s="66" t="s">
        <v>423</v>
      </c>
      <c r="J33" s="2" t="s">
        <v>323</v>
      </c>
      <c r="K33" s="65" t="s">
        <v>234</v>
      </c>
      <c r="L33" s="1" t="s">
        <v>250</v>
      </c>
      <c r="M33" s="1" t="s">
        <v>263</v>
      </c>
      <c r="N33" s="1" t="s">
        <v>278</v>
      </c>
      <c r="O33" s="1" t="s">
        <v>279</v>
      </c>
      <c r="P33" s="89">
        <v>45540</v>
      </c>
      <c r="Q33" s="64" t="s">
        <v>161</v>
      </c>
      <c r="R33" s="64" t="s">
        <v>282</v>
      </c>
      <c r="S33" s="64" t="s">
        <v>289</v>
      </c>
    </row>
    <row r="34" spans="1:19" ht="171" customHeight="1" x14ac:dyDescent="0.3">
      <c r="A34" s="64" t="s">
        <v>165</v>
      </c>
      <c r="B34" s="93">
        <v>202503004</v>
      </c>
      <c r="C34" s="1" t="s">
        <v>164</v>
      </c>
      <c r="D34" s="1" t="s">
        <v>171</v>
      </c>
      <c r="E34" s="1" t="s">
        <v>11</v>
      </c>
      <c r="F34" s="1"/>
      <c r="G34" s="2"/>
      <c r="H34" s="2" t="s">
        <v>226</v>
      </c>
      <c r="I34" s="2" t="s">
        <v>324</v>
      </c>
      <c r="J34" s="2" t="s">
        <v>325</v>
      </c>
      <c r="K34" s="65">
        <v>2024</v>
      </c>
      <c r="L34" s="1" t="s">
        <v>45</v>
      </c>
      <c r="M34" s="1" t="s">
        <v>46</v>
      </c>
      <c r="N34" s="1" t="s">
        <v>47</v>
      </c>
      <c r="O34" s="1" t="s">
        <v>279</v>
      </c>
      <c r="P34" s="89">
        <v>45540</v>
      </c>
      <c r="Q34" s="64" t="s">
        <v>161</v>
      </c>
      <c r="R34" s="64" t="s">
        <v>282</v>
      </c>
      <c r="S34" s="64" t="s">
        <v>289</v>
      </c>
    </row>
    <row r="35" spans="1:19" ht="80.400000000000006" customHeight="1" x14ac:dyDescent="0.3">
      <c r="A35" s="64" t="s">
        <v>165</v>
      </c>
      <c r="B35" s="93">
        <v>202503005</v>
      </c>
      <c r="C35" s="1" t="s">
        <v>164</v>
      </c>
      <c r="D35" s="1" t="s">
        <v>171</v>
      </c>
      <c r="E35" s="1" t="s">
        <v>48</v>
      </c>
      <c r="F35" s="1"/>
      <c r="G35" s="2"/>
      <c r="H35" s="66"/>
      <c r="I35" s="66" t="s">
        <v>326</v>
      </c>
      <c r="J35" s="2" t="s">
        <v>327</v>
      </c>
      <c r="K35" s="65">
        <v>2024</v>
      </c>
      <c r="L35" s="1" t="s">
        <v>245</v>
      </c>
      <c r="M35" s="87" t="s">
        <v>4</v>
      </c>
      <c r="N35" s="1" t="s">
        <v>49</v>
      </c>
      <c r="O35" s="1" t="s">
        <v>279</v>
      </c>
      <c r="P35" s="89">
        <v>45540</v>
      </c>
      <c r="Q35" s="64" t="s">
        <v>161</v>
      </c>
      <c r="R35" s="64" t="s">
        <v>282</v>
      </c>
      <c r="S35" s="64" t="s">
        <v>162</v>
      </c>
    </row>
    <row r="36" spans="1:19" ht="78" customHeight="1" x14ac:dyDescent="0.3">
      <c r="A36" s="64" t="s">
        <v>165</v>
      </c>
      <c r="B36" s="93">
        <v>202503006</v>
      </c>
      <c r="C36" s="1" t="s">
        <v>164</v>
      </c>
      <c r="D36" s="1" t="s">
        <v>169</v>
      </c>
      <c r="E36" s="1" t="s">
        <v>184</v>
      </c>
      <c r="F36" s="2"/>
      <c r="G36" s="2"/>
      <c r="H36" s="96" t="s">
        <v>229</v>
      </c>
      <c r="I36" s="96" t="s">
        <v>426</v>
      </c>
      <c r="J36" s="2" t="s">
        <v>328</v>
      </c>
      <c r="K36" s="65" t="s">
        <v>236</v>
      </c>
      <c r="L36" s="1" t="s">
        <v>244</v>
      </c>
      <c r="M36" s="1" t="s">
        <v>4</v>
      </c>
      <c r="N36" s="1" t="s">
        <v>50</v>
      </c>
      <c r="O36" s="1" t="s">
        <v>279</v>
      </c>
      <c r="P36" s="89">
        <v>45540</v>
      </c>
      <c r="Q36" s="64" t="s">
        <v>160</v>
      </c>
      <c r="R36" s="64" t="s">
        <v>281</v>
      </c>
      <c r="S36" s="64" t="s">
        <v>162</v>
      </c>
    </row>
    <row r="37" spans="1:19" ht="165" customHeight="1" x14ac:dyDescent="0.3">
      <c r="A37" s="64" t="s">
        <v>165</v>
      </c>
      <c r="B37" s="93">
        <v>202503007</v>
      </c>
      <c r="C37" s="1" t="s">
        <v>164</v>
      </c>
      <c r="D37" s="1" t="s">
        <v>169</v>
      </c>
      <c r="E37" s="1" t="s">
        <v>184</v>
      </c>
      <c r="F37" s="1"/>
      <c r="G37" s="2"/>
      <c r="H37" s="65" t="s">
        <v>229</v>
      </c>
      <c r="I37" s="65" t="s">
        <v>427</v>
      </c>
      <c r="J37" s="2" t="s">
        <v>329</v>
      </c>
      <c r="K37" s="65" t="s">
        <v>234</v>
      </c>
      <c r="L37" s="1" t="s">
        <v>51</v>
      </c>
      <c r="M37" s="1" t="s">
        <v>52</v>
      </c>
      <c r="N37" s="1" t="s">
        <v>53</v>
      </c>
      <c r="O37" s="1" t="s">
        <v>279</v>
      </c>
      <c r="P37" s="89">
        <v>45540</v>
      </c>
      <c r="Q37" s="64" t="s">
        <v>161</v>
      </c>
      <c r="R37" s="64" t="s">
        <v>282</v>
      </c>
      <c r="S37" s="64" t="s">
        <v>289</v>
      </c>
    </row>
    <row r="38" spans="1:19" ht="161.4" customHeight="1" x14ac:dyDescent="0.3">
      <c r="A38" s="76" t="s">
        <v>165</v>
      </c>
      <c r="B38" s="99">
        <v>202503008</v>
      </c>
      <c r="C38" s="3" t="s">
        <v>164</v>
      </c>
      <c r="D38" s="3" t="s">
        <v>170</v>
      </c>
      <c r="E38" s="3" t="s">
        <v>184</v>
      </c>
      <c r="F38" s="3"/>
      <c r="G38" s="3"/>
      <c r="H38" s="66"/>
      <c r="I38" s="66" t="s">
        <v>330</v>
      </c>
      <c r="J38" s="66" t="s">
        <v>331</v>
      </c>
      <c r="K38" s="62" t="s">
        <v>234</v>
      </c>
      <c r="L38" s="62" t="s">
        <v>251</v>
      </c>
      <c r="M38" s="3" t="s">
        <v>4</v>
      </c>
      <c r="N38" s="3" t="s">
        <v>49</v>
      </c>
      <c r="O38" s="62" t="s">
        <v>279</v>
      </c>
      <c r="P38" s="89">
        <v>45540</v>
      </c>
      <c r="Q38" s="76" t="s">
        <v>161</v>
      </c>
      <c r="R38" s="76" t="s">
        <v>282</v>
      </c>
      <c r="S38" s="76" t="s">
        <v>289</v>
      </c>
    </row>
    <row r="39" spans="1:19" ht="135.6" customHeight="1" x14ac:dyDescent="0.3">
      <c r="A39" s="64" t="s">
        <v>165</v>
      </c>
      <c r="B39" s="93">
        <v>202503009</v>
      </c>
      <c r="C39" s="1" t="s">
        <v>164</v>
      </c>
      <c r="D39" s="1" t="s">
        <v>169</v>
      </c>
      <c r="E39" s="1" t="s">
        <v>19</v>
      </c>
      <c r="F39" s="1" t="s">
        <v>204</v>
      </c>
      <c r="G39" s="2"/>
      <c r="H39" s="2"/>
      <c r="I39" s="2" t="s">
        <v>442</v>
      </c>
      <c r="J39" s="66" t="s">
        <v>332</v>
      </c>
      <c r="K39" s="3" t="s">
        <v>54</v>
      </c>
      <c r="L39" s="1" t="s">
        <v>244</v>
      </c>
      <c r="M39" s="1" t="s">
        <v>4</v>
      </c>
      <c r="N39" s="83" t="s">
        <v>5</v>
      </c>
      <c r="O39" s="1" t="s">
        <v>279</v>
      </c>
      <c r="P39" s="89">
        <v>45540</v>
      </c>
      <c r="Q39" s="64" t="s">
        <v>282</v>
      </c>
      <c r="R39" s="64" t="s">
        <v>281</v>
      </c>
      <c r="S39" s="64" t="s">
        <v>162</v>
      </c>
    </row>
    <row r="40" spans="1:19" ht="124.8" customHeight="1" x14ac:dyDescent="0.3">
      <c r="A40" s="64" t="s">
        <v>165</v>
      </c>
      <c r="B40" s="93">
        <v>202503010</v>
      </c>
      <c r="C40" s="1" t="s">
        <v>164</v>
      </c>
      <c r="D40" s="1" t="s">
        <v>169</v>
      </c>
      <c r="E40" s="1" t="s">
        <v>19</v>
      </c>
      <c r="F40" s="1" t="s">
        <v>55</v>
      </c>
      <c r="G40" s="2"/>
      <c r="H40" s="2" t="s">
        <v>56</v>
      </c>
      <c r="I40" s="2" t="s">
        <v>333</v>
      </c>
      <c r="J40" s="2" t="s">
        <v>332</v>
      </c>
      <c r="K40" s="65" t="s">
        <v>236</v>
      </c>
      <c r="L40" s="1" t="s">
        <v>244</v>
      </c>
      <c r="M40" s="1" t="s">
        <v>4</v>
      </c>
      <c r="N40" s="75" t="s">
        <v>57</v>
      </c>
      <c r="O40" s="1" t="s">
        <v>279</v>
      </c>
      <c r="P40" s="89">
        <v>45540</v>
      </c>
      <c r="Q40" s="64" t="s">
        <v>281</v>
      </c>
      <c r="R40" s="64" t="s">
        <v>160</v>
      </c>
      <c r="S40" s="64" t="s">
        <v>162</v>
      </c>
    </row>
    <row r="41" spans="1:19" ht="108" customHeight="1" x14ac:dyDescent="0.3">
      <c r="A41" s="64" t="s">
        <v>165</v>
      </c>
      <c r="B41" s="93">
        <v>202503011</v>
      </c>
      <c r="C41" s="1" t="s">
        <v>164</v>
      </c>
      <c r="D41" s="1" t="s">
        <v>170</v>
      </c>
      <c r="E41" s="1" t="s">
        <v>19</v>
      </c>
      <c r="F41" s="1" t="s">
        <v>20</v>
      </c>
      <c r="G41" s="2"/>
      <c r="H41" s="2" t="s">
        <v>225</v>
      </c>
      <c r="I41" s="2" t="s">
        <v>334</v>
      </c>
      <c r="J41" s="2" t="s">
        <v>335</v>
      </c>
      <c r="K41" s="3" t="s">
        <v>236</v>
      </c>
      <c r="L41" s="1" t="s">
        <v>244</v>
      </c>
      <c r="M41" s="1" t="s">
        <v>4</v>
      </c>
      <c r="N41" s="1" t="s">
        <v>57</v>
      </c>
      <c r="O41" s="1" t="s">
        <v>279</v>
      </c>
      <c r="P41" s="89">
        <v>45540</v>
      </c>
      <c r="Q41" s="64" t="s">
        <v>282</v>
      </c>
      <c r="R41" s="64" t="s">
        <v>281</v>
      </c>
      <c r="S41" s="64" t="s">
        <v>288</v>
      </c>
    </row>
    <row r="42" spans="1:19" ht="75.599999999999994" customHeight="1" x14ac:dyDescent="0.3">
      <c r="A42" s="64" t="s">
        <v>165</v>
      </c>
      <c r="B42" s="93">
        <v>202503012</v>
      </c>
      <c r="C42" s="1" t="s">
        <v>164</v>
      </c>
      <c r="D42" s="1" t="s">
        <v>170</v>
      </c>
      <c r="E42" s="1" t="s">
        <v>19</v>
      </c>
      <c r="F42" s="1" t="s">
        <v>20</v>
      </c>
      <c r="G42" s="2"/>
      <c r="H42" s="2" t="s">
        <v>230</v>
      </c>
      <c r="I42" s="2" t="s">
        <v>336</v>
      </c>
      <c r="J42" s="2" t="s">
        <v>335</v>
      </c>
      <c r="K42" s="3" t="s">
        <v>236</v>
      </c>
      <c r="L42" s="1" t="s">
        <v>244</v>
      </c>
      <c r="M42" s="1" t="s">
        <v>4</v>
      </c>
      <c r="N42" s="3" t="s">
        <v>58</v>
      </c>
      <c r="O42" s="1" t="s">
        <v>279</v>
      </c>
      <c r="P42" s="89">
        <v>45540</v>
      </c>
      <c r="Q42" s="64" t="s">
        <v>281</v>
      </c>
      <c r="R42" s="64" t="s">
        <v>160</v>
      </c>
      <c r="S42" s="64" t="s">
        <v>288</v>
      </c>
    </row>
    <row r="43" spans="1:19" ht="168" customHeight="1" x14ac:dyDescent="0.3">
      <c r="A43" s="64" t="s">
        <v>165</v>
      </c>
      <c r="B43" s="93">
        <v>202503013</v>
      </c>
      <c r="C43" s="1" t="s">
        <v>164</v>
      </c>
      <c r="D43" s="1" t="s">
        <v>434</v>
      </c>
      <c r="E43" s="1" t="s">
        <v>193</v>
      </c>
      <c r="F43" s="1"/>
      <c r="G43" s="2"/>
      <c r="H43" s="2"/>
      <c r="I43" s="2" t="s">
        <v>389</v>
      </c>
      <c r="J43" s="2" t="s">
        <v>435</v>
      </c>
      <c r="K43" s="65"/>
      <c r="L43" s="1" t="s">
        <v>248</v>
      </c>
      <c r="M43" s="1" t="s">
        <v>260</v>
      </c>
      <c r="N43" s="3" t="s">
        <v>397</v>
      </c>
      <c r="O43" s="1" t="s">
        <v>279</v>
      </c>
      <c r="P43" s="89">
        <v>45540</v>
      </c>
      <c r="Q43" s="64" t="s">
        <v>286</v>
      </c>
      <c r="R43" s="64" t="s">
        <v>160</v>
      </c>
      <c r="S43" s="64" t="s">
        <v>162</v>
      </c>
    </row>
    <row r="44" spans="1:19" ht="164.4" customHeight="1" x14ac:dyDescent="0.3">
      <c r="A44" s="64" t="s">
        <v>165</v>
      </c>
      <c r="B44" s="93">
        <v>202503014</v>
      </c>
      <c r="C44" s="1" t="s">
        <v>164</v>
      </c>
      <c r="D44" s="1" t="s">
        <v>434</v>
      </c>
      <c r="E44" s="1" t="s">
        <v>191</v>
      </c>
      <c r="F44" s="1"/>
      <c r="G44" s="2"/>
      <c r="H44" s="2"/>
      <c r="I44" s="2" t="s">
        <v>424</v>
      </c>
      <c r="J44" s="2" t="s">
        <v>436</v>
      </c>
      <c r="K44" s="3"/>
      <c r="L44" s="1" t="s">
        <v>253</v>
      </c>
      <c r="M44" s="1" t="s">
        <v>261</v>
      </c>
      <c r="N44" s="1" t="s">
        <v>269</v>
      </c>
      <c r="O44" s="1" t="s">
        <v>279</v>
      </c>
      <c r="P44" s="89">
        <v>45554</v>
      </c>
      <c r="Q44" s="64" t="s">
        <v>286</v>
      </c>
      <c r="R44" s="64" t="s">
        <v>282</v>
      </c>
      <c r="S44" s="64" t="s">
        <v>162</v>
      </c>
    </row>
    <row r="45" spans="1:19" ht="128.4" customHeight="1" x14ac:dyDescent="0.3">
      <c r="A45" s="64" t="s">
        <v>165</v>
      </c>
      <c r="B45" s="93">
        <v>202503015</v>
      </c>
      <c r="C45" s="1" t="s">
        <v>164</v>
      </c>
      <c r="D45" s="1" t="s">
        <v>169</v>
      </c>
      <c r="E45" s="1" t="s">
        <v>188</v>
      </c>
      <c r="F45" s="1" t="s">
        <v>59</v>
      </c>
      <c r="G45" s="2"/>
      <c r="H45" s="65" t="s">
        <v>60</v>
      </c>
      <c r="I45" s="65" t="s">
        <v>310</v>
      </c>
      <c r="J45" s="2" t="s">
        <v>337</v>
      </c>
      <c r="K45" s="65" t="s">
        <v>236</v>
      </c>
      <c r="L45" s="1" t="s">
        <v>245</v>
      </c>
      <c r="M45" s="1" t="s">
        <v>4</v>
      </c>
      <c r="N45" s="1" t="s">
        <v>30</v>
      </c>
      <c r="O45" s="1" t="s">
        <v>279</v>
      </c>
      <c r="P45" s="89">
        <v>45554</v>
      </c>
      <c r="Q45" s="64" t="s">
        <v>282</v>
      </c>
      <c r="R45" s="64" t="s">
        <v>160</v>
      </c>
      <c r="S45" s="64" t="s">
        <v>162</v>
      </c>
    </row>
    <row r="46" spans="1:19" ht="132.6" customHeight="1" x14ac:dyDescent="0.3">
      <c r="A46" s="64" t="s">
        <v>165</v>
      </c>
      <c r="B46" s="93">
        <v>202503016</v>
      </c>
      <c r="C46" s="1" t="s">
        <v>164</v>
      </c>
      <c r="D46" s="1" t="s">
        <v>169</v>
      </c>
      <c r="E46" s="1" t="s">
        <v>188</v>
      </c>
      <c r="F46" s="1" t="s">
        <v>59</v>
      </c>
      <c r="G46" s="2"/>
      <c r="H46" s="2" t="s">
        <v>216</v>
      </c>
      <c r="I46" s="2" t="s">
        <v>447</v>
      </c>
      <c r="J46" s="2" t="s">
        <v>338</v>
      </c>
      <c r="K46" s="65" t="s">
        <v>241</v>
      </c>
      <c r="L46" s="1" t="s">
        <v>244</v>
      </c>
      <c r="M46" s="1" t="s">
        <v>4</v>
      </c>
      <c r="N46" s="1" t="s">
        <v>5</v>
      </c>
      <c r="O46" s="1" t="s">
        <v>279</v>
      </c>
      <c r="P46" s="89">
        <v>45554</v>
      </c>
      <c r="Q46" s="64" t="s">
        <v>281</v>
      </c>
      <c r="R46" s="64" t="s">
        <v>282</v>
      </c>
      <c r="S46" s="64" t="s">
        <v>162</v>
      </c>
    </row>
    <row r="47" spans="1:19" ht="144.6" customHeight="1" x14ac:dyDescent="0.3">
      <c r="A47" s="64" t="s">
        <v>165</v>
      </c>
      <c r="B47" s="93">
        <v>202503017</v>
      </c>
      <c r="C47" s="1" t="s">
        <v>164</v>
      </c>
      <c r="D47" s="1" t="s">
        <v>170</v>
      </c>
      <c r="E47" s="1" t="s">
        <v>188</v>
      </c>
      <c r="F47" s="1" t="s">
        <v>59</v>
      </c>
      <c r="G47" s="2"/>
      <c r="H47" s="82" t="s">
        <v>217</v>
      </c>
      <c r="I47" s="82" t="s">
        <v>448</v>
      </c>
      <c r="J47" s="2" t="s">
        <v>311</v>
      </c>
      <c r="K47" s="65" t="s">
        <v>241</v>
      </c>
      <c r="L47" s="1" t="s">
        <v>244</v>
      </c>
      <c r="M47" s="1" t="s">
        <v>4</v>
      </c>
      <c r="N47" s="1" t="s">
        <v>6</v>
      </c>
      <c r="O47" s="1" t="s">
        <v>279</v>
      </c>
      <c r="P47" s="89">
        <v>45554</v>
      </c>
      <c r="Q47" s="64" t="s">
        <v>281</v>
      </c>
      <c r="R47" s="64" t="s">
        <v>160</v>
      </c>
      <c r="S47" s="64" t="s">
        <v>162</v>
      </c>
    </row>
    <row r="48" spans="1:19" ht="164.4" customHeight="1" x14ac:dyDescent="0.3">
      <c r="A48" s="64" t="s">
        <v>165</v>
      </c>
      <c r="B48" s="93">
        <v>202503018</v>
      </c>
      <c r="C48" s="1" t="s">
        <v>164</v>
      </c>
      <c r="D48" s="1" t="s">
        <v>175</v>
      </c>
      <c r="E48" s="1" t="s">
        <v>196</v>
      </c>
      <c r="F48" s="1" t="s">
        <v>210</v>
      </c>
      <c r="G48" s="2"/>
      <c r="H48" s="2" t="s">
        <v>218</v>
      </c>
      <c r="I48" s="2" t="s">
        <v>457</v>
      </c>
      <c r="J48" s="2" t="s">
        <v>460</v>
      </c>
      <c r="K48" s="65"/>
      <c r="L48" s="1" t="s">
        <v>246</v>
      </c>
      <c r="M48" s="1" t="s">
        <v>4</v>
      </c>
      <c r="N48" s="1" t="s">
        <v>57</v>
      </c>
      <c r="O48" s="1" t="s">
        <v>279</v>
      </c>
      <c r="P48" s="89">
        <v>45554</v>
      </c>
      <c r="Q48" s="64" t="s">
        <v>281</v>
      </c>
      <c r="R48" s="64" t="s">
        <v>161</v>
      </c>
      <c r="S48" s="64" t="s">
        <v>162</v>
      </c>
    </row>
    <row r="49" spans="1:19" ht="129.6" customHeight="1" x14ac:dyDescent="0.3">
      <c r="A49" s="64" t="s">
        <v>165</v>
      </c>
      <c r="B49" s="93">
        <v>202503019</v>
      </c>
      <c r="C49" s="1" t="s">
        <v>164</v>
      </c>
      <c r="D49" s="1" t="s">
        <v>170</v>
      </c>
      <c r="E49" s="1" t="s">
        <v>196</v>
      </c>
      <c r="F49" s="1" t="s">
        <v>62</v>
      </c>
      <c r="G49" s="2"/>
      <c r="H49" s="65" t="s">
        <v>63</v>
      </c>
      <c r="I49" s="65" t="s">
        <v>339</v>
      </c>
      <c r="J49" s="2" t="s">
        <v>340</v>
      </c>
      <c r="K49" s="65">
        <v>2023</v>
      </c>
      <c r="L49" s="1" t="s">
        <v>244</v>
      </c>
      <c r="M49" s="87" t="s">
        <v>4</v>
      </c>
      <c r="N49" s="1" t="s">
        <v>6</v>
      </c>
      <c r="O49" s="1" t="s">
        <v>279</v>
      </c>
      <c r="P49" s="89">
        <v>45554</v>
      </c>
      <c r="Q49" s="64" t="s">
        <v>281</v>
      </c>
      <c r="R49" s="64" t="s">
        <v>282</v>
      </c>
      <c r="S49" s="64" t="s">
        <v>162</v>
      </c>
    </row>
    <row r="50" spans="1:19" ht="131.4" customHeight="1" x14ac:dyDescent="0.3">
      <c r="A50" s="64" t="s">
        <v>165</v>
      </c>
      <c r="B50" s="93">
        <v>202503020</v>
      </c>
      <c r="C50" s="1" t="s">
        <v>164</v>
      </c>
      <c r="D50" s="1" t="s">
        <v>170</v>
      </c>
      <c r="E50" s="1" t="s">
        <v>196</v>
      </c>
      <c r="F50" s="1"/>
      <c r="G50" s="2"/>
      <c r="H50" s="65" t="s">
        <v>64</v>
      </c>
      <c r="I50" s="65" t="s">
        <v>451</v>
      </c>
      <c r="J50" s="2" t="s">
        <v>340</v>
      </c>
      <c r="K50" s="65" t="s">
        <v>237</v>
      </c>
      <c r="L50" s="1" t="s">
        <v>244</v>
      </c>
      <c r="M50" s="1" t="s">
        <v>4</v>
      </c>
      <c r="N50" s="1" t="s">
        <v>47</v>
      </c>
      <c r="O50" s="1" t="s">
        <v>279</v>
      </c>
      <c r="P50" s="89">
        <v>45554</v>
      </c>
      <c r="Q50" s="64" t="s">
        <v>281</v>
      </c>
      <c r="R50" s="64" t="s">
        <v>161</v>
      </c>
      <c r="S50" s="64" t="s">
        <v>162</v>
      </c>
    </row>
    <row r="51" spans="1:19" ht="79.2" customHeight="1" x14ac:dyDescent="0.3">
      <c r="A51" s="64" t="s">
        <v>165</v>
      </c>
      <c r="B51" s="93">
        <v>202503021</v>
      </c>
      <c r="C51" s="1" t="s">
        <v>164</v>
      </c>
      <c r="D51" s="1" t="s">
        <v>170</v>
      </c>
      <c r="E51" s="1" t="s">
        <v>196</v>
      </c>
      <c r="F51" s="1" t="s">
        <v>210</v>
      </c>
      <c r="G51" s="2"/>
      <c r="H51" s="2" t="s">
        <v>219</v>
      </c>
      <c r="I51" s="2" t="s">
        <v>341</v>
      </c>
      <c r="J51" s="2" t="s">
        <v>342</v>
      </c>
      <c r="K51" s="65">
        <v>2022</v>
      </c>
      <c r="L51" s="1" t="s">
        <v>244</v>
      </c>
      <c r="M51" s="1" t="s">
        <v>4</v>
      </c>
      <c r="N51" s="1" t="s">
        <v>53</v>
      </c>
      <c r="O51" s="1" t="s">
        <v>279</v>
      </c>
      <c r="P51" s="89">
        <v>45554</v>
      </c>
      <c r="Q51" s="64" t="s">
        <v>281</v>
      </c>
      <c r="R51" s="64" t="s">
        <v>161</v>
      </c>
      <c r="S51" s="64" t="s">
        <v>288</v>
      </c>
    </row>
    <row r="52" spans="1:19" ht="199.8" customHeight="1" x14ac:dyDescent="0.3">
      <c r="A52" s="64" t="s">
        <v>165</v>
      </c>
      <c r="B52" s="93">
        <v>202503022</v>
      </c>
      <c r="C52" s="1" t="s">
        <v>164</v>
      </c>
      <c r="D52" s="1" t="s">
        <v>170</v>
      </c>
      <c r="E52" s="1" t="s">
        <v>65</v>
      </c>
      <c r="F52" s="1"/>
      <c r="G52" s="2"/>
      <c r="H52" s="65"/>
      <c r="I52" s="65" t="s">
        <v>343</v>
      </c>
      <c r="J52" s="66" t="s">
        <v>344</v>
      </c>
      <c r="K52" s="65" t="s">
        <v>236</v>
      </c>
      <c r="L52" s="1" t="s">
        <v>244</v>
      </c>
      <c r="M52" s="1" t="s">
        <v>4</v>
      </c>
      <c r="N52" s="1" t="s">
        <v>47</v>
      </c>
      <c r="O52" s="1" t="s">
        <v>279</v>
      </c>
      <c r="P52" s="89">
        <v>45554</v>
      </c>
      <c r="Q52" s="64" t="s">
        <v>281</v>
      </c>
      <c r="R52" s="64" t="s">
        <v>161</v>
      </c>
      <c r="S52" s="64" t="s">
        <v>162</v>
      </c>
    </row>
    <row r="53" spans="1:19" ht="103.2" customHeight="1" x14ac:dyDescent="0.3">
      <c r="A53" s="64" t="s">
        <v>165</v>
      </c>
      <c r="B53" s="93">
        <v>202503023</v>
      </c>
      <c r="C53" s="1" t="s">
        <v>164</v>
      </c>
      <c r="D53" s="1" t="s">
        <v>169</v>
      </c>
      <c r="E53" s="1" t="s">
        <v>197</v>
      </c>
      <c r="F53" s="1" t="s">
        <v>67</v>
      </c>
      <c r="G53" s="2"/>
      <c r="H53" s="2" t="s">
        <v>68</v>
      </c>
      <c r="I53" s="2" t="s">
        <v>345</v>
      </c>
      <c r="J53" s="2" t="s">
        <v>322</v>
      </c>
      <c r="K53" s="65">
        <v>2023</v>
      </c>
      <c r="L53" s="1" t="s">
        <v>244</v>
      </c>
      <c r="M53" s="1" t="s">
        <v>4</v>
      </c>
      <c r="N53" s="3" t="s">
        <v>5</v>
      </c>
      <c r="O53" s="1" t="s">
        <v>279</v>
      </c>
      <c r="P53" s="89">
        <v>45554</v>
      </c>
      <c r="Q53" s="64" t="s">
        <v>160</v>
      </c>
      <c r="R53" s="64" t="s">
        <v>161</v>
      </c>
      <c r="S53" s="64" t="s">
        <v>162</v>
      </c>
    </row>
    <row r="54" spans="1:19" ht="200.4" customHeight="1" x14ac:dyDescent="0.3">
      <c r="A54" s="64" t="s">
        <v>165</v>
      </c>
      <c r="B54" s="93">
        <v>202503024</v>
      </c>
      <c r="C54" s="1" t="s">
        <v>164</v>
      </c>
      <c r="D54" s="1" t="s">
        <v>170</v>
      </c>
      <c r="E54" s="1" t="s">
        <v>197</v>
      </c>
      <c r="F54" s="2" t="s">
        <v>67</v>
      </c>
      <c r="G54" s="2"/>
      <c r="H54" s="2" t="s">
        <v>68</v>
      </c>
      <c r="I54" s="2" t="s">
        <v>452</v>
      </c>
      <c r="J54" s="77" t="s">
        <v>346</v>
      </c>
      <c r="K54" s="3" t="s">
        <v>69</v>
      </c>
      <c r="L54" s="1" t="s">
        <v>244</v>
      </c>
      <c r="M54" s="1" t="s">
        <v>4</v>
      </c>
      <c r="N54" s="1" t="s">
        <v>53</v>
      </c>
      <c r="O54" s="1" t="s">
        <v>279</v>
      </c>
      <c r="P54" s="89">
        <v>45554</v>
      </c>
      <c r="Q54" s="64" t="s">
        <v>281</v>
      </c>
      <c r="R54" s="64" t="s">
        <v>161</v>
      </c>
      <c r="S54" s="64" t="s">
        <v>288</v>
      </c>
    </row>
    <row r="55" spans="1:19" ht="108.6" customHeight="1" x14ac:dyDescent="0.3">
      <c r="A55" s="64" t="s">
        <v>165</v>
      </c>
      <c r="B55" s="93">
        <v>202503025</v>
      </c>
      <c r="C55" s="1" t="s">
        <v>164</v>
      </c>
      <c r="D55" s="1" t="s">
        <v>169</v>
      </c>
      <c r="E55" s="1" t="s">
        <v>190</v>
      </c>
      <c r="F55" s="2" t="s">
        <v>70</v>
      </c>
      <c r="G55" s="2"/>
      <c r="H55" s="2" t="s">
        <v>71</v>
      </c>
      <c r="I55" s="2" t="s">
        <v>425</v>
      </c>
      <c r="J55" s="2"/>
      <c r="K55" s="65">
        <v>2023</v>
      </c>
      <c r="L55" s="1" t="s">
        <v>245</v>
      </c>
      <c r="M55" s="1" t="s">
        <v>4</v>
      </c>
      <c r="N55" s="1" t="s">
        <v>22</v>
      </c>
      <c r="O55" s="1" t="s">
        <v>279</v>
      </c>
      <c r="P55" s="89">
        <v>45554</v>
      </c>
      <c r="Q55" s="64" t="s">
        <v>282</v>
      </c>
      <c r="R55" s="64" t="s">
        <v>281</v>
      </c>
      <c r="S55" s="64" t="s">
        <v>162</v>
      </c>
    </row>
    <row r="56" spans="1:19" ht="92.4" customHeight="1" x14ac:dyDescent="0.3">
      <c r="A56" s="64" t="s">
        <v>165</v>
      </c>
      <c r="B56" s="93">
        <v>202503026</v>
      </c>
      <c r="C56" s="1" t="s">
        <v>164</v>
      </c>
      <c r="D56" s="1" t="s">
        <v>169</v>
      </c>
      <c r="E56" s="3" t="s">
        <v>190</v>
      </c>
      <c r="F56" s="1" t="s">
        <v>70</v>
      </c>
      <c r="G56" s="2"/>
      <c r="H56" s="2"/>
      <c r="I56" s="2" t="s">
        <v>347</v>
      </c>
      <c r="J56" s="66"/>
      <c r="K56" s="65">
        <v>2023</v>
      </c>
      <c r="L56" s="1" t="s">
        <v>244</v>
      </c>
      <c r="M56" s="1" t="s">
        <v>4</v>
      </c>
      <c r="N56" s="3" t="s">
        <v>53</v>
      </c>
      <c r="O56" s="1" t="s">
        <v>279</v>
      </c>
      <c r="P56" s="89">
        <v>45554</v>
      </c>
      <c r="Q56" s="64" t="s">
        <v>281</v>
      </c>
      <c r="R56" s="64" t="s">
        <v>282</v>
      </c>
      <c r="S56" s="64" t="s">
        <v>162</v>
      </c>
    </row>
    <row r="57" spans="1:19" ht="57.6" customHeight="1" x14ac:dyDescent="0.3">
      <c r="A57" s="64" t="s">
        <v>165</v>
      </c>
      <c r="B57" s="93">
        <v>202503027</v>
      </c>
      <c r="C57" s="1" t="s">
        <v>164</v>
      </c>
      <c r="D57" s="1" t="s">
        <v>170</v>
      </c>
      <c r="E57" s="1" t="s">
        <v>190</v>
      </c>
      <c r="F57" s="2" t="s">
        <v>70</v>
      </c>
      <c r="G57" s="2"/>
      <c r="H57" s="2"/>
      <c r="I57" s="2" t="s">
        <v>348</v>
      </c>
      <c r="J57" s="2"/>
      <c r="K57" s="65">
        <v>2023</v>
      </c>
      <c r="L57" s="1" t="s">
        <v>244</v>
      </c>
      <c r="M57" s="1" t="s">
        <v>4</v>
      </c>
      <c r="N57" s="1" t="s">
        <v>10</v>
      </c>
      <c r="O57" s="1" t="s">
        <v>279</v>
      </c>
      <c r="P57" s="89">
        <v>45554</v>
      </c>
      <c r="Q57" s="64" t="s">
        <v>282</v>
      </c>
      <c r="R57" s="64" t="s">
        <v>281</v>
      </c>
      <c r="S57" s="64" t="s">
        <v>162</v>
      </c>
    </row>
    <row r="58" spans="1:19" ht="87" customHeight="1" x14ac:dyDescent="0.3">
      <c r="A58" s="64" t="s">
        <v>165</v>
      </c>
      <c r="B58" s="93">
        <v>202503028</v>
      </c>
      <c r="C58" s="1" t="s">
        <v>164</v>
      </c>
      <c r="D58" s="1" t="s">
        <v>169</v>
      </c>
      <c r="E58" s="1" t="s">
        <v>198</v>
      </c>
      <c r="F58" s="1"/>
      <c r="G58" s="2"/>
      <c r="H58" s="2"/>
      <c r="I58" s="2" t="s">
        <v>349</v>
      </c>
      <c r="J58" s="2"/>
      <c r="K58" s="65">
        <v>2023</v>
      </c>
      <c r="L58" s="1" t="s">
        <v>245</v>
      </c>
      <c r="M58" s="1" t="s">
        <v>4</v>
      </c>
      <c r="N58" s="1" t="s">
        <v>73</v>
      </c>
      <c r="O58" s="1" t="s">
        <v>279</v>
      </c>
      <c r="P58" s="89">
        <v>45554</v>
      </c>
      <c r="Q58" s="64" t="s">
        <v>282</v>
      </c>
      <c r="R58" s="64" t="s">
        <v>161</v>
      </c>
      <c r="S58" s="64" t="s">
        <v>162</v>
      </c>
    </row>
    <row r="59" spans="1:19" ht="67.2" customHeight="1" x14ac:dyDescent="0.3">
      <c r="A59" s="64" t="s">
        <v>165</v>
      </c>
      <c r="B59" s="93">
        <v>202503029</v>
      </c>
      <c r="C59" s="1" t="s">
        <v>164</v>
      </c>
      <c r="D59" s="1" t="s">
        <v>169</v>
      </c>
      <c r="E59" s="83" t="s">
        <v>198</v>
      </c>
      <c r="F59" s="1" t="s">
        <v>211</v>
      </c>
      <c r="G59" s="2"/>
      <c r="H59" s="2" t="s">
        <v>74</v>
      </c>
      <c r="I59" s="2" t="s">
        <v>350</v>
      </c>
      <c r="J59" s="2" t="s">
        <v>295</v>
      </c>
      <c r="K59" s="65" t="s">
        <v>236</v>
      </c>
      <c r="L59" s="1" t="s">
        <v>244</v>
      </c>
      <c r="M59" s="1" t="s">
        <v>4</v>
      </c>
      <c r="N59" s="1" t="s">
        <v>75</v>
      </c>
      <c r="O59" s="1" t="s">
        <v>279</v>
      </c>
      <c r="P59" s="89">
        <v>45554</v>
      </c>
      <c r="Q59" s="64" t="s">
        <v>281</v>
      </c>
      <c r="R59" s="64" t="s">
        <v>160</v>
      </c>
      <c r="S59" s="64" t="s">
        <v>162</v>
      </c>
    </row>
    <row r="60" spans="1:19" ht="122.4" customHeight="1" x14ac:dyDescent="0.3">
      <c r="A60" s="64" t="s">
        <v>165</v>
      </c>
      <c r="B60" s="93">
        <v>202503030</v>
      </c>
      <c r="C60" s="1" t="s">
        <v>168</v>
      </c>
      <c r="D60" s="1" t="s">
        <v>177</v>
      </c>
      <c r="E60" s="1" t="s">
        <v>201</v>
      </c>
      <c r="F60" s="1"/>
      <c r="G60" s="2"/>
      <c r="H60" s="65"/>
      <c r="I60" s="2" t="s">
        <v>437</v>
      </c>
      <c r="J60" s="2" t="s">
        <v>351</v>
      </c>
      <c r="K60" s="65"/>
      <c r="L60" s="1" t="s">
        <v>248</v>
      </c>
      <c r="M60" s="1" t="s">
        <v>260</v>
      </c>
      <c r="N60" s="1" t="s">
        <v>266</v>
      </c>
      <c r="O60" s="1" t="s">
        <v>280</v>
      </c>
      <c r="P60" s="89">
        <v>45540</v>
      </c>
      <c r="Q60" s="64" t="s">
        <v>283</v>
      </c>
      <c r="R60" s="64"/>
      <c r="S60" s="64" t="s">
        <v>289</v>
      </c>
    </row>
    <row r="61" spans="1:19" ht="152.4" customHeight="1" x14ac:dyDescent="0.3">
      <c r="A61" s="64" t="s">
        <v>165</v>
      </c>
      <c r="B61" s="93">
        <v>202503031</v>
      </c>
      <c r="C61" s="1" t="s">
        <v>168</v>
      </c>
      <c r="D61" s="1" t="s">
        <v>178</v>
      </c>
      <c r="E61" s="1" t="s">
        <v>199</v>
      </c>
      <c r="F61" s="1"/>
      <c r="G61" s="2"/>
      <c r="H61" s="65"/>
      <c r="I61" s="66" t="s">
        <v>429</v>
      </c>
      <c r="J61" s="2" t="s">
        <v>438</v>
      </c>
      <c r="K61" s="65"/>
      <c r="L61" s="1" t="s">
        <v>248</v>
      </c>
      <c r="M61" s="1" t="s">
        <v>260</v>
      </c>
      <c r="N61" s="1" t="s">
        <v>270</v>
      </c>
      <c r="O61" s="1" t="s">
        <v>279</v>
      </c>
      <c r="P61" s="89">
        <v>45554</v>
      </c>
      <c r="Q61" s="64" t="s">
        <v>281</v>
      </c>
      <c r="R61" s="64" t="s">
        <v>283</v>
      </c>
      <c r="S61" s="64" t="s">
        <v>162</v>
      </c>
    </row>
    <row r="62" spans="1:19" ht="115.8" customHeight="1" x14ac:dyDescent="0.3">
      <c r="A62" s="64" t="s">
        <v>165</v>
      </c>
      <c r="B62" s="93">
        <v>202503032</v>
      </c>
      <c r="C62" s="1" t="s">
        <v>168</v>
      </c>
      <c r="D62" s="1"/>
      <c r="E62" s="1" t="s">
        <v>200</v>
      </c>
      <c r="F62" s="1"/>
      <c r="G62" s="2"/>
      <c r="H62" s="65"/>
      <c r="I62" s="2" t="s">
        <v>430</v>
      </c>
      <c r="J62" s="2" t="s">
        <v>320</v>
      </c>
      <c r="K62" s="65"/>
      <c r="L62" s="1" t="s">
        <v>248</v>
      </c>
      <c r="M62" s="1" t="s">
        <v>260</v>
      </c>
      <c r="N62" s="1" t="s">
        <v>271</v>
      </c>
      <c r="O62" s="1" t="s">
        <v>279</v>
      </c>
      <c r="P62" s="89">
        <v>45554</v>
      </c>
      <c r="Q62" s="64" t="s">
        <v>281</v>
      </c>
      <c r="R62" s="64" t="s">
        <v>160</v>
      </c>
      <c r="S62" s="64" t="s">
        <v>162</v>
      </c>
    </row>
    <row r="63" spans="1:19" ht="102" customHeight="1" x14ac:dyDescent="0.3">
      <c r="A63" s="64" t="s">
        <v>165</v>
      </c>
      <c r="B63" s="93">
        <v>202503033</v>
      </c>
      <c r="C63" s="1" t="s">
        <v>167</v>
      </c>
      <c r="D63" s="1" t="s">
        <v>179</v>
      </c>
      <c r="E63" s="1" t="s">
        <v>194</v>
      </c>
      <c r="F63" s="1"/>
      <c r="G63" s="2"/>
      <c r="H63" s="2"/>
      <c r="I63" s="2" t="s">
        <v>352</v>
      </c>
      <c r="J63" s="75" t="s">
        <v>400</v>
      </c>
      <c r="K63" s="65"/>
      <c r="L63" s="1" t="s">
        <v>246</v>
      </c>
      <c r="M63" s="1" t="s">
        <v>258</v>
      </c>
      <c r="N63" s="3" t="s">
        <v>272</v>
      </c>
      <c r="O63" s="1" t="s">
        <v>279</v>
      </c>
      <c r="P63" s="89">
        <v>45554</v>
      </c>
      <c r="Q63" s="64" t="s">
        <v>281</v>
      </c>
      <c r="R63" s="64" t="s">
        <v>160</v>
      </c>
      <c r="S63" s="64" t="s">
        <v>162</v>
      </c>
    </row>
    <row r="64" spans="1:19" ht="198.6" customHeight="1" x14ac:dyDescent="0.3">
      <c r="A64" s="64" t="s">
        <v>165</v>
      </c>
      <c r="B64" s="93">
        <v>202503034</v>
      </c>
      <c r="C64" s="1" t="s">
        <v>167</v>
      </c>
      <c r="D64" s="1" t="s">
        <v>77</v>
      </c>
      <c r="E64" s="1" t="s">
        <v>202</v>
      </c>
      <c r="F64" s="1"/>
      <c r="G64" s="2"/>
      <c r="H64" s="2"/>
      <c r="I64" s="2" t="s">
        <v>353</v>
      </c>
      <c r="J64" s="2" t="s">
        <v>402</v>
      </c>
      <c r="K64" s="65"/>
      <c r="L64" s="1" t="s">
        <v>254</v>
      </c>
      <c r="M64" s="1" t="s">
        <v>23</v>
      </c>
      <c r="N64" s="3" t="s">
        <v>10</v>
      </c>
      <c r="O64" s="1" t="s">
        <v>279</v>
      </c>
      <c r="P64" s="89">
        <v>45554</v>
      </c>
      <c r="Q64" s="64" t="s">
        <v>281</v>
      </c>
      <c r="R64" s="64"/>
      <c r="S64" s="64" t="s">
        <v>162</v>
      </c>
    </row>
    <row r="65" spans="1:19" ht="133.19999999999999" customHeight="1" x14ac:dyDescent="0.3">
      <c r="A65" s="64" t="s">
        <v>165</v>
      </c>
      <c r="B65" s="93">
        <v>202503035</v>
      </c>
      <c r="C65" s="1" t="s">
        <v>167</v>
      </c>
      <c r="D65" s="3" t="s">
        <v>291</v>
      </c>
      <c r="E65" s="1" t="s">
        <v>197</v>
      </c>
      <c r="F65" s="1"/>
      <c r="G65" s="2"/>
      <c r="H65" s="2"/>
      <c r="I65" s="2" t="s">
        <v>354</v>
      </c>
      <c r="J65" s="66" t="s">
        <v>355</v>
      </c>
      <c r="K65" s="65"/>
      <c r="L65" s="1" t="s">
        <v>246</v>
      </c>
      <c r="M65" s="1" t="s">
        <v>23</v>
      </c>
      <c r="N65" s="1" t="s">
        <v>57</v>
      </c>
      <c r="O65" s="1" t="s">
        <v>279</v>
      </c>
      <c r="P65" s="89">
        <v>45554</v>
      </c>
      <c r="Q65" s="64" t="s">
        <v>160</v>
      </c>
      <c r="R65" s="64" t="s">
        <v>281</v>
      </c>
      <c r="S65" s="64" t="s">
        <v>162</v>
      </c>
    </row>
    <row r="66" spans="1:19" ht="88.2" customHeight="1" x14ac:dyDescent="0.3">
      <c r="A66" s="64" t="s">
        <v>165</v>
      </c>
      <c r="B66" s="93">
        <v>202503036</v>
      </c>
      <c r="C66" s="1" t="s">
        <v>167</v>
      </c>
      <c r="D66" s="1" t="s">
        <v>180</v>
      </c>
      <c r="E66" s="1" t="s">
        <v>190</v>
      </c>
      <c r="F66" s="1"/>
      <c r="G66" s="2"/>
      <c r="H66" s="2"/>
      <c r="I66" s="2" t="s">
        <v>356</v>
      </c>
      <c r="J66" s="75" t="s">
        <v>357</v>
      </c>
      <c r="K66" s="65"/>
      <c r="L66" s="1" t="s">
        <v>246</v>
      </c>
      <c r="M66" s="1" t="s">
        <v>258</v>
      </c>
      <c r="N66" s="3" t="s">
        <v>273</v>
      </c>
      <c r="O66" s="1" t="s">
        <v>279</v>
      </c>
      <c r="P66" s="89">
        <v>45554</v>
      </c>
      <c r="Q66" s="64" t="s">
        <v>281</v>
      </c>
      <c r="R66" s="64" t="s">
        <v>160</v>
      </c>
      <c r="S66" s="64" t="s">
        <v>162</v>
      </c>
    </row>
    <row r="67" spans="1:19" ht="145.80000000000001" customHeight="1" x14ac:dyDescent="0.3">
      <c r="A67" s="64" t="s">
        <v>166</v>
      </c>
      <c r="B67" s="93">
        <v>202505001</v>
      </c>
      <c r="C67" s="1" t="s">
        <v>164</v>
      </c>
      <c r="D67" s="1" t="s">
        <v>169</v>
      </c>
      <c r="E67" s="1" t="s">
        <v>48</v>
      </c>
      <c r="F67" s="1" t="s">
        <v>78</v>
      </c>
      <c r="G67" s="2"/>
      <c r="H67" s="2"/>
      <c r="I67" s="2" t="s">
        <v>358</v>
      </c>
      <c r="J67" s="2" t="s">
        <v>327</v>
      </c>
      <c r="K67" s="65" t="s">
        <v>234</v>
      </c>
      <c r="L67" s="1" t="s">
        <v>244</v>
      </c>
      <c r="M67" s="1" t="s">
        <v>4</v>
      </c>
      <c r="N67" s="1" t="s">
        <v>18</v>
      </c>
      <c r="O67" s="1" t="s">
        <v>279</v>
      </c>
      <c r="P67" s="89">
        <v>45603</v>
      </c>
      <c r="Q67" s="64" t="s">
        <v>161</v>
      </c>
      <c r="R67" s="64" t="s">
        <v>282</v>
      </c>
      <c r="S67" s="64" t="s">
        <v>162</v>
      </c>
    </row>
    <row r="68" spans="1:19" ht="168" customHeight="1" x14ac:dyDescent="0.3">
      <c r="A68" s="64" t="s">
        <v>166</v>
      </c>
      <c r="B68" s="93">
        <v>202505002</v>
      </c>
      <c r="C68" s="1" t="s">
        <v>164</v>
      </c>
      <c r="D68" s="1" t="s">
        <v>169</v>
      </c>
      <c r="E68" s="1" t="s">
        <v>48</v>
      </c>
      <c r="F68" s="1" t="s">
        <v>78</v>
      </c>
      <c r="G68" s="2"/>
      <c r="H68" s="2"/>
      <c r="I68" s="2" t="s">
        <v>359</v>
      </c>
      <c r="J68" s="2" t="s">
        <v>327</v>
      </c>
      <c r="K68" s="65" t="s">
        <v>234</v>
      </c>
      <c r="L68" s="1" t="s">
        <v>244</v>
      </c>
      <c r="M68" s="1" t="s">
        <v>4</v>
      </c>
      <c r="N68" s="1" t="s">
        <v>47</v>
      </c>
      <c r="O68" s="1" t="s">
        <v>279</v>
      </c>
      <c r="P68" s="89">
        <v>45603</v>
      </c>
      <c r="Q68" s="64" t="s">
        <v>160</v>
      </c>
      <c r="R68" s="64" t="s">
        <v>161</v>
      </c>
      <c r="S68" s="64" t="s">
        <v>162</v>
      </c>
    </row>
    <row r="69" spans="1:19" ht="53.4" customHeight="1" x14ac:dyDescent="0.3">
      <c r="A69" s="64" t="s">
        <v>166</v>
      </c>
      <c r="B69" s="93">
        <v>202505003</v>
      </c>
      <c r="C69" s="1" t="s">
        <v>164</v>
      </c>
      <c r="D69" s="1" t="s">
        <v>169</v>
      </c>
      <c r="E69" s="1" t="s">
        <v>48</v>
      </c>
      <c r="F69" s="1" t="s">
        <v>205</v>
      </c>
      <c r="G69" s="2"/>
      <c r="H69" s="2"/>
      <c r="I69" s="2" t="s">
        <v>360</v>
      </c>
      <c r="J69" s="2" t="s">
        <v>327</v>
      </c>
      <c r="K69" s="65" t="s">
        <v>234</v>
      </c>
      <c r="L69" s="1" t="s">
        <v>244</v>
      </c>
      <c r="M69" s="1" t="s">
        <v>4</v>
      </c>
      <c r="N69" s="3" t="s">
        <v>79</v>
      </c>
      <c r="O69" s="1" t="s">
        <v>279</v>
      </c>
      <c r="P69" s="89">
        <v>45603</v>
      </c>
      <c r="Q69" s="64" t="s">
        <v>161</v>
      </c>
      <c r="R69" s="64" t="s">
        <v>160</v>
      </c>
      <c r="S69" s="64" t="s">
        <v>162</v>
      </c>
    </row>
    <row r="70" spans="1:19" ht="69" customHeight="1" x14ac:dyDescent="0.3">
      <c r="A70" s="64" t="s">
        <v>166</v>
      </c>
      <c r="B70" s="93">
        <v>202505004</v>
      </c>
      <c r="C70" s="1" t="s">
        <v>164</v>
      </c>
      <c r="D70" s="1" t="s">
        <v>170</v>
      </c>
      <c r="E70" s="1" t="s">
        <v>48</v>
      </c>
      <c r="F70" s="1" t="s">
        <v>206</v>
      </c>
      <c r="G70" s="2"/>
      <c r="H70" s="65"/>
      <c r="I70" s="65" t="s">
        <v>361</v>
      </c>
      <c r="J70" s="72" t="s">
        <v>327</v>
      </c>
      <c r="K70" s="65" t="s">
        <v>234</v>
      </c>
      <c r="L70" s="1" t="s">
        <v>244</v>
      </c>
      <c r="M70" s="1" t="s">
        <v>4</v>
      </c>
      <c r="N70" s="1" t="s">
        <v>79</v>
      </c>
      <c r="O70" s="1" t="s">
        <v>279</v>
      </c>
      <c r="P70" s="89">
        <v>45603</v>
      </c>
      <c r="Q70" s="64" t="s">
        <v>161</v>
      </c>
      <c r="R70" s="64" t="s">
        <v>160</v>
      </c>
      <c r="S70" s="64" t="s">
        <v>162</v>
      </c>
    </row>
    <row r="71" spans="1:19" ht="115.2" customHeight="1" x14ac:dyDescent="0.3">
      <c r="A71" s="64" t="s">
        <v>166</v>
      </c>
      <c r="B71" s="93">
        <v>202505005</v>
      </c>
      <c r="C71" s="1" t="s">
        <v>164</v>
      </c>
      <c r="D71" s="1" t="s">
        <v>170</v>
      </c>
      <c r="E71" s="1" t="s">
        <v>48</v>
      </c>
      <c r="F71" s="2" t="s">
        <v>80</v>
      </c>
      <c r="G71" s="2"/>
      <c r="H71" s="2"/>
      <c r="I71" s="2" t="s">
        <v>362</v>
      </c>
      <c r="J71" s="84" t="s">
        <v>327</v>
      </c>
      <c r="K71" s="65" t="s">
        <v>236</v>
      </c>
      <c r="L71" s="1" t="s">
        <v>244</v>
      </c>
      <c r="M71" s="1" t="s">
        <v>4</v>
      </c>
      <c r="N71" s="1" t="s">
        <v>10</v>
      </c>
      <c r="O71" s="1" t="s">
        <v>279</v>
      </c>
      <c r="P71" s="89">
        <v>45603</v>
      </c>
      <c r="Q71" s="64" t="s">
        <v>160</v>
      </c>
      <c r="R71" s="64" t="s">
        <v>281</v>
      </c>
      <c r="S71" s="64" t="s">
        <v>162</v>
      </c>
    </row>
    <row r="72" spans="1:19" ht="71.400000000000006" customHeight="1" x14ac:dyDescent="0.3">
      <c r="A72" s="64" t="s">
        <v>166</v>
      </c>
      <c r="B72" s="93">
        <v>202505006</v>
      </c>
      <c r="C72" s="1" t="s">
        <v>164</v>
      </c>
      <c r="D72" s="1" t="s">
        <v>169</v>
      </c>
      <c r="E72" s="1" t="s">
        <v>19</v>
      </c>
      <c r="F72" s="1" t="s">
        <v>20</v>
      </c>
      <c r="G72" s="2"/>
      <c r="H72" s="2" t="s">
        <v>225</v>
      </c>
      <c r="I72" s="2" t="s">
        <v>363</v>
      </c>
      <c r="J72" s="66" t="s">
        <v>335</v>
      </c>
      <c r="K72" s="3" t="s">
        <v>236</v>
      </c>
      <c r="L72" s="1" t="s">
        <v>244</v>
      </c>
      <c r="M72" s="1" t="s">
        <v>4</v>
      </c>
      <c r="N72" s="83" t="s">
        <v>5</v>
      </c>
      <c r="O72" s="1" t="s">
        <v>279</v>
      </c>
      <c r="P72" s="89">
        <v>45603</v>
      </c>
      <c r="Q72" s="64" t="s">
        <v>160</v>
      </c>
      <c r="R72" s="64" t="s">
        <v>281</v>
      </c>
      <c r="S72" s="64" t="s">
        <v>288</v>
      </c>
    </row>
    <row r="73" spans="1:19" ht="160.19999999999999" customHeight="1" x14ac:dyDescent="0.3">
      <c r="A73" s="64" t="s">
        <v>166</v>
      </c>
      <c r="B73" s="93">
        <v>202505007</v>
      </c>
      <c r="C73" s="1" t="s">
        <v>168</v>
      </c>
      <c r="D73" s="1" t="s">
        <v>81</v>
      </c>
      <c r="E73" s="1" t="s">
        <v>82</v>
      </c>
      <c r="F73" s="1"/>
      <c r="G73" s="2"/>
      <c r="H73" s="66"/>
      <c r="I73" s="66" t="s">
        <v>439</v>
      </c>
      <c r="J73" s="2" t="s">
        <v>364</v>
      </c>
      <c r="K73" s="65"/>
      <c r="L73" s="1" t="s">
        <v>244</v>
      </c>
      <c r="M73" s="1" t="s">
        <v>83</v>
      </c>
      <c r="N73" s="3" t="s">
        <v>10</v>
      </c>
      <c r="O73" s="1" t="s">
        <v>279</v>
      </c>
      <c r="P73" s="89">
        <v>45603</v>
      </c>
      <c r="Q73" s="64" t="s">
        <v>281</v>
      </c>
      <c r="R73" s="64" t="s">
        <v>160</v>
      </c>
      <c r="S73" s="64" t="s">
        <v>288</v>
      </c>
    </row>
    <row r="74" spans="1:19" ht="144.6" customHeight="1" x14ac:dyDescent="0.3">
      <c r="A74" s="64" t="s">
        <v>166</v>
      </c>
      <c r="B74" s="93">
        <v>202505008</v>
      </c>
      <c r="C74" s="1" t="s">
        <v>167</v>
      </c>
      <c r="D74" s="1" t="s">
        <v>181</v>
      </c>
      <c r="E74" s="1" t="s">
        <v>82</v>
      </c>
      <c r="F74" s="1"/>
      <c r="G74" s="1"/>
      <c r="H74" s="3"/>
      <c r="I74" s="66" t="s">
        <v>463</v>
      </c>
      <c r="J74" s="2" t="s">
        <v>365</v>
      </c>
      <c r="K74" s="65"/>
      <c r="L74" s="1" t="s">
        <v>248</v>
      </c>
      <c r="M74" s="1" t="s">
        <v>260</v>
      </c>
      <c r="N74" s="3" t="s">
        <v>267</v>
      </c>
      <c r="O74" s="1" t="s">
        <v>279</v>
      </c>
      <c r="P74" s="89">
        <v>45603</v>
      </c>
      <c r="Q74" s="64" t="s">
        <v>286</v>
      </c>
      <c r="R74" s="64"/>
      <c r="S74" s="64" t="s">
        <v>162</v>
      </c>
    </row>
    <row r="75" spans="1:19" ht="74.400000000000006" customHeight="1" x14ac:dyDescent="0.3">
      <c r="A75" s="64" t="s">
        <v>166</v>
      </c>
      <c r="B75" s="93">
        <v>202505009</v>
      </c>
      <c r="C75" s="1" t="s">
        <v>167</v>
      </c>
      <c r="D75" s="1" t="s">
        <v>181</v>
      </c>
      <c r="E75" s="83" t="s">
        <v>82</v>
      </c>
      <c r="F75" s="1"/>
      <c r="G75" s="2"/>
      <c r="H75" s="2"/>
      <c r="I75" s="2" t="s">
        <v>366</v>
      </c>
      <c r="J75" s="2" t="s">
        <v>357</v>
      </c>
      <c r="K75" s="65"/>
      <c r="L75" s="1" t="s">
        <v>246</v>
      </c>
      <c r="M75" s="1" t="s">
        <v>262</v>
      </c>
      <c r="N75" s="1" t="s">
        <v>274</v>
      </c>
      <c r="O75" s="1" t="s">
        <v>279</v>
      </c>
      <c r="P75" s="89">
        <v>45603</v>
      </c>
      <c r="Q75" s="64" t="s">
        <v>286</v>
      </c>
      <c r="R75" s="64" t="s">
        <v>160</v>
      </c>
      <c r="S75" s="64" t="s">
        <v>162</v>
      </c>
    </row>
    <row r="76" spans="1:19" ht="94.8" customHeight="1" x14ac:dyDescent="0.3">
      <c r="A76" s="64" t="s">
        <v>166</v>
      </c>
      <c r="B76" s="93">
        <v>202505010</v>
      </c>
      <c r="C76" s="1" t="s">
        <v>167</v>
      </c>
      <c r="D76" s="1" t="s">
        <v>77</v>
      </c>
      <c r="E76" s="1" t="s">
        <v>82</v>
      </c>
      <c r="F76" s="1"/>
      <c r="G76" s="2"/>
      <c r="H76" s="66"/>
      <c r="I76" s="66" t="s">
        <v>396</v>
      </c>
      <c r="J76" s="2" t="s">
        <v>357</v>
      </c>
      <c r="K76" s="65"/>
      <c r="L76" s="1" t="s">
        <v>246</v>
      </c>
      <c r="M76" s="1" t="s">
        <v>258</v>
      </c>
      <c r="N76" s="3" t="s">
        <v>265</v>
      </c>
      <c r="O76" s="1" t="s">
        <v>279</v>
      </c>
      <c r="P76" s="89">
        <v>45603</v>
      </c>
      <c r="Q76" s="64" t="s">
        <v>281</v>
      </c>
      <c r="R76" s="64" t="s">
        <v>286</v>
      </c>
      <c r="S76" s="64" t="s">
        <v>162</v>
      </c>
    </row>
    <row r="77" spans="1:19" ht="83.4" customHeight="1" x14ac:dyDescent="0.3">
      <c r="A77" s="64" t="s">
        <v>166</v>
      </c>
      <c r="B77" s="93">
        <v>202505011</v>
      </c>
      <c r="C77" s="1" t="s">
        <v>164</v>
      </c>
      <c r="D77" s="1" t="s">
        <v>175</v>
      </c>
      <c r="E77" s="1" t="s">
        <v>84</v>
      </c>
      <c r="F77" s="1"/>
      <c r="G77" s="2"/>
      <c r="H77" s="2" t="s">
        <v>85</v>
      </c>
      <c r="I77" s="2" t="s">
        <v>458</v>
      </c>
      <c r="J77" s="2" t="s">
        <v>295</v>
      </c>
      <c r="K77" s="65"/>
      <c r="L77" s="1" t="s">
        <v>246</v>
      </c>
      <c r="M77" s="1" t="s">
        <v>4</v>
      </c>
      <c r="N77" s="1" t="s">
        <v>10</v>
      </c>
      <c r="O77" s="1" t="s">
        <v>279</v>
      </c>
      <c r="P77" s="89">
        <v>45617</v>
      </c>
      <c r="Q77" s="64" t="s">
        <v>282</v>
      </c>
      <c r="R77" s="64" t="s">
        <v>281</v>
      </c>
      <c r="S77" s="64" t="s">
        <v>289</v>
      </c>
    </row>
    <row r="78" spans="1:19" ht="78.599999999999994" customHeight="1" x14ac:dyDescent="0.3">
      <c r="A78" s="64" t="s">
        <v>166</v>
      </c>
      <c r="B78" s="93">
        <v>202505012</v>
      </c>
      <c r="C78" s="1" t="s">
        <v>164</v>
      </c>
      <c r="D78" s="1" t="s">
        <v>175</v>
      </c>
      <c r="E78" s="1" t="s">
        <v>84</v>
      </c>
      <c r="F78" s="1"/>
      <c r="G78" s="2"/>
      <c r="H78" s="2" t="s">
        <v>85</v>
      </c>
      <c r="I78" s="2" t="s">
        <v>350</v>
      </c>
      <c r="J78" s="2" t="s">
        <v>293</v>
      </c>
      <c r="K78" s="65" t="s">
        <v>238</v>
      </c>
      <c r="L78" s="1" t="s">
        <v>246</v>
      </c>
      <c r="M78" s="1" t="s">
        <v>4</v>
      </c>
      <c r="N78" s="1" t="s">
        <v>86</v>
      </c>
      <c r="O78" s="1" t="s">
        <v>279</v>
      </c>
      <c r="P78" s="89">
        <v>45617</v>
      </c>
      <c r="Q78" s="64" t="s">
        <v>281</v>
      </c>
      <c r="R78" s="64" t="s">
        <v>160</v>
      </c>
      <c r="S78" s="64" t="s">
        <v>288</v>
      </c>
    </row>
    <row r="79" spans="1:19" ht="53.4" customHeight="1" x14ac:dyDescent="0.3">
      <c r="A79" s="64" t="s">
        <v>166</v>
      </c>
      <c r="B79" s="93">
        <v>202505013</v>
      </c>
      <c r="C79" s="1" t="s">
        <v>164</v>
      </c>
      <c r="D79" s="1" t="s">
        <v>170</v>
      </c>
      <c r="E79" s="1" t="s">
        <v>84</v>
      </c>
      <c r="F79" s="1"/>
      <c r="G79" s="2"/>
      <c r="H79" s="2" t="s">
        <v>87</v>
      </c>
      <c r="I79" s="2" t="s">
        <v>348</v>
      </c>
      <c r="J79" s="2"/>
      <c r="K79" s="65">
        <v>2023</v>
      </c>
      <c r="L79" s="1" t="s">
        <v>244</v>
      </c>
      <c r="M79" s="1" t="s">
        <v>4</v>
      </c>
      <c r="N79" s="1" t="s">
        <v>57</v>
      </c>
      <c r="O79" s="1" t="s">
        <v>279</v>
      </c>
      <c r="P79" s="89">
        <v>45617</v>
      </c>
      <c r="Q79" s="64" t="s">
        <v>282</v>
      </c>
      <c r="R79" s="64" t="s">
        <v>281</v>
      </c>
      <c r="S79" s="64" t="s">
        <v>162</v>
      </c>
    </row>
    <row r="80" spans="1:19" ht="123.6" customHeight="1" x14ac:dyDescent="0.3">
      <c r="A80" s="64" t="s">
        <v>166</v>
      </c>
      <c r="B80" s="93">
        <v>202505014</v>
      </c>
      <c r="C80" s="1" t="s">
        <v>164</v>
      </c>
      <c r="D80" s="1" t="s">
        <v>175</v>
      </c>
      <c r="E80" s="1" t="s">
        <v>188</v>
      </c>
      <c r="F80" s="1" t="s">
        <v>88</v>
      </c>
      <c r="G80" s="2"/>
      <c r="H80" s="98" t="s">
        <v>220</v>
      </c>
      <c r="I80" s="98" t="s">
        <v>89</v>
      </c>
      <c r="J80" s="66" t="s">
        <v>337</v>
      </c>
      <c r="K80" s="86"/>
      <c r="L80" s="1" t="s">
        <v>246</v>
      </c>
      <c r="M80" s="1" t="s">
        <v>4</v>
      </c>
      <c r="N80" s="3" t="s">
        <v>53</v>
      </c>
      <c r="O80" s="1" t="s">
        <v>279</v>
      </c>
      <c r="P80" s="89">
        <v>45617</v>
      </c>
      <c r="Q80" s="64" t="s">
        <v>281</v>
      </c>
      <c r="R80" s="64" t="s">
        <v>160</v>
      </c>
      <c r="S80" s="64" t="s">
        <v>162</v>
      </c>
    </row>
    <row r="81" spans="1:19" ht="142.80000000000001" customHeight="1" x14ac:dyDescent="0.3">
      <c r="A81" s="64" t="s">
        <v>166</v>
      </c>
      <c r="B81" s="93">
        <v>202505015</v>
      </c>
      <c r="C81" s="1" t="s">
        <v>164</v>
      </c>
      <c r="D81" s="1" t="s">
        <v>175</v>
      </c>
      <c r="E81" s="1" t="s">
        <v>188</v>
      </c>
      <c r="F81" s="1" t="s">
        <v>88</v>
      </c>
      <c r="G81" s="2"/>
      <c r="H81" s="65" t="s">
        <v>90</v>
      </c>
      <c r="I81" s="2" t="s">
        <v>91</v>
      </c>
      <c r="J81" s="66" t="s">
        <v>367</v>
      </c>
      <c r="K81" s="65" t="s">
        <v>242</v>
      </c>
      <c r="L81" s="1" t="s">
        <v>246</v>
      </c>
      <c r="M81" s="87" t="s">
        <v>4</v>
      </c>
      <c r="N81" s="75" t="s">
        <v>92</v>
      </c>
      <c r="O81" s="1" t="s">
        <v>279</v>
      </c>
      <c r="P81" s="89">
        <v>45617</v>
      </c>
      <c r="Q81" s="64" t="s">
        <v>281</v>
      </c>
      <c r="R81" s="64" t="s">
        <v>160</v>
      </c>
      <c r="S81" s="64" t="s">
        <v>288</v>
      </c>
    </row>
    <row r="82" spans="1:19" ht="147" customHeight="1" x14ac:dyDescent="0.3">
      <c r="A82" s="64" t="s">
        <v>166</v>
      </c>
      <c r="B82" s="93">
        <v>202505016</v>
      </c>
      <c r="C82" s="1" t="s">
        <v>164</v>
      </c>
      <c r="D82" s="1" t="s">
        <v>169</v>
      </c>
      <c r="E82" s="1" t="s">
        <v>188</v>
      </c>
      <c r="F82" s="1" t="s">
        <v>93</v>
      </c>
      <c r="G82" s="2"/>
      <c r="H82" s="2"/>
      <c r="I82" s="2" t="s">
        <v>368</v>
      </c>
      <c r="J82" s="2" t="s">
        <v>369</v>
      </c>
      <c r="K82" s="65" t="s">
        <v>232</v>
      </c>
      <c r="L82" s="1" t="s">
        <v>244</v>
      </c>
      <c r="M82" s="1" t="s">
        <v>4</v>
      </c>
      <c r="N82" s="1" t="s">
        <v>5</v>
      </c>
      <c r="O82" s="1" t="s">
        <v>279</v>
      </c>
      <c r="P82" s="89">
        <v>45617</v>
      </c>
      <c r="Q82" s="64" t="s">
        <v>281</v>
      </c>
      <c r="R82" s="64" t="s">
        <v>160</v>
      </c>
      <c r="S82" s="64" t="s">
        <v>288</v>
      </c>
    </row>
    <row r="83" spans="1:19" ht="118.2" customHeight="1" x14ac:dyDescent="0.3">
      <c r="A83" s="64" t="s">
        <v>166</v>
      </c>
      <c r="B83" s="93">
        <v>202505017</v>
      </c>
      <c r="C83" s="1" t="s">
        <v>164</v>
      </c>
      <c r="D83" s="1" t="s">
        <v>169</v>
      </c>
      <c r="E83" s="1" t="s">
        <v>188</v>
      </c>
      <c r="F83" s="1" t="s">
        <v>93</v>
      </c>
      <c r="G83" s="2"/>
      <c r="H83" s="2"/>
      <c r="I83" s="2" t="s">
        <v>449</v>
      </c>
      <c r="J83" s="2" t="s">
        <v>370</v>
      </c>
      <c r="K83" s="65" t="s">
        <v>243</v>
      </c>
      <c r="L83" s="1" t="s">
        <v>244</v>
      </c>
      <c r="M83" s="1" t="s">
        <v>4</v>
      </c>
      <c r="N83" s="1" t="s">
        <v>10</v>
      </c>
      <c r="O83" s="1" t="s">
        <v>279</v>
      </c>
      <c r="P83" s="89">
        <v>45617</v>
      </c>
      <c r="Q83" s="64" t="s">
        <v>281</v>
      </c>
      <c r="R83" s="64" t="s">
        <v>160</v>
      </c>
      <c r="S83" s="64" t="s">
        <v>288</v>
      </c>
    </row>
    <row r="84" spans="1:19" ht="122.4" customHeight="1" x14ac:dyDescent="0.3">
      <c r="A84" s="64" t="s">
        <v>166</v>
      </c>
      <c r="B84" s="93">
        <v>202505018</v>
      </c>
      <c r="C84" s="1" t="s">
        <v>164</v>
      </c>
      <c r="D84" s="1" t="s">
        <v>170</v>
      </c>
      <c r="E84" s="1" t="s">
        <v>188</v>
      </c>
      <c r="F84" s="1" t="s">
        <v>93</v>
      </c>
      <c r="G84" s="2"/>
      <c r="H84" s="65" t="s">
        <v>221</v>
      </c>
      <c r="I84" s="65" t="s">
        <v>362</v>
      </c>
      <c r="J84" s="2" t="s">
        <v>370</v>
      </c>
      <c r="K84" s="65">
        <v>2022</v>
      </c>
      <c r="L84" s="1" t="s">
        <v>246</v>
      </c>
      <c r="M84" s="1" t="s">
        <v>4</v>
      </c>
      <c r="N84" s="1" t="s">
        <v>24</v>
      </c>
      <c r="O84" s="1" t="s">
        <v>279</v>
      </c>
      <c r="P84" s="89">
        <v>45617</v>
      </c>
      <c r="Q84" s="64" t="s">
        <v>281</v>
      </c>
      <c r="R84" s="64" t="s">
        <v>282</v>
      </c>
      <c r="S84" s="64" t="s">
        <v>288</v>
      </c>
    </row>
    <row r="85" spans="1:19" ht="97.8" customHeight="1" x14ac:dyDescent="0.3">
      <c r="A85" s="64" t="s">
        <v>166</v>
      </c>
      <c r="B85" s="93">
        <v>202505019</v>
      </c>
      <c r="C85" s="1" t="s">
        <v>164</v>
      </c>
      <c r="D85" s="1" t="s">
        <v>169</v>
      </c>
      <c r="E85" s="1" t="s">
        <v>187</v>
      </c>
      <c r="F85" s="3" t="s">
        <v>94</v>
      </c>
      <c r="G85" s="2"/>
      <c r="H85" s="2" t="s">
        <v>222</v>
      </c>
      <c r="I85" s="2" t="s">
        <v>371</v>
      </c>
      <c r="J85" s="2" t="s">
        <v>295</v>
      </c>
      <c r="K85" s="65" t="s">
        <v>236</v>
      </c>
      <c r="L85" s="1" t="s">
        <v>244</v>
      </c>
      <c r="M85" s="1" t="s">
        <v>4</v>
      </c>
      <c r="N85" s="1" t="s">
        <v>73</v>
      </c>
      <c r="O85" s="1" t="s">
        <v>279</v>
      </c>
      <c r="P85" s="89">
        <v>45617</v>
      </c>
      <c r="Q85" s="64" t="s">
        <v>281</v>
      </c>
      <c r="R85" s="64" t="s">
        <v>282</v>
      </c>
      <c r="S85" s="64" t="s">
        <v>162</v>
      </c>
    </row>
    <row r="86" spans="1:19" ht="205.2" customHeight="1" x14ac:dyDescent="0.3">
      <c r="A86" s="64" t="s">
        <v>166</v>
      </c>
      <c r="B86" s="93">
        <v>202505020</v>
      </c>
      <c r="C86" s="1" t="s">
        <v>164</v>
      </c>
      <c r="D86" s="1" t="s">
        <v>171</v>
      </c>
      <c r="E86" s="1" t="s">
        <v>196</v>
      </c>
      <c r="F86" s="1" t="s">
        <v>95</v>
      </c>
      <c r="G86" s="2"/>
      <c r="H86" s="2" t="s">
        <v>227</v>
      </c>
      <c r="I86" s="2" t="s">
        <v>372</v>
      </c>
      <c r="J86" s="2" t="s">
        <v>453</v>
      </c>
      <c r="K86" s="65">
        <v>2024</v>
      </c>
      <c r="L86" s="1" t="s">
        <v>51</v>
      </c>
      <c r="M86" s="1" t="s">
        <v>52</v>
      </c>
      <c r="N86" s="3" t="s">
        <v>53</v>
      </c>
      <c r="O86" s="1" t="s">
        <v>279</v>
      </c>
      <c r="P86" s="89">
        <v>45617</v>
      </c>
      <c r="Q86" s="64" t="s">
        <v>282</v>
      </c>
      <c r="R86" s="64" t="s">
        <v>160</v>
      </c>
      <c r="S86" s="64" t="s">
        <v>289</v>
      </c>
    </row>
    <row r="87" spans="1:19" ht="189.6" customHeight="1" x14ac:dyDescent="0.3">
      <c r="A87" s="64" t="s">
        <v>166</v>
      </c>
      <c r="B87" s="93">
        <v>202505021</v>
      </c>
      <c r="C87" s="1" t="s">
        <v>164</v>
      </c>
      <c r="D87" s="3" t="s">
        <v>175</v>
      </c>
      <c r="E87" s="1" t="s">
        <v>65</v>
      </c>
      <c r="F87" s="1" t="s">
        <v>96</v>
      </c>
      <c r="G87" s="2"/>
      <c r="H87" s="66" t="s">
        <v>223</v>
      </c>
      <c r="I87" s="2" t="s">
        <v>466</v>
      </c>
      <c r="J87" s="2" t="s">
        <v>467</v>
      </c>
      <c r="K87" s="65"/>
      <c r="L87" s="1" t="s">
        <v>246</v>
      </c>
      <c r="M87" s="1" t="s">
        <v>4</v>
      </c>
      <c r="N87" s="3" t="s">
        <v>22</v>
      </c>
      <c r="O87" s="1" t="s">
        <v>279</v>
      </c>
      <c r="P87" s="89">
        <v>45617</v>
      </c>
      <c r="Q87" s="64" t="s">
        <v>282</v>
      </c>
      <c r="R87" s="64" t="s">
        <v>281</v>
      </c>
      <c r="S87" s="64" t="s">
        <v>162</v>
      </c>
    </row>
    <row r="88" spans="1:19" ht="124.8" customHeight="1" x14ac:dyDescent="0.3">
      <c r="A88" s="64" t="s">
        <v>166</v>
      </c>
      <c r="B88" s="93">
        <v>202505022</v>
      </c>
      <c r="C88" s="1" t="s">
        <v>164</v>
      </c>
      <c r="D88" s="1" t="s">
        <v>169</v>
      </c>
      <c r="E88" s="1" t="s">
        <v>65</v>
      </c>
      <c r="F88" s="1" t="s">
        <v>97</v>
      </c>
      <c r="G88" s="2"/>
      <c r="H88" s="66" t="s">
        <v>224</v>
      </c>
      <c r="I88" s="2" t="s">
        <v>373</v>
      </c>
      <c r="J88" s="2" t="s">
        <v>393</v>
      </c>
      <c r="K88" s="65">
        <v>2023</v>
      </c>
      <c r="L88" s="1" t="s">
        <v>244</v>
      </c>
      <c r="M88" s="1" t="s">
        <v>4</v>
      </c>
      <c r="N88" s="1" t="s">
        <v>98</v>
      </c>
      <c r="O88" s="1" t="s">
        <v>279</v>
      </c>
      <c r="P88" s="89">
        <v>45617</v>
      </c>
      <c r="Q88" s="64" t="s">
        <v>160</v>
      </c>
      <c r="R88" s="64" t="s">
        <v>161</v>
      </c>
      <c r="S88" s="64" t="s">
        <v>162</v>
      </c>
    </row>
    <row r="89" spans="1:19" ht="151.19999999999999" customHeight="1" x14ac:dyDescent="0.3">
      <c r="A89" s="64" t="s">
        <v>166</v>
      </c>
      <c r="B89" s="93">
        <v>202505023</v>
      </c>
      <c r="C89" s="1" t="s">
        <v>164</v>
      </c>
      <c r="D89" s="1" t="s">
        <v>169</v>
      </c>
      <c r="E89" s="1" t="s">
        <v>65</v>
      </c>
      <c r="F89" s="1" t="s">
        <v>96</v>
      </c>
      <c r="G89" s="2"/>
      <c r="H89" s="65" t="s">
        <v>99</v>
      </c>
      <c r="I89" s="65" t="s">
        <v>374</v>
      </c>
      <c r="J89" s="2" t="s">
        <v>375</v>
      </c>
      <c r="K89" s="65" t="s">
        <v>239</v>
      </c>
      <c r="L89" s="1" t="s">
        <v>244</v>
      </c>
      <c r="M89" s="1" t="s">
        <v>4</v>
      </c>
      <c r="N89" s="1" t="s">
        <v>100</v>
      </c>
      <c r="O89" s="1" t="s">
        <v>279</v>
      </c>
      <c r="P89" s="89">
        <v>45617</v>
      </c>
      <c r="Q89" s="64" t="s">
        <v>160</v>
      </c>
      <c r="R89" s="64" t="s">
        <v>161</v>
      </c>
      <c r="S89" s="64" t="s">
        <v>288</v>
      </c>
    </row>
    <row r="90" spans="1:19" ht="130.80000000000001" customHeight="1" x14ac:dyDescent="0.3">
      <c r="A90" s="64" t="s">
        <v>166</v>
      </c>
      <c r="B90" s="93">
        <v>202505024</v>
      </c>
      <c r="C90" s="1" t="s">
        <v>164</v>
      </c>
      <c r="D90" s="1" t="s">
        <v>170</v>
      </c>
      <c r="E90" s="1" t="s">
        <v>65</v>
      </c>
      <c r="F90" s="1" t="s">
        <v>97</v>
      </c>
      <c r="G90" s="2"/>
      <c r="H90" s="65" t="s">
        <v>224</v>
      </c>
      <c r="I90" s="91" t="s">
        <v>376</v>
      </c>
      <c r="J90" s="101" t="s">
        <v>394</v>
      </c>
      <c r="K90" s="65">
        <v>2023</v>
      </c>
      <c r="L90" s="1" t="s">
        <v>245</v>
      </c>
      <c r="M90" s="1" t="s">
        <v>4</v>
      </c>
      <c r="N90" s="1" t="s">
        <v>22</v>
      </c>
      <c r="O90" s="1" t="s">
        <v>279</v>
      </c>
      <c r="P90" s="89">
        <v>45617</v>
      </c>
      <c r="Q90" s="64" t="s">
        <v>282</v>
      </c>
      <c r="R90" s="64" t="s">
        <v>161</v>
      </c>
      <c r="S90" s="64" t="s">
        <v>162</v>
      </c>
    </row>
    <row r="91" spans="1:19" ht="209.4" customHeight="1" x14ac:dyDescent="0.3">
      <c r="A91" s="64" t="s">
        <v>166</v>
      </c>
      <c r="B91" s="93">
        <v>202505025</v>
      </c>
      <c r="C91" s="1" t="s">
        <v>164</v>
      </c>
      <c r="D91" s="1" t="s">
        <v>171</v>
      </c>
      <c r="E91" s="1" t="s">
        <v>197</v>
      </c>
      <c r="F91" s="1" t="s">
        <v>101</v>
      </c>
      <c r="G91" s="2"/>
      <c r="H91" s="65" t="s">
        <v>228</v>
      </c>
      <c r="I91" s="65" t="s">
        <v>377</v>
      </c>
      <c r="J91" s="2" t="s">
        <v>378</v>
      </c>
      <c r="K91" s="65">
        <v>2024</v>
      </c>
      <c r="L91" s="1" t="s">
        <v>252</v>
      </c>
      <c r="M91" s="1" t="s">
        <v>4</v>
      </c>
      <c r="N91" s="1" t="s">
        <v>49</v>
      </c>
      <c r="O91" s="1" t="s">
        <v>279</v>
      </c>
      <c r="P91" s="89">
        <v>45617</v>
      </c>
      <c r="Q91" s="64" t="s">
        <v>282</v>
      </c>
      <c r="R91" s="64" t="s">
        <v>161</v>
      </c>
      <c r="S91" s="64" t="s">
        <v>289</v>
      </c>
    </row>
    <row r="92" spans="1:19" ht="133.80000000000001" customHeight="1" x14ac:dyDescent="0.3">
      <c r="A92" s="64" t="s">
        <v>166</v>
      </c>
      <c r="B92" s="93">
        <v>202505026</v>
      </c>
      <c r="C92" s="1" t="s">
        <v>168</v>
      </c>
      <c r="D92" s="1" t="s">
        <v>182</v>
      </c>
      <c r="E92" s="1" t="s">
        <v>194</v>
      </c>
      <c r="F92" s="1"/>
      <c r="G92" s="2"/>
      <c r="H92" s="65"/>
      <c r="I92" s="96" t="s">
        <v>440</v>
      </c>
      <c r="J92" s="66" t="s">
        <v>465</v>
      </c>
      <c r="K92" s="65"/>
      <c r="L92" s="3" t="s">
        <v>247</v>
      </c>
      <c r="M92" s="1" t="s">
        <v>259</v>
      </c>
      <c r="N92" s="1" t="s">
        <v>275</v>
      </c>
      <c r="O92" s="1" t="s">
        <v>279</v>
      </c>
      <c r="P92" s="89">
        <v>45617</v>
      </c>
      <c r="Q92" s="64" t="s">
        <v>286</v>
      </c>
      <c r="R92" s="64" t="s">
        <v>287</v>
      </c>
      <c r="S92" s="64" t="s">
        <v>162</v>
      </c>
    </row>
    <row r="93" spans="1:19" ht="150.6" customHeight="1" x14ac:dyDescent="0.3">
      <c r="A93" s="64" t="s">
        <v>166</v>
      </c>
      <c r="B93" s="93">
        <v>202505027</v>
      </c>
      <c r="C93" s="1" t="s">
        <v>167</v>
      </c>
      <c r="D93" s="1" t="s">
        <v>179</v>
      </c>
      <c r="E93" s="1" t="s">
        <v>194</v>
      </c>
      <c r="F93" s="1"/>
      <c r="G93" s="2"/>
      <c r="H93" s="2"/>
      <c r="I93" s="2" t="s">
        <v>379</v>
      </c>
      <c r="J93" s="66" t="s">
        <v>401</v>
      </c>
      <c r="K93" s="65"/>
      <c r="L93" s="1" t="s">
        <v>246</v>
      </c>
      <c r="M93" s="1" t="s">
        <v>258</v>
      </c>
      <c r="N93" s="1" t="s">
        <v>272</v>
      </c>
      <c r="O93" s="1" t="s">
        <v>279</v>
      </c>
      <c r="P93" s="89">
        <v>45617</v>
      </c>
      <c r="Q93" s="64" t="s">
        <v>281</v>
      </c>
      <c r="R93" s="64" t="s">
        <v>286</v>
      </c>
      <c r="S93" s="64" t="s">
        <v>288</v>
      </c>
    </row>
    <row r="94" spans="1:19" ht="193.8" customHeight="1" x14ac:dyDescent="0.3">
      <c r="A94" s="64" t="s">
        <v>166</v>
      </c>
      <c r="B94" s="93">
        <v>202505028</v>
      </c>
      <c r="C94" s="1" t="s">
        <v>164</v>
      </c>
      <c r="D94" s="1" t="s">
        <v>169</v>
      </c>
      <c r="E94" s="1" t="s">
        <v>188</v>
      </c>
      <c r="F94" s="1"/>
      <c r="G94" s="3"/>
      <c r="H94" s="2" t="s">
        <v>231</v>
      </c>
      <c r="I94" s="2" t="s">
        <v>380</v>
      </c>
      <c r="J94" s="2" t="s">
        <v>381</v>
      </c>
      <c r="K94" s="65">
        <v>2024</v>
      </c>
      <c r="L94" s="1" t="s">
        <v>251</v>
      </c>
      <c r="M94" s="1" t="s">
        <v>102</v>
      </c>
      <c r="N94" s="1" t="s">
        <v>103</v>
      </c>
      <c r="O94" s="1" t="s">
        <v>280</v>
      </c>
      <c r="P94" s="89">
        <v>45617</v>
      </c>
      <c r="Q94" s="64" t="s">
        <v>282</v>
      </c>
      <c r="R94" s="64" t="s">
        <v>160</v>
      </c>
      <c r="S94" s="64" t="s">
        <v>289</v>
      </c>
    </row>
    <row r="95" spans="1:19" ht="187.8" customHeight="1" x14ac:dyDescent="0.3">
      <c r="A95" s="64" t="s">
        <v>166</v>
      </c>
      <c r="B95" s="93">
        <v>202505029</v>
      </c>
      <c r="C95" s="1" t="s">
        <v>164</v>
      </c>
      <c r="D95" s="1" t="s">
        <v>171</v>
      </c>
      <c r="E95" s="1" t="s">
        <v>188</v>
      </c>
      <c r="F95" s="1" t="s">
        <v>104</v>
      </c>
      <c r="G95" s="2"/>
      <c r="H95" s="2" t="s">
        <v>105</v>
      </c>
      <c r="I95" s="2" t="s">
        <v>450</v>
      </c>
      <c r="J95" s="2" t="s">
        <v>382</v>
      </c>
      <c r="K95" s="65">
        <v>2024</v>
      </c>
      <c r="L95" s="1" t="s">
        <v>251</v>
      </c>
      <c r="M95" s="1" t="s">
        <v>4</v>
      </c>
      <c r="N95" s="1" t="s">
        <v>22</v>
      </c>
      <c r="O95" s="1" t="s">
        <v>279</v>
      </c>
      <c r="P95" s="89">
        <v>45673</v>
      </c>
      <c r="Q95" s="64" t="s">
        <v>160</v>
      </c>
      <c r="R95" s="64" t="s">
        <v>282</v>
      </c>
      <c r="S95" s="64" t="s">
        <v>289</v>
      </c>
    </row>
    <row r="96" spans="1:19" ht="207.6" customHeight="1" x14ac:dyDescent="0.3">
      <c r="A96" s="64" t="s">
        <v>166</v>
      </c>
      <c r="B96" s="93">
        <v>202505030</v>
      </c>
      <c r="C96" s="1" t="s">
        <v>164</v>
      </c>
      <c r="D96" s="1" t="s">
        <v>170</v>
      </c>
      <c r="E96" s="1" t="s">
        <v>196</v>
      </c>
      <c r="F96" s="1" t="s">
        <v>212</v>
      </c>
      <c r="G96" s="2"/>
      <c r="H96" s="2" t="s">
        <v>106</v>
      </c>
      <c r="I96" s="2" t="s">
        <v>383</v>
      </c>
      <c r="J96" s="2" t="s">
        <v>391</v>
      </c>
      <c r="K96" s="65" t="s">
        <v>233</v>
      </c>
      <c r="L96" s="1" t="s">
        <v>245</v>
      </c>
      <c r="M96" s="87" t="s">
        <v>4</v>
      </c>
      <c r="N96" s="1" t="s">
        <v>107</v>
      </c>
      <c r="O96" s="1" t="s">
        <v>280</v>
      </c>
      <c r="P96" s="89">
        <v>45617</v>
      </c>
      <c r="Q96" s="64" t="s">
        <v>282</v>
      </c>
      <c r="R96" s="64" t="s">
        <v>161</v>
      </c>
      <c r="S96" s="64" t="s">
        <v>289</v>
      </c>
    </row>
    <row r="97" spans="1:19" ht="101.4" customHeight="1" x14ac:dyDescent="0.3">
      <c r="A97" s="64" t="s">
        <v>166</v>
      </c>
      <c r="B97" s="93">
        <v>202505031</v>
      </c>
      <c r="C97" s="1" t="s">
        <v>164</v>
      </c>
      <c r="D97" s="1" t="s">
        <v>171</v>
      </c>
      <c r="E97" s="1" t="s">
        <v>65</v>
      </c>
      <c r="F97" s="1" t="s">
        <v>96</v>
      </c>
      <c r="G97" s="2"/>
      <c r="H97" s="2" t="s">
        <v>108</v>
      </c>
      <c r="I97" s="2" t="s">
        <v>464</v>
      </c>
      <c r="J97" s="2" t="s">
        <v>322</v>
      </c>
      <c r="K97" s="65">
        <v>2024</v>
      </c>
      <c r="L97" s="1" t="s">
        <v>245</v>
      </c>
      <c r="M97" s="1" t="s">
        <v>4</v>
      </c>
      <c r="N97" s="3" t="s">
        <v>30</v>
      </c>
      <c r="O97" s="1" t="s">
        <v>279</v>
      </c>
      <c r="P97" s="89">
        <v>45673</v>
      </c>
      <c r="Q97" s="64" t="s">
        <v>282</v>
      </c>
      <c r="R97" s="64" t="s">
        <v>160</v>
      </c>
      <c r="S97" s="64" t="s">
        <v>162</v>
      </c>
    </row>
    <row r="98" spans="1:19" ht="147" customHeight="1" x14ac:dyDescent="0.3">
      <c r="A98" s="64" t="s">
        <v>166</v>
      </c>
      <c r="B98" s="93">
        <v>202505032</v>
      </c>
      <c r="C98" s="1" t="s">
        <v>164</v>
      </c>
      <c r="D98" s="1" t="s">
        <v>170</v>
      </c>
      <c r="E98" s="1" t="s">
        <v>197</v>
      </c>
      <c r="F98" s="1" t="s">
        <v>109</v>
      </c>
      <c r="G98" s="2"/>
      <c r="H98" s="66" t="s">
        <v>110</v>
      </c>
      <c r="I98" s="66" t="s">
        <v>384</v>
      </c>
      <c r="J98" s="77" t="s">
        <v>456</v>
      </c>
      <c r="K98" s="65" t="s">
        <v>234</v>
      </c>
      <c r="L98" s="1" t="s">
        <v>51</v>
      </c>
      <c r="M98" s="1" t="s">
        <v>52</v>
      </c>
      <c r="N98" s="1" t="s">
        <v>58</v>
      </c>
      <c r="O98" s="1" t="s">
        <v>279</v>
      </c>
      <c r="P98" s="89">
        <v>45673</v>
      </c>
      <c r="Q98" s="64" t="s">
        <v>282</v>
      </c>
      <c r="R98" s="64" t="s">
        <v>161</v>
      </c>
      <c r="S98" s="64" t="s">
        <v>289</v>
      </c>
    </row>
    <row r="99" spans="1:19" ht="96.6" customHeight="1" x14ac:dyDescent="0.3">
      <c r="A99" s="64" t="s">
        <v>166</v>
      </c>
      <c r="B99" s="93">
        <v>202505033</v>
      </c>
      <c r="C99" s="1" t="s">
        <v>164</v>
      </c>
      <c r="D99" s="1" t="s">
        <v>169</v>
      </c>
      <c r="E99" s="3" t="s">
        <v>190</v>
      </c>
      <c r="F99" s="2" t="s">
        <v>207</v>
      </c>
      <c r="G99" s="2"/>
      <c r="H99" s="2" t="s">
        <v>111</v>
      </c>
      <c r="I99" s="2" t="s">
        <v>385</v>
      </c>
      <c r="J99" s="2" t="s">
        <v>398</v>
      </c>
      <c r="K99" s="65" t="s">
        <v>234</v>
      </c>
      <c r="L99" s="1" t="s">
        <v>245</v>
      </c>
      <c r="M99" s="1" t="s">
        <v>4</v>
      </c>
      <c r="N99" s="1" t="s">
        <v>112</v>
      </c>
      <c r="O99" s="1" t="s">
        <v>280</v>
      </c>
      <c r="P99" s="89">
        <v>45617</v>
      </c>
      <c r="Q99" s="64" t="s">
        <v>282</v>
      </c>
      <c r="R99" s="64" t="s">
        <v>160</v>
      </c>
      <c r="S99" s="64" t="s">
        <v>289</v>
      </c>
    </row>
    <row r="100" spans="1:19" ht="57.6" x14ac:dyDescent="0.3">
      <c r="A100" s="64" t="s">
        <v>166</v>
      </c>
      <c r="B100" s="93">
        <v>202505034</v>
      </c>
      <c r="C100" s="1" t="s">
        <v>164</v>
      </c>
      <c r="D100" s="3" t="s">
        <v>171</v>
      </c>
      <c r="E100" s="1" t="s">
        <v>190</v>
      </c>
      <c r="F100" s="2" t="s">
        <v>208</v>
      </c>
      <c r="G100" s="2"/>
      <c r="H100" s="2"/>
      <c r="I100" s="2" t="s">
        <v>386</v>
      </c>
      <c r="J100" s="2" t="s">
        <v>395</v>
      </c>
      <c r="K100" s="65">
        <v>2024</v>
      </c>
      <c r="L100" s="1" t="s">
        <v>245</v>
      </c>
      <c r="M100" s="1" t="s">
        <v>264</v>
      </c>
      <c r="N100" s="3" t="s">
        <v>276</v>
      </c>
      <c r="O100" s="1" t="s">
        <v>279</v>
      </c>
      <c r="P100" s="89">
        <v>45673</v>
      </c>
      <c r="Q100" s="64" t="s">
        <v>282</v>
      </c>
      <c r="R100" s="64" t="s">
        <v>161</v>
      </c>
      <c r="S100" s="64" t="s">
        <v>289</v>
      </c>
    </row>
    <row r="101" spans="1:19" ht="72" x14ac:dyDescent="0.3">
      <c r="A101" s="64" t="s">
        <v>166</v>
      </c>
      <c r="B101" s="93">
        <v>202505035</v>
      </c>
      <c r="C101" s="1" t="s">
        <v>164</v>
      </c>
      <c r="D101" s="3" t="s">
        <v>183</v>
      </c>
      <c r="E101" s="1" t="s">
        <v>187</v>
      </c>
      <c r="F101" s="1"/>
      <c r="G101" s="2"/>
      <c r="H101" s="65"/>
      <c r="I101" s="65" t="s">
        <v>387</v>
      </c>
      <c r="J101" s="75" t="s">
        <v>454</v>
      </c>
      <c r="K101" s="65"/>
      <c r="L101" s="1" t="s">
        <v>246</v>
      </c>
      <c r="M101" s="1" t="s">
        <v>4</v>
      </c>
      <c r="N101" s="3" t="s">
        <v>47</v>
      </c>
      <c r="O101" s="1" t="s">
        <v>279</v>
      </c>
      <c r="P101" s="89">
        <v>45687</v>
      </c>
      <c r="Q101" s="64" t="s">
        <v>282</v>
      </c>
      <c r="R101" s="64" t="s">
        <v>161</v>
      </c>
      <c r="S101" s="64" t="s">
        <v>162</v>
      </c>
    </row>
    <row r="102" spans="1:19" ht="115.2" x14ac:dyDescent="0.3">
      <c r="A102" s="64" t="s">
        <v>166</v>
      </c>
      <c r="B102" s="93">
        <v>202505036</v>
      </c>
      <c r="C102" s="1" t="s">
        <v>164</v>
      </c>
      <c r="D102" s="3" t="s">
        <v>183</v>
      </c>
      <c r="E102" s="1" t="s">
        <v>65</v>
      </c>
      <c r="F102" s="1"/>
      <c r="G102" s="2"/>
      <c r="H102" s="2"/>
      <c r="I102" s="2" t="s">
        <v>390</v>
      </c>
      <c r="J102" s="66" t="s">
        <v>455</v>
      </c>
      <c r="K102" s="65"/>
      <c r="L102" s="1" t="s">
        <v>246</v>
      </c>
      <c r="M102" s="1" t="s">
        <v>4</v>
      </c>
      <c r="N102" s="3" t="s">
        <v>6</v>
      </c>
      <c r="O102" s="1" t="s">
        <v>279</v>
      </c>
      <c r="P102" s="89">
        <v>45687</v>
      </c>
      <c r="Q102" s="64" t="s">
        <v>282</v>
      </c>
      <c r="R102" s="64" t="s">
        <v>161</v>
      </c>
      <c r="S102" s="64" t="s">
        <v>162</v>
      </c>
    </row>
  </sheetData>
  <sortState xmlns:xlrd2="http://schemas.microsoft.com/office/spreadsheetml/2017/richdata2" ref="A3:T102">
    <sortCondition ref="B3:B102"/>
  </sortState>
  <mergeCells count="3">
    <mergeCell ref="Q1:S1"/>
    <mergeCell ref="C1:P1"/>
    <mergeCell ref="Q2:R2"/>
  </mergeCells>
  <phoneticPr fontId="14" type="noConversion"/>
  <conditionalFormatting sqref="B2">
    <cfRule type="duplicateValues" dxfId="36" priority="1"/>
  </conditionalFormatting>
  <conditionalFormatting sqref="B3:B5">
    <cfRule type="duplicateValues" dxfId="35" priority="105"/>
  </conditionalFormatting>
  <conditionalFormatting sqref="B6">
    <cfRule type="duplicateValues" dxfId="34" priority="64"/>
  </conditionalFormatting>
  <conditionalFormatting sqref="B7">
    <cfRule type="duplicateValues" dxfId="33" priority="56"/>
  </conditionalFormatting>
  <conditionalFormatting sqref="B8">
    <cfRule type="duplicateValues" dxfId="32" priority="49"/>
  </conditionalFormatting>
  <conditionalFormatting sqref="B9:B10">
    <cfRule type="duplicateValues" dxfId="31" priority="101"/>
  </conditionalFormatting>
  <conditionalFormatting sqref="B14">
    <cfRule type="duplicateValues" dxfId="30" priority="40"/>
  </conditionalFormatting>
  <conditionalFormatting sqref="B15:B16 B11:B12">
    <cfRule type="duplicateValues" dxfId="29" priority="100"/>
  </conditionalFormatting>
  <conditionalFormatting sqref="B17:B20">
    <cfRule type="duplicateValues" dxfId="28" priority="115"/>
  </conditionalFormatting>
  <conditionalFormatting sqref="B26">
    <cfRule type="duplicateValues" dxfId="27" priority="34"/>
  </conditionalFormatting>
  <conditionalFormatting sqref="B28">
    <cfRule type="duplicateValues" dxfId="26" priority="33"/>
  </conditionalFormatting>
  <conditionalFormatting sqref="B29">
    <cfRule type="duplicateValues" dxfId="25" priority="32"/>
  </conditionalFormatting>
  <conditionalFormatting sqref="B31">
    <cfRule type="duplicateValues" dxfId="24" priority="31"/>
  </conditionalFormatting>
  <conditionalFormatting sqref="B34:B35">
    <cfRule type="duplicateValues" dxfId="23" priority="37"/>
  </conditionalFormatting>
  <conditionalFormatting sqref="B36 B32 B27">
    <cfRule type="duplicateValues" dxfId="22" priority="39"/>
  </conditionalFormatting>
  <conditionalFormatting sqref="B37:B39 B30">
    <cfRule type="duplicateValues" dxfId="21" priority="116"/>
  </conditionalFormatting>
  <conditionalFormatting sqref="B40 B24:B25 B21:B22">
    <cfRule type="duplicateValues" dxfId="20" priority="38"/>
  </conditionalFormatting>
  <conditionalFormatting sqref="B41:B43">
    <cfRule type="duplicateValues" dxfId="19" priority="29"/>
  </conditionalFormatting>
  <conditionalFormatting sqref="B44">
    <cfRule type="duplicateValues" dxfId="18" priority="27"/>
  </conditionalFormatting>
  <conditionalFormatting sqref="B45">
    <cfRule type="duplicateValues" dxfId="17" priority="26"/>
  </conditionalFormatting>
  <conditionalFormatting sqref="B46">
    <cfRule type="duplicateValues" dxfId="16" priority="25"/>
  </conditionalFormatting>
  <conditionalFormatting sqref="B47:B48">
    <cfRule type="duplicateValues" dxfId="15" priority="24"/>
  </conditionalFormatting>
  <conditionalFormatting sqref="B49">
    <cfRule type="duplicateValues" dxfId="14" priority="30"/>
  </conditionalFormatting>
  <conditionalFormatting sqref="B50:B53">
    <cfRule type="duplicateValues" dxfId="13" priority="23"/>
  </conditionalFormatting>
  <conditionalFormatting sqref="B54:B55">
    <cfRule type="duplicateValues" dxfId="12" priority="22"/>
  </conditionalFormatting>
  <conditionalFormatting sqref="B56">
    <cfRule type="duplicateValues" dxfId="11" priority="117"/>
  </conditionalFormatting>
  <conditionalFormatting sqref="B66">
    <cfRule type="duplicateValues" dxfId="10" priority="20"/>
  </conditionalFormatting>
  <conditionalFormatting sqref="B67 B57:B64">
    <cfRule type="duplicateValues" dxfId="9" priority="21"/>
  </conditionalFormatting>
  <conditionalFormatting sqref="B68">
    <cfRule type="duplicateValues" dxfId="8" priority="18"/>
  </conditionalFormatting>
  <conditionalFormatting sqref="B69">
    <cfRule type="duplicateValues" dxfId="7" priority="17"/>
  </conditionalFormatting>
  <conditionalFormatting sqref="B70:B78">
    <cfRule type="duplicateValues" dxfId="6" priority="19"/>
  </conditionalFormatting>
  <conditionalFormatting sqref="B79">
    <cfRule type="duplicateValues" dxfId="5" priority="16"/>
  </conditionalFormatting>
  <conditionalFormatting sqref="B80">
    <cfRule type="duplicateValues" dxfId="4" priority="14"/>
  </conditionalFormatting>
  <conditionalFormatting sqref="B81">
    <cfRule type="duplicateValues" dxfId="3" priority="13"/>
  </conditionalFormatting>
  <conditionalFormatting sqref="B82 B85 B88 B91 B94 B97 B100">
    <cfRule type="duplicateValues" dxfId="2" priority="15"/>
  </conditionalFormatting>
  <conditionalFormatting sqref="B83:B84 B86:B87 B89:B90 B92:B93 B95:B96 B98:B99 B101:B102">
    <cfRule type="duplicateValues" dxfId="1" priority="12"/>
  </conditionalFormatting>
  <conditionalFormatting sqref="B103:B1048576 B1">
    <cfRule type="duplicateValues" dxfId="0" priority="87"/>
  </conditionalFormatting>
  <dataValidations count="7">
    <dataValidation type="list" allowBlank="1" showInputMessage="1" showErrorMessage="1" sqref="A47:A53 A3:A15 A55:A64 A67:A102 A17:A45" xr:uid="{15C894BA-B645-4E4A-808E-4AF80C152F6D}">
      <formula1>Lanseringsmåned</formula1>
    </dataValidation>
    <dataValidation type="list" allowBlank="1" showInputMessage="1" showErrorMessage="1" sqref="Q3:R102" xr:uid="{E6C95599-8F95-47AE-9DC8-DC1A3EAEA954}">
      <formula1>Kvalitetskriterier</formula1>
    </dataValidation>
    <dataValidation type="list" allowBlank="1" showInputMessage="1" showErrorMessage="1" sqref="D89:D102 D3:D87" xr:uid="{7DC38324-7CE2-4523-92E3-D7BEBD2AAA91}">
      <formula1>Varetype</formula1>
    </dataValidation>
    <dataValidation type="list" allowBlank="1" showInputMessage="1" showErrorMessage="1" sqref="O3:O102" xr:uid="{D8D906F4-C85F-4898-BC26-D91FFB6D2C55}">
      <formula1>Tilbudsform</formula1>
    </dataValidation>
    <dataValidation type="list" allowBlank="1" showInputMessage="1" showErrorMessage="1" sqref="L3:L102" xr:uid="{4894F02A-5DCF-427B-9A3E-8FFDC3B94C4A}">
      <formula1>Forpakningstype</formula1>
    </dataValidation>
    <dataValidation type="list" allowBlank="1" showInputMessage="1" showErrorMessage="1" sqref="C3:C102" xr:uid="{8A6B7E53-7AEE-4C6D-B362-91DD7346BE43}">
      <formula1>Hovedvaretype</formula1>
    </dataValidation>
    <dataValidation type="list" allowBlank="1" showInputMessage="1" showErrorMessage="1" sqref="S3:S102"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2" tint="-0.499984740745262"/>
  </sheetPr>
  <dimension ref="A1:S111"/>
  <sheetViews>
    <sheetView zoomScale="120" zoomScaleNormal="120" workbookViewId="0">
      <selection activeCell="I30" sqref="I30"/>
    </sheetView>
  </sheetViews>
  <sheetFormatPr baseColWidth="10" defaultColWidth="11.44140625" defaultRowHeight="14.4" x14ac:dyDescent="0.3"/>
  <cols>
    <col min="1" max="1" width="26.44140625" style="5" bestFit="1" customWidth="1"/>
    <col min="2" max="2" width="13.5546875" style="5" customWidth="1"/>
    <col min="3" max="3" width="12.44140625" style="5" customWidth="1"/>
    <col min="4" max="4" width="13.5546875" style="5" customWidth="1"/>
    <col min="5" max="5" width="11.44140625" style="5"/>
    <col min="6" max="6" width="16.5546875" style="13" customWidth="1"/>
    <col min="7" max="8" width="5" style="5" customWidth="1"/>
    <col min="9" max="9" width="23.5546875" style="5" customWidth="1"/>
    <col min="10" max="10" width="21.44140625" style="5" customWidth="1"/>
    <col min="11" max="11" width="12.44140625" style="13" customWidth="1"/>
    <col min="12" max="12" width="5.44140625" style="5" customWidth="1"/>
    <col min="13" max="13" width="27.5546875" style="5" hidden="1" customWidth="1"/>
    <col min="14" max="14" width="19.5546875" style="5" hidden="1" customWidth="1"/>
    <col min="15" max="15" width="15.5546875" style="5" hidden="1" customWidth="1"/>
    <col min="16" max="16" width="10.5546875" style="13" hidden="1" customWidth="1"/>
    <col min="17" max="17" width="47.5546875" style="5" bestFit="1" customWidth="1"/>
    <col min="18" max="18" width="17.44140625" style="5" customWidth="1"/>
    <col min="19" max="16384" width="11.44140625" style="5"/>
  </cols>
  <sheetData>
    <row r="1" spans="1:19" ht="53.25" customHeight="1" x14ac:dyDescent="0.3">
      <c r="A1" s="108" t="s">
        <v>113</v>
      </c>
      <c r="B1" s="118" t="s">
        <v>114</v>
      </c>
      <c r="C1" s="119"/>
      <c r="D1" s="120"/>
      <c r="E1" s="116" t="s">
        <v>115</v>
      </c>
      <c r="F1" s="114" t="s">
        <v>116</v>
      </c>
      <c r="H1" s="6"/>
      <c r="I1" s="7" t="s">
        <v>1</v>
      </c>
      <c r="J1" s="8" t="s">
        <v>137</v>
      </c>
      <c r="K1" s="79" t="s">
        <v>116</v>
      </c>
      <c r="L1" s="9"/>
      <c r="M1" s="10" t="s">
        <v>117</v>
      </c>
      <c r="N1" s="11" t="s">
        <v>118</v>
      </c>
      <c r="O1" s="12" t="s">
        <v>116</v>
      </c>
      <c r="Q1" s="10" t="s">
        <v>119</v>
      </c>
      <c r="R1" s="11" t="s">
        <v>118</v>
      </c>
      <c r="S1" s="12" t="s">
        <v>116</v>
      </c>
    </row>
    <row r="2" spans="1:19" x14ac:dyDescent="0.3">
      <c r="A2" s="109"/>
      <c r="B2" s="14" t="s">
        <v>141</v>
      </c>
      <c r="C2" s="14" t="s">
        <v>142</v>
      </c>
      <c r="D2" s="14" t="s">
        <v>143</v>
      </c>
      <c r="E2" s="117"/>
      <c r="F2" s="115"/>
      <c r="H2" s="6"/>
      <c r="I2" s="15" t="e">
        <f>#REF!</f>
        <v>#REF!</v>
      </c>
      <c r="J2" s="16" t="e">
        <f>COUNTIF(Spesifikasjoner!#REF!,$I2)</f>
        <v>#REF!</v>
      </c>
      <c r="K2" s="17" t="e">
        <f>J2/$J$6</f>
        <v>#REF!</v>
      </c>
      <c r="M2" s="18" t="s">
        <v>3</v>
      </c>
      <c r="N2" s="19">
        <f>COUNTIFS(Spesifikasjoner!$C:$C,#REF!,Spesifikasjoner!$E:$E,$M2)</f>
        <v>0</v>
      </c>
      <c r="O2" s="17" t="e">
        <f t="shared" ref="O2:O20" si="0">N2/($N$21)</f>
        <v>#DIV/0!</v>
      </c>
      <c r="Q2" s="15" t="s">
        <v>3</v>
      </c>
      <c r="R2" s="19">
        <f>COUNTIF(Spesifikasjoner!$E:$E,$Q2)</f>
        <v>4</v>
      </c>
      <c r="S2" s="56">
        <f t="shared" ref="S2:S26" si="1">R2/($R$27)</f>
        <v>0.10526315789473684</v>
      </c>
    </row>
    <row r="3" spans="1:19" x14ac:dyDescent="0.3">
      <c r="A3" s="20" t="e">
        <f>#REF!</f>
        <v>#REF!</v>
      </c>
      <c r="B3" s="21">
        <f>COUNTIFS(Spesifikasjoner!$A:$A,B$2,Spesifikasjoner!$S:$S,$A3)</f>
        <v>0</v>
      </c>
      <c r="C3" s="21">
        <f>COUNTIFS(Spesifikasjoner!$A:$A,C$2,Spesifikasjoner!$S:$S,$A3)</f>
        <v>0</v>
      </c>
      <c r="D3" s="21">
        <f>COUNTIFS(Spesifikasjoner!$A:$A,D$2,Spesifikasjoner!$S:$S,$A3)</f>
        <v>0</v>
      </c>
      <c r="E3" s="21">
        <f>SUM(B3:D3)</f>
        <v>0</v>
      </c>
      <c r="F3" s="17" t="e">
        <f>E3/(E7)</f>
        <v>#DIV/0!</v>
      </c>
      <c r="H3" s="22"/>
      <c r="I3" s="15" t="e">
        <f>#REF!</f>
        <v>#REF!</v>
      </c>
      <c r="J3" s="16" t="e">
        <f>COUNTIF(Spesifikasjoner!#REF!,$I3)</f>
        <v>#REF!</v>
      </c>
      <c r="K3" s="17" t="e">
        <f>J3/$J$6</f>
        <v>#REF!</v>
      </c>
      <c r="M3" s="18" t="s">
        <v>76</v>
      </c>
      <c r="N3" s="19">
        <f>COUNTIFS(Spesifikasjoner!$C:$C,#REF!,Spesifikasjoner!$E:$E,$M3)</f>
        <v>0</v>
      </c>
      <c r="O3" s="17" t="e">
        <f t="shared" si="0"/>
        <v>#DIV/0!</v>
      </c>
      <c r="Q3" s="15" t="s">
        <v>144</v>
      </c>
      <c r="R3" s="19">
        <f>COUNTIF(Spesifikasjoner!$E:$E,$Q3)</f>
        <v>0</v>
      </c>
      <c r="S3" s="56">
        <f t="shared" si="1"/>
        <v>0</v>
      </c>
    </row>
    <row r="4" spans="1:19" x14ac:dyDescent="0.3">
      <c r="A4" s="20" t="e">
        <f>#REF!</f>
        <v>#REF!</v>
      </c>
      <c r="B4" s="21">
        <f>COUNTIFS(Spesifikasjoner!A:A,$B$2,Spesifikasjoner!S:S,A4)</f>
        <v>0</v>
      </c>
      <c r="C4" s="21">
        <f>COUNTIFS(Spesifikasjoner!$A:$A,C$2,Spesifikasjoner!$S:$S,$A4)</f>
        <v>0</v>
      </c>
      <c r="D4" s="21">
        <f>COUNTIFS(Spesifikasjoner!$A:$A,D$2,Spesifikasjoner!$S:$S,$A4)</f>
        <v>0</v>
      </c>
      <c r="E4" s="21">
        <f>SUM(B4:D4)</f>
        <v>0</v>
      </c>
      <c r="F4" s="17" t="e">
        <f>E4/E7</f>
        <v>#DIV/0!</v>
      </c>
      <c r="H4" s="22"/>
      <c r="I4" s="15" t="e">
        <f>#REF!</f>
        <v>#REF!</v>
      </c>
      <c r="J4" s="16" t="e">
        <f>COUNTIF(Spesifikasjoner!#REF!,$I4)</f>
        <v>#REF!</v>
      </c>
      <c r="K4" s="17" t="e">
        <f>J4/$J$6</f>
        <v>#REF!</v>
      </c>
      <c r="M4" s="18" t="s">
        <v>11</v>
      </c>
      <c r="N4" s="19">
        <f>COUNTIFS(Spesifikasjoner!$C:$C,#REF!,Spesifikasjoner!$E:$E,$M4)</f>
        <v>0</v>
      </c>
      <c r="O4" s="17" t="e">
        <f t="shared" si="0"/>
        <v>#DIV/0!</v>
      </c>
      <c r="Q4" s="15" t="s">
        <v>11</v>
      </c>
      <c r="R4" s="19">
        <f>COUNTIF(Spesifikasjoner!$E:$E,$Q4)</f>
        <v>6</v>
      </c>
      <c r="S4" s="56">
        <f t="shared" si="1"/>
        <v>0.15789473684210525</v>
      </c>
    </row>
    <row r="5" spans="1:19" ht="15" thickBot="1" x14ac:dyDescent="0.35">
      <c r="A5" s="20" t="e">
        <f>#REF!</f>
        <v>#REF!</v>
      </c>
      <c r="B5" s="21">
        <f>COUNTIFS(Spesifikasjoner!A:A,$B$2,Spesifikasjoner!S:S,A5)</f>
        <v>0</v>
      </c>
      <c r="C5" s="21">
        <f>COUNTIFS(Spesifikasjoner!$A:$A,C$2,Spesifikasjoner!$S:$S,$A5)</f>
        <v>0</v>
      </c>
      <c r="D5" s="21">
        <f>COUNTIFS(Spesifikasjoner!$A:$A,D$2,Spesifikasjoner!$S:$S,$A5)</f>
        <v>0</v>
      </c>
      <c r="E5" s="21">
        <f>SUM(B5:D5)</f>
        <v>0</v>
      </c>
      <c r="F5" s="17" t="e">
        <f>E5/E7</f>
        <v>#DIV/0!</v>
      </c>
      <c r="H5" s="22"/>
      <c r="I5" s="15" t="e">
        <f>#REF!</f>
        <v>#REF!</v>
      </c>
      <c r="J5" s="16" t="e">
        <f>COUNTIF(Spesifikasjoner!#REF!,$I5)</f>
        <v>#REF!</v>
      </c>
      <c r="K5" s="17" t="e">
        <f>J5/$J$6</f>
        <v>#REF!</v>
      </c>
      <c r="M5" s="18" t="s">
        <v>120</v>
      </c>
      <c r="N5" s="19">
        <f>COUNTIFS(Spesifikasjoner!$C:$C,#REF!,Spesifikasjoner!$E:$E,$M5)</f>
        <v>0</v>
      </c>
      <c r="O5" s="17" t="e">
        <f t="shared" si="0"/>
        <v>#DIV/0!</v>
      </c>
      <c r="Q5" s="15" t="s">
        <v>145</v>
      </c>
      <c r="R5" s="19">
        <f>COUNTIF(Spesifikasjoner!$E:$E,$Q5)</f>
        <v>0</v>
      </c>
      <c r="S5" s="56">
        <f t="shared" si="1"/>
        <v>0</v>
      </c>
    </row>
    <row r="6" spans="1:19" ht="15" thickBot="1" x14ac:dyDescent="0.35">
      <c r="A6" s="23" t="e">
        <f>#REF!</f>
        <v>#REF!</v>
      </c>
      <c r="B6" s="24">
        <f>COUNTIFS(Spesifikasjoner!A:A,$B$2,Spesifikasjoner!S:S,A6)</f>
        <v>0</v>
      </c>
      <c r="C6" s="25">
        <f>COUNTIFS(Spesifikasjoner!$A:$A,C$2,Spesifikasjoner!$S:$S,$A6)</f>
        <v>0</v>
      </c>
      <c r="D6" s="24">
        <f>COUNTIFS(Spesifikasjoner!$A:$A,D$2,Spesifikasjoner!$S:$S,$A6)</f>
        <v>0</v>
      </c>
      <c r="E6" s="24">
        <f>SUM(B6:D6)</f>
        <v>0</v>
      </c>
      <c r="F6" s="26" t="e">
        <f>E6/E7</f>
        <v>#DIV/0!</v>
      </c>
      <c r="H6" s="22"/>
      <c r="I6" s="27" t="s">
        <v>122</v>
      </c>
      <c r="J6" s="28" t="e">
        <f>SUM(J2:J5)</f>
        <v>#REF!</v>
      </c>
      <c r="K6" s="29" t="e">
        <f>J6/$J$6</f>
        <v>#REF!</v>
      </c>
      <c r="M6" s="18" t="s">
        <v>121</v>
      </c>
      <c r="N6" s="19">
        <f>COUNTIFS(Spesifikasjoner!$C:$C,#REF!,Spesifikasjoner!$E:$E,$M6)</f>
        <v>0</v>
      </c>
      <c r="O6" s="17" t="e">
        <f t="shared" si="0"/>
        <v>#DIV/0!</v>
      </c>
      <c r="Q6" s="15" t="s">
        <v>120</v>
      </c>
      <c r="R6" s="19">
        <f>COUNTIF(Spesifikasjoner!$E:$E,$Q6)</f>
        <v>0</v>
      </c>
      <c r="S6" s="56">
        <f t="shared" si="1"/>
        <v>0</v>
      </c>
    </row>
    <row r="7" spans="1:19" ht="15" thickBot="1" x14ac:dyDescent="0.35">
      <c r="A7" s="27" t="s">
        <v>122</v>
      </c>
      <c r="B7" s="28">
        <f>SUM(B3:B6)</f>
        <v>0</v>
      </c>
      <c r="C7" s="28">
        <f>SUM(C3:C6)</f>
        <v>0</v>
      </c>
      <c r="D7" s="28">
        <f>SUM(D3:D6)</f>
        <v>0</v>
      </c>
      <c r="E7" s="28">
        <f>SUM(E3:E6)</f>
        <v>0</v>
      </c>
      <c r="F7" s="29" t="e">
        <f>SUM(F3:F6)</f>
        <v>#DIV/0!</v>
      </c>
      <c r="H7" s="30"/>
      <c r="M7" s="18" t="s">
        <v>123</v>
      </c>
      <c r="N7" s="19">
        <f>COUNTIFS(Spesifikasjoner!$C:$C,#REF!,Spesifikasjoner!$E:$E,$M7)</f>
        <v>0</v>
      </c>
      <c r="O7" s="17" t="e">
        <f t="shared" si="0"/>
        <v>#DIV/0!</v>
      </c>
      <c r="Q7" s="15" t="s">
        <v>84</v>
      </c>
      <c r="R7" s="19">
        <f>COUNTIF(Spesifikasjoner!$E:$E,$Q7)</f>
        <v>3</v>
      </c>
      <c r="S7" s="56">
        <f t="shared" si="1"/>
        <v>7.8947368421052627E-2</v>
      </c>
    </row>
    <row r="8" spans="1:19" ht="15" thickBot="1" x14ac:dyDescent="0.35">
      <c r="I8" s="31"/>
      <c r="M8" s="18" t="s">
        <v>124</v>
      </c>
      <c r="N8" s="19">
        <f>COUNTIFS(Spesifikasjoner!$C:$C,#REF!,Spesifikasjoner!$E:$E,$M8)</f>
        <v>0</v>
      </c>
      <c r="O8" s="17" t="e">
        <f t="shared" si="0"/>
        <v>#DIV/0!</v>
      </c>
      <c r="Q8" s="15" t="s">
        <v>40</v>
      </c>
      <c r="R8" s="19">
        <f>COUNTIF(Spesifikasjoner!$E:$E,$Q8)</f>
        <v>0</v>
      </c>
      <c r="S8" s="56">
        <f t="shared" si="1"/>
        <v>0</v>
      </c>
    </row>
    <row r="9" spans="1:19" ht="18" customHeight="1" x14ac:dyDescent="0.3">
      <c r="A9" s="108" t="s">
        <v>113</v>
      </c>
      <c r="B9" s="118" t="s">
        <v>125</v>
      </c>
      <c r="C9" s="119"/>
      <c r="D9" s="120"/>
      <c r="E9" s="116" t="s">
        <v>115</v>
      </c>
      <c r="F9" s="114" t="s">
        <v>116</v>
      </c>
      <c r="H9" s="6"/>
      <c r="M9" s="18" t="s">
        <v>27</v>
      </c>
      <c r="N9" s="19">
        <f>COUNTIFS(Spesifikasjoner!$C:$C,#REF!,Spesifikasjoner!$E:$E,$M9)</f>
        <v>0</v>
      </c>
      <c r="O9" s="17" t="e">
        <f t="shared" si="0"/>
        <v>#DIV/0!</v>
      </c>
      <c r="Q9" s="15" t="s">
        <v>27</v>
      </c>
      <c r="R9" s="19">
        <f>COUNTIF(Spesifikasjoner!$E:$E,$Q9)</f>
        <v>0</v>
      </c>
      <c r="S9" s="56">
        <f t="shared" si="1"/>
        <v>0</v>
      </c>
    </row>
    <row r="10" spans="1:19" x14ac:dyDescent="0.3">
      <c r="A10" s="109"/>
      <c r="B10" s="14" t="s">
        <v>141</v>
      </c>
      <c r="C10" s="14" t="s">
        <v>142</v>
      </c>
      <c r="D10" s="14" t="s">
        <v>143</v>
      </c>
      <c r="E10" s="117"/>
      <c r="F10" s="115"/>
      <c r="H10" s="6"/>
      <c r="M10" s="18" t="s">
        <v>61</v>
      </c>
      <c r="N10" s="19">
        <f>COUNTIFS(Spesifikasjoner!$C:$C,#REF!,Spesifikasjoner!$E:$E,$M10)</f>
        <v>0</v>
      </c>
      <c r="O10" s="17" t="e">
        <f t="shared" si="0"/>
        <v>#DIV/0!</v>
      </c>
      <c r="Q10" s="15" t="s">
        <v>61</v>
      </c>
      <c r="R10" s="19">
        <f>COUNTIF(Spesifikasjoner!$E:$E,$Q10)</f>
        <v>0</v>
      </c>
      <c r="S10" s="56">
        <f t="shared" si="1"/>
        <v>0</v>
      </c>
    </row>
    <row r="11" spans="1:19" x14ac:dyDescent="0.3">
      <c r="A11" s="20" t="e">
        <f>#REF!</f>
        <v>#REF!</v>
      </c>
      <c r="B11" s="24" t="e">
        <f>SUMIF(Spesifikasjoner!$A:$A,B$10,Spesifikasjoner!#REF!)</f>
        <v>#REF!</v>
      </c>
      <c r="C11" s="24" t="e">
        <f>SUMIF(Spesifikasjoner!$A:$A,C$10,Spesifikasjoner!#REF!)</f>
        <v>#REF!</v>
      </c>
      <c r="D11" s="24" t="e">
        <f>SUMIF(Spesifikasjoner!$A:$A,D$10,Spesifikasjoner!#REF!)</f>
        <v>#REF!</v>
      </c>
      <c r="E11" s="24" t="e">
        <f>SUM(B11:D11)</f>
        <v>#REF!</v>
      </c>
      <c r="F11" s="17" t="e">
        <f>E11/(E13)</f>
        <v>#REF!</v>
      </c>
      <c r="H11" s="22"/>
      <c r="M11" s="18" t="s">
        <v>48</v>
      </c>
      <c r="N11" s="19">
        <f>COUNTIFS(Spesifikasjoner!$C:$C,#REF!,Spesifikasjoner!$E:$E,$M11)</f>
        <v>0</v>
      </c>
      <c r="O11" s="17" t="e">
        <f t="shared" si="0"/>
        <v>#DIV/0!</v>
      </c>
      <c r="Q11" s="15" t="s">
        <v>82</v>
      </c>
      <c r="R11" s="19">
        <f>COUNTIF(Spesifikasjoner!$E:$E,$Q11)</f>
        <v>4</v>
      </c>
      <c r="S11" s="56">
        <f t="shared" si="1"/>
        <v>0.10526315789473684</v>
      </c>
    </row>
    <row r="12" spans="1:19" ht="15" thickBot="1" x14ac:dyDescent="0.35">
      <c r="A12" s="32" t="e">
        <f>#REF!</f>
        <v>#REF!</v>
      </c>
      <c r="B12" s="24" t="e">
        <f>SUMIF(Spesifikasjoner!$A:$A,B$10,Spesifikasjoner!#REF!)</f>
        <v>#REF!</v>
      </c>
      <c r="C12" s="24" t="e">
        <f>SUMIF(Spesifikasjoner!$A:$A,C$10,Spesifikasjoner!#REF!)</f>
        <v>#REF!</v>
      </c>
      <c r="D12" s="24" t="e">
        <f>SUMIF(Spesifikasjoner!$A:$A,D$10,Spesifikasjoner!#REF!)</f>
        <v>#REF!</v>
      </c>
      <c r="E12" s="24" t="e">
        <f>SUM(B12:D12)</f>
        <v>#REF!</v>
      </c>
      <c r="F12" s="26" t="e">
        <f>E12/(E13)</f>
        <v>#REF!</v>
      </c>
      <c r="H12" s="22"/>
      <c r="M12" s="18" t="s">
        <v>65</v>
      </c>
      <c r="N12" s="19">
        <f>COUNTIFS(Spesifikasjoner!$C:$C,#REF!,Spesifikasjoner!$E:$E,$M12)</f>
        <v>0</v>
      </c>
      <c r="O12" s="17" t="e">
        <f t="shared" si="0"/>
        <v>#DIV/0!</v>
      </c>
      <c r="Q12" s="15" t="s">
        <v>146</v>
      </c>
      <c r="R12" s="19">
        <f>COUNTIF(Spesifikasjoner!$E:$E,$Q12)</f>
        <v>0</v>
      </c>
      <c r="S12" s="56">
        <f t="shared" si="1"/>
        <v>0</v>
      </c>
    </row>
    <row r="13" spans="1:19" ht="16.2" thickBot="1" x14ac:dyDescent="0.35">
      <c r="A13" s="27" t="s">
        <v>122</v>
      </c>
      <c r="B13" s="28" t="e">
        <f>SUM(B11:B12)</f>
        <v>#REF!</v>
      </c>
      <c r="C13" s="28" t="e">
        <f>SUM(C11:C12)</f>
        <v>#REF!</v>
      </c>
      <c r="D13" s="28" t="e">
        <f>SUM(D11:D12)</f>
        <v>#REF!</v>
      </c>
      <c r="E13" s="28" t="e">
        <f>SUM(E11:E12)</f>
        <v>#REF!</v>
      </c>
      <c r="F13" s="29" t="e">
        <f>SUM(F11:F12)</f>
        <v>#REF!</v>
      </c>
      <c r="H13" s="30"/>
      <c r="I13" s="33"/>
      <c r="M13" s="18" t="s">
        <v>126</v>
      </c>
      <c r="N13" s="19">
        <f>COUNTIFS(Spesifikasjoner!$C:$C,#REF!,Spesifikasjoner!$E:$E,$M13)</f>
        <v>0</v>
      </c>
      <c r="O13" s="17" t="e">
        <f t="shared" si="0"/>
        <v>#DIV/0!</v>
      </c>
      <c r="Q13" s="15" t="s">
        <v>147</v>
      </c>
      <c r="R13" s="19">
        <f>COUNTIF(Spesifikasjoner!$E:$E,$Q13)</f>
        <v>0</v>
      </c>
      <c r="S13" s="56">
        <f t="shared" si="1"/>
        <v>0</v>
      </c>
    </row>
    <row r="14" spans="1:19" ht="15" thickBot="1" x14ac:dyDescent="0.35">
      <c r="M14" s="18" t="s">
        <v>127</v>
      </c>
      <c r="N14" s="19">
        <f>COUNTIFS(Spesifikasjoner!$C:$C,#REF!,Spesifikasjoner!$E:$E,$M14)</f>
        <v>0</v>
      </c>
      <c r="O14" s="17" t="e">
        <f t="shared" si="0"/>
        <v>#DIV/0!</v>
      </c>
      <c r="Q14" s="15" t="s">
        <v>48</v>
      </c>
      <c r="R14" s="19">
        <f>COUNTIF(Spesifikasjoner!$E:$E,$Q14)</f>
        <v>6</v>
      </c>
      <c r="S14" s="56">
        <f t="shared" si="1"/>
        <v>0.15789473684210525</v>
      </c>
    </row>
    <row r="15" spans="1:19" ht="18" customHeight="1" x14ac:dyDescent="0.3">
      <c r="A15" s="112" t="s">
        <v>129</v>
      </c>
      <c r="B15" s="118" t="s">
        <v>130</v>
      </c>
      <c r="C15" s="121"/>
      <c r="D15" s="122"/>
      <c r="E15" s="80" t="s">
        <v>115</v>
      </c>
      <c r="F15" s="114" t="s">
        <v>131</v>
      </c>
      <c r="G15" s="6"/>
      <c r="I15" s="6"/>
      <c r="M15" s="18" t="s">
        <v>128</v>
      </c>
      <c r="N15" s="19">
        <f>COUNTIFS(Spesifikasjoner!$C:$C,#REF!,Spesifikasjoner!$E:$E,$M15)</f>
        <v>0</v>
      </c>
      <c r="O15" s="17" t="e">
        <f t="shared" si="0"/>
        <v>#DIV/0!</v>
      </c>
      <c r="Q15" s="15" t="s">
        <v>76</v>
      </c>
      <c r="R15" s="19">
        <f>COUNTIF(Spesifikasjoner!$E:$E,$Q15)</f>
        <v>0</v>
      </c>
      <c r="S15" s="56">
        <f t="shared" si="1"/>
        <v>0</v>
      </c>
    </row>
    <row r="16" spans="1:19" x14ac:dyDescent="0.3">
      <c r="A16" s="113">
        <v>2</v>
      </c>
      <c r="B16" s="14" t="s">
        <v>141</v>
      </c>
      <c r="C16" s="14" t="s">
        <v>142</v>
      </c>
      <c r="D16" s="14" t="s">
        <v>143</v>
      </c>
      <c r="E16" s="81"/>
      <c r="F16" s="115"/>
      <c r="G16" s="6"/>
      <c r="I16" s="6"/>
      <c r="M16" s="34" t="s">
        <v>66</v>
      </c>
      <c r="N16" s="19">
        <f>COUNTIFS(Spesifikasjoner!$C:$C,#REF!,Spesifikasjoner!$E:$E,$M16)</f>
        <v>0</v>
      </c>
      <c r="O16" s="17" t="e">
        <f t="shared" si="0"/>
        <v>#DIV/0!</v>
      </c>
      <c r="Q16" s="15" t="s">
        <v>148</v>
      </c>
      <c r="R16" s="19">
        <f>COUNTIF(Spesifikasjoner!$E:$E,$Q16)</f>
        <v>0</v>
      </c>
      <c r="S16" s="56">
        <f t="shared" si="1"/>
        <v>0</v>
      </c>
    </row>
    <row r="17" spans="1:19" x14ac:dyDescent="0.3">
      <c r="A17" s="35" t="s">
        <v>132</v>
      </c>
      <c r="B17" s="36" t="e">
        <f>SUMIF(Spesifikasjoner!$A:$A,B$16,Spesifikasjoner!#REF!)</f>
        <v>#REF!</v>
      </c>
      <c r="C17" s="36" t="e">
        <f>SUMIF(Spesifikasjoner!$A:$A,C$16,Spesifikasjoner!#REF!)</f>
        <v>#REF!</v>
      </c>
      <c r="D17" s="36" t="e">
        <f>SUMIF(Spesifikasjoner!$A:$A,D$16,Spesifikasjoner!#REF!)</f>
        <v>#REF!</v>
      </c>
      <c r="E17" s="4" t="e">
        <f t="shared" ref="E17:E22" si="2">SUM(B17:D17)</f>
        <v>#REF!</v>
      </c>
      <c r="F17" s="17" t="e">
        <f>E17/E22</f>
        <v>#REF!</v>
      </c>
      <c r="G17" s="37"/>
      <c r="H17" s="38"/>
      <c r="I17" s="22"/>
      <c r="M17" s="39" t="s">
        <v>17</v>
      </c>
      <c r="N17" s="19">
        <f>COUNTIFS(Spesifikasjoner!$C:$C,#REF!,Spesifikasjoner!$E:$E,$M17)</f>
        <v>0</v>
      </c>
      <c r="O17" s="17" t="e">
        <f t="shared" si="0"/>
        <v>#DIV/0!</v>
      </c>
      <c r="Q17" s="15" t="s">
        <v>149</v>
      </c>
      <c r="R17" s="19">
        <f>COUNTIF(Spesifikasjoner!$E:$E,$Q17)</f>
        <v>0</v>
      </c>
      <c r="S17" s="56">
        <f t="shared" si="1"/>
        <v>0</v>
      </c>
    </row>
    <row r="18" spans="1:19" x14ac:dyDescent="0.3">
      <c r="A18" s="35" t="s">
        <v>133</v>
      </c>
      <c r="B18" s="36" t="e">
        <f>SUMIF(Spesifikasjoner!$A:$A,B$16,Spesifikasjoner!#REF!)+B17</f>
        <v>#REF!</v>
      </c>
      <c r="C18" s="36" t="e">
        <f>SUMIF(Spesifikasjoner!$A:$A,C$16,Spesifikasjoner!#REF!)+C17</f>
        <v>#REF!</v>
      </c>
      <c r="D18" s="36" t="e">
        <f>SUMIF(Spesifikasjoner!$A:$A,D$16,Spesifikasjoner!#REF!)+D17</f>
        <v>#REF!</v>
      </c>
      <c r="E18" s="4" t="e">
        <f t="shared" si="2"/>
        <v>#REF!</v>
      </c>
      <c r="F18" s="17" t="e">
        <f>(E18-E17)/E22</f>
        <v>#REF!</v>
      </c>
      <c r="G18" s="37"/>
      <c r="I18" s="22"/>
      <c r="M18" s="18" t="s">
        <v>34</v>
      </c>
      <c r="N18" s="19">
        <f>COUNTIFS(Spesifikasjoner!$C:$C,#REF!,Spesifikasjoner!$E:$E,$M18)</f>
        <v>0</v>
      </c>
      <c r="O18" s="17" t="e">
        <f t="shared" si="0"/>
        <v>#DIV/0!</v>
      </c>
      <c r="Q18" s="15" t="s">
        <v>150</v>
      </c>
      <c r="R18" s="19">
        <f>COUNTIF(Spesifikasjoner!$E:$E,$Q18)</f>
        <v>0</v>
      </c>
      <c r="S18" s="56">
        <f t="shared" si="1"/>
        <v>0</v>
      </c>
    </row>
    <row r="19" spans="1:19" x14ac:dyDescent="0.3">
      <c r="A19" s="35" t="s">
        <v>135</v>
      </c>
      <c r="B19" s="36" t="e">
        <f>SUMIF(Spesifikasjoner!$A:$A,B$16,Spesifikasjoner!#REF!)+B18</f>
        <v>#REF!</v>
      </c>
      <c r="C19" s="36" t="e">
        <f>SUMIF(Spesifikasjoner!$A:$A,C$16,Spesifikasjoner!#REF!)+C18</f>
        <v>#REF!</v>
      </c>
      <c r="D19" s="36" t="e">
        <f>SUMIF(Spesifikasjoner!$A:$A,D$16,Spesifikasjoner!#REF!)+D18</f>
        <v>#REF!</v>
      </c>
      <c r="E19" s="4" t="e">
        <f t="shared" si="2"/>
        <v>#REF!</v>
      </c>
      <c r="F19" s="17" t="e">
        <f>(E19-E18)/E22</f>
        <v>#REF!</v>
      </c>
      <c r="G19" s="37"/>
      <c r="I19" s="22"/>
      <c r="M19" s="40" t="s">
        <v>19</v>
      </c>
      <c r="N19" s="19">
        <f>COUNTIFS(Spesifikasjoner!$C:$C,#REF!,Spesifikasjoner!$E:$E,$M19)</f>
        <v>0</v>
      </c>
      <c r="O19" s="17" t="e">
        <f t="shared" si="0"/>
        <v>#DIV/0!</v>
      </c>
      <c r="Q19" s="15" t="s">
        <v>65</v>
      </c>
      <c r="R19" s="19">
        <f>COUNTIF(Spesifikasjoner!$E:$E,$Q19)</f>
        <v>7</v>
      </c>
      <c r="S19" s="56">
        <f t="shared" si="1"/>
        <v>0.18421052631578946</v>
      </c>
    </row>
    <row r="20" spans="1:19" ht="15" thickBot="1" x14ac:dyDescent="0.35">
      <c r="A20" s="35" t="s">
        <v>136</v>
      </c>
      <c r="B20" s="36" t="e">
        <f>SUMIF(Spesifikasjoner!$A:$A,B$16,Spesifikasjoner!#REF!)+B19</f>
        <v>#REF!</v>
      </c>
      <c r="C20" s="36" t="e">
        <f>SUMIF(Spesifikasjoner!$A:$A,C$16,Spesifikasjoner!#REF!)+C19</f>
        <v>#REF!</v>
      </c>
      <c r="D20" s="36" t="e">
        <f>SUMIF(Spesifikasjoner!$A:$A,D$16,Spesifikasjoner!#REF!)+D19</f>
        <v>#REF!</v>
      </c>
      <c r="E20" s="4" t="e">
        <f t="shared" si="2"/>
        <v>#REF!</v>
      </c>
      <c r="F20" s="17" t="e">
        <f>(E20-E19)/E22</f>
        <v>#REF!</v>
      </c>
      <c r="G20" s="37"/>
      <c r="I20" s="22"/>
      <c r="M20" s="40" t="s">
        <v>72</v>
      </c>
      <c r="N20" s="19">
        <f>COUNTIFS(Spesifikasjoner!$C:$C,#REF!,Spesifikasjoner!$E:$E,$M20)</f>
        <v>0</v>
      </c>
      <c r="O20" s="17" t="e">
        <f t="shared" si="0"/>
        <v>#DIV/0!</v>
      </c>
      <c r="Q20" s="15" t="s">
        <v>151</v>
      </c>
      <c r="R20" s="19">
        <f>COUNTIF(Spesifikasjoner!$E:$E,$Q20)</f>
        <v>0</v>
      </c>
      <c r="S20" s="56">
        <f t="shared" si="1"/>
        <v>0</v>
      </c>
    </row>
    <row r="21" spans="1:19" ht="15" thickBot="1" x14ac:dyDescent="0.35">
      <c r="A21" s="41" t="s">
        <v>138</v>
      </c>
      <c r="B21" s="42" t="e">
        <f>SUMIF(Spesifikasjoner!$A:$A,B$16,Spesifikasjoner!#REF!)+B20</f>
        <v>#REF!</v>
      </c>
      <c r="C21" s="42" t="e">
        <f>SUMIF(Spesifikasjoner!$A:$A,C$16,Spesifikasjoner!#REF!)+C20</f>
        <v>#REF!</v>
      </c>
      <c r="D21" s="42" t="e">
        <f>SUMIF(Spesifikasjoner!$A:$A,D$16,Spesifikasjoner!#REF!)+D20</f>
        <v>#REF!</v>
      </c>
      <c r="E21" s="4" t="e">
        <f t="shared" si="2"/>
        <v>#REF!</v>
      </c>
      <c r="F21" s="17" t="e">
        <f>(E21-E20)/E22</f>
        <v>#REF!</v>
      </c>
      <c r="G21" s="37"/>
      <c r="I21" s="22"/>
      <c r="M21" s="43" t="s">
        <v>134</v>
      </c>
      <c r="N21" s="44">
        <f>SUM(N2:N20)</f>
        <v>0</v>
      </c>
      <c r="O21" s="29" t="e">
        <f>SUM(O4:O20)</f>
        <v>#DIV/0!</v>
      </c>
      <c r="Q21" s="15" t="s">
        <v>152</v>
      </c>
      <c r="R21" s="19">
        <f>COUNTIF(Spesifikasjoner!$E:$E,$Q21)</f>
        <v>0</v>
      </c>
      <c r="S21" s="56">
        <f t="shared" si="1"/>
        <v>0</v>
      </c>
    </row>
    <row r="22" spans="1:19" ht="15" thickBot="1" x14ac:dyDescent="0.35">
      <c r="A22" s="45" t="s">
        <v>153</v>
      </c>
      <c r="B22" s="46" t="e">
        <f>SUMIF(Spesifikasjoner!$A:$A,B$16,Spesifikasjoner!#REF!)+B21</f>
        <v>#REF!</v>
      </c>
      <c r="C22" s="46" t="e">
        <f>SUMIF(Spesifikasjoner!$A:$A,C$16,Spesifikasjoner!#REF!)+C21</f>
        <v>#REF!</v>
      </c>
      <c r="D22" s="46" t="e">
        <f>SUMIF(Spesifikasjoner!$A:$A,D$16,Spesifikasjoner!#REF!)+D21</f>
        <v>#REF!</v>
      </c>
      <c r="E22" s="47" t="e">
        <f t="shared" si="2"/>
        <v>#REF!</v>
      </c>
      <c r="F22" s="48" t="e">
        <f>(E22-E21)/E22</f>
        <v>#REF!</v>
      </c>
      <c r="G22" s="37"/>
      <c r="I22" s="22"/>
      <c r="Q22" s="15" t="s">
        <v>66</v>
      </c>
      <c r="R22" s="19">
        <f>COUNTIF(Spesifikasjoner!$E:$E,$Q22)</f>
        <v>0</v>
      </c>
      <c r="S22" s="56">
        <f t="shared" si="1"/>
        <v>0</v>
      </c>
    </row>
    <row r="23" spans="1:19" ht="15" thickBot="1" x14ac:dyDescent="0.35">
      <c r="I23" s="22"/>
      <c r="Q23" s="15" t="s">
        <v>17</v>
      </c>
      <c r="R23" s="19">
        <f>COUNTIF(Spesifikasjoner!$E:$E,$Q23)</f>
        <v>0</v>
      </c>
      <c r="S23" s="56">
        <f t="shared" si="1"/>
        <v>0</v>
      </c>
    </row>
    <row r="24" spans="1:19" ht="30" customHeight="1" x14ac:dyDescent="0.3">
      <c r="A24" s="108" t="s">
        <v>0</v>
      </c>
      <c r="B24" s="118" t="s">
        <v>139</v>
      </c>
      <c r="C24" s="119"/>
      <c r="D24" s="120"/>
      <c r="E24" s="123" t="s">
        <v>115</v>
      </c>
      <c r="F24" s="110" t="s">
        <v>116</v>
      </c>
      <c r="I24" s="22"/>
      <c r="Q24" s="15" t="s">
        <v>34</v>
      </c>
      <c r="R24" s="19">
        <f>COUNTIF(Spesifikasjoner!$E:$E,$Q24)</f>
        <v>0</v>
      </c>
      <c r="S24" s="56">
        <f t="shared" si="1"/>
        <v>0</v>
      </c>
    </row>
    <row r="25" spans="1:19" x14ac:dyDescent="0.3">
      <c r="A25" s="109"/>
      <c r="B25" s="14" t="s">
        <v>141</v>
      </c>
      <c r="C25" s="14" t="s">
        <v>142</v>
      </c>
      <c r="D25" s="14" t="s">
        <v>143</v>
      </c>
      <c r="E25" s="124"/>
      <c r="F25" s="111"/>
      <c r="I25" s="22"/>
      <c r="Q25" s="15" t="s">
        <v>19</v>
      </c>
      <c r="R25" s="19">
        <f>COUNTIF(Spesifikasjoner!$E:$E,$Q25)</f>
        <v>8</v>
      </c>
      <c r="S25" s="56">
        <f t="shared" si="1"/>
        <v>0.21052631578947367</v>
      </c>
    </row>
    <row r="26" spans="1:19" ht="15" thickBot="1" x14ac:dyDescent="0.35">
      <c r="A26" s="49" t="s">
        <v>154</v>
      </c>
      <c r="B26" s="21">
        <f>COUNTIFS(Spesifikasjoner!$A:$A,B$25,Spesifikasjoner!$D:$D,$A26)</f>
        <v>0</v>
      </c>
      <c r="C26" s="21">
        <f>COUNTIFS(Spesifikasjoner!$A:$A,C$25,Spesifikasjoner!$D:$D,$A26)</f>
        <v>0</v>
      </c>
      <c r="D26" s="21">
        <f>COUNTIFS(Spesifikasjoner!$A:$A,D$25,Spesifikasjoner!$D:$D,$A26)</f>
        <v>0</v>
      </c>
      <c r="E26" s="21">
        <f t="shared" ref="E26:E49" si="3">SUM(B26:D26)</f>
        <v>0</v>
      </c>
      <c r="F26" s="59">
        <f t="shared" ref="F26:F49" si="4">E26/($E$50)</f>
        <v>0</v>
      </c>
      <c r="I26" s="22"/>
      <c r="Q26" s="50" t="s">
        <v>72</v>
      </c>
      <c r="R26" s="51">
        <f>COUNTIF(Spesifikasjoner!$E:$E,$Q26)</f>
        <v>0</v>
      </c>
      <c r="S26" s="57">
        <f t="shared" si="1"/>
        <v>0</v>
      </c>
    </row>
    <row r="27" spans="1:19" ht="15" thickBot="1" x14ac:dyDescent="0.35">
      <c r="A27" s="49" t="e">
        <f>#REF!</f>
        <v>#REF!</v>
      </c>
      <c r="B27" s="21">
        <f>COUNTIFS(Spesifikasjoner!$A:$A,B$25,Spesifikasjoner!$D:$D,$A27)</f>
        <v>0</v>
      </c>
      <c r="C27" s="21">
        <f>COUNTIFS(Spesifikasjoner!$A:$A,C$25,Spesifikasjoner!$D:$D,$A27)</f>
        <v>0</v>
      </c>
      <c r="D27" s="21">
        <f>COUNTIFS(Spesifikasjoner!$A:$A,D$25,Spesifikasjoner!$D:$D,$A27)</f>
        <v>0</v>
      </c>
      <c r="E27" s="21">
        <f t="shared" si="3"/>
        <v>0</v>
      </c>
      <c r="F27" s="59">
        <f t="shared" si="4"/>
        <v>0</v>
      </c>
      <c r="I27" s="30"/>
      <c r="Q27" s="43" t="s">
        <v>134</v>
      </c>
      <c r="R27" s="52">
        <f>SUM(R2:R26)</f>
        <v>38</v>
      </c>
      <c r="S27" s="58">
        <f>SUM(S2:S26)</f>
        <v>0.99999999999999989</v>
      </c>
    </row>
    <row r="28" spans="1:19" x14ac:dyDescent="0.3">
      <c r="A28" s="49" t="e">
        <f>#REF!</f>
        <v>#REF!</v>
      </c>
      <c r="B28" s="21">
        <f>COUNTIFS(Spesifikasjoner!$A:$A,B$25,Spesifikasjoner!$D:$D,$A28)</f>
        <v>0</v>
      </c>
      <c r="C28" s="21">
        <f>COUNTIFS(Spesifikasjoner!$A:$A,C$25,Spesifikasjoner!$D:$D,$A28)</f>
        <v>0</v>
      </c>
      <c r="D28" s="21">
        <f>COUNTIFS(Spesifikasjoner!$A:$A,D$25,Spesifikasjoner!$D:$D,$A28)</f>
        <v>0</v>
      </c>
      <c r="E28" s="21">
        <f t="shared" si="3"/>
        <v>0</v>
      </c>
      <c r="F28" s="59">
        <f t="shared" si="4"/>
        <v>0</v>
      </c>
      <c r="I28" s="30"/>
    </row>
    <row r="29" spans="1:19" x14ac:dyDescent="0.3">
      <c r="A29" s="49" t="e">
        <f>#REF!</f>
        <v>#REF!</v>
      </c>
      <c r="B29" s="21">
        <f>COUNTIFS(Spesifikasjoner!$A:$A,B$25,Spesifikasjoner!$D:$D,$A29)</f>
        <v>0</v>
      </c>
      <c r="C29" s="21">
        <f>COUNTIFS(Spesifikasjoner!$A:$A,C$25,Spesifikasjoner!$D:$D,$A29)</f>
        <v>0</v>
      </c>
      <c r="D29" s="21">
        <f>COUNTIFS(Spesifikasjoner!$A:$A,D$25,Spesifikasjoner!$D:$D,$A29)</f>
        <v>0</v>
      </c>
      <c r="E29" s="21">
        <f t="shared" si="3"/>
        <v>0</v>
      </c>
      <c r="F29" s="59">
        <f t="shared" si="4"/>
        <v>0</v>
      </c>
      <c r="I29" s="30"/>
    </row>
    <row r="30" spans="1:19" x14ac:dyDescent="0.3">
      <c r="A30" s="49" t="s">
        <v>155</v>
      </c>
      <c r="B30" s="21">
        <f>COUNTIFS(Spesifikasjoner!$A:$A,B$25,Spesifikasjoner!$D:$D,$A30)</f>
        <v>0</v>
      </c>
      <c r="C30" s="21">
        <f>COUNTIFS(Spesifikasjoner!$A:$A,C$25,Spesifikasjoner!$D:$D,$A30)</f>
        <v>0</v>
      </c>
      <c r="D30" s="21">
        <f>COUNTIFS(Spesifikasjoner!$A:$A,D$25,Spesifikasjoner!$D:$D,$A30)</f>
        <v>0</v>
      </c>
      <c r="E30" s="21">
        <f>SUM(B30:D30)</f>
        <v>0</v>
      </c>
      <c r="F30" s="59">
        <f>E30/($E$50)</f>
        <v>0</v>
      </c>
      <c r="I30" s="30"/>
    </row>
    <row r="31" spans="1:19" x14ac:dyDescent="0.3">
      <c r="A31" s="49" t="e">
        <f>#REF!</f>
        <v>#REF!</v>
      </c>
      <c r="B31" s="21">
        <f>COUNTIFS(Spesifikasjoner!$A:$A,B$25,Spesifikasjoner!$D:$D,$A31)</f>
        <v>0</v>
      </c>
      <c r="C31" s="21">
        <f>COUNTIFS(Spesifikasjoner!$A:$A,C$25,Spesifikasjoner!$D:$D,$A31)</f>
        <v>0</v>
      </c>
      <c r="D31" s="21">
        <f>COUNTIFS(Spesifikasjoner!$A:$A,D$25,Spesifikasjoner!$D:$D,$A31)</f>
        <v>0</v>
      </c>
      <c r="E31" s="21">
        <f t="shared" si="3"/>
        <v>0</v>
      </c>
      <c r="F31" s="59">
        <f t="shared" si="4"/>
        <v>0</v>
      </c>
      <c r="I31" s="30"/>
    </row>
    <row r="32" spans="1:19" x14ac:dyDescent="0.3">
      <c r="A32" s="49" t="e">
        <f>#REF!</f>
        <v>#REF!</v>
      </c>
      <c r="B32" s="21">
        <f>COUNTIFS(Spesifikasjoner!$A:$A,B$25,Spesifikasjoner!$D:$D,$A32)</f>
        <v>0</v>
      </c>
      <c r="C32" s="21">
        <f>COUNTIFS(Spesifikasjoner!$A:$A,C$25,Spesifikasjoner!$D:$D,$A32)</f>
        <v>0</v>
      </c>
      <c r="D32" s="21">
        <f>COUNTIFS(Spesifikasjoner!$A:$A,D$25,Spesifikasjoner!$D:$D,$A32)</f>
        <v>0</v>
      </c>
      <c r="E32" s="21">
        <f t="shared" si="3"/>
        <v>0</v>
      </c>
      <c r="F32" s="59">
        <f t="shared" si="4"/>
        <v>0</v>
      </c>
      <c r="I32" s="30"/>
    </row>
    <row r="33" spans="1:6" x14ac:dyDescent="0.3">
      <c r="A33" s="49" t="e">
        <f>#REF!</f>
        <v>#REF!</v>
      </c>
      <c r="B33" s="21">
        <f>COUNTIFS(Spesifikasjoner!$A:$A,B$25,Spesifikasjoner!$D:$D,$A33)</f>
        <v>0</v>
      </c>
      <c r="C33" s="21">
        <f>COUNTIFS(Spesifikasjoner!$A:$A,C$25,Spesifikasjoner!$D:$D,$A33)</f>
        <v>0</v>
      </c>
      <c r="D33" s="21">
        <f>COUNTIFS(Spesifikasjoner!$A:$A,D$25,Spesifikasjoner!$D:$D,$A33)</f>
        <v>0</v>
      </c>
      <c r="E33" s="21">
        <f t="shared" si="3"/>
        <v>0</v>
      </c>
      <c r="F33" s="59">
        <f t="shared" si="4"/>
        <v>0</v>
      </c>
    </row>
    <row r="34" spans="1:6" x14ac:dyDescent="0.3">
      <c r="A34" s="53" t="e">
        <f>#REF!</f>
        <v>#REF!</v>
      </c>
      <c r="B34" s="21">
        <f>COUNTIFS(Spesifikasjoner!$A:$A,B$25,Spesifikasjoner!$D:$D,$A34)</f>
        <v>0</v>
      </c>
      <c r="C34" s="21">
        <f>COUNTIFS(Spesifikasjoner!$A:$A,C$25,Spesifikasjoner!$D:$D,$A34)</f>
        <v>0</v>
      </c>
      <c r="D34" s="21">
        <f>COUNTIFS(Spesifikasjoner!$A:$A,D$25,Spesifikasjoner!$D:$D,$A34)</f>
        <v>0</v>
      </c>
      <c r="E34" s="21">
        <f t="shared" si="3"/>
        <v>0</v>
      </c>
      <c r="F34" s="59">
        <f t="shared" si="4"/>
        <v>0</v>
      </c>
    </row>
    <row r="35" spans="1:6" x14ac:dyDescent="0.3">
      <c r="A35" s="53" t="s">
        <v>156</v>
      </c>
      <c r="B35" s="21">
        <f>COUNTIFS(Spesifikasjoner!$A:$A,B$25,Spesifikasjoner!$D:$D,$A35)</f>
        <v>0</v>
      </c>
      <c r="C35" s="21">
        <f>COUNTIFS(Spesifikasjoner!$A:$A,C$25,Spesifikasjoner!$D:$D,$A35)</f>
        <v>0</v>
      </c>
      <c r="D35" s="21">
        <f>COUNTIFS(Spesifikasjoner!$A:$A,D$25,Spesifikasjoner!$D:$D,$A35)</f>
        <v>0</v>
      </c>
      <c r="E35" s="21">
        <f>SUM(B35:D35)</f>
        <v>0</v>
      </c>
      <c r="F35" s="59">
        <f>E35/($E$50)</f>
        <v>0</v>
      </c>
    </row>
    <row r="36" spans="1:6" x14ac:dyDescent="0.3">
      <c r="A36" s="49" t="e">
        <f>#REF!</f>
        <v>#REF!</v>
      </c>
      <c r="B36" s="21">
        <f>COUNTIFS(Spesifikasjoner!$A:$A,B$25,Spesifikasjoner!$D:$D,$A36)</f>
        <v>0</v>
      </c>
      <c r="C36" s="21">
        <f>COUNTIFS(Spesifikasjoner!$A:$A,C$25,Spesifikasjoner!$D:$D,$A36)</f>
        <v>0</v>
      </c>
      <c r="D36" s="21">
        <f>COUNTIFS(Spesifikasjoner!$A:$A,D$25,Spesifikasjoner!$D:$D,$A36)</f>
        <v>0</v>
      </c>
      <c r="E36" s="21">
        <f t="shared" si="3"/>
        <v>0</v>
      </c>
      <c r="F36" s="59">
        <f t="shared" si="4"/>
        <v>0</v>
      </c>
    </row>
    <row r="37" spans="1:6" x14ac:dyDescent="0.3">
      <c r="A37" s="49" t="e">
        <f>#REF!</f>
        <v>#REF!</v>
      </c>
      <c r="B37" s="21">
        <f>COUNTIFS(Spesifikasjoner!$A:$A,B$25,Spesifikasjoner!$D:$D,$A37)</f>
        <v>0</v>
      </c>
      <c r="C37" s="21">
        <f>COUNTIFS(Spesifikasjoner!$A:$A,C$25,Spesifikasjoner!$D:$D,$A37)</f>
        <v>0</v>
      </c>
      <c r="D37" s="21">
        <f>COUNTIFS(Spesifikasjoner!$A:$A,D$25,Spesifikasjoner!$D:$D,$A37)</f>
        <v>0</v>
      </c>
      <c r="E37" s="21">
        <f t="shared" si="3"/>
        <v>0</v>
      </c>
      <c r="F37" s="59">
        <f t="shared" si="4"/>
        <v>0</v>
      </c>
    </row>
    <row r="38" spans="1:6" x14ac:dyDescent="0.3">
      <c r="A38" s="53" t="e">
        <f>#REF!</f>
        <v>#REF!</v>
      </c>
      <c r="B38" s="21">
        <f>COUNTIFS(Spesifikasjoner!$A:$A,B$25,Spesifikasjoner!$D:$D,$A38)</f>
        <v>0</v>
      </c>
      <c r="C38" s="21">
        <f>COUNTIFS(Spesifikasjoner!$A:$A,C$25,Spesifikasjoner!$D:$D,$A38)</f>
        <v>0</v>
      </c>
      <c r="D38" s="21">
        <f>COUNTIFS(Spesifikasjoner!$A:$A,D$25,Spesifikasjoner!$D:$D,$A38)</f>
        <v>0</v>
      </c>
      <c r="E38" s="21">
        <f t="shared" si="3"/>
        <v>0</v>
      </c>
      <c r="F38" s="59">
        <f t="shared" si="4"/>
        <v>0</v>
      </c>
    </row>
    <row r="39" spans="1:6" x14ac:dyDescent="0.3">
      <c r="A39" s="54" t="e">
        <f>#REF!</f>
        <v>#REF!</v>
      </c>
      <c r="B39" s="21">
        <f>COUNTIFS(Spesifikasjoner!$A:$A,B$25,Spesifikasjoner!$D:$D,$A39)</f>
        <v>0</v>
      </c>
      <c r="C39" s="21">
        <f>COUNTIFS(Spesifikasjoner!$A:$A,C$25,Spesifikasjoner!$D:$D,$A39)</f>
        <v>0</v>
      </c>
      <c r="D39" s="21">
        <f>COUNTIFS(Spesifikasjoner!$A:$A,D$25,Spesifikasjoner!$D:$D,$A39)</f>
        <v>0</v>
      </c>
      <c r="E39" s="21">
        <f t="shared" si="3"/>
        <v>0</v>
      </c>
      <c r="F39" s="59">
        <f t="shared" si="4"/>
        <v>0</v>
      </c>
    </row>
    <row r="40" spans="1:6" x14ac:dyDescent="0.3">
      <c r="A40" s="49" t="e">
        <f>#REF!</f>
        <v>#REF!</v>
      </c>
      <c r="B40" s="21">
        <f>COUNTIFS(Spesifikasjoner!$A:$A,B$25,Spesifikasjoner!$D:$D,$A40)</f>
        <v>0</v>
      </c>
      <c r="C40" s="21">
        <f>COUNTIFS(Spesifikasjoner!$A:$A,C$25,Spesifikasjoner!$D:$D,$A40)</f>
        <v>0</v>
      </c>
      <c r="D40" s="21">
        <f>COUNTIFS(Spesifikasjoner!$A:$A,D$25,Spesifikasjoner!$D:$D,$A40)</f>
        <v>0</v>
      </c>
      <c r="E40" s="21">
        <f t="shared" si="3"/>
        <v>0</v>
      </c>
      <c r="F40" s="59">
        <f t="shared" si="4"/>
        <v>0</v>
      </c>
    </row>
    <row r="41" spans="1:6" x14ac:dyDescent="0.3">
      <c r="A41" s="49" t="s">
        <v>157</v>
      </c>
      <c r="B41" s="21">
        <f>COUNTIFS(Spesifikasjoner!$A:$A,B$25,Spesifikasjoner!$D:$D,$A41)</f>
        <v>0</v>
      </c>
      <c r="C41" s="21">
        <f>COUNTIFS(Spesifikasjoner!$A:$A,C$25,Spesifikasjoner!$D:$D,$A41)</f>
        <v>0</v>
      </c>
      <c r="D41" s="21">
        <f>COUNTIFS(Spesifikasjoner!$A:$A,D$25,Spesifikasjoner!$D:$D,$A41)</f>
        <v>0</v>
      </c>
      <c r="E41" s="21">
        <f>SUM(B41:D41)</f>
        <v>0</v>
      </c>
      <c r="F41" s="59">
        <f>E41/($E$50)</f>
        <v>0</v>
      </c>
    </row>
    <row r="42" spans="1:6" x14ac:dyDescent="0.3">
      <c r="A42" s="49" t="s">
        <v>81</v>
      </c>
      <c r="B42" s="21">
        <f>COUNTIFS(Spesifikasjoner!$A:$A,B$25,Spesifikasjoner!$D:$D,$A42)</f>
        <v>0</v>
      </c>
      <c r="C42" s="21">
        <f>COUNTIFS(Spesifikasjoner!$A:$A,C$25,Spesifikasjoner!$D:$D,$A42)</f>
        <v>0</v>
      </c>
      <c r="D42" s="21">
        <f>COUNTIFS(Spesifikasjoner!$A:$A,D$25,Spesifikasjoner!$D:$D,$A42)</f>
        <v>0</v>
      </c>
      <c r="E42" s="21">
        <f>SUM(B42:D42)</f>
        <v>0</v>
      </c>
      <c r="F42" s="59">
        <f t="shared" si="4"/>
        <v>0</v>
      </c>
    </row>
    <row r="43" spans="1:6" x14ac:dyDescent="0.3">
      <c r="A43" s="53" t="s">
        <v>140</v>
      </c>
      <c r="B43" s="21">
        <f>COUNTIFS(Spesifikasjoner!$A:$A,B$25,Spesifikasjoner!$D:$D,$A43)</f>
        <v>0</v>
      </c>
      <c r="C43" s="21">
        <f>COUNTIFS(Spesifikasjoner!$A:$A,C$25,Spesifikasjoner!$D:$D,$A43)</f>
        <v>0</v>
      </c>
      <c r="D43" s="21">
        <f>COUNTIFS(Spesifikasjoner!$A:$A,D$25,Spesifikasjoner!$D:$D,$A43)</f>
        <v>0</v>
      </c>
      <c r="E43" s="21">
        <f t="shared" si="3"/>
        <v>0</v>
      </c>
      <c r="F43" s="59">
        <f t="shared" si="4"/>
        <v>0</v>
      </c>
    </row>
    <row r="44" spans="1:6" x14ac:dyDescent="0.3">
      <c r="A44" s="53" t="e">
        <f>#REF!</f>
        <v>#REF!</v>
      </c>
      <c r="B44" s="21">
        <f>COUNTIFS(Spesifikasjoner!$A:$A,B$25,Spesifikasjoner!$D:$D,$A44)</f>
        <v>0</v>
      </c>
      <c r="C44" s="21">
        <f>COUNTIFS(Spesifikasjoner!$A:$A,C$25,Spesifikasjoner!$D:$D,$A44)</f>
        <v>0</v>
      </c>
      <c r="D44" s="21">
        <f>COUNTIFS(Spesifikasjoner!$A:$A,D$25,Spesifikasjoner!$D:$D,$A44)</f>
        <v>0</v>
      </c>
      <c r="E44" s="21">
        <f t="shared" si="3"/>
        <v>0</v>
      </c>
      <c r="F44" s="59">
        <f t="shared" si="4"/>
        <v>0</v>
      </c>
    </row>
    <row r="45" spans="1:6" x14ac:dyDescent="0.3">
      <c r="A45" s="53" t="s">
        <v>158</v>
      </c>
      <c r="B45" s="21">
        <v>0</v>
      </c>
      <c r="C45" s="21">
        <v>0</v>
      </c>
      <c r="D45" s="21">
        <v>1</v>
      </c>
      <c r="E45" s="21">
        <f t="shared" si="3"/>
        <v>1</v>
      </c>
      <c r="F45" s="59">
        <f t="shared" si="4"/>
        <v>1</v>
      </c>
    </row>
    <row r="46" spans="1:6" x14ac:dyDescent="0.3">
      <c r="A46" s="15" t="e">
        <f>#REF!</f>
        <v>#REF!</v>
      </c>
      <c r="B46" s="21">
        <f>COUNTIFS(Spesifikasjoner!$A:$A,B$25,Spesifikasjoner!$D:$D,$A46)</f>
        <v>0</v>
      </c>
      <c r="C46" s="21">
        <f>COUNTIFS(Spesifikasjoner!$A:$A,C$25,Spesifikasjoner!$D:$D,$A46)</f>
        <v>0</v>
      </c>
      <c r="D46" s="21">
        <f>COUNTIFS(Spesifikasjoner!$A:$A,D$25,Spesifikasjoner!$D:$D,$A46)</f>
        <v>0</v>
      </c>
      <c r="E46" s="21">
        <f t="shared" si="3"/>
        <v>0</v>
      </c>
      <c r="F46" s="59">
        <f t="shared" si="4"/>
        <v>0</v>
      </c>
    </row>
    <row r="47" spans="1:6" x14ac:dyDescent="0.3">
      <c r="A47" s="53" t="e">
        <f>#REF!</f>
        <v>#REF!</v>
      </c>
      <c r="B47" s="21">
        <f>COUNTIFS(Spesifikasjoner!$A:$A,B$25,Spesifikasjoner!$D:$D,$A47)</f>
        <v>0</v>
      </c>
      <c r="C47" s="21">
        <f>COUNTIFS(Spesifikasjoner!$A:$A,C$25,Spesifikasjoner!$D:$D,$A47)</f>
        <v>0</v>
      </c>
      <c r="D47" s="21">
        <f>COUNTIFS(Spesifikasjoner!$A:$A,D$25,Spesifikasjoner!$D:$D,$A47)</f>
        <v>0</v>
      </c>
      <c r="E47" s="21">
        <f t="shared" si="3"/>
        <v>0</v>
      </c>
      <c r="F47" s="59">
        <f t="shared" si="4"/>
        <v>0</v>
      </c>
    </row>
    <row r="48" spans="1:6" x14ac:dyDescent="0.3">
      <c r="A48" s="53" t="s">
        <v>159</v>
      </c>
      <c r="B48" s="21">
        <f>COUNTIFS(Spesifikasjoner!$A:$A,B$25,Spesifikasjoner!$D:$D,$A48)</f>
        <v>0</v>
      </c>
      <c r="C48" s="21">
        <f>COUNTIFS(Spesifikasjoner!$A:$A,C$25,Spesifikasjoner!$D:$D,$A48)</f>
        <v>0</v>
      </c>
      <c r="D48" s="21">
        <f>COUNTIFS(Spesifikasjoner!$A:$A,D$25,Spesifikasjoner!$D:$D,$A48)</f>
        <v>0</v>
      </c>
      <c r="E48" s="21">
        <f>SUM(B48:D48)</f>
        <v>0</v>
      </c>
      <c r="F48" s="59">
        <f>E48/($E$50)</f>
        <v>0</v>
      </c>
    </row>
    <row r="49" spans="1:6" ht="15" thickBot="1" x14ac:dyDescent="0.35">
      <c r="A49" s="53" t="e">
        <f>#REF!</f>
        <v>#REF!</v>
      </c>
      <c r="B49" s="21">
        <f>COUNTIFS(Spesifikasjoner!$A:$A,B$25,Spesifikasjoner!$D:$D,$A49)</f>
        <v>0</v>
      </c>
      <c r="C49" s="21">
        <f>COUNTIFS(Spesifikasjoner!$A:$A,C$25,Spesifikasjoner!$D:$D,$A49)</f>
        <v>0</v>
      </c>
      <c r="D49" s="21">
        <f>COUNTIFS(Spesifikasjoner!$A:$A,D$25,Spesifikasjoner!$D:$D,$A49)</f>
        <v>0</v>
      </c>
      <c r="E49" s="21">
        <f t="shared" si="3"/>
        <v>0</v>
      </c>
      <c r="F49" s="60">
        <f t="shared" si="4"/>
        <v>0</v>
      </c>
    </row>
    <row r="50" spans="1:6" ht="15" thickBot="1" x14ac:dyDescent="0.35">
      <c r="A50" s="27" t="s">
        <v>122</v>
      </c>
      <c r="B50" s="28">
        <f>SUM(B26:B49)</f>
        <v>0</v>
      </c>
      <c r="C50" s="28">
        <f>SUM(C26:C49)</f>
        <v>0</v>
      </c>
      <c r="D50" s="28">
        <f>SUM(D26:D49)</f>
        <v>1</v>
      </c>
      <c r="E50" s="28">
        <f>SUM(E26:E49)</f>
        <v>1</v>
      </c>
      <c r="F50" s="61">
        <f>SUM(F26:F49)</f>
        <v>1</v>
      </c>
    </row>
    <row r="91" spans="1:2" x14ac:dyDescent="0.3">
      <c r="A91" s="55"/>
      <c r="B91" s="55"/>
    </row>
    <row r="92" spans="1:2" x14ac:dyDescent="0.3">
      <c r="A92" s="55"/>
      <c r="B92" s="55"/>
    </row>
    <row r="93" spans="1:2" x14ac:dyDescent="0.3">
      <c r="A93" s="55"/>
      <c r="B93" s="55"/>
    </row>
    <row r="94" spans="1:2" x14ac:dyDescent="0.3">
      <c r="A94" s="55"/>
      <c r="B94" s="55"/>
    </row>
    <row r="95" spans="1:2" x14ac:dyDescent="0.3">
      <c r="A95" s="55"/>
      <c r="B95" s="55"/>
    </row>
    <row r="96" spans="1:2" x14ac:dyDescent="0.3">
      <c r="A96" s="55"/>
      <c r="B96" s="55"/>
    </row>
    <row r="97" spans="1:2" x14ac:dyDescent="0.3">
      <c r="A97" s="55"/>
      <c r="B97" s="55"/>
    </row>
    <row r="98" spans="1:2" x14ac:dyDescent="0.3">
      <c r="A98" s="55"/>
      <c r="B98" s="55"/>
    </row>
    <row r="99" spans="1:2" x14ac:dyDescent="0.3">
      <c r="A99" s="55"/>
      <c r="B99" s="55"/>
    </row>
    <row r="100" spans="1:2" x14ac:dyDescent="0.3">
      <c r="A100" s="55"/>
      <c r="B100" s="55"/>
    </row>
    <row r="101" spans="1:2" x14ac:dyDescent="0.3">
      <c r="A101" s="55"/>
      <c r="B101" s="55"/>
    </row>
    <row r="102" spans="1:2" x14ac:dyDescent="0.3">
      <c r="A102" s="55"/>
      <c r="B102" s="55"/>
    </row>
    <row r="103" spans="1:2" x14ac:dyDescent="0.3">
      <c r="A103" s="55"/>
      <c r="B103" s="55"/>
    </row>
    <row r="104" spans="1:2" x14ac:dyDescent="0.3">
      <c r="A104" s="55"/>
      <c r="B104" s="55"/>
    </row>
    <row r="105" spans="1:2" x14ac:dyDescent="0.3">
      <c r="A105" s="55"/>
      <c r="B105" s="55"/>
    </row>
    <row r="106" spans="1:2" x14ac:dyDescent="0.3">
      <c r="A106" s="55"/>
      <c r="B106" s="55"/>
    </row>
    <row r="107" spans="1:2" x14ac:dyDescent="0.3">
      <c r="A107" s="55"/>
      <c r="B107" s="55"/>
    </row>
    <row r="108" spans="1:2" x14ac:dyDescent="0.3">
      <c r="A108" s="55"/>
      <c r="B108" s="55"/>
    </row>
    <row r="109" spans="1:2" x14ac:dyDescent="0.3">
      <c r="A109" s="55"/>
      <c r="B109" s="55"/>
    </row>
    <row r="110" spans="1:2" x14ac:dyDescent="0.3">
      <c r="A110" s="55"/>
      <c r="B110" s="55"/>
    </row>
    <row r="111" spans="1:2" x14ac:dyDescent="0.3">
      <c r="A111" s="55"/>
      <c r="B111" s="55"/>
    </row>
  </sheetData>
  <autoFilter ref="A1:S101" xr:uid="{00000000-0009-0000-0000-000003000000}">
    <filterColumn colId="1" showButton="0"/>
    <filterColumn colId="2" showButton="0"/>
  </autoFilter>
  <sortState xmlns:xlrd2="http://schemas.microsoft.com/office/spreadsheetml/2017/richdata2" ref="Q3:S26">
    <sortCondition ref="Q26"/>
  </sortState>
  <customSheetViews>
    <customSheetView guid="{A7161934-91A1-42FD-8D0F-6047BA860895}" scale="90">
      <selection activeCell="D12" sqref="D12"/>
      <pageMargins left="0" right="0" top="0" bottom="0" header="0" footer="0"/>
      <pageSetup paperSize="9" orientation="portrait" r:id="rId1"/>
    </customSheetView>
    <customSheetView guid="{13AD3689-C7CE-42DA-AC43-DAAD8DBBF127}" scale="90" topLeftCell="B1">
      <selection activeCell="I19" sqref="I19"/>
      <pageMargins left="0" right="0" top="0" bottom="0" header="0" footer="0"/>
      <pageSetup paperSize="9" orientation="portrait" r:id="rId2"/>
    </customSheetView>
    <customSheetView guid="{79647DEF-AE71-45D7-BF86-49DA31E96942}" scale="90">
      <selection activeCell="I24" sqref="I24"/>
      <pageMargins left="0" right="0" top="0" bottom="0" header="0" footer="0"/>
      <pageSetup paperSize="9" orientation="portrait" r:id="rId3"/>
    </customSheetView>
    <customSheetView guid="{9F4C1CD9-95BF-4367-B8CF-3EF6399683E3}" scale="90">
      <selection activeCell="I24" sqref="I24"/>
      <pageMargins left="0" right="0" top="0" bottom="0" header="0" footer="0"/>
      <pageSetup paperSize="9" orientation="portrait" r:id="rId4"/>
    </customSheetView>
    <customSheetView guid="{7757D69B-A911-4A74-9853-896F962BEEB5}" scale="80" topLeftCell="A8">
      <selection activeCell="A37" sqref="A37"/>
      <pageMargins left="0" right="0" top="0" bottom="0" header="0" footer="0"/>
      <pageSetup paperSize="9" orientation="portrait" r:id="rId5"/>
    </customSheetView>
    <customSheetView guid="{AE96369C-C31E-4350-868D-FAC7D6A6C4AF}" scale="90">
      <selection activeCell="I24" sqref="I24"/>
      <pageMargins left="0" right="0" top="0" bottom="0" header="0" footer="0"/>
      <pageSetup paperSize="9" orientation="portrait" r:id="rId6"/>
    </customSheetView>
    <customSheetView guid="{BA7885E1-FD01-45D5-A058-22E86DC9D7C4}" scale="90">
      <selection activeCell="I21" sqref="I21"/>
      <pageMargins left="0" right="0" top="0" bottom="0" header="0" footer="0"/>
      <pageSetup paperSize="9" orientation="portrait" r:id="rId7"/>
    </customSheetView>
    <customSheetView guid="{A08FB9BC-D8DB-4051-9CCB-FB307DC0DE98}" scale="90">
      <selection activeCell="I24" sqref="I24"/>
      <pageMargins left="0" right="0" top="0" bottom="0" header="0" footer="0"/>
      <pageSetup paperSize="9" orientation="portrait" r:id="rId8"/>
    </customSheetView>
  </customSheetViews>
  <mergeCells count="15">
    <mergeCell ref="A24:A25"/>
    <mergeCell ref="F24:F25"/>
    <mergeCell ref="A15:A16"/>
    <mergeCell ref="F15:F16"/>
    <mergeCell ref="A1:A2"/>
    <mergeCell ref="F1:F2"/>
    <mergeCell ref="A9:A10"/>
    <mergeCell ref="F9:F10"/>
    <mergeCell ref="E9:E10"/>
    <mergeCell ref="E1:E2"/>
    <mergeCell ref="B1:D1"/>
    <mergeCell ref="B9:D9"/>
    <mergeCell ref="B24:D24"/>
    <mergeCell ref="B15:D15"/>
    <mergeCell ref="E24:E25"/>
  </mergeCells>
  <pageMargins left="0.7" right="0.7" top="0.78740157499999996" bottom="0.78740157499999996" header="0.3" footer="0.3"/>
  <pageSetup paperSize="9" orientation="portrait" r:id="rId9"/>
  <customProperties>
    <customPr name="_pios_id" r:id="rId1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Breen, Torill Sande</DisplayName>
        <AccountId>972</AccountId>
        <AccountType/>
      </UserInfo>
      <UserInfo>
        <DisplayName>Aronsen, Eli</DisplayName>
        <AccountId>1462</AccountId>
        <AccountType/>
      </UserInfo>
      <UserInfo>
        <DisplayName>Gardonio, David</DisplayName>
        <AccountId>1457</AccountId>
        <AccountType/>
      </UserInfo>
      <UserInfo>
        <DisplayName>Wedding, Camilla</DisplayName>
        <AccountId>1623</AccountId>
        <AccountType/>
      </UserInfo>
    </SharedWithUsers>
    <lcf76f155ced4ddcb4097134ff3c332f xmlns="38017dbb-a32a-40e8-9f02-a412e9e1a8ab">
      <Terms xmlns="http://schemas.microsoft.com/office/infopath/2007/PartnerControls"/>
    </lcf76f155ced4ddcb4097134ff3c332f>
  </documentManagement>
</p:properties>
</file>

<file path=customXml/item3.xml><?xml version="1.0" encoding="utf-8"?>
<Application xmlns="http://www.sap.com/cof/excel/application">
  <Version>2</Version>
  <Revision>2.8.100.92864</Revision>
</Application>
</file>

<file path=customXml/item4.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63dd0323b00081c59b4c61fb611c905">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2787b651c0e81e83d85509309ef1a6b8"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2.xml><?xml version="1.0" encoding="utf-8"?>
<ds:datastoreItem xmlns:ds="http://schemas.openxmlformats.org/officeDocument/2006/customXml" ds:itemID="{0D400A7F-05C5-4876-A9C9-A6C12A2677AE}">
  <ds:schemaRefs>
    <ds:schemaRef ds:uri="http://purl.org/dc/terms/"/>
    <ds:schemaRef ds:uri="http://schemas.openxmlformats.org/package/2006/metadata/core-properties"/>
    <ds:schemaRef ds:uri="http://purl.org/dc/dcmitype/"/>
    <ds:schemaRef ds:uri="http://schemas.microsoft.com/office/infopath/2007/PartnerControls"/>
    <ds:schemaRef ds:uri="6d994aa1-ce75-4c97-a2d8-c3311fa0ac3a"/>
    <ds:schemaRef ds:uri="http://purl.org/dc/elements/1.1/"/>
    <ds:schemaRef ds:uri="http://schemas.microsoft.com/office/2006/metadata/properties"/>
    <ds:schemaRef ds:uri="http://schemas.microsoft.com/office/2006/documentManagement/types"/>
    <ds:schemaRef ds:uri="cb3009fd-0dd9-42b4-b636-d64152022a82"/>
    <ds:schemaRef ds:uri="56ee34bc-3c3e-49ed-81f0-4f6da9966adc"/>
    <ds:schemaRef ds:uri="http://www.w3.org/XML/1998/namespace"/>
  </ds:schemaRefs>
</ds:datastoreItem>
</file>

<file path=customXml/itemProps3.xml><?xml version="1.0" encoding="utf-8"?>
<ds:datastoreItem xmlns:ds="http://schemas.openxmlformats.org/officeDocument/2006/customXml" ds:itemID="{C19964F6-42B9-4E07-A3E7-1AACEAA2ED3F}">
  <ds:schemaRefs>
    <ds:schemaRef ds:uri="http://www.sap.com/cof/excel/application"/>
  </ds:schemaRefs>
</ds:datastoreItem>
</file>

<file path=customXml/itemProps4.xml><?xml version="1.0" encoding="utf-8"?>
<ds:datastoreItem xmlns:ds="http://schemas.openxmlformats.org/officeDocument/2006/customXml" ds:itemID="{0D4605EC-0F49-4095-AAE5-60F0DFF3A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Spesifikasjoner</vt:lpstr>
      <vt:lpstr>Oppsummering_GML</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Scarpellino, Matteo</cp:lastModifiedBy>
  <cp:revision/>
  <dcterms:created xsi:type="dcterms:W3CDTF">2014-02-04T07:45:52Z</dcterms:created>
  <dcterms:modified xsi:type="dcterms:W3CDTF">2024-06-13T06:21:59Z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0x0101007C2F485ABDD90A47977014F393E31114</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