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https://vmp-my.sharepoint.com/personal/eirill_romnes_vinmonopolet_no/Documents/Bilder CMS/"/>
    </mc:Choice>
  </mc:AlternateContent>
  <xr:revisionPtr revIDLastSave="0" documentId="8_{2F8E34C3-C0C6-483B-84AA-788DF07B5CAD}" xr6:coauthVersionLast="47" xr6:coauthVersionMax="47" xr10:uidLastSave="{00000000-0000-0000-0000-000000000000}"/>
  <bookViews>
    <workbookView xWindow="-120" yWindow="-120" windowWidth="51840" windowHeight="21240" tabRatio="844" xr2:uid="{00000000-000D-0000-FFFF-FFFF00000000}"/>
  </bookViews>
  <sheets>
    <sheet name="Spesifikasjoner" sheetId="9" r:id="rId1"/>
    <sheet name="Forklaringsmodell" sheetId="3" r:id="rId2"/>
    <sheet name="Kvalitetskriterier" sheetId="13" r:id="rId3"/>
    <sheet name="Terminologi" sheetId="20" r:id="rId4"/>
    <sheet name="Kategorisering av sødme" sheetId="7" r:id="rId5"/>
    <sheet name="Oppsummering_GML" sheetId="4" state="hidden" r:id="rId6"/>
  </sheets>
  <externalReferences>
    <externalReference r:id="rId7"/>
    <externalReference r:id="rId8"/>
  </externalReferences>
  <definedNames>
    <definedName name="_xlnm._FilterDatabase" localSheetId="5" hidden="1">Oppsummering_GML!$A$1:$S$101</definedName>
    <definedName name="_xlnm._FilterDatabase" localSheetId="0" hidden="1">Spesifikasjoner!$A$2:$T$104</definedName>
    <definedName name="Forpakningstype" localSheetId="2">[1]Lister!$D$2:$D$16</definedName>
    <definedName name="Forpakningstype" localSheetId="3">[1]Lister!$D$2:$D$16</definedName>
    <definedName name="Forpakningstype">#REF!</definedName>
    <definedName name="Hovedvaretype" localSheetId="2">[1]Lister!$B$2:$B$8</definedName>
    <definedName name="Hovedvaretype" localSheetId="3">[1]Lister!$B$2:$B$8</definedName>
    <definedName name="Hovedvaretype">#REF!</definedName>
    <definedName name="Innkjøper" localSheetId="2">[1]Lister!$K$2:$K$5</definedName>
    <definedName name="Innkjøper" localSheetId="3">[1]Lister!$K$2:$K$5</definedName>
    <definedName name="Innkjøper">#REF!</definedName>
    <definedName name="Intensjon" localSheetId="2">[1]Lister!$G$2:$G$7</definedName>
    <definedName name="Intensjon" localSheetId="3">[1]Lister!$G$2:$G$7</definedName>
    <definedName name="Intensjon">#REF!</definedName>
    <definedName name="Juli">[2]Lister!$A$2:$A$7</definedName>
    <definedName name="Kvalitetskriterier" localSheetId="2">[1]Lister!$F$2:$F$12</definedName>
    <definedName name="Kvalitetskriterier" localSheetId="3">[1]Lister!$F$2:$F$12</definedName>
    <definedName name="Kvalitetskriterier">#REF!</definedName>
    <definedName name="Lanseringsmåned" localSheetId="2">[1]Lister!$A$2:$A$8</definedName>
    <definedName name="Lanseringsmåned" localSheetId="3">[1]Lister!$A$2:$A$8</definedName>
    <definedName name="Lanseringsmåned">#REF!</definedName>
    <definedName name="Primærmålgruppe" localSheetId="2">[1]Lister!$H$2:$H$14</definedName>
    <definedName name="Primærmålgruppe" localSheetId="3">[1]Lister!$H$2:$H$14</definedName>
    <definedName name="Primærmålgruppe">#REF!</definedName>
    <definedName name="Produktsjef" localSheetId="2">[1]Lister!$J$2:$J$7</definedName>
    <definedName name="Produktsjef" localSheetId="3">[1]Lister!$J$2:$J$7</definedName>
    <definedName name="Produktsjef">#REF!</definedName>
    <definedName name="Produktutvalg" localSheetId="2">[1]Lister!$I$2:$I$5</definedName>
    <definedName name="Produktutvalg" localSheetId="3">[1]Lister!$I$2:$I$5</definedName>
    <definedName name="Produktutvalg">#REF!</definedName>
    <definedName name="Tilbudsform" localSheetId="2">[1]Lister!$E$2:$E$4</definedName>
    <definedName name="Tilbudsform" localSheetId="3">[1]Lister!$E$2:$E$4</definedName>
    <definedName name="Tilbudsform">#REF!</definedName>
    <definedName name="Varetype" localSheetId="2">[1]Lister!$C$2:$C$54</definedName>
    <definedName name="Varetype" localSheetId="3">[1]Lister!$C$2:$C$54</definedName>
    <definedName name="Varetype">#REF!</definedName>
    <definedName name="Z_13AD3689_C7CE_42DA_AC43_DAAD8DBBF127_.wvu.FilterData" localSheetId="0" hidden="1">Spesifikasjoner!$A$2:$T$2</definedName>
    <definedName name="Z_4AC4F692_B211_4F54_9910_0886EC97145E_.wvu.FilterData" localSheetId="0" hidden="1">Spesifikasjoner!$A$2:$T$2</definedName>
    <definedName name="Z_63A69F87_A94C_4057_905C_1DDE0A830257_.wvu.FilterData" localSheetId="0" hidden="1">Spesifikasjoner!$A$2:$T$2</definedName>
    <definedName name="Z_7757D69B_A911_4A74_9853_896F962BEEB5_.wvu.FilterData" localSheetId="0" hidden="1">Spesifikasjoner!#REF!</definedName>
    <definedName name="Z_79647DEF_AE71_45D7_BF86_49DA31E96942_.wvu.FilterData" localSheetId="0" hidden="1">Spesifikasjoner!$A$2:$T$2</definedName>
    <definedName name="Z_9F4C1CD9_95BF_4367_B8CF_3EF6399683E3_.wvu.FilterData" localSheetId="0" hidden="1">Spesifikasjoner!$A$2:$T$2</definedName>
    <definedName name="Z_A08FB9BC_D8DB_4051_9CCB_FB307DC0DE98_.wvu.FilterData" localSheetId="0" hidden="1">Spesifikasjoner!$A$2:$T$2</definedName>
    <definedName name="Z_A7161934_91A1_42FD_8D0F_6047BA860895_.wvu.Cols" localSheetId="0" hidden="1">Spesifikasjoner!$P:$T</definedName>
    <definedName name="Z_A7161934_91A1_42FD_8D0F_6047BA860895_.wvu.FilterData" localSheetId="0" hidden="1">Spesifikasjoner!$A$2:$T$2</definedName>
    <definedName name="Z_AE96369C_C31E_4350_868D_FAC7D6A6C4AF_.wvu.FilterData" localSheetId="0" hidden="1">Spesifikasjoner!$A$2:$T$2</definedName>
    <definedName name="Z_BA7885E1_FD01_45D5_A058_22E86DC9D7C4_.wvu.Cols" localSheetId="0" hidden="1">Spesifikasjoner!$P:$T</definedName>
    <definedName name="Z_BA7885E1_FD01_45D5_A058_22E86DC9D7C4_.wvu.FilterData" localSheetId="0" hidden="1">Spesifikasjoner!$A$2:$T$2</definedName>
    <definedName name="Z_BE177464_620F_4F81_AC43_784E4F7FC80B_.wvu.FilterData" localSheetId="0" hidden="1">Spesifikasjoner!$A$2:$T$2</definedName>
    <definedName name="Z_C3F46449_C47B_4E66_BAAF_432284643750_.wvu.FilterData" localSheetId="0" hidden="1">Spesifikasjoner!$A$2:$T$2</definedName>
  </definedNames>
  <calcPr calcId="191028"/>
  <customWorkbookViews>
    <customWorkbookView name="Pierre Emmanuel Marchès - Personlig visning" guid="{A08FB9BC-D8DB-4051-9CCB-FB307DC0DE98}" mergeInterval="0" personalView="1" maximized="1" xWindow="-8" yWindow="-8" windowWidth="1040" windowHeight="744" activeSheetId="1"/>
    <customWorkbookView name="Fostervold, Kristin Eidem - Personlig visning" guid="{BA7885E1-FD01-45D5-A058-22E86DC9D7C4}" mergeInterval="0" personalView="1" maximized="1" xWindow="-8" yWindow="-8" windowWidth="1696" windowHeight="1066" activeSheetId="1"/>
    <customWorkbookView name="Furuholmen, Tone Veseth - Personlig visning" guid="{AE96369C-C31E-4350-868D-FAC7D6A6C4AF}" mergeInterval="0" personalView="1" maximized="1" xWindow="-9" yWindow="-9" windowWidth="1938" windowHeight="1050" activeSheetId="1"/>
    <customWorkbookView name="jli - Personlig visning" guid="{7757D69B-A911-4A74-9853-896F962BEEB5}" mergeInterval="0" personalView="1" maximized="1" xWindow="1" yWindow="1" windowWidth="1020" windowHeight="538" tabRatio="733" activeSheetId="1" showComments="commIndAndComment"/>
    <customWorkbookView name="Wessel, Monika - Personlig visning" guid="{9F4C1CD9-95BF-4367-B8CF-3EF6399683E3}" mergeInterval="0" personalView="1" maximized="1" xWindow="-8" yWindow="-8" windowWidth="1696" windowHeight="1026" activeSheetId="1"/>
    <customWorkbookView name="Marchés, Pierre-Emmanuel - Personlig visning" guid="{79647DEF-AE71-45D7-BF86-49DA31E96942}" mergeInterval="0" personalView="1" maximized="1" xWindow="-8" yWindow="-8" windowWidth="1382" windowHeight="744" activeSheetId="1"/>
    <customWorkbookView name="Lindahl, Jon - Personlig visning" guid="{13AD3689-C7CE-42DA-AC43-DAAD8DBBF127}" mergeInterval="0" personalView="1" maximized="1" xWindow="-8" yWindow="-8" windowWidth="1040" windowHeight="744" activeSheetId="4"/>
    <customWorkbookView name="Groseth, Lene-Camilla Bjørnestad - Personlig visning" guid="{A7161934-91A1-42FD-8D0F-6047BA860895}"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4" l="1"/>
  <c r="C49" i="4"/>
  <c r="D48" i="4"/>
  <c r="C48" i="4"/>
  <c r="B48" i="4"/>
  <c r="A47" i="4"/>
  <c r="D47" i="4"/>
  <c r="A46" i="4"/>
  <c r="B46" i="4"/>
  <c r="E45" i="4"/>
  <c r="A44" i="4"/>
  <c r="B44" i="4"/>
  <c r="D43" i="4"/>
  <c r="C43" i="4"/>
  <c r="B43" i="4"/>
  <c r="D42" i="4"/>
  <c r="C42" i="4"/>
  <c r="B42" i="4"/>
  <c r="D41" i="4"/>
  <c r="C41" i="4"/>
  <c r="B41" i="4"/>
  <c r="A40" i="4"/>
  <c r="C40" i="4"/>
  <c r="A39" i="4"/>
  <c r="C39" i="4"/>
  <c r="A38" i="4"/>
  <c r="C38" i="4"/>
  <c r="A37" i="4"/>
  <c r="D37" i="4"/>
  <c r="A36" i="4"/>
  <c r="C36" i="4"/>
  <c r="D35" i="4"/>
  <c r="C35" i="4"/>
  <c r="B35" i="4"/>
  <c r="A34" i="4"/>
  <c r="B34" i="4"/>
  <c r="A33" i="4"/>
  <c r="D33" i="4"/>
  <c r="A32" i="4"/>
  <c r="B32" i="4"/>
  <c r="A31" i="4"/>
  <c r="D31" i="4"/>
  <c r="D30" i="4"/>
  <c r="C30" i="4"/>
  <c r="B30" i="4"/>
  <c r="A29" i="4"/>
  <c r="C29" i="4"/>
  <c r="A28" i="4"/>
  <c r="D28" i="4"/>
  <c r="A27" i="4"/>
  <c r="C27" i="4"/>
  <c r="R26" i="4"/>
  <c r="D26" i="4"/>
  <c r="C26" i="4"/>
  <c r="B26" i="4"/>
  <c r="R25" i="4"/>
  <c r="R24" i="4"/>
  <c r="R23" i="4"/>
  <c r="R22" i="4"/>
  <c r="R21" i="4"/>
  <c r="R20" i="4"/>
  <c r="N20" i="4"/>
  <c r="R19" i="4"/>
  <c r="N19" i="4"/>
  <c r="R18" i="4"/>
  <c r="N18" i="4"/>
  <c r="R17" i="4"/>
  <c r="N17" i="4"/>
  <c r="D17" i="4"/>
  <c r="D18" i="4"/>
  <c r="D19" i="4"/>
  <c r="D20" i="4"/>
  <c r="D21" i="4"/>
  <c r="D22" i="4"/>
  <c r="C17" i="4"/>
  <c r="C18" i="4"/>
  <c r="C19" i="4"/>
  <c r="C20" i="4"/>
  <c r="C21" i="4"/>
  <c r="C22" i="4"/>
  <c r="B17" i="4"/>
  <c r="B18" i="4"/>
  <c r="B19" i="4"/>
  <c r="R16" i="4"/>
  <c r="N16" i="4"/>
  <c r="R15" i="4"/>
  <c r="N15" i="4"/>
  <c r="R14" i="4"/>
  <c r="N14" i="4"/>
  <c r="R13" i="4"/>
  <c r="N13" i="4"/>
  <c r="R12" i="4"/>
  <c r="N12" i="4"/>
  <c r="D12" i="4"/>
  <c r="C12" i="4"/>
  <c r="B12" i="4"/>
  <c r="A12" i="4"/>
  <c r="R11" i="4"/>
  <c r="N11" i="4"/>
  <c r="D11" i="4"/>
  <c r="C11" i="4"/>
  <c r="B11" i="4"/>
  <c r="A11" i="4"/>
  <c r="R10" i="4"/>
  <c r="N10" i="4"/>
  <c r="R9" i="4"/>
  <c r="N9" i="4"/>
  <c r="R8" i="4"/>
  <c r="N8" i="4"/>
  <c r="R7" i="4"/>
  <c r="N7" i="4"/>
  <c r="R6" i="4"/>
  <c r="N6" i="4"/>
  <c r="A6" i="4"/>
  <c r="D6" i="4"/>
  <c r="R5" i="4"/>
  <c r="N5" i="4"/>
  <c r="I5" i="4"/>
  <c r="J5" i="4"/>
  <c r="A5" i="4"/>
  <c r="C5" i="4"/>
  <c r="R4" i="4"/>
  <c r="N4" i="4"/>
  <c r="I4" i="4"/>
  <c r="J4" i="4"/>
  <c r="A4" i="4"/>
  <c r="D4" i="4"/>
  <c r="R3" i="4"/>
  <c r="N3" i="4"/>
  <c r="I3" i="4"/>
  <c r="J3" i="4"/>
  <c r="A3" i="4"/>
  <c r="D3" i="4"/>
  <c r="R2" i="4"/>
  <c r="N2" i="4"/>
  <c r="I2" i="4"/>
  <c r="J2" i="4"/>
  <c r="B6" i="4"/>
  <c r="B38" i="4"/>
  <c r="D38" i="4"/>
  <c r="C37" i="4"/>
  <c r="D49" i="4"/>
  <c r="D39" i="4"/>
  <c r="C32" i="4"/>
  <c r="B37" i="4"/>
  <c r="C31" i="4"/>
  <c r="B39" i="4"/>
  <c r="C46" i="4"/>
  <c r="B3" i="4"/>
  <c r="D40" i="4"/>
  <c r="D27" i="4"/>
  <c r="B31" i="4"/>
  <c r="D5" i="4"/>
  <c r="B27" i="4"/>
  <c r="B28" i="4"/>
  <c r="B29" i="4"/>
  <c r="C44" i="4"/>
  <c r="B49" i="4"/>
  <c r="B4" i="4"/>
  <c r="C4" i="4"/>
  <c r="B5" i="4"/>
  <c r="D32" i="4"/>
  <c r="C33" i="4"/>
  <c r="C34" i="4"/>
  <c r="B36" i="4"/>
  <c r="D34" i="4"/>
  <c r="D36" i="4"/>
  <c r="D44" i="4"/>
  <c r="D46" i="4"/>
  <c r="B47" i="4"/>
  <c r="B40" i="4"/>
  <c r="C47" i="4"/>
  <c r="C3" i="4"/>
  <c r="D29" i="4"/>
  <c r="B33" i="4"/>
  <c r="C28" i="4"/>
  <c r="C6" i="4"/>
  <c r="B13" i="4"/>
  <c r="D13" i="4"/>
  <c r="C13" i="4"/>
  <c r="E11" i="4"/>
  <c r="E35" i="4"/>
  <c r="E49" i="4"/>
  <c r="E31" i="4"/>
  <c r="E32" i="4"/>
  <c r="E39" i="4"/>
  <c r="E38" i="4"/>
  <c r="E34" i="4"/>
  <c r="E28" i="4"/>
  <c r="E40" i="4"/>
  <c r="E46" i="4"/>
  <c r="E44" i="4"/>
  <c r="E42" i="4"/>
  <c r="E12" i="4"/>
  <c r="E37" i="4"/>
  <c r="E41" i="4"/>
  <c r="E48" i="4"/>
  <c r="R27" i="4"/>
  <c r="S26" i="4"/>
  <c r="E26" i="4"/>
  <c r="J6" i="4"/>
  <c r="K2" i="4"/>
  <c r="C50" i="4"/>
  <c r="E30" i="4"/>
  <c r="E43" i="4"/>
  <c r="E27" i="4"/>
  <c r="N21" i="4"/>
  <c r="O4" i="4"/>
  <c r="D7" i="4"/>
  <c r="E3" i="4"/>
  <c r="E5" i="4"/>
  <c r="C7" i="4"/>
  <c r="E4" i="4"/>
  <c r="E6" i="4"/>
  <c r="E17" i="4"/>
  <c r="B50" i="4"/>
  <c r="E29" i="4"/>
  <c r="E33" i="4"/>
  <c r="B7" i="4"/>
  <c r="E47" i="4"/>
  <c r="D50" i="4"/>
  <c r="E36" i="4"/>
  <c r="B20" i="4"/>
  <c r="E19" i="4"/>
  <c r="E18" i="4"/>
  <c r="E13" i="4"/>
  <c r="F12" i="4"/>
  <c r="K6" i="4"/>
  <c r="K3" i="4"/>
  <c r="S4" i="4"/>
  <c r="S6" i="4"/>
  <c r="S5" i="4"/>
  <c r="S16" i="4"/>
  <c r="S13" i="4"/>
  <c r="S12" i="4"/>
  <c r="S20" i="4"/>
  <c r="O10" i="4"/>
  <c r="O19" i="4"/>
  <c r="O14" i="4"/>
  <c r="O20" i="4"/>
  <c r="O3" i="4"/>
  <c r="O7" i="4"/>
  <c r="S25" i="4"/>
  <c r="S21" i="4"/>
  <c r="S17" i="4"/>
  <c r="S23" i="4"/>
  <c r="E7" i="4"/>
  <c r="F5" i="4"/>
  <c r="S7" i="4"/>
  <c r="O9" i="4"/>
  <c r="S18" i="4"/>
  <c r="S10" i="4"/>
  <c r="O8" i="4"/>
  <c r="S11" i="4"/>
  <c r="S8" i="4"/>
  <c r="S19" i="4"/>
  <c r="S3" i="4"/>
  <c r="S2" i="4"/>
  <c r="O13" i="4"/>
  <c r="S22" i="4"/>
  <c r="O18" i="4"/>
  <c r="O2" i="4"/>
  <c r="K5" i="4"/>
  <c r="O16" i="4"/>
  <c r="S24" i="4"/>
  <c r="S9" i="4"/>
  <c r="S14" i="4"/>
  <c r="S15" i="4"/>
  <c r="K4" i="4"/>
  <c r="O5" i="4"/>
  <c r="O11" i="4"/>
  <c r="O12" i="4"/>
  <c r="O17" i="4"/>
  <c r="O6" i="4"/>
  <c r="O15" i="4"/>
  <c r="E50" i="4"/>
  <c r="B21" i="4"/>
  <c r="E20" i="4"/>
  <c r="F11" i="4"/>
  <c r="F13" i="4"/>
  <c r="F6" i="4"/>
  <c r="F3" i="4"/>
  <c r="F4" i="4"/>
  <c r="S27" i="4"/>
  <c r="O21" i="4"/>
  <c r="F33" i="4"/>
  <c r="F29" i="4"/>
  <c r="F31" i="4"/>
  <c r="F48" i="4"/>
  <c r="F47" i="4"/>
  <c r="F26" i="4"/>
  <c r="F34" i="4"/>
  <c r="F30" i="4"/>
  <c r="F42" i="4"/>
  <c r="F44" i="4"/>
  <c r="F37" i="4"/>
  <c r="F32" i="4"/>
  <c r="F46" i="4"/>
  <c r="F45" i="4"/>
  <c r="F35" i="4"/>
  <c r="F39" i="4"/>
  <c r="F27" i="4"/>
  <c r="F40" i="4"/>
  <c r="F38" i="4"/>
  <c r="F41" i="4"/>
  <c r="F49" i="4"/>
  <c r="F28" i="4"/>
  <c r="F43" i="4"/>
  <c r="F36" i="4"/>
  <c r="E21" i="4"/>
  <c r="B22" i="4"/>
  <c r="E22" i="4"/>
  <c r="F7" i="4"/>
  <c r="F50" i="4"/>
  <c r="F22" i="4"/>
  <c r="F17" i="4"/>
  <c r="F19" i="4"/>
  <c r="F18" i="4"/>
  <c r="F21" i="4"/>
  <c r="F20" i="4"/>
</calcChain>
</file>

<file path=xl/sharedStrings.xml><?xml version="1.0" encoding="utf-8"?>
<sst xmlns="http://schemas.openxmlformats.org/spreadsheetml/2006/main" count="1954" uniqueCount="576">
  <si>
    <t>Kravspesifikasjon
Alle krav fra kolonne C til kolonne O skal oppfylles</t>
  </si>
  <si>
    <t>Lansering</t>
  </si>
  <si>
    <t>Hoved-
varetype</t>
  </si>
  <si>
    <t>Varetype</t>
  </si>
  <si>
    <t>Land</t>
  </si>
  <si>
    <t>Distrikt</t>
  </si>
  <si>
    <t>Underdistrikt</t>
  </si>
  <si>
    <t>Kvalitet/
klassifikasjon</t>
  </si>
  <si>
    <t>Tilleggskrav</t>
  </si>
  <si>
    <t>Årgang</t>
  </si>
  <si>
    <t>Forpaknings-
type</t>
  </si>
  <si>
    <t>Volum</t>
  </si>
  <si>
    <t>Salgspris (NOK)</t>
  </si>
  <si>
    <t>Tilbudsform</t>
  </si>
  <si>
    <t>Tilbudsfrist</t>
  </si>
  <si>
    <t>Kvalitetskriterier</t>
  </si>
  <si>
    <t>Intensjon/hensikt</t>
  </si>
  <si>
    <t>Primærmålgruppe</t>
  </si>
  <si>
    <t>Produktutvalg</t>
  </si>
  <si>
    <t>Basis</t>
  </si>
  <si>
    <t>Januar</t>
  </si>
  <si>
    <t>Svakvin</t>
  </si>
  <si>
    <t>Perlende vin, hvit</t>
  </si>
  <si>
    <t>Sør-Afrika</t>
  </si>
  <si>
    <t>WO fra Sør-Afrika</t>
  </si>
  <si>
    <t>1) Basert på 100 % grønne druetyper (Pinot Gris godkjennes)
2) Méthode Ancestrale, Pet Nat, Pétillant Naturel eller tilsvarende betegnelse som tydelig indikerer produksjonsmetode, skal fremkomme på front- eller baketikett
3) Maks. 12 g/l sukker (analysesertifikat skal vedlegges tilbudet)
4) Kronkork
5) IPW/WSB sertifisert (Integrity &amp; Sustainability Certified) 
6) «Statement pertaining to freedom of association» skal vedlegges tilbudet 
7) Partistørrelse min. 780 flasker</t>
  </si>
  <si>
    <t>Glassflaske</t>
  </si>
  <si>
    <t>75 cl</t>
  </si>
  <si>
    <t>&lt;250</t>
  </si>
  <si>
    <t>Tilbudsprøver</t>
  </si>
  <si>
    <t>Munnfølelse</t>
  </si>
  <si>
    <t>Konsentrasjon</t>
  </si>
  <si>
    <t>Trend</t>
  </si>
  <si>
    <t>Søkende</t>
  </si>
  <si>
    <t>Parti, mulig basis</t>
  </si>
  <si>
    <t>Hvitvin</t>
  </si>
  <si>
    <t>Frankrike</t>
  </si>
  <si>
    <t>Burgund</t>
  </si>
  <si>
    <t>AOC/AOP Rully 1er Cru</t>
  </si>
  <si>
    <r>
      <t>1) Spontanfermentert (bekreftelse fra produsent skal vedlegges tilbudet)
2) Min. 12 mnd. fatlagring</t>
    </r>
    <r>
      <rPr>
        <sz val="11"/>
        <color rgb="FFFF0000"/>
        <rFont val="Calibri"/>
        <family val="2"/>
        <scheme val="minor"/>
      </rPr>
      <t xml:space="preserve"> </t>
    </r>
    <r>
      <rPr>
        <sz val="11"/>
        <rFont val="Calibri"/>
        <family val="2"/>
        <scheme val="minor"/>
      </rPr>
      <t>(bekreftelse fra produsent skal vedlegges tilbudet)</t>
    </r>
    <r>
      <rPr>
        <sz val="11"/>
        <color theme="1"/>
        <rFont val="Calibri"/>
        <family val="2"/>
        <scheme val="minor"/>
      </rPr>
      <t xml:space="preserve">
3) Mulig simultanlansering av 150 cl flaske dersom tilgjengelig
4) Mulig supplerende partilansering i februar</t>
    </r>
  </si>
  <si>
    <t>2020 eller yngre</t>
  </si>
  <si>
    <t>&lt;375</t>
  </si>
  <si>
    <t>18.08.2022</t>
  </si>
  <si>
    <t>Kompleksitet</t>
  </si>
  <si>
    <t>Dybde</t>
  </si>
  <si>
    <t>Bevisst</t>
  </si>
  <si>
    <t>Basis, mulig parti</t>
  </si>
  <si>
    <t>Spania</t>
  </si>
  <si>
    <t>Galicia</t>
  </si>
  <si>
    <t>DO/DOP Rías Baixas</t>
  </si>
  <si>
    <t>&lt;350</t>
  </si>
  <si>
    <t>Dedikert</t>
  </si>
  <si>
    <t>Mars</t>
  </si>
  <si>
    <t>Australia</t>
  </si>
  <si>
    <t>South Eastern Australia eller South Australia</t>
  </si>
  <si>
    <t>1) Basert på min. 60 % Sauvignon Blanc 
2) Maks. 5 g/l sukker
3) Uten bruk av fat
4) Kun ett tilbud per produsent. Dersom det mottas flere tilbud fra samme produsent, vil kun det rimeligste vurderes for innkjøp, uavhengig av grossist
5) Simultanlansering av 150 cl pouch 
6) Dersom PET- eller aluminiumsforpakning, skal emballasjen være tilknyttet panteordningen i Norge
7) Vinmonopolet oppfordrer til bruk av avfallssymboler på emballasjen https://www.grontpunkt.no/packaging-labels/</t>
  </si>
  <si>
    <t>2021 eller yngre</t>
  </si>
  <si>
    <t>Valgfri resirkulerbar lettvekt under 420 g og pouch</t>
  </si>
  <si>
    <t>75 cl og 150 cl</t>
  </si>
  <si>
    <t>&lt;130 (pris refererer til 75 cl) 
&lt;280 (150 cl)</t>
  </si>
  <si>
    <t>15.09.2022</t>
  </si>
  <si>
    <t>Fruktkvalitet</t>
  </si>
  <si>
    <t>Bredde</t>
  </si>
  <si>
    <t>Prisfokusert</t>
  </si>
  <si>
    <t>Rødvin</t>
  </si>
  <si>
    <t>Bordeaux</t>
  </si>
  <si>
    <t>AOC/AOP Médoc, AOC/AOP Moulis-en-Médoc eller AOC/AOP Listrac-Médoc</t>
  </si>
  <si>
    <r>
      <t>1) Navn på château skal fremkomme på frontetikett</t>
    </r>
    <r>
      <rPr>
        <sz val="11"/>
        <color rgb="FFFF0000"/>
        <rFont val="Calibri"/>
        <family val="2"/>
        <scheme val="minor"/>
      </rPr>
      <t xml:space="preserve">
</t>
    </r>
    <r>
      <rPr>
        <sz val="11"/>
        <color theme="1"/>
        <rFont val="Calibri"/>
        <family val="2"/>
        <scheme val="minor"/>
      </rPr>
      <t>2) Basert på min. 80 % Cabernet Sauvignon
3) Kun ett tilbud per château. Dersom det mottas flere tilbud fra samme château, vil kun det rimeligste vurderes for innkjøp, uavhengig av grossist
4) Partistørrelse min. 780 flasker</t>
    </r>
  </si>
  <si>
    <t>2010 eller eldre</t>
  </si>
  <si>
    <t>06.10.2022</t>
  </si>
  <si>
    <t>Mai</t>
  </si>
  <si>
    <t>USA</t>
  </si>
  <si>
    <t>Aluminiumsboks</t>
  </si>
  <si>
    <t>Maks. 37,5 cl</t>
  </si>
  <si>
    <t>&lt;125 (pris refererer til 37,5 cl)</t>
  </si>
  <si>
    <t>10.11.2022</t>
  </si>
  <si>
    <t>Øl</t>
  </si>
  <si>
    <t>Lys lager</t>
  </si>
  <si>
    <t>Norge</t>
  </si>
  <si>
    <r>
      <t xml:space="preserve">1) 'Lite' skal fremkomme på fronten av emballasjen
2) Glutenfri skal fremkomme på emballasjen (analysesertifikat skal vedlegges tilbudet)
</t>
    </r>
    <r>
      <rPr>
        <sz val="11"/>
        <rFont val="Calibri"/>
        <family val="2"/>
        <scheme val="minor"/>
      </rPr>
      <t>3) Tilsatt enzymer for å redusere kalorier og karbohydrater (bekreftelse fra produsent skal vedlegges tilbudet)</t>
    </r>
    <r>
      <rPr>
        <sz val="11"/>
        <color rgb="FFFF0000"/>
        <rFont val="Calibri"/>
        <family val="2"/>
        <scheme val="minor"/>
      </rPr>
      <t xml:space="preserve">
</t>
    </r>
    <r>
      <rPr>
        <sz val="11"/>
        <color theme="1"/>
        <rFont val="Calibri"/>
        <family val="2"/>
        <scheme val="minor"/>
      </rPr>
      <t>4) Dersom aluminiumsforpakning skal emballasjen være tilknyttet panteordningen i Norge</t>
    </r>
  </si>
  <si>
    <t>Glassflaske eller aluminiumsforpakning</t>
  </si>
  <si>
    <t>33 cl</t>
  </si>
  <si>
    <t>&lt;35</t>
  </si>
  <si>
    <t>01.12.2022</t>
  </si>
  <si>
    <t>Korn-/maltpreg</t>
  </si>
  <si>
    <t>Red/amber</t>
  </si>
  <si>
    <t>Norden eller Tyskland</t>
  </si>
  <si>
    <r>
      <t>1) Altbier iht. World Beer Cup https://www.worldbeercup.org/compete/beer-styles/</t>
    </r>
    <r>
      <rPr>
        <sz val="11"/>
        <color rgb="FFFF0000"/>
        <rFont val="Calibri"/>
        <family val="2"/>
        <scheme val="minor"/>
      </rPr>
      <t xml:space="preserve">
</t>
    </r>
    <r>
      <rPr>
        <sz val="11"/>
        <rFont val="Calibri"/>
        <family val="2"/>
        <scheme val="minor"/>
      </rPr>
      <t>2) Kun tilsatt tysk og/eller tsjekkisk aromahumle (bekreftelse fra produsent skal vedlegges tilbudet)
3) Min. 5 % alkohol på etikett</t>
    </r>
    <r>
      <rPr>
        <sz val="11"/>
        <color theme="1"/>
        <rFont val="Calibri"/>
        <family val="2"/>
        <scheme val="minor"/>
      </rPr>
      <t xml:space="preserve">
4) Dersom kjøp til basis skal aluminiumsforpakning være tilknyttet panteordningen i Norge</t>
    </r>
  </si>
  <si>
    <t>Maks. 50 cl</t>
  </si>
  <si>
    <t>&lt;60 (pris refererer til 50 cl)</t>
  </si>
  <si>
    <t>Humlepreg</t>
  </si>
  <si>
    <t>Tasmania</t>
  </si>
  <si>
    <t>1) Endrue Chardonnay 
2) Min. 3 mnd. lagring på berme
3) Uten eller med diskret preg av fat 
4) Dersom filtrert, kun lett filtrering</t>
  </si>
  <si>
    <t>&lt;300</t>
  </si>
  <si>
    <t>WO Elgin eller WO Walker Bay</t>
  </si>
  <si>
    <t xml:space="preserve">1) Basert på 100 % Chardonnay 
2) Min. 3 mnd. lagring på berme
3) Uten eller med diskret preg av fat
4) IPW/WSB sertifisert (Integrity &amp; Sustainability Certified) 
5) «Statement pertaining to freedom of association» skal vedlegges tilbudet </t>
  </si>
  <si>
    <t>&lt;230</t>
  </si>
  <si>
    <t xml:space="preserve">1) Basert på min. 80 % Semillon og/eller Semillon Gris 
2) Min. 25 år gamle vinstokker (bekreftelse fra produsent skal vedlegges tilbudet)
3) Spontanfermentert (bekreftelse fra produsent skal vedlegges tilbudet) 
4) Uten eller med diskret preg av fat
5) Dersom filtrert, kun lett filtrering
6) IPW/WSB sertifisert (Integrity &amp; Sustainability Certified) 
7) «Statement pertaining to freedom of association» skal vedlegges tilbudet </t>
  </si>
  <si>
    <t>WO Swartland</t>
  </si>
  <si>
    <t xml:space="preserve">1) Blend basert på min. 2 ulike druetyper, hvorav min. 40 % og maks. 75 % Syrah eller Grenache
2) Spontanfermentert (bekreftelse fra produsent skal vedlegges tilbudet) 
3) Maks. 3 g/l sukker
4) Uten eller med diskret preg av fat 
5) IPW/WSB sertifisert (Integrity &amp; Sustainability Certified) 
6) «Statement pertaining to freedom of association» skal vedlegges tilbudet </t>
  </si>
  <si>
    <t>&lt;200</t>
  </si>
  <si>
    <t xml:space="preserve">1) Basert på min. 90 % Syrah 
2) Uten bruk av kultivert gjær (bekreftelse fra produsent skal vedlegges tilbudet) 
3) Min. 20 % helklasefermentert (bekreftelse fra produsent skal vedlegges tilbudet) 
4) Ufiltrert (bekreftelse fra produsent skal vedlegges tilbudet)
5) IPW/WSB sertifisert (Integrity &amp; Sustainability Certified) 
6) «Statement pertaining to freedom of association» skal vedlegges tilbudet </t>
  </si>
  <si>
    <t>&lt;330</t>
  </si>
  <si>
    <t>California</t>
  </si>
  <si>
    <t>Santa Ynez Valley AVA</t>
  </si>
  <si>
    <t>1) Basert på 100 % Chenin Blanc
2) Enkeltvinmark: Jurassic Park</t>
  </si>
  <si>
    <t>2019 eller yngre</t>
  </si>
  <si>
    <t>&lt;400</t>
  </si>
  <si>
    <t>1) Basert på 100 % Ribolla Gialla 
2) Stil: Oransjevin
3) Partistørrelse min. 240 flasker</t>
  </si>
  <si>
    <t>&lt;500</t>
  </si>
  <si>
    <t>Russian River Valley AVA</t>
  </si>
  <si>
    <t>1) Basert på 100 % Chardonnay
2) Min. 30 % av vinen skal være fatfermentert og/eller fatlagret (bekreftelse fra produsent skal vedlegges tilbudet)</t>
  </si>
  <si>
    <t>AVA fra California</t>
  </si>
  <si>
    <t>BiB</t>
  </si>
  <si>
    <t>300 cl</t>
  </si>
  <si>
    <t>&lt;600</t>
  </si>
  <si>
    <t>1) Basert på 100 % Cabernet Franc
2) Uten eller med diskret preg av fat
3) Maks. 14 % alkohol på etikett
4) Partistørrelse min. 390 flasker</t>
  </si>
  <si>
    <t>Brennevin</t>
  </si>
  <si>
    <t>Whisky, malt</t>
  </si>
  <si>
    <t>Japan eller Taiwan</t>
  </si>
  <si>
    <t>1) Whisky med opphav fra ett destilleri (bekreftelse fra destilleri skal vedlegges tilbudet)
2) Basert på 100 % maltet bygg
3) Uten eller med diskret preg av røyk
4) Whisky skal være destillert og modnet i opprinnelsesland (bekreftelse fra destilleri skal vedlegges tilbudet)
5) Min. 43,0 % alkohol på etikett</t>
  </si>
  <si>
    <t>70 cl</t>
  </si>
  <si>
    <t>&lt;900</t>
  </si>
  <si>
    <t>Råvarepreg</t>
  </si>
  <si>
    <t>Whisky</t>
  </si>
  <si>
    <t>1) Endrue Cabernet Sauvignon
2) Uten eller med diskret preg av fat
3) Uten bruk av faterstatning som f.eks. trestaver, trechips, treekstrakt eller lignende (bekreftelse fra tilvirker skal vedlegges tilbudet)
4) Kun ett tilbud per tilvirker. Dersom det mottas flere tilbud fra samme tilvirker, vil kun det rimeligste vurderes for innkjøp, uavhengig av grossist
5) «Guarantee of Supply» skal vedlegges tilbudet
6) Simultanlansering av 75 cl flaske og 300 cl BiB
7) Dersom PET- eller aluminiumsforpakning, skal emballasjen være tilknyttet panteordningen i Norge
8) Vinmonopolet oppfordrer til bruk av avfallssymboler på emballasjen https://www.grontpunkt.no/packaging-labels/</t>
  </si>
  <si>
    <t>Valgfri resirkulerbar lettvekt under 420 g og BiB</t>
  </si>
  <si>
    <t>75 cl og 300 cl</t>
  </si>
  <si>
    <t>&lt;150 for 75 cl
&lt;450 for 300 cl</t>
  </si>
  <si>
    <t>Dynamikk</t>
  </si>
  <si>
    <t>Musserende vin, hvit</t>
  </si>
  <si>
    <t>AOC/AOP Crémant de Bourgogne, AOC/AOP Crémant de Bordeaux, AOC/AOP Crémant de Alsace, AOC/AOP Crémant de Jura, AOC/AOP Crémant de Loire, AOC/AOP Crémant de Limoux, AOC/AOP Crémant de Die eller AOC/AOP Cremant de Savoie</t>
  </si>
  <si>
    <t>1) Tilbudsprøver skal leveres i salgsklar emballasje
2) Kun ett tilbud per produsent. Dersom det mottas flere tilbud fra samme produsent, vil kun det rimeligste vurderes for innkjøp, uavhengig av grossist</t>
  </si>
  <si>
    <t>37,5 cl</t>
  </si>
  <si>
    <t>&lt;110</t>
  </si>
  <si>
    <t>1) Basert på min. 50 % Syrah, Grenache eller Gamay
2) Vinen skal være sertifisert «Vin méthode nature sans sulfites ajoutés» eller «Vin méthode nature Sulfites &lt; 30 mg/L» (sertifisering skal fremkomme på etikett)
3) Uten eller med diskret preg av fat
4) Kun ett tilbud per produsent. Dersom det mottas flere tilbud fra samme produsent, vil kun det rimeligste vurderes for innkjøp, uavhengig av grossist</t>
  </si>
  <si>
    <t>AOC/AOP Bourgogne Passe-tout-grains</t>
  </si>
  <si>
    <t>1) Basert på min. 50 % Pinot Noir
2) Kun ett tilbud per produsent. Dersom det mottas flere tilbud fra samme produsent, vil kun det rimeligste vurderes for innkjøp, uavhengig av grossist</t>
  </si>
  <si>
    <t>Glassflaske lettvekt under 420 g</t>
  </si>
  <si>
    <t>AOC/AOP Santenay</t>
  </si>
  <si>
    <r>
      <t xml:space="preserve">1) Vieilles Vignes skal fremkomme på frontetikett
2) Min. 12 mnd. fatlagring (bekreftelse fra produsent skal vedlegges tilbudet)
3) Kun ett tilbud per produsent. Dersom det mottas flere tilbud fra samme produsent, vil kun det rimeligste vurderes for innkjøp, uavhengig av grossist
4) Simultanlansering av 150 cl flaske
</t>
    </r>
    <r>
      <rPr>
        <sz val="11"/>
        <rFont val="Calibri"/>
        <family val="2"/>
        <scheme val="minor"/>
      </rPr>
      <t>5) Mulig supplerende partilansering i februar</t>
    </r>
  </si>
  <si>
    <t>2019 eller 2020</t>
  </si>
  <si>
    <t>&lt;350 for 75 cl 
&lt;725 for 150 cl flaske</t>
  </si>
  <si>
    <t>Languedoc</t>
  </si>
  <si>
    <t>AOC/AOP Picpoul de Pinet</t>
  </si>
  <si>
    <t>1) Terra Vitis-sertifisert (sertifisering skal fremkomme på etikett)
2) Skrukapsel
3) Kun ett tilbud per produsent. Dersom det mottas flere tilbud fra samme produsent, vil kun det rimeligste vurderes for innkjøp, uavhengig av grossist</t>
  </si>
  <si>
    <t>&lt;150</t>
  </si>
  <si>
    <t>Loire</t>
  </si>
  <si>
    <t>AOC/AOP Chinon</t>
  </si>
  <si>
    <t>1) Basert på 100 % Cabernet Franc
2) Min. 30 år gamle vinstokker (bekreftelse fra produsent skal vedlegges tilbudet)
3) Kun ett tilbud per produsent. Dersom det mottas flere tilbud fra samme produsent, vil kun det rimeligste vurderes for innkjøp, uavhengig av grossist</t>
  </si>
  <si>
    <t>2018 eller 2019</t>
  </si>
  <si>
    <t>Italia</t>
  </si>
  <si>
    <t>Marche</t>
  </si>
  <si>
    <t>DOC/DOP Verdicchio dei Castelli di Jesi Classico eller DOC/DOP Verdicchio dei Castelli di Jesi Classico Superiore</t>
  </si>
  <si>
    <t>1) Basert på 100 % Verdicchio
2) Økologisk (tilvirkers navn skal samsvare med økologisk sertifikat, økologisk sertifikat skal vedlegges tilbudet)
3) Uten preg av fat
4) Kun ett tilbud per tilvirker. Dersom det mottas flere tilbud fra samme tilvirker, vil kun det rimeligste vurderes for innkjøp, uavhengig av grossist
5) «Guarantee of Supply» skal vedlegges tilbudet
6) «Statement on responsible recruitment and decent working conditions» skal vedlegges tilbudet</t>
  </si>
  <si>
    <t>&lt;260</t>
  </si>
  <si>
    <t>DOC/DOP Lacrima di Morro d'Alba</t>
  </si>
  <si>
    <t>1) Uten preg av fat
2) Kun ett tilbud per tilvirker. Dersom det mottas flere tilbud fra samme tilvirker, vil kun det rimeligste vurderes for innkjøp, uavhengig av grossist
3) «Guarantee of Supply» skal vedlegges tilbudet
4) «Statement on responsible recruitment and decent working conditions» skal vedlegges tilbudet</t>
  </si>
  <si>
    <t>2021</t>
  </si>
  <si>
    <t>&lt;175</t>
  </si>
  <si>
    <t>DO/DOP Vinos de Madrid, DO/DOP Méntrida eller DO/DOP Cebreros</t>
  </si>
  <si>
    <t>1) Basert på 100 % Garnacha 
2) 100 % av druene skal komme fra Sierra de Gredos (bekreftelse fra produsent skal vedlegges tilbudet)
3) Min. 50 år gamle vinstokker (bekreftelse fra produsent skal vedlegges tilbudet)
4) Uten bruk av kultivert gjær (bekreftelse fra produsent skal vedlegges tilbudet)
5) Uten preg av fat
6) Kun ett tilbud per produsent. Dersom det mottas flere tilbud fra samme produsent, vil kun det rimeligste vurderes for innkjøp, uavhengig av grossist</t>
  </si>
  <si>
    <t>2020 eller 2021</t>
  </si>
  <si>
    <t>Tyskland</t>
  </si>
  <si>
    <t>Baden eller Pfalz</t>
  </si>
  <si>
    <t>1) Endrue Pinot Blanc (100 %)
2) Økologisk
3) Uten eller med diskret preg av fat</t>
  </si>
  <si>
    <t>Franken</t>
  </si>
  <si>
    <t>Ortswein</t>
  </si>
  <si>
    <t>1) Endrue Silvaner (100 %)
2) Uten eller med diskret preg av fat
3) Kun ett tilbud per produsent. Dersom det mottas flere tilbud fra samme produsent, vil kun det rimeligste vurderes for innkjøp, uavhengig av grossist</t>
  </si>
  <si>
    <t>&lt;225</t>
  </si>
  <si>
    <t>1) Endrue Chardonnay (100 %)
2) Enkeltvinmark (navn på enkeltvinmark skal fremkomme på frontetikett)
3) Uten eller med diskret preg av fat
4) Kun ett tilbud per produsent. Dersom det mottas flere tilbud fra samme produsent, vil kun det rimeligste vurderes for innkjøp, uavhengig av grossist</t>
  </si>
  <si>
    <t>&lt;425</t>
  </si>
  <si>
    <t>Likør</t>
  </si>
  <si>
    <t>Norden eller Storbritannia</t>
  </si>
  <si>
    <t>1) Sloe Gin skal fremkomme på fronten av emballasjen
2) Uten ytre emballering (rør/eske). Produktet skal sendes fra opprinnelsesland uten ytre emballering (rør/eske)
3) Kun ett tilbud per tilvirker. Dersom det mottas flere tilbud fra samme tilvirker, vil kun det rimeligste vurderes for innkjøp, uavhengig av grossist</t>
  </si>
  <si>
    <t>50 cl</t>
  </si>
  <si>
    <t>Råvarepreg, tilsatt råvare</t>
  </si>
  <si>
    <t>Irland</t>
  </si>
  <si>
    <t>1) Single Pot Still Whiskey
2) Uten ytre emballering (rør/eske). Produktet skal sendes fra opprinnelsesland uten ytre emballering (rør/eske)
3) Kun ett tilbud per produsent. Dersom det mottas flere tilbud fra samme produsent, vil kun det rimeligste vurderes for innkjøp, uavhengig av grossist</t>
  </si>
  <si>
    <t>&lt;700</t>
  </si>
  <si>
    <t>Undergjæret</t>
  </si>
  <si>
    <t>Norden, Østerrike eller Tyskland</t>
  </si>
  <si>
    <t>1) Stil: Vienna Lager iht. World Beer Cup https://www.worldbeercup.org/compete/beer-styles/
2) Vienna Lager eller Wiener Lager skal fremkomme på fronten av emballasjen
3) Kun ett tilbud per produsent. Dersom det mottas flere tilbud fra samme produsent, vil kun det rimeligste vurderes for innkjøp, uavhengig av grossist
4) Dersom kjøp til basis skal aluminiumsforpakning være tilknyttet panteordningen i Norge</t>
  </si>
  <si>
    <t>Stout</t>
  </si>
  <si>
    <t>1) Havrestout, Oatmeal Stout eller lignende betegnelse skal fremkomme på fronten av emballasjen
2) Maks. 7 % alkohol på etikett 
3) Dersom kjøp til basis skal aluminiumsforpakning være tilknyttet panteordningen i Norge</t>
  </si>
  <si>
    <t>&lt;80 (pris refererer til 50 cl)</t>
  </si>
  <si>
    <t>Mørk lager</t>
  </si>
  <si>
    <t>Norge eller Tyskland</t>
  </si>
  <si>
    <t>1) Bock eller bokk skal fremkomme på fronten av emballasjen
2) Maks. 7 % alkohol på etikett
3) Kun ett tilbud per produsent. Dersom det mottas flere tilbud fra samme produsent, vil kun det rimeligste vurderes for innkjøp, uavhengig av grossist
4) Dersom kjøp til basis skal aluminiumsforpakning være tilknyttet panteordningen i Norge</t>
  </si>
  <si>
    <t>&lt;75 (pris refererer til 50 cl)</t>
  </si>
  <si>
    <t>Norden, Polen eller Baltikum</t>
  </si>
  <si>
    <t>1) Baltic Porter skal fremkomme på fronten av emballasjen
2) Tydelig preg av malt
3) Min. 7 % alkohol på etikett
4) Kun ett tilbud per produsent. Dersom det mottas flere tilbud fra samme produsent, vil kun det rimeligste vurderes for innkjøp, uavhengig av grossist</t>
  </si>
  <si>
    <t>&lt;80</t>
  </si>
  <si>
    <t>GI Clare Valley eller GI Eden Valley</t>
  </si>
  <si>
    <t>1) Endrue Riesling 
2) Min. 3 mnd. lagring på berme (bekreftelse fra produsent skal vedlegges tilbudet) 
3) Maks. 4 g/l sukker</t>
  </si>
  <si>
    <t>1) Basert på min. 90 % Riesling  
2) Maks. 8 g/l sukker (analysesertifikat skal vedlegges tilbudet)
3) Uten preg av fat</t>
  </si>
  <si>
    <t>Victoria</t>
  </si>
  <si>
    <t>GI Victoria</t>
  </si>
  <si>
    <t>1) Basert på min. 85 % Pinot Noir 
2) Uten eller med diskret preg av fat
3) Kun ett tilbud per produsent. Dersom det mottas flere tilbud fra samme produsent, vil kun det rimeligste vurderes for innkjøp, uavhengig av grossist
4) Dersom PET- eller aluminiumsforpakning, skal emballasjen være tilknyttet panteordningen i Norge</t>
  </si>
  <si>
    <t>Valgfri resirkulerbar lettvekt under 420 g</t>
  </si>
  <si>
    <t>GI Yarra Valley</t>
  </si>
  <si>
    <t>1) Basert på min. 85 % Cabernet Sauvignon 
2) Med diskret preg av fat
3) Maks. 14 mnd. lagring på eikefat (bekreftelse fra produsent skal vedlegges tilbudet)</t>
  </si>
  <si>
    <t>GI Mornington Peninsula, GI Geelong eller GI Beechworth</t>
  </si>
  <si>
    <t>1) Basert på 100 % Pinot Noir 
2) Spontanfermentert (bekreftelse fra produsent skal vedlegges tilbudet) 
3) Min. 20 % helklasefermentert (bekreftelse fra produsent skal vedlegges tilbudet)
4) Uten eller med diskret preg av fat 
5) Mulig supplerende partilansering i april</t>
  </si>
  <si>
    <t>Argentina eller Chile</t>
  </si>
  <si>
    <t>1) Méthode Ancestrale (bekreftelse fra produsent skal vedlegges tilbudet)
2) Pet Nat, Pétillant Naturel eller tilsvarende betegnelse som tydelig indikerer produksjonsmetode, skal fremkomme på etikett
3) Kronkork</t>
  </si>
  <si>
    <t>Argentina</t>
  </si>
  <si>
    <t>Mendoza</t>
  </si>
  <si>
    <t>Uco Valley</t>
  </si>
  <si>
    <t>1) Stil: Oransjevin
2) Basert på min. 70 % Torrontés, Sauvignon Blanc og/eller Chardonnay
3) Spontanfermentert (bekreftelse fra produsent skal vedlegges tilbudet)
4) Min. 15 dager skallmaserasjon (bekreftelse fra produsent skal vedlegges tilbudet)</t>
  </si>
  <si>
    <t>Chile eller Uruguay</t>
  </si>
  <si>
    <t>DO Valle de Casablanca, DO Valle de San Antonio, DO Valle de Bio Bio, DO Maldonado eller DO Montevideo</t>
  </si>
  <si>
    <t>1) Endrue Riesling (100 %) 
2) Maks. 10 g/l sukker</t>
  </si>
  <si>
    <t>Chile</t>
  </si>
  <si>
    <t xml:space="preserve">Valle Central </t>
  </si>
  <si>
    <t>DO Valle de Maipo eller DO Valle de Colchagua</t>
  </si>
  <si>
    <t>1) Endrue Cabernet Sauvignon (100 %)
2) Spontanfermentert (bekreftelse fra produsent skal vedlegges tilbudet)
3) 100 % av vinen skal være lagret min. 12 mnd. på franske eikefat (bekreftelse fra produsent skal vedlegges tilbudet)
4) Maks. 14 % alkohol på etikett
5) Kun ett tilbud per produsent. Dersom det mottas flere tilbud fra samme produsent, vil kun det rimeligste vurderes for innkjøp, uavhengig av grossist</t>
  </si>
  <si>
    <t>New Zealand</t>
  </si>
  <si>
    <t>1) Endrue Sauvignon Blanc
2) Maks. 10,0 % alkohol på etikett
3) Dersom PET- eller aluminiumsforpakning, skal emballasjen være tilknyttet panteordningen i Norge</t>
  </si>
  <si>
    <t>Marlborough, Nelson eller Waipara</t>
  </si>
  <si>
    <t>1) Endrue Sauvignon Blanc 
2) Min. 30 % av vinen skal være fatfermentert og/eller fatlagret (bekreftelse fra produsent skal vedlegges tilbudet)
3) Dersom filtrert, kun lett filtrering</t>
  </si>
  <si>
    <t>&lt;280</t>
  </si>
  <si>
    <t>Rosévin</t>
  </si>
  <si>
    <t>Central Otago</t>
  </si>
  <si>
    <t>1) Basert på min. 60 % Pinot Noir 
2) Maks. 4 g/l sukker 
3) Mulig supplerende partilansering i april</t>
  </si>
  <si>
    <t>&lt;185</t>
  </si>
  <si>
    <t xml:space="preserve">1) Basert på min. 50 % Grenache, Merlot eller Shiraz 
2) Maks. 10,0 % alkohol på etikett
3) IPW/WSB sertifisert (Integrity &amp; Sustainability Certified) 
4) «Statement pertaining to freedom of association» skal vedlegges tilbudet 
5) Kun ett tilbud per produsent. Dersom det mottas flere tilbud fra samme produsent, vil kun det rimeligste vurderes for innkjøp, uavhengig av grossist
6) Dersom PET- eller aluminiumsforpakning, skal emballasjen være tilknyttet panteordningen i Norge </t>
  </si>
  <si>
    <t>&lt;140</t>
  </si>
  <si>
    <t>1) Basert på min. 60 % Shiraz eller Cabernet Sauvignon
2) Maks. 4 g/l sukker
3) Sertifisert Fairtrade eller Fair for Life (sertifisering skal fremkomme på emballasje)
4) IPW/WSB sertifisert (Integrity &amp; Sustainability Certified) 
5) «Statement pertaining to freedom of association» skal vedlegges tilbudet 
6) Simultanlansering av 75 cl flaske og 150 cl pouch eller BIB 
7) Kun ett tilbud per tilvirker. Dersom det mottas flere tilbud fra samme tilvirker, vil kun det rimeligste vurderes for innkjøp, uavhengig av grossist 
8) Dersom PET- eller aluminiumsforpakning, skal emballasjen være tilknyttet panteordningen i Norge
9) Vinmonopolet oppfordrer til bruk av avfallssymboler på emballasjen https://www.grontpunkt.no/packaging-labels/</t>
  </si>
  <si>
    <t>Valgfri resirkulerbar lettvekt under 420 g og BiB eller pouch</t>
  </si>
  <si>
    <t>75 cl og  150 cl</t>
  </si>
  <si>
    <t>&lt;150 (75 cl)
&lt;300 (150 cl)</t>
  </si>
  <si>
    <t>Napa Valley AVA eller sub-appellasjon</t>
  </si>
  <si>
    <t>1) Basert på min. 85 % Cabernet Sauvignon
2) Med diskret preg av fat
3) Maks. 14 % alkohol på etikett</t>
  </si>
  <si>
    <t>Rhône</t>
  </si>
  <si>
    <t>AOC/AOP Clairette de Die</t>
  </si>
  <si>
    <t>1) Méthode (Dioise) Ancestrale
2) Økologisk
3) Min. 50 g/l sukker
4) Kun ett tilbud per produsent. Dersom det mottas flere tilbud fra samme produsent, vil kun det rimeligste vurderes for innkjøp, uavhengig av grossist</t>
  </si>
  <si>
    <t>Sesong</t>
  </si>
  <si>
    <t>AOC/AOP Haut-Médoc, AOC/AOP Saint-Julien, AOC/AOP Saint-Estèphe, AOC/AOP Margaux eller AOC/AOP Pauillac</t>
  </si>
  <si>
    <t>1) Navn på château skal fremkomme på frontetikett
2) Kun førstevin fra château
3) Basert på min. 75 % Cabernet Sauvignon
4) Kun ett tilbud per château. Dersom det mottas flere tilbud fra samme château, vil kun det rimeligste vurderes for innkjøp, uavhengig av grossist
5) Partistørrelse min. 780 flasker
6) Tilbudsprøver på produkter som ikke blir kjøpt inn kan etter avtale hentes i retur innen 15.11.2022</t>
  </si>
  <si>
    <t xml:space="preserve">1995, 1996, 1998 eller 2001 </t>
  </si>
  <si>
    <t>&lt;750</t>
  </si>
  <si>
    <t>Toscana</t>
  </si>
  <si>
    <t>DOC/DOP Rosso di Montepulciano</t>
  </si>
  <si>
    <t>1) Basert på min. 85 % Sangiovese
2) Økologisk
3) Uten preg av fat
4) Kun ett tilbud per tilvirker. Dersom det mottas flere tilbud fra samme tilvirker, vil kun det rimeligste vurderes for innkjøp, uavhengig av grossist
5) «Guarantee of Supply» skal vedlegges tilbudet
6) «Statement on responsible recruitment and decent working conditions» skal vedlegges tilbudet</t>
  </si>
  <si>
    <t>DOCG/DOP Chianti Classico</t>
  </si>
  <si>
    <t>1) Basert på min. 95 % Sangiovese
2) 100 % av druene skal komme fra Radda in Chianti (bekreftelse fra produsent skal vedlegges tilbudet)
3) Spontanfermentert (bekreftelse fra produsent skal vedlegges tilbudet)
4) Uten preg av fat
5) Kun ett tilbud per produsent. Dersom det mottas flere tilbud fra samme produsent, vil kun det rimeligste vurderes for innkjøp, uavhengig av grossist
6) «Guarantee of Supply» skal vedlegges tilbudet
7) «Statement on responsible recruitment and decent working conditions» skal vedlegges tilbudet</t>
  </si>
  <si>
    <t>&lt;340</t>
  </si>
  <si>
    <t>Piemonte</t>
  </si>
  <si>
    <t>DOCG/DOP Gattinara</t>
  </si>
  <si>
    <t>1) Uten eller med diskret preg av fat
2) Kun ett tilbud per tilvirker. Dersom det mottas flere tilbud fra samme tilvirker, vil kun det rimeligste vurderes for innkjøp, uavhengig av grossist
3) «Statement on responsible recruitment and decent working conditions» skal vedlegges tilbudet</t>
  </si>
  <si>
    <t>2016 eller yngre</t>
  </si>
  <si>
    <t>Castilla y León</t>
  </si>
  <si>
    <t>DO/DOP Cigales</t>
  </si>
  <si>
    <t>1) Basert på 100 % Tempranillo 
2) Reserva
3) Kun ett tilbud per tilvirker. Dersom det mottas flere tilbud fra samme tilvirker, vil kun det rimeligste vurderes for innkjøp, uavhengig av grossist
4) «Guarantee of Supply» skal vedlegges tilbudet</t>
  </si>
  <si>
    <t>Sveits</t>
  </si>
  <si>
    <t>AOC/AOP Valais</t>
  </si>
  <si>
    <t>1) Basert på 100 % Petite Arvine
2) Uten eller med diskret preg av fat</t>
  </si>
  <si>
    <t>1) Basert på 100 % Riesling
2) 100 % av druene skal komme fra Mosel, Rheinhessen eller Pfalz (bekreftelse fra produsent skal vedlegges tilbudet)
3) Brut eller Extra Brut
4) Tradisjonell metode
5) Min. 15 mnd. flaskelagring på berme (bekreftelse fra produsent skal vedlegges tilbudet)
6) Kun ett tilbud per produsent. Dersom det mottas flere tilbud fra samme produsent, vil kun det rimeligste vurderes for innkjøp, uavhengig av grossist</t>
  </si>
  <si>
    <t>Østerrike</t>
  </si>
  <si>
    <t>Niederosterreich</t>
  </si>
  <si>
    <t>Kamptal DAC</t>
  </si>
  <si>
    <t>1) Endrue Riesling (100 %)
2) Maks. 6 g/l sukker
3) Produsenten skal være medlem av Sustainable Austria og «Certified Sustainable Austria» skal fremkomme på etikett
4) Kun ett tilbud per produsent. Dersom det mottas flere tilbud fra samme produsent, vil kun det rimeligste vurderes for innkjøp, uavhengig av grossist</t>
  </si>
  <si>
    <t>Kamptal DAC eller Kamptal DAC Reserve</t>
  </si>
  <si>
    <r>
      <t xml:space="preserve">1) Endrue Riesling (100 %)
2) Enkeltvinmark: Gaisberg, Heiligenstein, Seeberg eller Steinmassl
</t>
    </r>
    <r>
      <rPr>
        <sz val="11"/>
        <rFont val="Calibri"/>
        <family val="2"/>
        <scheme val="minor"/>
      </rPr>
      <t>3) Uten eller med diskret preg av fat</t>
    </r>
    <r>
      <rPr>
        <sz val="11"/>
        <color theme="1"/>
        <rFont val="Calibri"/>
        <family val="2"/>
        <scheme val="minor"/>
      </rPr>
      <t xml:space="preserve">
4) Kun ett tilbud per produsent. Dersom det mottas flere tilbud fra samme produsent, vil kun det rimeligste vurderes for innkjøp, uavhengig av grossist
5) Partistørrelse min. 390 flasker
6) Mulig supplerende partilansering i april</t>
    </r>
  </si>
  <si>
    <t>Brennevin, smakssatt</t>
  </si>
  <si>
    <t>Europa</t>
  </si>
  <si>
    <t>1) Stil: Gin
2) Basert på gin (bekreftelse fra tilvirker skal vedlegges tilbudet)
3) Tydelig preg av einebær
4) Blank
5) Maks. 20 g/l sukker (analysesertifikat skal vedlegges tilbudet)
6) Maks. 21,9 % alkohol på emballasje
7) Uten ytre emballering (rør/eske). Produktet skal sendes fra opprinnelsesland uten ytre emballering (rør/eske)
8) Kun ett tilbud per tilvirker. Dersom det mottas flere tilbud fra samme tilvirker, vil kun det rimeligste vurderes for innkjøp, uavhengig av grossist
9) Dersom PET- eller aluminiumsforpakning, skal emballasjen være tilknyttet panteordningen i Norge</t>
  </si>
  <si>
    <t>Valgfri resirkulerbar forpakning</t>
  </si>
  <si>
    <t>Maks. 70 cl</t>
  </si>
  <si>
    <t>&lt;300 (pris refererer til 70 cl)</t>
  </si>
  <si>
    <t>Cognac</t>
  </si>
  <si>
    <t xml:space="preserve">AOC/AOP Cognac eller sub-appellasjon </t>
  </si>
  <si>
    <t>1) Økologisk
2) Min. 5 år fatmodning (bekreftelse fra tilvirker skal vedlegges tilbudet)
3) Uten tilsatt sukker (bekreftelse fra tilvirker skal vedlegges tilbudet)
4) Uten bruk av boisé eller E150 (bekreftelse fra tilvirker skal vedlegges tilbudet)
5) Uten ytre emballering (rør/eske). Produktet skal sendes fra opprinnelsesland uten ytre emballering (rør/eske)
6) Kun ett tilbud per tilvirker. Dersom det mottas flere tilbud fra samme tilvirker, vil kun det rimeligste vurderes for innkjøp, uavhengig av grossist</t>
  </si>
  <si>
    <t>&lt;670 (pris refererer til 70 cl)</t>
  </si>
  <si>
    <t>Bitter</t>
  </si>
  <si>
    <t>Norge, Sverige, Danmark eller Tyskland</t>
  </si>
  <si>
    <t>1) Stil: Urtebitter
2) Bitter skal fremkomme på frontetikett
3) Maks. 30 g/l sukker (analysesertifikat skal vedlegges tilbudet)
4) Min. 35,0 % alkohol på etikett
5) Uten ytre emballering (rør/eske). Produktet skal sendes fra opprinnelsesland uten ytre emballering (rør/eske)
6) Kun ett tilbud per tilvirker. Dersom det mottas flere tilbud fra samme tilvirker, vil kun det rimeligste vurderes for innkjøp, uavhengig av grossist</t>
  </si>
  <si>
    <t>50, 70 eller 100 cl</t>
  </si>
  <si>
    <t>&lt;780 (pris refererer til 100 cl)</t>
  </si>
  <si>
    <t>Hveteøl</t>
  </si>
  <si>
    <t>Norge, Belgia eller Nord-Amerika</t>
  </si>
  <si>
    <t>1) «Witbier», «White», «Blanc» eller lignende betegnelse skal fremkomme på fronten av emballasjen
2) Smaksatt kun med humle, appelsinskall og korianderfrø (bekreftelse fra produsent skal vedlegges tilbudet)
3) Min. 5 % alkohol på etikett
4) Dersom kjøp til basis skal aluminiumsforpakning være tilknyttet panteordningen i Norge</t>
  </si>
  <si>
    <t>&lt;70 (pris refererer til 50 cl)</t>
  </si>
  <si>
    <t>Lys ale</t>
  </si>
  <si>
    <t>1) Tydelig preg av sitrusfrukter og/eller bær
2) Tilsatt frukt, fruktpuré og/eller naturlige aromaer
3) Frukttype skal oppgis i tilbudet, og skal fremkomme på fronten av emballasjen
4) Kun ett tilbud per produsent. Dersom det mottas flere tilbud fra samme produsent, vil kun det rimeligste vurderes for innkjøp, uavhengig av grossist
5) Dersom kjøp til basis skal aluminiumsforpakning være tilknyttet panteordningen i Norge
6) Partistørrelse min. 2400 flasker/bokser</t>
  </si>
  <si>
    <t>Maks. 44 cl</t>
  </si>
  <si>
    <t>&lt;120 (pris refererer til 44 cl)</t>
  </si>
  <si>
    <t>South Australia</t>
  </si>
  <si>
    <t>GI Coonawarra, GI Adelaide Hills eller GI McLaren Vale</t>
  </si>
  <si>
    <t>1) Basert på min. 90 % Sauvignon Blanc 
2) Uten preg av fat</t>
  </si>
  <si>
    <t>&lt;180</t>
  </si>
  <si>
    <t>1) Basert på min. 50 % Grenache eller Merlot
2) Maks. 5 g/l sukker
3) Uten preg av fat
4) Simultanlansering av 25 cl aluminiumsboks
5) IPW/WSB sertifisert (Integrity &amp; Sustainability Certified) 
6) «Statement pertaining to freedom of association» skal vedlegges tilbudet 
7) Kun ett tilbud per tilvirker. Dersom det mottas flere tilbud fra samme tilvirker, vil kun det rimeligste vurderes for innkjøp, uavhengig av grossist 
8) Dersom PET- eller aluminiumsforpakning, skal emballasjen være tilknyttet panteordningen i Norge</t>
  </si>
  <si>
    <t>25 cl og 75 cl</t>
  </si>
  <si>
    <t xml:space="preserve">&lt;70 (pris refererer til 25 cl)
&lt;140 (75 cl)
</t>
  </si>
  <si>
    <t>1) Basert på min. 40 % Chardonnay
2) Brut, Extra Brut eller Brut Nature
3) Min. 15 mnd. flaskelagring på berme (bekreftelse fra produsent skal vedlegges tilbudet)</t>
  </si>
  <si>
    <t>Sake</t>
  </si>
  <si>
    <t>Japan</t>
  </si>
  <si>
    <r>
      <t xml:space="preserve">1) Junmai (bekreftelse fra produsent skal vedlegges tilbudet)
</t>
    </r>
    <r>
      <rPr>
        <sz val="11"/>
        <rFont val="Calibri"/>
        <family val="2"/>
        <scheme val="minor"/>
      </rPr>
      <t xml:space="preserve">2) Ikke Nigori
</t>
    </r>
    <r>
      <rPr>
        <sz val="11"/>
        <color theme="1"/>
        <rFont val="Calibri"/>
        <family val="2"/>
        <scheme val="minor"/>
      </rPr>
      <t>3</t>
    </r>
    <r>
      <rPr>
        <sz val="11"/>
        <rFont val="Calibri"/>
        <family val="2"/>
        <scheme val="minor"/>
      </rPr>
      <t>) Uten smakstilsetning</t>
    </r>
  </si>
  <si>
    <t>Maks. 20 cl</t>
  </si>
  <si>
    <t>&lt;100 (pris refererer til 20 cl)</t>
  </si>
  <si>
    <t>England</t>
  </si>
  <si>
    <t>PDO English Quality Sparkling Wine</t>
  </si>
  <si>
    <t>1) Basert på min. 35 % Chardonnay
2) Brut
3) Tilbudsprøver på produkter som ikke blir kjøpt inn kan etter avtale hentes i retur innen 06.02.2023
4) Mulig supplerende partilansering i juni</t>
  </si>
  <si>
    <t>150 cl</t>
  </si>
  <si>
    <t>&lt;950</t>
  </si>
  <si>
    <t>Champagne</t>
  </si>
  <si>
    <t>AOC/AOP Champagne Premier Cru eller AOC/AOP Champagne Grand Cru</t>
  </si>
  <si>
    <t>1) Millésime
2) Blanc de Blancs
3) Uten bruk av fat (bekreftelse fra produsent skal vedlegges tilbudet)
4) Mulig simultanlansering av 150 cl flaske dersom tilgjengelig
5) Partistørrelse min. 390 flasker
6) Mulig supplerende partilansering i juni
7) Tilbudsprøver på produkter som ikke blir kjøpt inn kan etter avtale hentes i retur innen 06.02.2023</t>
  </si>
  <si>
    <t>2014 eller eldre</t>
  </si>
  <si>
    <t>Musserende vin, rosé</t>
  </si>
  <si>
    <t>1) Rosé de Saignée eller tilsvarende betegnelse skal fremkomme på frontetikett
2) Basert på min. 70 % Pinot Noir
3) Basevinen skal være spontanfermentert (bekreftelse fra produsent skal vedlegges tilbudet)
4) Min. 24 mnd. flaskelagring på berme (bekreftelse fra produsent skal vedlegges tilbudet)
5) Maks. 9 g/l sukker inkl. dosage
6) Kun ett tilbud per produsent. Dersom det mottas flere tilbud fra samme produsent, vil kun det rimeligste vurderes for innkjøp, uavhengig av grossist
7) Partistørrelse min. 780 flasker
8) Mulig supplerende partilansering i juni
7) Tilbudsprøver på produkter som ikke blir kjøpt inn kan etter avtale hentes i retur innen 06.02.2023</t>
  </si>
  <si>
    <t>&lt;550</t>
  </si>
  <si>
    <t>Alsace</t>
  </si>
  <si>
    <t>AOC/AOP Alsace</t>
  </si>
  <si>
    <t>1) Endrue Pinot Blanc (100 %)
2) Min. 3 mnd. lagring på berme (bekreftelse fra produsent skal vedlegges tilbudet)
3) Kun ett tilbud per produsent. Dersom det mottas flere tilbud fra samme produsent, vil kun det rimeligste vurderes for innkjøp, uavhengig av grossist</t>
  </si>
  <si>
    <t>AOC/AOP Alsace eller AOC/AOP Alsace Grand Cru</t>
  </si>
  <si>
    <t>1) Endrue Pinot Gris (100 %)
2) Økologisk 
3) Maks. 5 g/l sukker (bekreftelse fra produsent skal vedlegges tilbudet)
4) Kun ett tilbud per produsent. Dersom det mottas flere tilbud fra samme produsent, vil kun det rimeligste vurderes for innkjøp, uavhengig av grossist</t>
  </si>
  <si>
    <t>1) Endrue Riesling (100 %) 
2) Økologisk og/eller Terra Vitis-sertifisert (sertifisering skal fremkomme på etikett)
3) Enkeltvinmark eller Clos (navn på enkeltvinmark/Clos skal fremkomme på etikett) 
4) Min. 4 mnd. lagring på berme (bekreftelse fra produsent skal vedlegges tilbudet)
5) Mulig simultanlansering av 150 cl flaske dersom tilgjengelig
6) Partistørrelse min. 390 flasker</t>
  </si>
  <si>
    <t>1) Endrue Pinot Noir (100 %)
2) Økologisk og/eller Terra Vitis-sertifisert (sertifisering skal fremkomme på etikett)
3) Min. 9 mnd. lagring før tapping (bekreftelse fra produsent skal vedlegges tilbudet)
4) Uten preg av fat
5) Kun ett tilbud per produsent. Dersom det mottas flere tilbud fra samme produsent, vil kun det rimeligste vurderes for innkjøp, uavhengig av grossist</t>
  </si>
  <si>
    <t>&lt;275</t>
  </si>
  <si>
    <t>Provence</t>
  </si>
  <si>
    <t>AOC/AOP Bandol</t>
  </si>
  <si>
    <t>1) Økologisk
2) Uten eller med diskret preg av fat
3) Kun ett tilbud per produsent. Dersom det mottas flere tilbud fra samme produsent, vil kun det rimeligste vurderes for innkjøp, uavhengig av grossist
4) Mulig simultanlansering av 150 cl flaske dersom tilgjengelig</t>
  </si>
  <si>
    <t>19.01.2023</t>
  </si>
  <si>
    <t>Trentino-Alto Adige</t>
  </si>
  <si>
    <t>DOC/DOP Trento eller DOC/DOP Trento Riserva</t>
  </si>
  <si>
    <t>1) Basert på 100 % Chardonnay
2) Maks. 11 g/l sukker (analysesertifikat skal vedlegges tilbudet)
3) Min. 24 mnd. flaskelagring på berme (bekreftelse fra produsent skal vedlegges tilbudet)
4) Kun ett tilbud per produsent. Dersom det mottas flere tilbud fra samme produsent, vil kun det rimeligste vurderes for innkjøp, uavhengig av grossist
5) «Guarantee of Supply» skal vedlegges tilbudet
6) «Statement on responsible recruitment and decent working conditions» skal vedlegges tilbudet</t>
  </si>
  <si>
    <t>DOC/DOP Prosecco</t>
  </si>
  <si>
    <t>1) Extra Dry
2) Kun ett tilbud per tilvirker. Dersom det mottas flere tilbud fra samme tilvirker, vil kun det rimeligste evt. vurderes for innkjøp, uavhengig av grossist
3) «Guarantee of Supply» skal vedlegges tilbudet
4) «Statement on responsible recruitment and decent working conditions» skal vedlegges tilbudet
5) Simultanlansering av 150 cl flaske</t>
  </si>
  <si>
    <t>&lt;130 (75 cl)
&lt;280 (150 cl)</t>
  </si>
  <si>
    <t>Skriftlig med prøving</t>
  </si>
  <si>
    <t>Veneto</t>
  </si>
  <si>
    <t>DOC/DOP Lugana</t>
  </si>
  <si>
    <t>1) Basert på 100 % Turbiana
2) Økologisk (tilvirkers navn skal samsvare med økologisk sertifikat, økologisk sertifikat skal vedlegges tilbudet)
3) Uten preg av fat
4) Kun ett tilbud per tilvirker. Dersom det mottas flere tilbud fra samme tilvirker, vil kun det rimeligste vurderes for innkjøp, uavhengig av grossist
5) «Guarantee of Supply» skal vedlegges tilbudet
6) «Statement on responsible recruitment and decent working conditions» skal vedlegges tilbudet</t>
  </si>
  <si>
    <t>Lombardia</t>
  </si>
  <si>
    <t>DOC/DOP Riviera del Garda Classico</t>
  </si>
  <si>
    <t>1) Basert på til sammen 100 % Groppello, Barbera, Marzemino og Sangiovese
2) Kun ett tilbud per tilvirker. Dersom det mottas flere tilbud fra samme tilvirker, vil kun det rimeligste vurderes for innkjøp, uavhengig av grossist
3) «Guarantee of Supply» skal vedlegges tilbudet
4) «Statement on responsible recruitment and decent working conditions» skal vedlegges tilbudet</t>
  </si>
  <si>
    <t>&lt;220</t>
  </si>
  <si>
    <t>DOC/DOP Coste della Sesia</t>
  </si>
  <si>
    <t>1) Kun ett tilbud per tilvirker. Dersom det mottas flere tilbud fra samme tilvirker, vil kun det rimeligste vurderes for innkjøp, uavhengig av grossist
2) «Statement on responsible recruitment and decent working conditions» skal vedlegges tilbudet
3) Partistørrelse min. 390 flasker</t>
  </si>
  <si>
    <t>IGT/IGP Toscana</t>
  </si>
  <si>
    <t>1) Basert på min. 90 % Sangiovese
2) 100 % av druene skal komme fra Radda in Chianti, Castellina, Gaiole og/eller Castelnuovo Berardenga (bekreftelse fra produsent skal vedlegges tilbudet), og produsent skal ha stedsadresse innen én av nevnte kommuner
3) Kun ett tilbud per produsent. Dersom det mottas flere tilbud fra samme produsent, vil kun det rimeligste vurderes for innkjøp, uavhengig av grossist
4) «Guarantee of Supply» skal vedlegges tilbudet
5) «Statement on responsible recruitment and decent working conditions» skal vedlegges tilbudet</t>
  </si>
  <si>
    <t>DOC/DOP Bardolino</t>
  </si>
  <si>
    <t>Portugal</t>
  </si>
  <si>
    <t>Douro</t>
  </si>
  <si>
    <t>DOC/DOP Douro</t>
  </si>
  <si>
    <t>1) Basert på min. 70 % Rabigato (bekreftelse fra produsent skal vedlegges tilbudet)
2) 100 % av druene skal komme fra Douro Superior (bekreftelse fra produsent skal vedlegges tilbudet)
3) Min. 15 år gamle vinstokker (bekreftelse fra produsent skal vedlegges tilbudet)
4) Spontanfermentert (bekreftelse fra produsent skal vedlegges tilbudet)
5) Uten eller med diskret preg av fat
6) Kun ett tilbud per unike cuvée per produsent. Dersom det mottas flere tilbud per cuvée fra samme produsent, vil kun det rimeligste vurderes for innkjøp, uavhengig av grossist
7) Partistørrelse min. 240 flasker</t>
  </si>
  <si>
    <t>Lisboa</t>
  </si>
  <si>
    <t>VR/IGP Lisboa</t>
  </si>
  <si>
    <t>1) Endrue Arinto
2) Maks. 4 g/l sukker
3) Uten preg av fat
4) Kun ett tilbud per tilvirker. Dersom det mottas flere tilbud fra samme tilvirker, vil kun det rimeligste evt. vurderes for innkjøp, uavhengig av grossist
5) «Guarantee of Supply» skal vedlegges tilbudet
6) Vinmonopolet oppfordrer til bruk av avfallssymboler på emballasjen https://www.grontpunkt.no/packaging-labels/</t>
  </si>
  <si>
    <t>&lt;430</t>
  </si>
  <si>
    <t>Castilla la Mancha</t>
  </si>
  <si>
    <t>VT/IGP Castilla</t>
  </si>
  <si>
    <t>1) Endrue Verdejo
2) Økologisk
3) Maks. 4 g/l sukker
4) Uten preg av fat
5) Kun ett tilbud per tilvirker. Dersom det mottas flere tilbud fra samme tilvirker, vil kun det rimeligste vurderes for innkjøp, uavhengig av grossist
6) «Guarantee of Supply» skal vedlegges tilbudet
7) Emballasjen skal være tilknyttet panteordningen i Norge</t>
  </si>
  <si>
    <t>2022</t>
  </si>
  <si>
    <t>25 cl</t>
  </si>
  <si>
    <t>&lt;70</t>
  </si>
  <si>
    <t>Catalonia</t>
  </si>
  <si>
    <t>DO/DOP Catalunya</t>
  </si>
  <si>
    <t>1) Endrue Garnacha
2) Økologisk
3) Maks. 4 g/l sukker
4) Kun ett tilbud per tilvirker. Dersom det mottas flere tilbud fra samme tilvirker, vil kun det rimeligste vurderes for innkjøp, uavhengig av grossist
5) «Guarantee of Supply» skal vedlegges tilbudet
6) Emballasjen skal være tilknyttet panteordningen i Norge</t>
  </si>
  <si>
    <t>Mosel</t>
  </si>
  <si>
    <t>QmP</t>
  </si>
  <si>
    <t>1) Endrue Riesling (100 %)
2) Kabinett
3) Spontanfermentert (bekreftelse fra produsent skal vedlegges tilbudet)
4) Min. 45 g/l sukker (analysesertifikat skal vedlegges tilbudet)
5) Kun ett tilbud per produsent. Dersom det mottas flere tilbud fra samme produsent, vil kun det rimeligste vurderes for innkjøp, uavhengig av grossist
6) Mulig simultanlansering av 150 cl flaske dersom tilgjengelig</t>
  </si>
  <si>
    <t>1) Endrue Pinot Noir (100 %)
2) Økologisk
3) Maks. 3 g/l sukker
4) Simultanlansering av 75 cl forpakning og 300 cl BiB
5) Kun ett tilbud per tilvirker. Dersom det mottas flere tilbud fra samme tilvirker, vil kun det rimeligste vurderes for innkjøp, uavhengig av grossist
6) Dersom PET- eller aluminiumsforpakning, skal emballasjen være tilknyttet panteordningen i Norge</t>
  </si>
  <si>
    <t>&lt;175 for 75 cl
&lt;550 for 300 cl</t>
  </si>
  <si>
    <t>Steiermark</t>
  </si>
  <si>
    <t>Weststeiermark DAC</t>
  </si>
  <si>
    <t>1) Endrue Blauer Wildbacher (100 %)</t>
  </si>
  <si>
    <t>Frankrike, Italia eller Storbritannia</t>
  </si>
  <si>
    <t>1) Smaksatt kun med hylleblomst (bekreftelse fra tilvirker skal vedlegges tilbudet)
2) Min. 20,0 % alkohol på etikett 
3) Uten ytre emballering (rør/eske). Produktet skal sendes fra opprinnelsesland uten ytre emballering (rør/eske)
4) Kun ett tilbud per tilvirker. Dersom det mottas flere tilbud fra samme tilvirker, vil kun det rimeligste vurderes for innkjøp, uavhengig av grossist</t>
  </si>
  <si>
    <t>Akevitt, blank</t>
  </si>
  <si>
    <t xml:space="preserve">Norge </t>
  </si>
  <si>
    <t>1) Fronten av emballasjen skal ha grafisk referanse og/eller tekst som refererer til sommer (bilde av etikett/emballasje skal vedlegges tilbudet)
2) Tydelig preg av dill og sitron
3) Uten preg av fat
4) Min. 40,0 % alkohol på etikett
5) Uten ytre emballering (rør/eske)
6) Kun ett tilbud per produsent. Dersom det mottas flere tilbud fra samme produsent, vil kun det rimeligste vurderes for innkjøp, uavhengig av grossist 
7) Partistørrelse min. 3600 flasker
8) Dersom PET- eller aluminiumsforpakning, skal emballasjen være tilknyttet panteordningen i Norge</t>
  </si>
  <si>
    <t>&lt;380</t>
  </si>
  <si>
    <t>1) Stil: Negroni cocktail 
2) Negroni skal fremkomme på fronten av emballasjen
3) Min. 20,0 % alkohol på emballasje
4) Uten ytre emballering (rør/eske). Produktet skal sendes fra opprinnelsesland uten ytre emballering (rør/eske)
5) Kun ett tilbud per tilvirker. Dersom det mottas flere tilbud fra samme tilvirker, vil kun det rimeligste vurderes for innkjøp, uavhengig av grossist
6) Dersom PET- eller aluminiumsforpakning, skal emballasjen være tilknyttet panteordningen i Norge</t>
  </si>
  <si>
    <t>50 cl eller 70 cl</t>
  </si>
  <si>
    <t>&lt;520 (pris refererer til 70 cl)</t>
  </si>
  <si>
    <t>Gin</t>
  </si>
  <si>
    <t>Norge, Sverige, Danmark, Finland eller Storbritannia</t>
  </si>
  <si>
    <t>1) Navy Strength eller lignende betegnelse skal fremkomme på frontetikett
2) Blank
3) Uten tilsatt sukker (bekreftelse fra tilvirker skal vedlegges tilbudet)
4) Tydelig preg av einebær
5) Min. 57,0 % alkohol på etikett
6) Uten ytre emballering (rør/eske). Produktet skal sendes fra opprinnelsesland uten ytre emballering (rør/eske)
7) Kun ett tilbud per tilvirker. Dersom det mottas flere tilbud fra samme tilvirker, vil kun det rimeligste vurderes for innkjøp, uavhengig av grossist</t>
  </si>
  <si>
    <t>Sider</t>
  </si>
  <si>
    <t>IGP Cidre de Bretagne</t>
  </si>
  <si>
    <r>
      <t xml:space="preserve">1) Uten bruk av konsentrat (bekreftelse fra produsent skal vedlegges tilbudet)
2) Økologisk
3) Min. 5 % alkohol på etikett
4) </t>
    </r>
    <r>
      <rPr>
        <sz val="11"/>
        <rFont val="Calibri"/>
        <family val="2"/>
        <scheme val="minor"/>
      </rPr>
      <t>Maks. 25 g/l sukker</t>
    </r>
    <r>
      <rPr>
        <sz val="11"/>
        <color theme="1"/>
        <rFont val="Calibri"/>
        <family val="2"/>
        <scheme val="minor"/>
      </rPr>
      <t xml:space="preserve"> (bekreftelse fra produsent skal vedlegges tilbudet)</t>
    </r>
  </si>
  <si>
    <t>Maks. 75 cl</t>
  </si>
  <si>
    <r>
      <rPr>
        <sz val="11"/>
        <rFont val="Calibri"/>
        <family val="2"/>
        <scheme val="minor"/>
      </rPr>
      <t>&lt;160</t>
    </r>
    <r>
      <rPr>
        <sz val="11"/>
        <color theme="1"/>
        <rFont val="Calibri"/>
        <family val="2"/>
        <scheme val="minor"/>
      </rPr>
      <t xml:space="preserve"> (pris refererer til 75 cl)</t>
    </r>
  </si>
  <si>
    <t>Juli</t>
  </si>
  <si>
    <t>PET-flaske</t>
  </si>
  <si>
    <r>
      <t>Rheinhessen, Pf</t>
    </r>
    <r>
      <rPr>
        <sz val="11"/>
        <rFont val="Calibri"/>
        <family val="2"/>
        <scheme val="minor"/>
      </rPr>
      <t>alz eller Nahe</t>
    </r>
  </si>
  <si>
    <t>Pouch</t>
  </si>
  <si>
    <t>Utvalg</t>
  </si>
  <si>
    <t>Antall spesifikasjoner fordelt på utvalg</t>
  </si>
  <si>
    <t>Totalt antall</t>
  </si>
  <si>
    <t>Andel i %</t>
  </si>
  <si>
    <r>
      <t xml:space="preserve">Opprinnelsesland </t>
    </r>
    <r>
      <rPr>
        <b/>
        <u/>
        <sz val="10"/>
        <color theme="1"/>
        <rFont val="Calibri"/>
        <family val="2"/>
        <scheme val="minor"/>
      </rPr>
      <t xml:space="preserve">svakvin </t>
    </r>
  </si>
  <si>
    <t>Antall spesifikasjoner fordelt på land</t>
  </si>
  <si>
    <t>Opprinnelse</t>
  </si>
  <si>
    <t>Argentina, Chile, Bulgaria</t>
  </si>
  <si>
    <t>Totalt</t>
  </si>
  <si>
    <t>Romania</t>
  </si>
  <si>
    <t>Ungarn</t>
  </si>
  <si>
    <t>Prognose antall kjøp fordelt på utvalg</t>
  </si>
  <si>
    <t>Bulgaria</t>
  </si>
  <si>
    <t>Danmark</t>
  </si>
  <si>
    <t>Uruguay, Peru, Bolivia</t>
  </si>
  <si>
    <t>Kategori</t>
  </si>
  <si>
    <t xml:space="preserve">Prognose antall kjøp fordelt på kategori </t>
  </si>
  <si>
    <t>% unike produkter per  kategori</t>
  </si>
  <si>
    <t>2 (norm = 10)</t>
  </si>
  <si>
    <t>3 (norm = 15)</t>
  </si>
  <si>
    <t>Sum</t>
  </si>
  <si>
    <t>4 (norm = 20)</t>
  </si>
  <si>
    <t>5 (norm = 30)</t>
  </si>
  <si>
    <t>Antall spesifikasjoner fordelt på målgrupper</t>
  </si>
  <si>
    <t>6 (norm = 45)</t>
  </si>
  <si>
    <t>Antall spesifikasjoner fordelt på varetyper</t>
  </si>
  <si>
    <t>Terminologi i tilbuds- og innkjøpsprosessen</t>
  </si>
  <si>
    <t>Begrep</t>
  </si>
  <si>
    <t>Begrepsforklaring</t>
  </si>
  <si>
    <t>Analysesertifikat</t>
  </si>
  <si>
    <t>Der det er krav om at analysesertifikat skal vedlegges tilbudet, skal analysesertifikat komme fra et akkreditert laboratorium og/eller et offisielt kontrollorgan. Analysesertifikatet skal inneholde navn på produsent og produkt, samt årgang der dette er et krav i anbudet. For svakvin og sterkvin skal sukker oppgis som reduserende sukker - fruktose + glukose (fructose, glucose) i gram per liter. Syre skal uttrykkes som vinsyre (tartaric acid, C6H6O6) i gram per liter. Vinmonopolet forbeholder seg retten til å foreta kontrollanalyse.</t>
  </si>
  <si>
    <t>Anbudsinnbydelse</t>
  </si>
  <si>
    <t>Anbudsinnbydelser publiseres på leverandørportalen senest seks måneder før lanseringsdato.
Det kan forekomme endringer i produktspesifikasjonene i forhold til det som er oppgitt i lanseringsplanen. I slike tilfeller vil det være formuleringen i anbudsinnbydelsen som gjelder.</t>
  </si>
  <si>
    <t>Bekreftelser/ Dokumentasjon</t>
  </si>
  <si>
    <t>I enkelte spesifikasjoner vil det stilles krav til at bekreftelser fra importør/produsent/tilvirker skal vedlegges tilbudet. 
Dersom det etterspørres bestemte skjema, f.eks. «Guarantee of Supply», «Statement on responsible recruitment and decent working conditions» (Italia) og «Statement pertaining to freedom of association» (Sør-Afrika), kan aktuelle skjema lastes ned i leverandørportalen, under Utvalg/Basis- og partiutvalget/Anbudsinnbydelser/Viktige dokumenter.
Vinmonopolet forbeholder seg retten til å etterspørre ytterligere opplysninger og bekreftelser ved behov for utvidet dokumentasjon.</t>
  </si>
  <si>
    <t>Berme</t>
  </si>
  <si>
    <t>Berme er bunnfall etter gjæring. Lagring på berme vil si at drikken lagres i kontakt med gjærrester etter endt gjæring, også kalt lees på engelsk, lie på fransk og lias på spansk.</t>
  </si>
  <si>
    <t>Brut (brennevin)</t>
  </si>
  <si>
    <t xml:space="preserve">Betegnelse på et brennevin uten tilsetninger i form av sukker, sirup, boisé, E150 </t>
  </si>
  <si>
    <t>Cuvée</t>
  </si>
  <si>
    <t>Betegnelse på en vin som er unik i produsentens portefølje, basert på for eksempel drueblanding, merkenavn eller andre unike kjennetegn</t>
  </si>
  <si>
    <t>DDP-pris</t>
  </si>
  <si>
    <t>Innkjøpspris skal oppgis DDP (Delivered Duty Paid), som er en standardisert betingelse i henhold til Incoterms 2000. Den definerer hvilke kostnadselementer og forpliktelser som inngår i prisen.</t>
  </si>
  <si>
    <t>Drue og etikett</t>
  </si>
  <si>
    <t xml:space="preserve">Drue angis på to måter:
Endrue/todrue: Det kreves at den/de oppgitte druen(e) skal være angitt på etikett slik at det er en naturlig del av varenavnet.
Basert på: Det kreves ikke at druene skal være angitt på etikett, men at de spesifiserte druene skal stå for den oppgitte andelen av blandingen. Drueandeler skal alltid oppgis i tilbudet dersom dette er oppgitt som et krav i produktspesifikasjonen.
I tillegg vil det for musserende viner være tilfeller hvor det er spesifisert Blanc de Noirs eller Blanc de Blancs i spesifikasjonslinjen. Det er da et krav at disse betegnelsene skal fremkomme på etikett. </t>
  </si>
  <si>
    <t>Enkeltvinmark</t>
  </si>
  <si>
    <t>Når det stilles krav om enkeltvinmark, skal navn på enkeltvinmark fremkomme på etikett</t>
  </si>
  <si>
    <t>Etisk sertifisering</t>
  </si>
  <si>
    <t>I enkelte spesifikasjoner ber vi om at produktet skal ha etisk sertifisering. Det finnes mange merkeordninger som fremmer etisk produksjon. Fairtrade og Fair for Life er etablerte, internasjonale organisasjoner som jobber for rettferdig handel og anstendige arbeidsforhold i produksjonslandene. Derfor merkes kun disse «Sertifisert etisk» i våre butikker og nettbutikk</t>
  </si>
  <si>
    <t>Fatpreg</t>
  </si>
  <si>
    <r>
      <t xml:space="preserve">Med fatpreg menes alle karaktertrekk (aroma og munnfølelse) som har opprinnelse i lagring og/eller fermentering i kontakt med treverk. F.eks. trearoma, kokos, vanilje, nellik, kaffe, karamell, ristet tre samt tannin fra treverket.
</t>
    </r>
    <r>
      <rPr>
        <u/>
        <sz val="10"/>
        <rFont val="Calibri"/>
        <family val="2"/>
        <scheme val="minor"/>
      </rPr>
      <t>Diskret preg av fat:</t>
    </r>
    <r>
      <rPr>
        <sz val="10"/>
        <rFont val="Calibri"/>
        <family val="2"/>
        <scheme val="minor"/>
      </rPr>
      <t xml:space="preserve"> Produktet skal ha merkbart fatpreg, men fatpreget skal ikke være dominerende i produktets sensoriske uttrykk. </t>
    </r>
    <r>
      <rPr>
        <u/>
        <sz val="10"/>
        <rFont val="Calibri"/>
        <family val="2"/>
        <scheme val="minor"/>
      </rPr>
      <t xml:space="preserve">
Uten preg av fat:</t>
    </r>
    <r>
      <rPr>
        <sz val="10"/>
        <rFont val="Calibri"/>
        <family val="2"/>
        <scheme val="minor"/>
      </rPr>
      <t xml:space="preserve"> Produktet skal ikke ha aroma eller munnfølelse fra fat, men kan gjerne for eksempel ha ligget på store gamle fat under produksjonen.
</t>
    </r>
    <r>
      <rPr>
        <u/>
        <sz val="10"/>
        <rFont val="Calibri"/>
        <family val="2"/>
        <scheme val="minor"/>
      </rPr>
      <t>Uten bruk av fat:</t>
    </r>
    <r>
      <rPr>
        <sz val="10"/>
        <rFont val="Calibri"/>
        <family val="2"/>
        <scheme val="minor"/>
      </rPr>
      <t xml:space="preserve"> Produktet skal ikke ha vært i kontakt med fat/treverk av noe slag under produksjonen. Dette gjelder også alle former for faterstatninger (som for eksempel trestaver, chips eller treekstrakt).</t>
    </r>
  </si>
  <si>
    <t>Fermentering</t>
  </si>
  <si>
    <r>
      <rPr>
        <u/>
        <sz val="10"/>
        <rFont val="Calibri"/>
        <family val="2"/>
        <scheme val="minor"/>
      </rPr>
      <t>Spontanfermentert:</t>
    </r>
    <r>
      <rPr>
        <sz val="10"/>
        <rFont val="Calibri"/>
        <family val="2"/>
        <scheme val="minor"/>
      </rPr>
      <t xml:space="preserve">
Når dette begrepet benyttes i en spesifikasjon, innebærer det at alkoholfermenteringen skal ha startet spontant. Tilsettes det gjær for å starte alkoholfermentering (inokulering), er fermenteringen ikke spontan. Det kan tilsettes gjær på et senere tidspunkt i tilfelle alkoholfermenteringen skulle stoppe. 
</t>
    </r>
    <r>
      <rPr>
        <u/>
        <sz val="10"/>
        <rFont val="Calibri"/>
        <family val="2"/>
        <scheme val="minor"/>
      </rPr>
      <t>Uten bruk av kultivert gjær:</t>
    </r>
    <r>
      <rPr>
        <sz val="10"/>
        <rFont val="Calibri"/>
        <family val="2"/>
        <scheme val="minor"/>
      </rPr>
      <t xml:space="preserve">
Når dette begrepet benyttes i en spesifikasjon, innebærer det at det ikke på noe tidspunkt under alkoholfermenteringen skal tilsettes gjær til most eller vin som fermenterer.  Alkoholfermenteringen skal starte spontant, og dessuten fullføres ved hjelp av den lokale (stedegne) gjærkulturen.
</t>
    </r>
    <r>
      <rPr>
        <u/>
        <sz val="10"/>
        <rFont val="Calibri"/>
        <family val="2"/>
        <scheme val="minor"/>
      </rPr>
      <t xml:space="preserve">Fatfermentert eller fermentert på fat: 
</t>
    </r>
    <r>
      <rPr>
        <sz val="10"/>
        <rFont val="Calibri"/>
        <family val="2"/>
        <scheme val="minor"/>
      </rPr>
      <t>Når disse begrepene benyttes i en spesifikasjon, innebærer det at alkoholfermenteringen foregår helt eller delvis på trefat. Når vi skriver «helt», betyr det at vinen er 100 % fatfermentert. Når vi skriver «delvis», betyr det at deler av vinen er fatfermentert, og at resten av vinen er fermentert i andre beholdertyper, som for eksempel ståltanker, før delene blandes.</t>
    </r>
  </si>
  <si>
    <t>Forpakningstype</t>
  </si>
  <si>
    <r>
      <rPr>
        <u/>
        <sz val="10"/>
        <rFont val="Calibri"/>
        <family val="2"/>
        <scheme val="minor"/>
      </rPr>
      <t>Glassflaske</t>
    </r>
    <r>
      <rPr>
        <sz val="10"/>
        <rFont val="Calibri"/>
        <family val="2"/>
        <scheme val="minor"/>
      </rPr>
      <t xml:space="preserve"> - Ingen krav til vekt. Kan også være lettvekt
</t>
    </r>
    <r>
      <rPr>
        <u/>
        <sz val="10"/>
        <rFont val="Calibri"/>
        <family val="2"/>
        <scheme val="minor"/>
      </rPr>
      <t xml:space="preserve">PET-flaske </t>
    </r>
    <r>
      <rPr>
        <sz val="10"/>
        <rFont val="Calibri"/>
        <family val="2"/>
        <scheme val="minor"/>
      </rPr>
      <t xml:space="preserve">- Emballasjen skal være tilknyttet panteordningen i Norge
</t>
    </r>
    <r>
      <rPr>
        <u/>
        <sz val="10"/>
        <rFont val="Calibri"/>
        <family val="2"/>
        <scheme val="minor"/>
      </rPr>
      <t>Valgfri resirkulerbar lettvekt under 420 g</t>
    </r>
    <r>
      <rPr>
        <sz val="10"/>
        <rFont val="Calibri"/>
        <family val="2"/>
        <scheme val="minor"/>
      </rPr>
      <t xml:space="preserve"> - Lettvekt kan være glass, PET, aluminium, fiber/papp e.l. Lettvekt skal være under 420 g per 75 cl. Emballasjen skal enkelt kunne materialgjenvinnes i kjente nedstrømsløsninger (avfallsmottak). Dersom PET eller aluminiumsemballasje skal produktet være tilknyttet panteordningen i Norge.
</t>
    </r>
    <r>
      <rPr>
        <u/>
        <sz val="10"/>
        <rFont val="Calibri"/>
        <family val="2"/>
        <scheme val="minor"/>
      </rPr>
      <t>Glassflaske lettvekt under 420 g</t>
    </r>
    <r>
      <rPr>
        <sz val="10"/>
        <rFont val="Calibri"/>
        <family val="2"/>
        <scheme val="minor"/>
      </rPr>
      <t xml:space="preserve"> - kan for eksempel brukes der lettvekt er ønskelig, men appellasjonen setter begrensninger som hindrer PET-flasker, aluminium o.l.</t>
    </r>
    <r>
      <rPr>
        <sz val="10"/>
        <color rgb="FFFF0000"/>
        <rFont val="Calibri"/>
        <family val="2"/>
        <scheme val="minor"/>
      </rPr>
      <t xml:space="preserve">
</t>
    </r>
    <r>
      <rPr>
        <sz val="10"/>
        <rFont val="Calibri"/>
        <family val="2"/>
        <scheme val="minor"/>
      </rPr>
      <t xml:space="preserve">
</t>
    </r>
    <r>
      <rPr>
        <u/>
        <sz val="10"/>
        <rFont val="Calibri"/>
        <family val="2"/>
        <scheme val="minor"/>
      </rPr>
      <t>BiB</t>
    </r>
    <r>
      <rPr>
        <sz val="10"/>
        <rFont val="Calibri"/>
        <family val="2"/>
        <scheme val="minor"/>
      </rPr>
      <t xml:space="preserve"> - Bag-in-Box
</t>
    </r>
    <r>
      <rPr>
        <u/>
        <sz val="10"/>
        <rFont val="Calibri"/>
        <family val="2"/>
        <scheme val="minor"/>
      </rPr>
      <t>Glassflaske eller aluminiumsforpakning</t>
    </r>
    <r>
      <rPr>
        <sz val="10"/>
        <rFont val="Calibri"/>
        <family val="2"/>
        <scheme val="minor"/>
      </rPr>
      <t xml:space="preserve"> - Dersom aluminiumsemballasje skal produktet være tilknyttet panteordningen i Norge
</t>
    </r>
    <r>
      <rPr>
        <u/>
        <sz val="10"/>
        <rFont val="Calibri"/>
        <family val="2"/>
        <scheme val="minor"/>
      </rPr>
      <t>Pouch</t>
    </r>
    <r>
      <rPr>
        <sz val="10"/>
        <rFont val="Calibri"/>
        <family val="2"/>
        <scheme val="minor"/>
      </rPr>
      <t xml:space="preserve"> - Plastbasert emballasje med dokumentert holdbarhet for innhold på 12 mnd.
</t>
    </r>
    <r>
      <rPr>
        <u/>
        <sz val="10"/>
        <rFont val="Calibri"/>
        <family val="2"/>
        <scheme val="minor"/>
      </rPr>
      <t>Pappkartong</t>
    </r>
    <r>
      <rPr>
        <sz val="10"/>
        <rFont val="Calibri"/>
        <family val="2"/>
        <scheme val="minor"/>
      </rPr>
      <t xml:space="preserve"> - Emballasje med minimum 70 % innhold av fornybar fiber, med dokumentert holdbarhet for innhold på 12 mnd. Emballasjen skal enkelt kunne materialgjenvinnes i kjente nedstrømsløsninger (avfallsmottak)
</t>
    </r>
    <r>
      <rPr>
        <u/>
        <sz val="10"/>
        <rFont val="Calibri"/>
        <family val="2"/>
        <scheme val="minor"/>
      </rPr>
      <t>Aluminiumsboks</t>
    </r>
    <r>
      <rPr>
        <sz val="10"/>
        <rFont val="Calibri"/>
        <family val="2"/>
        <scheme val="minor"/>
      </rPr>
      <t xml:space="preserve"> - Emballasjen skal være tilknyttet panteordningen i Norge 
</t>
    </r>
    <r>
      <rPr>
        <u/>
        <sz val="10"/>
        <rFont val="Calibri"/>
        <family val="2"/>
        <scheme val="minor"/>
      </rPr>
      <t xml:space="preserve">
Aluminiumsflaske</t>
    </r>
    <r>
      <rPr>
        <sz val="10"/>
        <rFont val="Calibri"/>
        <family val="2"/>
        <scheme val="minor"/>
      </rPr>
      <t xml:space="preserve"> - Emballasjen skal være tilknyttet panteordningen i Norge 
</t>
    </r>
    <r>
      <rPr>
        <u/>
        <sz val="10"/>
        <rFont val="Calibri"/>
        <family val="2"/>
        <scheme val="minor"/>
      </rPr>
      <t>Aluminiumsforpakning</t>
    </r>
    <r>
      <rPr>
        <sz val="10"/>
        <rFont val="Calibri"/>
        <family val="2"/>
        <scheme val="minor"/>
      </rPr>
      <t xml:space="preserve"> - Emballasjen skal være tilknyttet panteordningen i Norge </t>
    </r>
  </si>
  <si>
    <t>Førstevin</t>
  </si>
  <si>
    <r>
      <t xml:space="preserve">Når begrepet «førstevin» er brukt, refereres det til produsenten eller vinslottets </t>
    </r>
    <r>
      <rPr>
        <i/>
        <sz val="10"/>
        <rFont val="Calibri"/>
        <family val="2"/>
        <scheme val="minor"/>
      </rPr>
      <t>Grand vin</t>
    </r>
    <r>
      <rPr>
        <sz val="10"/>
        <rFont val="Calibri"/>
        <family val="2"/>
        <scheme val="minor"/>
      </rPr>
      <t>. På en spesifikasjon med tilleggskravet «Kun førstevin fra château», er det altså bare mulig å levere vinslottets topp-cuvee - ikke andrevinen (</t>
    </r>
    <r>
      <rPr>
        <i/>
        <sz val="10"/>
        <rFont val="Calibri"/>
        <family val="2"/>
        <scheme val="minor"/>
      </rPr>
      <t>Second vin</t>
    </r>
    <r>
      <rPr>
        <sz val="10"/>
        <rFont val="Calibri"/>
        <family val="2"/>
        <scheme val="minor"/>
      </rPr>
      <t xml:space="preserve"> på fransk) eller tredjevinen. Bordeaux er et område hvor et vinslott tradisjonelt har både en første-, en andre- og gjerne også en tredjevin. Praksisen finnes også i blant annet USA, Italia og Spania. Eksempelvis er </t>
    </r>
    <r>
      <rPr>
        <i/>
        <sz val="10"/>
        <rFont val="Calibri"/>
        <family val="2"/>
        <scheme val="minor"/>
      </rPr>
      <t>Ch. Latour</t>
    </r>
    <r>
      <rPr>
        <sz val="10"/>
        <rFont val="Calibri"/>
        <family val="2"/>
        <scheme val="minor"/>
      </rPr>
      <t xml:space="preserve"> førstevin, </t>
    </r>
    <r>
      <rPr>
        <i/>
        <sz val="10"/>
        <rFont val="Calibri"/>
        <family val="2"/>
        <scheme val="minor"/>
      </rPr>
      <t>Les Forts de Latour</t>
    </r>
    <r>
      <rPr>
        <sz val="10"/>
        <rFont val="Calibri"/>
        <family val="2"/>
        <scheme val="minor"/>
      </rPr>
      <t xml:space="preserve"> andrevin og </t>
    </r>
    <r>
      <rPr>
        <i/>
        <sz val="10"/>
        <rFont val="Calibri"/>
        <family val="2"/>
        <scheme val="minor"/>
      </rPr>
      <t>Le Pauillac de Ch. Latour</t>
    </r>
    <r>
      <rPr>
        <sz val="10"/>
        <rFont val="Calibri"/>
        <family val="2"/>
        <scheme val="minor"/>
      </rPr>
      <t xml:space="preserve"> tredjevin fra slottet Latour. I dette eksempelet vil altså bare </t>
    </r>
    <r>
      <rPr>
        <i/>
        <sz val="10"/>
        <rFont val="Calibri"/>
        <family val="2"/>
        <scheme val="minor"/>
      </rPr>
      <t>Ch. Latour</t>
    </r>
    <r>
      <rPr>
        <sz val="10"/>
        <rFont val="Calibri"/>
        <family val="2"/>
        <scheme val="minor"/>
      </rPr>
      <t xml:space="preserve"> kunne leveres på en spesifikasjon med tilleggskravet «kun førstevin fra château». </t>
    </r>
  </si>
  <si>
    <t>Glutenfritt</t>
  </si>
  <si>
    <t>Glutenfritt - krever at produktet inneholder maksimalt 20 mg gluten pr kg. 
Svært lavt gluteninnhold - krever at produktet inneholder maksimalt 100 mg gluten pr kg.</t>
  </si>
  <si>
    <t xml:space="preserve">Gutswein og Ortswein
Domaine og village
</t>
  </si>
  <si>
    <t>Gutswein brukes parallelt med begrepene domaine/estate. Når begrepet benyttes i en spesifikasjon innebærer det at druene skal komme fra produsentens egen eiendom, og at vinen tappes av produsenten. 
Ortswein brukes parallelt med det franske begrepet village. Når begrepet benyttes i en spesifikasjon innebærer det at druene skal komme fra vinmarker tilhørende landsbyen. Navn på landsby skal fremkomme på etikett.</t>
  </si>
  <si>
    <t xml:space="preserve">Inokulert </t>
  </si>
  <si>
    <t xml:space="preserve">Tilsetning av mikroorganismer som har evne til å vokse i det medium de er tilsatt. </t>
  </si>
  <si>
    <t>Intensjon</t>
  </si>
  <si>
    <r>
      <rPr>
        <u/>
        <sz val="10"/>
        <rFont val="Calibri"/>
        <family val="2"/>
        <scheme val="minor"/>
      </rPr>
      <t>Bredde</t>
    </r>
    <r>
      <rPr>
        <sz val="10"/>
        <rFont val="Calibri"/>
        <family val="2"/>
        <scheme val="minor"/>
      </rPr>
      <t xml:space="preserve">: Når intensjonen er bredde, skal produktet tilføre variasjon innenfor sitt segment. Slik variasjon kan for eksempel være knyttet til geografi, råvare/druetype, sensoriske egenskaper, produksjonsmetoder eller emballasje.  Dette kan også være produkter med lavt volum som er viktig å tilby enkelte målgrupper. Eksempel på bredde: Chardonnay fra ulike regioner i verden, single malt whisky fra ulike land, rødvin fra Piemonte basert på andre druer enn Barbera og Nebbiolo.
</t>
    </r>
    <r>
      <rPr>
        <u/>
        <sz val="10"/>
        <rFont val="Calibri"/>
        <family val="2"/>
        <scheme val="minor"/>
      </rPr>
      <t>Dybde:</t>
    </r>
    <r>
      <rPr>
        <sz val="10"/>
        <rFont val="Calibri"/>
        <family val="2"/>
        <scheme val="minor"/>
      </rPr>
      <t xml:space="preserve"> Når intensjonen er dybde, skal produktet, i likhet med intensjonen "bredde", tilføre variasjon innenfor sitt segment. Slik variasjon kan for eksempel være knyttet til geografi, råvare/druetype, sensoriske egenskaper, produksjonsmetoder eller emballasje.  Dette kan også være produkter med lavt volum som er viktig å tilby enkelte målgrupper. Eksempel på dybde: Chablis på ulike kvalitetsnivåer, skotsk whisky i ulike stiler og prisnivåer, Nebbiolo fra Piemonte på ulike kvalitetsnivåer og i ulike forpakningstyper.
</t>
    </r>
    <r>
      <rPr>
        <u/>
        <sz val="10"/>
        <rFont val="Calibri"/>
        <family val="2"/>
        <scheme val="minor"/>
      </rPr>
      <t>Dynamikk</t>
    </r>
    <r>
      <rPr>
        <sz val="10"/>
        <rFont val="Calibri"/>
        <family val="2"/>
        <scheme val="minor"/>
      </rPr>
      <t xml:space="preserve">: Når intensjonen er dynamikk, skal produktet skape fornyelse og konkurranse innenfor sitt segment, land, region eller appellasjon.
</t>
    </r>
    <r>
      <rPr>
        <u/>
        <sz val="10"/>
        <rFont val="Calibri"/>
        <family val="2"/>
        <scheme val="minor"/>
      </rPr>
      <t>Sesong</t>
    </r>
    <r>
      <rPr>
        <sz val="10"/>
        <rFont val="Calibri"/>
        <family val="2"/>
        <scheme val="minor"/>
      </rPr>
      <t xml:space="preserve">: Når intensjonen er sesong, mener vi at produktet skal tilfredsstille sesongens etterspørsel.
</t>
    </r>
    <r>
      <rPr>
        <u/>
        <sz val="10"/>
        <rFont val="Calibri"/>
        <family val="2"/>
        <scheme val="minor"/>
      </rPr>
      <t>Trend</t>
    </r>
    <r>
      <rPr>
        <sz val="10"/>
        <rFont val="Calibri"/>
        <family val="2"/>
        <scheme val="minor"/>
      </rPr>
      <t>: Når intensjonen er trend, følger vi opp tendenser og forventet etterspørsel i markedet. Slike trender kan være knyttet til geografi, sensoriske egenskaper, produksjonsmetoder eller emballasje.</t>
    </r>
  </si>
  <si>
    <t>Kaldfermentering</t>
  </si>
  <si>
    <t>Esteraromaer fra fermentering på lav temperatur og/eller som er spesifikke til en type gjærkultur. Eksempler på slike aromaer er banan- og pærearomaer fra isoamylacetat.</t>
  </si>
  <si>
    <t>Kronkork</t>
  </si>
  <si>
    <t>Crown cork/Crown cap. Kapsel som falses mot flaskemunning for å forsegle flasker.</t>
  </si>
  <si>
    <t xml:space="preserve">Kvalitetskriterier </t>
  </si>
  <si>
    <t>De sensoriske egenskapene som sensorisk prøveinstans (SPI) skal tillegge størst vekt ved bedømmelse av tilbudsprøvene. Se definisjoner på kvalitetskriterier i egen fane på lanseringsplanen.</t>
  </si>
  <si>
    <t>Lieu-dit</t>
  </si>
  <si>
    <t>Lieu-dit henviser til et avgrenset geografisk område som ikke nødvendigvis sammenfaller med en enkeltvinmarksbetegnelse. Det kan være en offisiell geografisk avgrensing eller en avgrensing som ikke er offisiell, men som er akseptert og innarbeidet lokalt.</t>
  </si>
  <si>
    <t>Merkeordning</t>
  </si>
  <si>
    <t>Med en merkeordning forstås dokumenter, sertifikater eller attester som bekrefter at produktet som bærer merkingen oppfyller etterspurte merkekrav til produksjonsmåte, opprinnelse eller innhold. AS Vinmonopolet vil bare kreve en bestemt merkeordning dersom:
a.) merkeordningen er tilgjengelig for alle interesserte parter og
b.) merkekravene er fastsatt av en uavhengig tredjepart som grossist eller produsent som søker om merkeordningen, ikke utøver bestemmende innflytelse over.</t>
  </si>
  <si>
    <t>Min. alder på vinstokker</t>
  </si>
  <si>
    <t>Når det etterspørres min. alder på vinstokker, gjelder dette minimumskravet gjennomsnittalderen på vinstokkene.</t>
  </si>
  <si>
    <t>Musserende vin</t>
  </si>
  <si>
    <t>Når ikke annet er angitt, menes en vin med et trykk mellom 3,0 og 6,0 bar som for eksempel spumante, mousseux og sparkling. Dersom krav til sødme ikke er oppgitt i produktspesifikasjonen, er det tørre produkter som etterspørres.</t>
  </si>
  <si>
    <t>Naturlig aroma</t>
  </si>
  <si>
    <t>Tilsatt aroma som er i henhold til aromaforskriften (FOR-2011-06-06-669)</t>
  </si>
  <si>
    <t>Og/eller</t>
  </si>
  <si>
    <t>I flere spesifikasjoner brukes konjunksjonene "og/eller" - spesielt i forbindelse med druer, men også i forbindelse med områder/appellasjoner. Bruk av og/eller indikerer at vi både kan være interessert i en sammensetning av enhetene og enhetene hver for seg. Eksempel: ”basert på min. 85 prosent Carignan, Grenache og/eller Mourvèdre” indikerer at vinen kan være basert på min. 85 prosent Carignan, min. 85 prosent Grenache, min. 85 prosent Mourvèdre eller min. 85 prosent av en hvilken som helst blanding av de tre druene. 
I tilfeller hvor det kun står "eller", er de ulike alternativene gjensidig utelukkende. Eksempel: ”Basert på min. 85 prosent Carignan, Grenache eller Mourvèdre” krever en vin basert på min. 85 prosent av utelukkende én av de tre sortene.</t>
  </si>
  <si>
    <t>Opprinnelse og etikett</t>
  </si>
  <si>
    <t>Opprinnelse er hierarkisk oppbygd fra venstre mot høyre med kolonnene land, distrikt, underdistrikt og kvalitet/klassifikasjon. Kolonnen land er den videste geografiske begrensningen og kolonnen kvalitet/klassifikasjon den smaleste. 
Eksempel 1: Hvis distrikt er oppgitt uten underdistrikt, må produktet komme fra oppgitte distrikt innenfor oppgitte land, og distriktet må fremkomme på etikett. 
Eksempel 2: Hvis underdistrikt er oppgitt uten kvalitet/klassifikasjon, må produktet komme fra oppgitte underdistrikt og underdistriktet må fremkomme på etikett. 
Eksempel 3: Hvis kvalitet/klassifikasjon er oppgitt, må produktet inneha oppgitte kvalitet/klassifikasjon og det må fremkomme på etikett. 
Dersom vi ønsker ytterligere begrensning på opprinnelse, defineres det i kolonnen tilleggskrav.</t>
  </si>
  <si>
    <t>Opprinnelsesland</t>
  </si>
  <si>
    <t>Med opprinnelsesland menes det land hvor produktet er fremstilt i sin helhet.
Produkter som er omformet eller foredlet på en eller annen måte, får sitt opprinnelsesland hvor den siste vesentlige bearbeiding har foregått.</t>
  </si>
  <si>
    <t>Oransjevin</t>
  </si>
  <si>
    <t>Med oransjevin mener vi hvitvin laget med utvidet kontakt mellom druemost og drueskall. Vinen skal sensorisk bære tydelig preg av å være produsert med utvidet skallkontakt, i form av farge, snerp og/eller aroma.  
Oransjevin har farge som går mot oransje, dyp gul eller rosa. Aromabildet bærer preg av maserasjon av skall og evt. stilker: tydelig innslag av balsam; urte-/teaktig; kandisert/tørket frukt; gjerne tydeligere bæraroma enn i hvitvin. Munnfølelsen kan være snerpende.
I vårt sortiment kategoriseres oransjevinene som hvitviner.</t>
  </si>
  <si>
    <t>Pant</t>
  </si>
  <si>
    <t>Emballasje med pant sikrer høy grad av innsamling og høy grad av materialgjenvinning.
Emballasje med pant innebærer at produsent/importør må være medlem av Infinitum. 
I tillegg må hver emballasjeenhet (GTIN) bli godkjent av Infinitum. Emballasjen må følge Infinitums innmeldingsprosedyrer; https://produktinnmelding.infinitum.no/nyttiginfo
Godkjenning av emballasjeenheten gir et gebyr hos Infinitum, mer informasjon her: https://infinitum.no/kostnadskalkulator
Maks salgspris spesifisert i lanseringsplanen er salgspris eks. pant.</t>
  </si>
  <si>
    <t>Perlende vin</t>
  </si>
  <si>
    <t>Når ikke annet er angitt, menes en vin med et trykk mellom 1,0 og 2,5 bar som for eksempel pétillant, frizzante, semi-sparkling eller andre tilsvarende betegnelser. Dersom krav til sødme ikke er oppgitt i produktspesifikasjonen, er det tørre produkter som etterspørres.</t>
  </si>
  <si>
    <t xml:space="preserve">Prissegmenter </t>
  </si>
  <si>
    <t>I forbindelse med kategorisering av sortimentet, som gjøres i forkant av hver lanseringsplan, vurderes det hvilke prissegmenter de planlagte lanseringene vil konkurrere i. En konsekvens av dette arbeidet er at vi i enkelte spesifikasjoner kan definere et prisintervall som tilbudsprøvene skal passe inn i, i stedet for en makspris.</t>
  </si>
  <si>
    <t>Produktspesifikasjon</t>
  </si>
  <si>
    <t>Produktspesifikasjonen beskriver de krav det etterspurte produktet skal oppfylle, så som produktets formelle kvalitet, sensoriske egenskaper og prisområde.</t>
  </si>
  <si>
    <r>
      <t xml:space="preserve">To utvalg kan spesifiseres: Basis eller Parti. I mange tilfeller vil vi også åpne for mulig parti der det er basis og omvendt. Dette kan for eksempel være for å inkludere produkter med liten tilgjengelighet. 
Basis: Innkjøpte produkter vil lanseres i basisutvalget.
Basis, mulig parti: Innkjøpte produkter vil i utgangspunktet lanseres i basisutvalget, men Vinmonopolet kan velge å lansere produkter også i partiutvalget, eller bare i partiutvalget. Ved innlevering av tilbud er det mulig for grossist å reservere seg mot lansering i basis- eller partiutvalget, eller tilby differensiert pris på basis- og partilansering.
Parti, mulig basis: Innkjøpte produkter vil i utgangspunktet lanseres i partiutvalget, men Vinmonopolet kan velge å lansere produkter også i basisutvalget, eller bare i basisutvalget. Ved innlevering av tilbud er det mulig for grossist å reservere seg mot lansering i basis- eller partiutvalget, eller tilby differensiert pris på basis- og partilansering.
Parti: Innkjøpte produkter vil lanseres i partiutvalget.
</t>
    </r>
    <r>
      <rPr>
        <sz val="10"/>
        <color rgb="FFFF0000"/>
        <rFont val="Calibri"/>
        <family val="2"/>
        <scheme val="minor"/>
      </rPr>
      <t xml:space="preserve">
</t>
    </r>
    <r>
      <rPr>
        <sz val="10"/>
        <rFont val="Calibri"/>
        <family val="2"/>
        <scheme val="minor"/>
      </rPr>
      <t xml:space="preserve">For lansering i basisutvalget forventes det at produktet minimum har tilgjengelighet til å klare seg uten utsolgtsituasjon i ett år i butikk-kategori 6.
For partiutvalget angir Vinmonopolet minimumskvantum, og grossist kan ved tilbud angi maks. antall enheter som er tilgjengelig for kjøp. </t>
    </r>
  </si>
  <si>
    <t>Resirkulerbar</t>
  </si>
  <si>
    <t>Emballasjen skal enkelt kunne materialgjenvinnes i kjente nedstrømsløsninger (avfallsmottak)</t>
  </si>
  <si>
    <t>Salgspris</t>
  </si>
  <si>
    <t>Det prisnivå som er angitt i produktspesifikasjonene gjelder pris til forbruker. Tilbud med en salgspris som faller utenfor prisnivået vil bli avvist. Oppgis ikke pris i spesifikasjonen, betyr det at vi kun ønsker tilbud på "premium"-produkter. Tilbudene bedømmes i slike tilfeller altså opp mot topp kvalitet innenfor sitt område/sin produktgruppe.
Maks salgspris spesifisert i lanseringsplanen er salgspris eks. pant.</t>
  </si>
  <si>
    <t>For produktgruppe sider, hvor det ennå ikke finnes en felles EU-definisjon for produktet, brukes definisjonen av sider som er lagt til grunn i beskyttelsen av sider fra Hardanger som geografisk betegnelse. I hovedsak betyr det at sider skal være laget av fermentert eplesaft og ikke kan være laget av konsentrat. For definisjon av pæresider byttes eple ut med pære i nevnte definisjon. Produkter laget av konsentrat, eller som er vin- eller fruktvinbaserte og aromatisert med eple- eller pærearoma, plasseres i produktgruppe 10.3. Med mindre annet er oppgitt, etterspørres det musserende/perlende sider.</t>
  </si>
  <si>
    <t>Simultanlansering</t>
  </si>
  <si>
    <r>
      <t xml:space="preserve">Dersom vi ber om </t>
    </r>
    <r>
      <rPr>
        <u/>
        <sz val="10"/>
        <rFont val="Calibri"/>
        <family val="2"/>
        <scheme val="minor"/>
      </rPr>
      <t>simultanlansering</t>
    </r>
    <r>
      <rPr>
        <sz val="10"/>
        <rFont val="Calibri"/>
        <family val="2"/>
        <scheme val="minor"/>
      </rPr>
      <t xml:space="preserve"> er det et krav at skal det leveres identisk produkt i samme årgang i spesifiserte volumstørrelser. Det er en forutsetning for lansering at alle forespurte volumstørrelser lanseres på samme lanseringsdato. På spesifikasjoner som gjelder simultanlansering (obligatorisk) legges sammenlagt DDU-pris per liter til grunn i vurdering for kjøp.
På spesifikasjoner der vi åpner for </t>
    </r>
    <r>
      <rPr>
        <u/>
        <sz val="10"/>
        <rFont val="Calibri"/>
        <family val="2"/>
        <scheme val="minor"/>
      </rPr>
      <t>mulig simultanlansering</t>
    </r>
    <r>
      <rPr>
        <sz val="10"/>
        <rFont val="Calibri"/>
        <family val="2"/>
        <scheme val="minor"/>
      </rPr>
      <t xml:space="preserve"> er det valgfritt om man vil levere tilbud på ulike, spesifiserte volumstørrelser. I disse tilfellene legges DDU-pris på hovedprodukt til grunn i vurdering for kjøp.</t>
    </r>
  </si>
  <si>
    <t>Skriftlige tilbud</t>
  </si>
  <si>
    <t>Ved kjøp på spesifikasjoner med kun skriftlige tilbud, skal det foruten pris legges særlig vekt på leveringsdyktighet.</t>
  </si>
  <si>
    <t>Skriftlige tilbud med 
prøving</t>
  </si>
  <si>
    <r>
      <t>Skriftlig tilbud med prøving innebærer at det ikke skal leveres tilbudsprøver ved tilbudsfrist. De rimeligste tilbudene går videre til prøving. Frist for innlevering av eventuelle tilbudsprøver samt antall tilbudsprøver står oppført i anbudsinnbydelsen.
Antall tilbudsprøver som går til prøving besluttes etter tilbudsfrist, avhengig av antall tilbud. 
Ved begrenset tilbudsmengde, forbeholder vi oss retten til å sende samtlige tilbud til prøving.</t>
    </r>
    <r>
      <rPr>
        <sz val="10"/>
        <color rgb="FFFF0000"/>
        <rFont val="Calibri"/>
        <family val="2"/>
        <scheme val="minor"/>
      </rPr>
      <t xml:space="preserve"> </t>
    </r>
    <r>
      <rPr>
        <sz val="10"/>
        <rFont val="Calibri"/>
        <family val="2"/>
        <scheme val="minor"/>
      </rPr>
      <t xml:space="preserve">Tilbudsprøver som går til prøving publiseres i Leverandørportalen. </t>
    </r>
  </si>
  <si>
    <t>SRM</t>
  </si>
  <si>
    <t>Standard reference method. Fargemålingsmetode som er basert på spektroskopisk måling av absorbanse ved 430 nm.</t>
  </si>
  <si>
    <t>Stil</t>
  </si>
  <si>
    <t>I noen spesifikasjoner er det angitt en ønsket sensorisk stil.  Stil definerer vi generelt som variasjon i sensoriske egenskaper som har sin opprinnelse i bevisste valg for produksjonen. Stilangivelsen er en del av grunnlaget for prøvingen. Hvis ikke annet er oppgitt, etterspørres det stille vin i spesifikasjoner på kvalitetsklasser hvor det kan lages både stille, perlende eller musserende vin. Dette gjelder også sake. For sider er det omvendt: Med mindre annet er oppgitt, etterspørres det musserende/perlende sider.</t>
  </si>
  <si>
    <t>Sødme</t>
  </si>
  <si>
    <t>Dersom krav til sødme ikke er oppgitt i produktspesifikasjonen, er det tørre produkter som etterspørres. Dersom det stilles krav til sukkerinnhold refereres det til restsukker i produktet (glukose + fruktose). Verdi skal samsvare med analysesertifikat.
Sødme i stille viner er angitt slik: tørr, halvtørr, halvsøt, søt. Betegnelsene, som fastsettes på et analytisk grunnlag, har tilsvarende benevnelser i alle EU-land (EØS, nr. 607/2009, Annex XIV, Part B, se krav til sødme i stille viner nederst). Om sødmebetegnelsen ikke fremgår av etiketten, skal restinnhold av sukker oppgis i tilbudet.
For musserende vin brukes betegnelsene Doux/Rich, Demi-Sec, Sec, Brut, Extra Brut, Brut Nature/Pas Dosé/Zéro Dosage/Brut Zéro og lignende. Det er da et krav at betegnelsen skal fremkomme på etikett. I motsetning vil det være tilfeller hvor det oppgis en maksimumsgrense for sukker – eksempelvis maks. 6 g/l – og da er det ingen formelle krav til hva som skal fremkomme på etikett.
Bemerk at når det settes maksimumsgrenser for sukker inkluderer det evt. dosage.</t>
  </si>
  <si>
    <t>Dersom ikke annet er oppgitt i spesifikasjonen skal tilbudsprøver leveres på Vinmonopolets kjedekontor innen tilbudsfrist. Tilbud må leveres før kl. 16.00 den oppgitte datoen. Tilbud som mottas etter frist blir avvist.</t>
  </si>
  <si>
    <t>Det er tilbyders ansvar at lasten på lanseringstidspunktet er i samsvar med tilbudsprøvene. Vinmonopolet anser at produsent/importør kjenner utviklingen av sitt produkt best – og må ta ansvaret for om lasten på lanseringstidspunktet vil være i samsvar med tilbudsprøven, uansett om denne er en tankprøve eller ferdigtappet vare.
Vinmonopolet skiller ikke på om tilbudsprøver er tankprøver eller ferdigtappet vare og vurderer alle prøver på samme måte.
En tilbudsprøve må 
- være holdbar til over lanseringstidspunktet
- på tilbudstidspunktet gi et riktig inntrykk av lasten på lanseringstidspunktet</t>
  </si>
  <si>
    <t>Tilvirker</t>
  </si>
  <si>
    <t>For å sikre sporbarhet, ber vi i enkelte tilfeller om at produktets tilvirker skal oppgis. Tilvirkeren er produsenten eller bedriften som fysisk fermenterer druemosten til ferdig vin. For øl og brennevin regnes hhv. bryggeri og destilleri som tilvirker. Tilvirker som oppgis i tilbudet er bindende for leveranse av endelig produkt.</t>
  </si>
  <si>
    <t>Ufiltrert</t>
  </si>
  <si>
    <t>Dersom vi ber om "ufiltrert" skal produktet være fremstilt 100 % uten bruk av filtreringshjelpemidler. Klaring og sedimentering er tillatt. Sil er også tillatt.</t>
  </si>
  <si>
    <t>Uten ytre emballering</t>
  </si>
  <si>
    <t>Produktet skal sendes fra opprinnelsesland uten ytre emballering (rør/eske). Vi stiller dette kravet til all brennevin under 700 kr. Dette gjøres for å redusere mengden avfall, og redusere klimabelastningen. Det er satt en prisgrense på 700 kroner for å fokusere på segmentene med størst volum, og hvor effekten dermed vil være størst. Prisgrensen på 700 kr beregnes på normvolum (0,7 l). Hvis det etterspørres andre formater, som 50 cl eller 100 cl, vil priskravet beregnes tilsvarende (f.eks 500 kr for 50 cl eller 1000 kr for 100 cl).</t>
  </si>
  <si>
    <t>Økologisk og biodynamisk</t>
  </si>
  <si>
    <t>Dersom vi ber om økologisk eller biodynamisk, skal produktet ha en offisiell sertifisering som er godkjent av EU og som tilfredsstiller EUs krav om økologisk eller biodynamisk vin (godkjente sertifiseringsorganer for biodynamiske produkter er Demeter, Biodyvin og Respekt-BIODYN). Sertifisering skal fremkomme av etikett.
Dersom vi ber om "dokumenterbar konverteringsfase for gjeldende årgang(er)", skal dokumentene komme fra tilsvarende organisasjoner og være datert innen innhøstingen for gjeldende årgang(er).
På tilbudsprøver skal merking fremkomme av etikett, eller som vedlagt skriftlig dokumentasjon dersom det ikke fremkommer av etikett. Hvis tilbudsprøver ikke er merket med økologisk sertifisering skal sertifisering fremlegges ved kjøp.
De samme kravene gjelder også for produkter fra tredjeland (land utenfor EU), som er sertifiserte i hjemlandet. USA har for eksempel lavere krav til egen økologisk godkjenning enn det EU har, og disse produktene må derfor gjennom en ekstra prosess for å bli godkjent i Europa. Denne prosessen må startes mens råvaren dyrkes.</t>
  </si>
  <si>
    <t xml:space="preserve">KVALITETSKRITERIER </t>
  </si>
  <si>
    <t>BESKRIVELSE</t>
  </si>
  <si>
    <t>VIN</t>
  </si>
  <si>
    <t>Fruktige aromaer. Handler om hvorvidt modne druer, uten råte eller andre skader, har bevart sin aromakvalitet i samsvar med forventningene, gjennom vinifikasjon, lagring og transport.</t>
  </si>
  <si>
    <t xml:space="preserve">Dybde og nyanser i aromabildet. Flere aromagrupper sammen: mineralsk, fruktig, krydret, balsamisk m.fl. bidrar til kompleksitet. </t>
  </si>
  <si>
    <t xml:space="preserve">Munnfølelse </t>
  </si>
  <si>
    <t>Alle inntrykk i munnen utenom de olfaktoriske og grunnsmakene. Saftighet, tanninkvalitet og tekstur er viktige egenskaper.</t>
  </si>
  <si>
    <r>
      <t xml:space="preserve">Mengde og intensitet av aromastoffer i munnen. Konsentrasjon bidrar </t>
    </r>
    <r>
      <rPr>
        <sz val="11"/>
        <rFont val="Calibri"/>
        <family val="2"/>
        <scheme val="minor"/>
      </rPr>
      <t>til energisk munnfølelse, og</t>
    </r>
    <r>
      <rPr>
        <sz val="11"/>
        <color theme="1"/>
        <rFont val="Calibri"/>
        <family val="2"/>
        <scheme val="minor"/>
      </rPr>
      <t xml:space="preserve"> lengde på ettersmak.</t>
    </r>
  </si>
  <si>
    <t>Syrlighet</t>
  </si>
  <si>
    <t>Graden av syresmak.</t>
  </si>
  <si>
    <t>BRENNEVIN</t>
  </si>
  <si>
    <r>
      <t xml:space="preserve">Mengde og intensitet av aromastoffer i munnen. Konsentrasjon bidrar til </t>
    </r>
    <r>
      <rPr>
        <sz val="11"/>
        <rFont val="Calibri"/>
        <family val="2"/>
        <scheme val="minor"/>
      </rPr>
      <t>energisk munnfølelse, og</t>
    </r>
    <r>
      <rPr>
        <sz val="11"/>
        <color rgb="FFFF0000"/>
        <rFont val="Calibri"/>
        <family val="2"/>
        <scheme val="minor"/>
      </rPr>
      <t xml:space="preserve"> </t>
    </r>
    <r>
      <rPr>
        <sz val="11"/>
        <color theme="1"/>
        <rFont val="Calibri"/>
        <family val="2"/>
        <scheme val="minor"/>
      </rPr>
      <t>lengde på ettersmak.</t>
    </r>
  </si>
  <si>
    <t>Aroma med opprinnelse fra sukker- eller stivelsesholdig vekst som brennevinets sats er fermentert fra.</t>
  </si>
  <si>
    <t>Aroma fra råvarer som er tilsatt for å gi aroma og/eller smak ut over (ordinært) råvarepreg.</t>
  </si>
  <si>
    <t>Dybde og nyanser i aromabildet. Flere aromagrupper sammen; mineralsk, fruktig, krydret, balsamisk m.fl. bidrar til kompleksitet.</t>
  </si>
  <si>
    <t>Destillatkvalitet</t>
  </si>
  <si>
    <t>Hvordan destillatet framstår i det ferdige produktet. Godt destillat gir ikke kaustisk munnfølelse eller skjemmende aroma.</t>
  </si>
  <si>
    <t>Alle karaktertrekk som har opprinnelse fra lagring i kontakt med treverk. Trearoma, kokos, vanilje, nellik, kaffe, karamell, svidd tre, samt tannin fra treverket.</t>
  </si>
  <si>
    <t>ØL</t>
  </si>
  <si>
    <t>Dybde og nyanser i aromabildet. Flere aromagrupper sammen: mineralsk, fruktig, krydret, balsamisk m.fl. bidrar til kompleksitet.</t>
  </si>
  <si>
    <t>Aroma med opprinnelse fra malt og korn som ølet er produsert av.</t>
  </si>
  <si>
    <t xml:space="preserve">Humlepreg </t>
  </si>
  <si>
    <t>Aroma med opprinnelse i humle – fersk eller lagret. Humlearoma kan for eksempel minne om kamille, svovelforbindelser, blomst, frukt, balsam eller urter.</t>
  </si>
  <si>
    <t>Råvarepreg, tilsatt</t>
  </si>
  <si>
    <t>Kategorisering av sødme i stille viner</t>
  </si>
  <si>
    <t>Grad av sødme</t>
  </si>
  <si>
    <t>Krav</t>
  </si>
  <si>
    <t>Tørr 
(eng. dry, fr. sec, it. secco)</t>
  </si>
  <si>
    <t>Kan bare benyttes hvis restinnhold av sukker ikke overstiger 4 g/l, eller 9 g/l når syreinnholdet uttrykt som vinsyre ikke er mindre enn 2 g/l under restinnholdet av sukkeret.</t>
  </si>
  <si>
    <t>Halvtørr 
(eng. medium dry, fr. demi-sec, it. abbocato)</t>
  </si>
  <si>
    <t xml:space="preserve">Kan bare benyttes hvis restinnholdet av sukker er høyere enn grensen for ”tørr”, men høyst 12 g/l - eller 18 g/l når total syre (uttrykt som gram vinsyre per liter) ikke er mer enn 10 g lavere enn restinnholdet av sukker. </t>
  </si>
  <si>
    <t>Halvsøt 
(eng. medium, fr. moelleux, it. amabile)</t>
  </si>
  <si>
    <t>Kan bare benyttes hvis restinnholdet av sukker er høyere enn det som er satt for ”halvtørr”, men høyst 45 g/l.</t>
  </si>
  <si>
    <t>Søt 
(eng. sweet, fr. doux, it. dolce)</t>
  </si>
  <si>
    <t>Kan bare benyttes hvis restinnholdet av sukker er minst 45 g/l.</t>
  </si>
  <si>
    <t>September</t>
  </si>
  <si>
    <t>November</t>
  </si>
  <si>
    <t>Fruktvin</t>
  </si>
  <si>
    <t>Likør, urter og krydder</t>
  </si>
  <si>
    <t>Sherry</t>
  </si>
  <si>
    <t>Asia</t>
  </si>
  <si>
    <t>Belgia, UK eller Norge</t>
  </si>
  <si>
    <t>Mexico</t>
  </si>
  <si>
    <t>Moldova</t>
  </si>
  <si>
    <t xml:space="preserve">Norge eller Sverige </t>
  </si>
  <si>
    <t>Norge, Sverige, Finland eller Danmark</t>
  </si>
  <si>
    <t>Norge, Sverige, Finland, Danmark eller Storbritannia</t>
  </si>
  <si>
    <t>Skandinavia</t>
  </si>
  <si>
    <t>Skottland</t>
  </si>
  <si>
    <t>7 (norm = 50)</t>
  </si>
  <si>
    <t>Akevitt</t>
  </si>
  <si>
    <t>Sterkøl</t>
  </si>
  <si>
    <t>1) Endrue Pinot Noir (100 %)
2) Uten preg av fat
3) Min. 50 % av plastmaterialet skal bestå av rPET «post-consumer recycled PET» (bekreftelse fra emballasjeprodusent skal vedlegges tilbudet)
4) Flasken skal merkes med faktisk andel resirkulert materiale
5) Mulig simultanlansering av BiB, med spesifikasjoner som i 202307002, dersom tilgjengelig
6) Emballasjen skal være tilknyttet panteordningen i Norge
7) Kun ett tilbud per tilvirker. Dersom det mottas flere tilbud fra samme tilvirker, vil kun det rimeligste vurderes for innkjøp, uavhengig av grossist
8) Innkjøp som for mai, lansering i juli</t>
  </si>
  <si>
    <t>1) Basert på 100 % Albariño
2) 100 % av druene skal komme fra Val do Salnés (bekreftelse fra tilvirker skal vedlegges tilbudet)
3) Min. 50 år gamle vinstokker (bekreftelse fra tilvirker skal vedlegges tilbudet)
4) Spontanfermentert (bekreftelse fra tilvirker skal vedlegges tilbudet)
5) Min. 80 % av vinen skal være fatfermentert (bekreftelse fra tilvirker skal vedlegges tilbudet)
5) Kun ett tilbud per tilvirker. Dersom det mottas flere tilbud fra samme tilvirker, vil kun det rimeligste vurderes for innkjøp, uavhengig av grossist
6) «Guarantee of Supply» skal vedlegges tilbudet</t>
  </si>
  <si>
    <t>1) Endrue Riesling (100 %) 
2) Maks. 8 g/l sukker
3) Hvit eller klar tappetut 
4) Ingen bruk av plast med farge «carbon black» 
5) Innerpose: Uten bruk av aluminium som ytterste emballasjelag. Dersom aluminium benyttes som et mellomlag, er maks. tillatte tykkelse på aluminiumslaget 5 micron. Datablad «technical specifications sheet» fra emballasjeprodusent skal vedlegges tilbudet
6) Oksygenpermeabilitet for emballasjen: ≤ 2 cm3/m2/24timer/1atm (Datablad «technical specifications sheet» fra emballasjeprodusent skal vedlegges tilbudet)
7) Boks: Ren kartong uten innblanding av plast eller metallisert folie
8) Mulig simultanlansering av rPET-flaske, spesifikasjoner som for 202307001, dersom tilgjengelig
9) Kun ett tilbud per tilvirker. Dersom det mottas flere tilbud fra samme tilvirker, vil kun det rimeligste vurderes for innkjøp, uavhengig av grossist
10) Vinmonopolet oppfordrer til bruk av avfallssymboler på emballasjen https://www.grontpunkt.no/packaging-labels/ med tilhørende avfallshåndteringstekst: «innerposen sorteres som plast», «kartongen sorteres som papp» eller liknende tekst på norsk eller engelsk, for å motivere forbruker til å sortere riktig
11) «Guarantee of supply» skal vedlegges tilbudet
12) Innkjøp som for mai, lansering i juli</t>
  </si>
  <si>
    <t>1) Basert på min. 80 % Sangiovese
2) Maks. 3 g/l sukker
3) Uten preg av fat
4) Hvit eller klar tappetut 
5) Ingen bruk av plast med farge «carbon black» 
6) Uten bruk av aluminium som ytterste emballasjelag. Dersom aluminium benyttes som et mellomlag, er maks. tillatte tykkelse på aluminiumslaget 5 micron. Datablad «technical specifications sheet» fra emballasjeprodusent skal vedlegges tilbudet
7) Oksygenpermeabilitet for emballasjen: ≤ 2 cm3/m2/24timer/1atm (Datablad «technical specifications sheet» fra emballasjeprodusent skal vedlegges tilbudet)
8) Mulig simultanlansering av rPET-flaske, med spesifikasjoner som i 202307001, dersom tilgjengelig
9) Kun ett tilbud per tilvirker. Dersom det mottas flere tilbud fra samme tilvirker, vil kun det rimeligste vurderes for innkjøp, uavhengig av grossist
10) Vinmonopolet oppfordrer til bruk av avfallssymboler på emballasjen https://www.grontpunkt.no/packaging-labels/ med tilhørende avfallshåndteringstekst: «hele posen sorteres som plast» eller liknende tekst på norsk eller engelsk, for å motivere forbruker til å sortere riktig
12) «Statement on responsible recruitment and decent working conditions» skal vedlegges tilbudet
13) Innkjøp som for mai, lansering i juli</t>
  </si>
  <si>
    <t>1) Stil: Ungdommelig fruktighet
2) Maks. 5 g/l sukker
3) Uten bruk av fat
4) Maks. 12,5 % alkohol på emballasje
5) Tilbudsprøver skal leveres i salgsklar emballasje (ikke krav til pantemerke på tilbudsprøve)
6) Dersom kjøp til basis skal forpakning være tilknyttet panteordningen i Norge</t>
  </si>
  <si>
    <t>1) Endrue Chardonnay (100 %)
2) Maks. 3 g/l sukker
3) Uten eller med diskret preg av fat
4) Uten bruk av faterstatning som f.eks. trestaver, trechips, treekstrakt eller lignende (bekreftelse fra produsent skal vedlegges tilbudet) 
5) Kun ett tilbud per produsent. Dersom det mottas flere tilbud fra samme produsent, vil kun det rimeligste vurderes for innkjøp, uavhengig av grossist
6) Vinmonopolet oppfordrer til bruk av avfallssymboler på emballasjen https://www.grontpunkt.no/packaging-labels/</t>
  </si>
  <si>
    <t>Bulgaria, Moldova eller Romania</t>
  </si>
  <si>
    <t>1) Økologisk (tilvirkers navn skal samsvare med økologisk sertifikat, økologisk sertifikat skal vedlegges tilbudet)
2) Uten preg av fat
3) Kun ett tilbud per tilvirker. Dersom det mottas flere tilbud fra samme tilvirker, vil kun det rimeligste vurderes for innkjøp, uavhengig av grossist
4) «Guarantee of Supply» skal vedlegges tilbudet
5) «Statement on responsible recruitment and decent working conditions» skal vedlegges tilbudet</t>
  </si>
  <si>
    <t>Spesifikasjonsnummer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</si>
</sst>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b/>
      <sz val="13"/>
      <color rgb="FF3F6EA7"/>
      <name val="Cambria"/>
      <family val="1"/>
    </font>
    <font>
      <b/>
      <sz val="12"/>
      <name val="Calibri"/>
      <family val="2"/>
      <scheme val="minor"/>
    </font>
    <font>
      <sz val="12"/>
      <name val="Calibri"/>
      <family val="2"/>
      <scheme val="minor"/>
    </font>
    <font>
      <b/>
      <sz val="12"/>
      <color theme="1"/>
      <name val="Calibri"/>
      <family val="2"/>
      <scheme val="minor"/>
    </font>
    <font>
      <sz val="9"/>
      <color rgb="FF000000"/>
      <name val="Arial"/>
      <family val="2"/>
    </font>
    <font>
      <sz val="10"/>
      <color theme="1"/>
      <name val="Calibri"/>
      <family val="2"/>
      <scheme val="minor"/>
    </font>
    <font>
      <b/>
      <sz val="10"/>
      <color theme="1"/>
      <name val="Calibri"/>
      <family val="2"/>
      <scheme val="minor"/>
    </font>
    <font>
      <b/>
      <u/>
      <sz val="10"/>
      <color theme="1"/>
      <name val="Calibri"/>
      <family val="2"/>
      <scheme val="minor"/>
    </font>
    <font>
      <sz val="11"/>
      <color theme="1"/>
      <name val="Calibri"/>
      <family val="2"/>
      <scheme val="minor"/>
    </font>
    <font>
      <b/>
      <sz val="10"/>
      <name val="Calibri"/>
      <family val="2"/>
      <scheme val="minor"/>
    </font>
    <font>
      <sz val="10"/>
      <name val="Calibri"/>
      <family val="2"/>
      <scheme val="minor"/>
    </font>
    <font>
      <u/>
      <sz val="10"/>
      <name val="Calibri"/>
      <family val="2"/>
      <scheme val="minor"/>
    </font>
    <font>
      <sz val="10"/>
      <color rgb="FFFF0000"/>
      <name val="Calibri"/>
      <family val="2"/>
      <scheme val="minor"/>
    </font>
    <font>
      <b/>
      <sz val="24"/>
      <color theme="1"/>
      <name val="Calibri"/>
      <family val="2"/>
      <scheme val="minor"/>
    </font>
    <font>
      <sz val="8"/>
      <name val="Calibri"/>
      <family val="2"/>
      <scheme val="minor"/>
    </font>
    <font>
      <i/>
      <sz val="1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thin">
        <color theme="0"/>
      </bottom>
      <diagonal/>
    </border>
  </borders>
  <cellStyleXfs count="3">
    <xf numFmtId="0" fontId="0" fillId="0" borderId="0"/>
    <xf numFmtId="0" fontId="3" fillId="0" borderId="5" applyNumberFormat="0" applyFill="0" applyAlignment="0" applyProtection="0"/>
    <xf numFmtId="9" fontId="17" fillId="0" borderId="0" applyFont="0" applyFill="0" applyBorder="0" applyAlignment="0" applyProtection="0"/>
  </cellStyleXfs>
  <cellXfs count="154">
    <xf numFmtId="0" fontId="0" fillId="0" borderId="0" xfId="0"/>
    <xf numFmtId="49" fontId="0" fillId="9" borderId="1" xfId="0" applyNumberFormat="1" applyFill="1" applyBorder="1" applyAlignment="1">
      <alignment horizontal="left" vertical="center" wrapText="1"/>
    </xf>
    <xf numFmtId="49" fontId="0" fillId="9" borderId="1" xfId="0" quotePrefix="1" applyNumberFormat="1" applyFill="1" applyBorder="1" applyAlignment="1">
      <alignment horizontal="left" vertical="center" wrapText="1"/>
    </xf>
    <xf numFmtId="49" fontId="2" fillId="9" borderId="1" xfId="0" applyNumberFormat="1" applyFont="1" applyFill="1" applyBorder="1" applyAlignment="1">
      <alignment horizontal="left" vertical="center" wrapText="1"/>
    </xf>
    <xf numFmtId="49" fontId="0" fillId="0" borderId="1" xfId="0" applyNumberFormat="1" applyBorder="1"/>
    <xf numFmtId="49" fontId="0" fillId="0" borderId="0" xfId="0" applyNumberFormat="1"/>
    <xf numFmtId="49" fontId="0" fillId="0" borderId="0" xfId="0" applyNumberFormat="1" applyAlignment="1">
      <alignment vertical="center"/>
    </xf>
    <xf numFmtId="49" fontId="4" fillId="0" borderId="0" xfId="0" applyNumberFormat="1" applyFont="1"/>
    <xf numFmtId="49" fontId="8" fillId="0" borderId="0" xfId="0" applyNumberFormat="1" applyFont="1" applyAlignment="1" applyProtection="1">
      <alignment horizontal="center" vertical="center" wrapText="1"/>
      <protection locked="0"/>
    </xf>
    <xf numFmtId="49" fontId="8" fillId="9" borderId="25" xfId="0" applyNumberFormat="1" applyFont="1" applyFill="1" applyBorder="1" applyAlignment="1" applyProtection="1">
      <alignment vertical="center" wrapText="1"/>
      <protection locked="0"/>
    </xf>
    <xf numFmtId="49" fontId="8" fillId="10" borderId="26" xfId="0" applyNumberFormat="1" applyFont="1" applyFill="1" applyBorder="1" applyAlignment="1" applyProtection="1">
      <alignment horizontal="center" vertical="center" wrapText="1" shrinkToFit="1"/>
      <protection locked="0"/>
    </xf>
    <xf numFmtId="49" fontId="14" fillId="0" borderId="0" xfId="0" applyNumberFormat="1" applyFont="1"/>
    <xf numFmtId="49" fontId="15" fillId="9" borderId="25" xfId="0" applyNumberFormat="1" applyFont="1" applyFill="1" applyBorder="1" applyAlignment="1" applyProtection="1">
      <alignment horizontal="center" vertical="center" wrapText="1" shrinkToFit="1"/>
      <protection locked="0"/>
    </xf>
    <xf numFmtId="49" fontId="15" fillId="10" borderId="26" xfId="0" applyNumberFormat="1" applyFont="1" applyFill="1" applyBorder="1" applyAlignment="1" applyProtection="1">
      <alignment horizontal="center" wrapText="1"/>
      <protection locked="0"/>
    </xf>
    <xf numFmtId="49" fontId="15" fillId="9" borderId="27"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49" fontId="8" fillId="9" borderId="1" xfId="0" applyNumberFormat="1" applyFont="1" applyFill="1" applyBorder="1" applyAlignment="1" applyProtection="1">
      <alignment horizontal="center" vertical="top" wrapText="1"/>
      <protection locked="0"/>
    </xf>
    <xf numFmtId="49" fontId="0" fillId="0" borderId="20" xfId="0" applyNumberFormat="1" applyBorder="1"/>
    <xf numFmtId="49" fontId="6" fillId="0" borderId="1" xfId="0" applyNumberFormat="1" applyFont="1" applyBorder="1" applyAlignment="1">
      <alignment horizontal="center" vertical="top" wrapText="1"/>
    </xf>
    <xf numFmtId="49" fontId="6" fillId="0" borderId="21" xfId="0" applyNumberFormat="1" applyFont="1" applyBorder="1" applyAlignment="1">
      <alignment horizontal="center" vertical="top" wrapText="1"/>
    </xf>
    <xf numFmtId="49" fontId="0" fillId="0" borderId="20" xfId="0" applyNumberFormat="1" applyBorder="1" applyProtection="1">
      <protection locked="0"/>
    </xf>
    <xf numFmtId="49" fontId="0" fillId="0" borderId="1" xfId="0" applyNumberFormat="1" applyBorder="1" applyAlignment="1">
      <alignment horizontal="center"/>
    </xf>
    <xf numFmtId="49" fontId="7" fillId="0" borderId="20" xfId="0" applyNumberFormat="1" applyFont="1" applyBorder="1" applyAlignment="1">
      <alignment horizontal="justify" vertical="top" wrapText="1"/>
    </xf>
    <xf numFmtId="49" fontId="7" fillId="0" borderId="1" xfId="0" applyNumberFormat="1" applyFont="1" applyBorder="1" applyAlignment="1">
      <alignment horizontal="center" vertical="top" wrapText="1"/>
    </xf>
    <xf numFmtId="49" fontId="6" fillId="0" borderId="0" xfId="0" applyNumberFormat="1" applyFont="1" applyAlignment="1">
      <alignment horizontal="right" vertical="top" wrapText="1"/>
    </xf>
    <xf numFmtId="49" fontId="7" fillId="0" borderId="23" xfId="0" applyNumberFormat="1" applyFont="1" applyBorder="1" applyAlignment="1">
      <alignment horizontal="justify" vertical="top" wrapText="1"/>
    </xf>
    <xf numFmtId="49" fontId="7" fillId="0" borderId="8" xfId="0" applyNumberFormat="1" applyFont="1" applyBorder="1" applyAlignment="1">
      <alignment horizontal="center" wrapText="1"/>
    </xf>
    <xf numFmtId="49" fontId="7" fillId="0" borderId="8" xfId="0" applyNumberFormat="1" applyFont="1" applyBorder="1" applyAlignment="1">
      <alignment horizontal="center" vertical="top" wrapText="1"/>
    </xf>
    <xf numFmtId="49" fontId="6" fillId="0" borderId="24" xfId="0" applyNumberFormat="1" applyFont="1" applyBorder="1" applyAlignment="1">
      <alignment horizontal="center" vertical="top" wrapText="1"/>
    </xf>
    <xf numFmtId="49" fontId="3" fillId="3" borderId="9" xfId="1" applyNumberFormat="1" applyFill="1" applyBorder="1" applyAlignment="1">
      <alignment horizontal="justify" vertical="top" wrapText="1"/>
    </xf>
    <xf numFmtId="49" fontId="3" fillId="3" borderId="10" xfId="1" applyNumberFormat="1" applyFill="1" applyBorder="1" applyAlignment="1">
      <alignment horizontal="center" vertical="top" wrapText="1"/>
    </xf>
    <xf numFmtId="49" fontId="3" fillId="3" borderId="11" xfId="1" applyNumberFormat="1" applyFill="1" applyBorder="1" applyAlignment="1">
      <alignment horizontal="center" vertical="top" wrapText="1"/>
    </xf>
    <xf numFmtId="49" fontId="3" fillId="0" borderId="0" xfId="1" applyNumberFormat="1" applyBorder="1" applyAlignment="1">
      <alignment horizontal="right" vertical="top" wrapText="1"/>
    </xf>
    <xf numFmtId="49" fontId="0" fillId="0" borderId="0" xfId="0" applyNumberFormat="1" applyAlignment="1">
      <alignment horizontal="left"/>
    </xf>
    <xf numFmtId="49" fontId="7" fillId="0" borderId="23" xfId="0" applyNumberFormat="1" applyFont="1" applyBorder="1" applyAlignment="1">
      <alignment horizontal="justify" wrapText="1"/>
    </xf>
    <xf numFmtId="49" fontId="12" fillId="0" borderId="0" xfId="0" applyNumberFormat="1" applyFont="1"/>
    <xf numFmtId="49" fontId="6" fillId="0" borderId="20" xfId="0" applyNumberFormat="1" applyFont="1" applyBorder="1" applyAlignment="1" applyProtection="1">
      <alignment horizontal="left" vertical="top" wrapText="1"/>
      <protection locked="0"/>
    </xf>
    <xf numFmtId="49" fontId="0" fillId="0" borderId="20" xfId="0" applyNumberFormat="1" applyBorder="1" applyAlignment="1">
      <alignment horizontal="left"/>
    </xf>
    <xf numFmtId="49" fontId="13" fillId="0" borderId="1" xfId="0" applyNumberFormat="1" applyFont="1" applyBorder="1" applyAlignment="1">
      <alignment horizontal="center"/>
    </xf>
    <xf numFmtId="49" fontId="6" fillId="0" borderId="0" xfId="0" applyNumberFormat="1" applyFont="1" applyAlignment="1">
      <alignment horizontal="center" vertical="top" wrapText="1"/>
    </xf>
    <xf numFmtId="49" fontId="0" fillId="0" borderId="0" xfId="0" applyNumberFormat="1" applyAlignment="1">
      <alignment horizontal="right"/>
    </xf>
    <xf numFmtId="49" fontId="0" fillId="0" borderId="29" xfId="0" applyNumberFormat="1" applyBorder="1" applyProtection="1">
      <protection locked="0"/>
    </xf>
    <xf numFmtId="49" fontId="0" fillId="0" borderId="20" xfId="0" applyNumberFormat="1" applyBorder="1" applyAlignment="1" applyProtection="1">
      <alignment shrinkToFit="1"/>
      <protection locked="0"/>
    </xf>
    <xf numFmtId="49" fontId="0" fillId="0" borderId="23" xfId="0" applyNumberFormat="1" applyBorder="1" applyAlignment="1">
      <alignment horizontal="left"/>
    </xf>
    <xf numFmtId="49" fontId="13" fillId="0" borderId="8" xfId="0" applyNumberFormat="1" applyFont="1" applyBorder="1" applyAlignment="1">
      <alignment horizontal="center"/>
    </xf>
    <xf numFmtId="49" fontId="3" fillId="3" borderId="9" xfId="0" applyNumberFormat="1" applyFont="1" applyFill="1" applyBorder="1" applyProtection="1">
      <protection locked="0"/>
    </xf>
    <xf numFmtId="49" fontId="3" fillId="3" borderId="10" xfId="0" applyNumberFormat="1" applyFont="1" applyFill="1" applyBorder="1" applyAlignment="1">
      <alignment horizontal="center"/>
    </xf>
    <xf numFmtId="49" fontId="0" fillId="0" borderId="22" xfId="0" applyNumberFormat="1" applyBorder="1" applyAlignment="1">
      <alignment horizontal="left"/>
    </xf>
    <xf numFmtId="49" fontId="13" fillId="0" borderId="6" xfId="0" applyNumberFormat="1" applyFont="1" applyBorder="1" applyAlignment="1">
      <alignment horizontal="center"/>
    </xf>
    <xf numFmtId="49" fontId="0" fillId="0" borderId="6" xfId="0" applyNumberFormat="1" applyBorder="1"/>
    <xf numFmtId="49" fontId="6" fillId="0" borderId="28" xfId="0" applyNumberFormat="1" applyFont="1" applyBorder="1" applyAlignment="1">
      <alignment horizontal="center" vertical="top" wrapText="1"/>
    </xf>
    <xf numFmtId="49" fontId="6" fillId="0" borderId="20" xfId="0" applyNumberFormat="1" applyFont="1" applyBorder="1" applyAlignment="1">
      <alignment horizontal="justify" vertical="top" wrapText="1"/>
    </xf>
    <xf numFmtId="49" fontId="0" fillId="0" borderId="23" xfId="0" applyNumberFormat="1" applyBorder="1"/>
    <xf numFmtId="49" fontId="0" fillId="0" borderId="8" xfId="0" applyNumberFormat="1" applyBorder="1" applyAlignment="1">
      <alignment horizontal="center"/>
    </xf>
    <xf numFmtId="49" fontId="3" fillId="3" borderId="9" xfId="0" applyNumberFormat="1" applyFont="1" applyFill="1" applyBorder="1" applyAlignment="1" applyProtection="1">
      <alignment horizontal="center"/>
      <protection locked="0"/>
    </xf>
    <xf numFmtId="49" fontId="2" fillId="0" borderId="20" xfId="0" applyNumberFormat="1" applyFont="1" applyBorder="1" applyAlignment="1">
      <alignment horizontal="justify" vertical="top" wrapText="1"/>
    </xf>
    <xf numFmtId="49" fontId="6" fillId="0" borderId="0" xfId="0" applyNumberFormat="1" applyFont="1" applyAlignment="1">
      <alignment horizontal="justify" vertical="top" wrapText="1"/>
    </xf>
    <xf numFmtId="49" fontId="0" fillId="0" borderId="0" xfId="0" applyNumberFormat="1" applyProtection="1">
      <protection locked="0"/>
    </xf>
    <xf numFmtId="49" fontId="9" fillId="0" borderId="0" xfId="0" applyNumberFormat="1" applyFont="1" applyAlignment="1">
      <alignment horizontal="justify"/>
    </xf>
    <xf numFmtId="49" fontId="5" fillId="2" borderId="1" xfId="0" applyNumberFormat="1" applyFont="1" applyFill="1" applyBorder="1" applyAlignment="1">
      <alignment horizontal="left"/>
    </xf>
    <xf numFmtId="49" fontId="10" fillId="4" borderId="1" xfId="0" applyNumberFormat="1" applyFont="1" applyFill="1" applyBorder="1" applyAlignment="1">
      <alignment horizontal="left"/>
    </xf>
    <xf numFmtId="49" fontId="11" fillId="4" borderId="1" xfId="0" applyNumberFormat="1" applyFont="1" applyFill="1" applyBorder="1" applyAlignment="1">
      <alignment horizontal="left" vertical="top"/>
    </xf>
    <xf numFmtId="49" fontId="0" fillId="0" borderId="1" xfId="0" applyNumberFormat="1" applyBorder="1" applyAlignment="1">
      <alignment horizontal="left"/>
    </xf>
    <xf numFmtId="49" fontId="0" fillId="0" borderId="1" xfId="0" applyNumberFormat="1" applyBorder="1" applyAlignment="1">
      <alignment horizontal="left" vertical="top"/>
    </xf>
    <xf numFmtId="49" fontId="12" fillId="4" borderId="1" xfId="0" applyNumberFormat="1" applyFont="1" applyFill="1" applyBorder="1" applyAlignment="1">
      <alignment horizontal="left"/>
    </xf>
    <xf numFmtId="49" fontId="5" fillId="4" borderId="1" xfId="0" applyNumberFormat="1" applyFont="1" applyFill="1" applyBorder="1" applyAlignment="1">
      <alignment horizontal="left" vertical="top"/>
    </xf>
    <xf numFmtId="49" fontId="22" fillId="0" borderId="0" xfId="0" applyNumberFormat="1" applyFont="1" applyAlignment="1">
      <alignment horizontal="left" vertical="center"/>
    </xf>
    <xf numFmtId="49" fontId="0" fillId="0" borderId="0" xfId="0" applyNumberFormat="1" applyAlignment="1">
      <alignment wrapText="1"/>
    </xf>
    <xf numFmtId="49" fontId="3" fillId="5" borderId="1" xfId="0" applyNumberFormat="1" applyFont="1" applyFill="1" applyBorder="1" applyAlignment="1">
      <alignment vertical="center"/>
    </xf>
    <xf numFmtId="49" fontId="3" fillId="5" borderId="1" xfId="0" applyNumberFormat="1" applyFont="1" applyFill="1" applyBorder="1" applyAlignment="1">
      <alignment wrapText="1"/>
    </xf>
    <xf numFmtId="49" fontId="0" fillId="6" borderId="1" xfId="0" applyNumberFormat="1" applyFill="1" applyBorder="1" applyAlignment="1">
      <alignment vertical="center" wrapText="1"/>
    </xf>
    <xf numFmtId="49" fontId="0" fillId="6" borderId="1" xfId="0" applyNumberFormat="1" applyFill="1" applyBorder="1" applyAlignment="1">
      <alignment wrapText="1"/>
    </xf>
    <xf numFmtId="49" fontId="0" fillId="5" borderId="1" xfId="0" applyNumberFormat="1" applyFill="1" applyBorder="1" applyAlignment="1">
      <alignment vertical="center" wrapText="1"/>
    </xf>
    <xf numFmtId="49" fontId="0" fillId="5" borderId="1" xfId="0" applyNumberFormat="1" applyFill="1" applyBorder="1" applyAlignment="1">
      <alignment wrapText="1"/>
    </xf>
    <xf numFmtId="49" fontId="0" fillId="0" borderId="0" xfId="0" applyNumberFormat="1" applyAlignment="1">
      <alignment vertical="center" wrapText="1"/>
    </xf>
    <xf numFmtId="49" fontId="0" fillId="0" borderId="0" xfId="0" applyNumberFormat="1" applyAlignment="1">
      <alignment horizontal="left" vertical="center"/>
    </xf>
    <xf numFmtId="49" fontId="18" fillId="6" borderId="0" xfId="0" applyNumberFormat="1" applyFont="1" applyFill="1" applyAlignment="1">
      <alignment horizontal="left" vertical="center"/>
    </xf>
    <xf numFmtId="49" fontId="19" fillId="6" borderId="0" xfId="0" applyNumberFormat="1" applyFont="1" applyFill="1" applyAlignment="1">
      <alignment vertical="center" wrapText="1"/>
    </xf>
    <xf numFmtId="49" fontId="19" fillId="0" borderId="0" xfId="0" applyNumberFormat="1" applyFont="1"/>
    <xf numFmtId="49" fontId="18" fillId="6" borderId="1" xfId="0" applyNumberFormat="1" applyFont="1" applyFill="1" applyBorder="1" applyAlignment="1">
      <alignment vertical="center"/>
    </xf>
    <xf numFmtId="49" fontId="18" fillId="6" borderId="1" xfId="0" applyNumberFormat="1" applyFont="1" applyFill="1" applyBorder="1" applyAlignment="1">
      <alignment vertical="center" wrapText="1"/>
    </xf>
    <xf numFmtId="49" fontId="19" fillId="0" borderId="1" xfId="0" applyNumberFormat="1" applyFont="1" applyBorder="1" applyAlignment="1">
      <alignment vertical="center"/>
    </xf>
    <xf numFmtId="49" fontId="19" fillId="0" borderId="1" xfId="0" applyNumberFormat="1" applyFont="1" applyBorder="1" applyAlignment="1">
      <alignment vertical="center" wrapText="1"/>
    </xf>
    <xf numFmtId="49" fontId="19" fillId="0" borderId="1" xfId="0" applyNumberFormat="1" applyFont="1" applyBorder="1" applyAlignment="1">
      <alignment vertical="top"/>
    </xf>
    <xf numFmtId="49" fontId="19" fillId="0" borderId="1" xfId="0" applyNumberFormat="1" applyFont="1" applyBorder="1" applyAlignment="1">
      <alignment vertical="top" wrapText="1"/>
    </xf>
    <xf numFmtId="49" fontId="19" fillId="0" borderId="0" xfId="0" applyNumberFormat="1" applyFont="1" applyAlignment="1">
      <alignment vertical="top"/>
    </xf>
    <xf numFmtId="49" fontId="19" fillId="0" borderId="0" xfId="0" applyNumberFormat="1" applyFont="1" applyAlignment="1">
      <alignment wrapText="1"/>
    </xf>
    <xf numFmtId="49" fontId="19" fillId="0" borderId="1" xfId="0" applyNumberFormat="1" applyFont="1" applyBorder="1" applyAlignment="1">
      <alignment horizontal="left" vertical="top" wrapText="1"/>
    </xf>
    <xf numFmtId="49" fontId="19" fillId="0" borderId="0" xfId="0" applyNumberFormat="1" applyFont="1" applyAlignment="1">
      <alignment vertical="center"/>
    </xf>
    <xf numFmtId="49" fontId="19" fillId="0" borderId="0" xfId="0" applyNumberFormat="1" applyFont="1" applyAlignment="1">
      <alignment vertical="center" wrapText="1"/>
    </xf>
    <xf numFmtId="9" fontId="0" fillId="0" borderId="21" xfId="2" applyFont="1" applyBorder="1" applyAlignment="1">
      <alignment horizontal="center"/>
    </xf>
    <xf numFmtId="9" fontId="0" fillId="0" borderId="24" xfId="2" applyFont="1" applyBorder="1" applyAlignment="1">
      <alignment horizontal="center"/>
    </xf>
    <xf numFmtId="9" fontId="3" fillId="3" borderId="30" xfId="2" applyFont="1" applyFill="1" applyBorder="1" applyAlignment="1" applyProtection="1">
      <alignment horizontal="center"/>
      <protection locked="0"/>
    </xf>
    <xf numFmtId="9" fontId="6" fillId="0" borderId="21" xfId="2" applyFont="1" applyBorder="1" applyAlignment="1">
      <alignment horizontal="center" vertical="top" wrapText="1"/>
    </xf>
    <xf numFmtId="9" fontId="6" fillId="0" borderId="24" xfId="2" applyFont="1" applyBorder="1" applyAlignment="1">
      <alignment horizontal="center" vertical="top" wrapText="1"/>
    </xf>
    <xf numFmtId="9" fontId="3" fillId="3" borderId="11" xfId="2" applyFont="1" applyFill="1" applyBorder="1" applyAlignment="1">
      <alignment horizontal="center" vertical="top" wrapText="1"/>
    </xf>
    <xf numFmtId="0" fontId="14" fillId="0" borderId="0" xfId="0" applyFont="1"/>
    <xf numFmtId="49" fontId="2" fillId="9" borderId="1" xfId="0" applyNumberFormat="1" applyFont="1" applyFill="1" applyBorder="1" applyAlignment="1">
      <alignment horizontal="center" vertical="center" wrapText="1"/>
    </xf>
    <xf numFmtId="49" fontId="2" fillId="0" borderId="0" xfId="0" applyNumberFormat="1" applyFont="1"/>
    <xf numFmtId="49" fontId="1" fillId="0" borderId="0" xfId="0" applyNumberFormat="1" applyFont="1" applyAlignment="1">
      <alignment horizontal="center" vertical="center"/>
    </xf>
    <xf numFmtId="49" fontId="21" fillId="0" borderId="0" xfId="0" applyNumberFormat="1" applyFont="1"/>
    <xf numFmtId="49" fontId="21" fillId="0" borderId="0" xfId="0" applyNumberFormat="1" applyFont="1" applyAlignment="1">
      <alignment vertical="top"/>
    </xf>
    <xf numFmtId="49" fontId="21" fillId="0" borderId="0" xfId="0" applyNumberFormat="1" applyFont="1" applyAlignment="1">
      <alignment vertical="center"/>
    </xf>
    <xf numFmtId="49" fontId="2" fillId="0" borderId="1" xfId="0" applyNumberFormat="1" applyFont="1" applyBorder="1" applyAlignment="1">
      <alignment horizontal="left" vertical="center" wrapText="1"/>
    </xf>
    <xf numFmtId="0" fontId="2" fillId="9" borderId="1" xfId="0" applyFont="1" applyFill="1" applyBorder="1" applyAlignment="1">
      <alignment horizontal="left" vertical="center" wrapText="1"/>
    </xf>
    <xf numFmtId="49" fontId="2" fillId="9" borderId="1" xfId="0" quotePrefix="1" applyNumberFormat="1" applyFont="1" applyFill="1" applyBorder="1" applyAlignment="1">
      <alignment horizontal="left" vertical="center" wrapText="1"/>
    </xf>
    <xf numFmtId="49" fontId="2" fillId="0" borderId="1" xfId="0" applyNumberFormat="1" applyFont="1" applyBorder="1" applyAlignment="1">
      <alignment horizontal="left" vertical="top"/>
    </xf>
    <xf numFmtId="49" fontId="0" fillId="8" borderId="32" xfId="0" applyNumberFormat="1" applyFill="1" applyBorder="1"/>
    <xf numFmtId="49" fontId="1" fillId="8" borderId="2" xfId="0" applyNumberFormat="1" applyFont="1" applyFill="1" applyBorder="1" applyAlignment="1">
      <alignment horizontal="center" vertical="center"/>
    </xf>
    <xf numFmtId="49" fontId="1" fillId="8" borderId="3"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19" fillId="5" borderId="1" xfId="0" applyNumberFormat="1" applyFont="1" applyFill="1" applyBorder="1" applyAlignment="1">
      <alignment vertical="center"/>
    </xf>
    <xf numFmtId="49" fontId="19" fillId="5" borderId="0" xfId="0" applyNumberFormat="1" applyFont="1" applyFill="1"/>
    <xf numFmtId="49" fontId="19" fillId="5" borderId="1" xfId="0" applyNumberFormat="1" applyFont="1" applyFill="1" applyBorder="1" applyAlignment="1">
      <alignment vertical="center" wrapText="1"/>
    </xf>
    <xf numFmtId="49" fontId="1" fillId="8" borderId="4" xfId="0" applyNumberFormat="1" applyFont="1" applyFill="1" applyBorder="1" applyAlignment="1">
      <alignment horizontal="center" vertical="center" wrapText="1"/>
    </xf>
    <xf numFmtId="49" fontId="0" fillId="8" borderId="36" xfId="0" applyNumberFormat="1" applyFill="1" applyBorder="1"/>
    <xf numFmtId="49" fontId="1" fillId="8" borderId="3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49" fontId="4" fillId="9" borderId="1" xfId="0" applyNumberFormat="1" applyFont="1" applyFill="1" applyBorder="1" applyAlignment="1">
      <alignment horizontal="left" vertical="center" wrapText="1"/>
    </xf>
    <xf numFmtId="0" fontId="0" fillId="9" borderId="1" xfId="0" applyFill="1" applyBorder="1" applyAlignment="1">
      <alignment horizontal="left" vertical="center" wrapText="1"/>
    </xf>
    <xf numFmtId="0" fontId="6" fillId="11"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0" fillId="9" borderId="1" xfId="0" quotePrefix="1" applyFill="1" applyBorder="1" applyAlignment="1">
      <alignment horizontal="left" vertical="center" wrapText="1"/>
    </xf>
    <xf numFmtId="49" fontId="2" fillId="5" borderId="1" xfId="0" applyNumberFormat="1" applyFont="1" applyFill="1" applyBorder="1" applyAlignment="1">
      <alignment horizontal="left" vertical="center" wrapText="1"/>
    </xf>
    <xf numFmtId="2" fontId="2" fillId="9" borderId="1" xfId="0" quotePrefix="1" applyNumberFormat="1" applyFont="1" applyFill="1" applyBorder="1" applyAlignment="1">
      <alignment horizontal="left" vertical="center" wrapText="1"/>
    </xf>
    <xf numFmtId="49" fontId="1" fillId="7" borderId="1" xfId="0" applyNumberFormat="1" applyFont="1" applyFill="1" applyBorder="1" applyAlignment="1">
      <alignment horizontal="center" vertical="center" wrapText="1"/>
    </xf>
    <xf numFmtId="49" fontId="8" fillId="9" borderId="27" xfId="0" applyNumberFormat="1" applyFont="1" applyFill="1" applyBorder="1" applyAlignment="1" applyProtection="1">
      <alignment horizontal="center" vertical="center" wrapText="1"/>
      <protection locked="0"/>
    </xf>
    <xf numFmtId="49" fontId="8" fillId="9" borderId="16" xfId="0" applyNumberFormat="1" applyFont="1" applyFill="1" applyBorder="1" applyAlignment="1" applyProtection="1">
      <alignment horizontal="center" vertical="center" wrapText="1"/>
      <protection locked="0"/>
    </xf>
    <xf numFmtId="49" fontId="8" fillId="9" borderId="7" xfId="0" applyNumberFormat="1" applyFont="1" applyFill="1" applyBorder="1" applyAlignment="1" applyProtection="1">
      <alignment horizontal="center" vertical="center" wrapText="1"/>
      <protection locked="0"/>
    </xf>
    <xf numFmtId="2" fontId="0" fillId="9" borderId="1" xfId="0" quotePrefix="1" applyNumberFormat="1" applyFill="1" applyBorder="1" applyAlignment="1">
      <alignment horizontal="left" vertical="center" wrapText="1"/>
    </xf>
    <xf numFmtId="49" fontId="6" fillId="9" borderId="1" xfId="0" applyNumberFormat="1" applyFont="1" applyFill="1" applyBorder="1" applyAlignment="1">
      <alignment horizontal="left" vertical="center" wrapText="1"/>
    </xf>
    <xf numFmtId="49" fontId="21" fillId="0" borderId="0" xfId="0" applyNumberFormat="1" applyFont="1" applyAlignment="1">
      <alignment vertical="center" wrapText="1"/>
    </xf>
    <xf numFmtId="164" fontId="2" fillId="0" borderId="1" xfId="0" applyNumberFormat="1" applyFont="1" applyBorder="1" applyAlignment="1">
      <alignment horizontal="left" vertical="center" wrapText="1"/>
    </xf>
    <xf numFmtId="49" fontId="1" fillId="8" borderId="35" xfId="0" applyNumberFormat="1" applyFont="1" applyFill="1" applyBorder="1" applyAlignment="1">
      <alignment horizontal="center" vertical="center" wrapText="1"/>
    </xf>
    <xf numFmtId="49" fontId="1" fillId="8" borderId="34"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0" fillId="8" borderId="33" xfId="0" applyNumberFormat="1" applyFill="1" applyBorder="1" applyAlignment="1">
      <alignment horizontal="center"/>
    </xf>
    <xf numFmtId="49" fontId="8" fillId="9" borderId="12" xfId="0" applyNumberFormat="1" applyFont="1" applyFill="1" applyBorder="1" applyAlignment="1" applyProtection="1">
      <alignment horizontal="left" vertical="center" wrapText="1"/>
      <protection locked="0"/>
    </xf>
    <xf numFmtId="49" fontId="8" fillId="9" borderId="18" xfId="0" applyNumberFormat="1" applyFont="1" applyFill="1" applyBorder="1" applyAlignment="1" applyProtection="1">
      <alignment horizontal="left" vertical="center" wrapText="1"/>
      <protection locked="0"/>
    </xf>
    <xf numFmtId="49" fontId="8" fillId="9" borderId="27" xfId="0" applyNumberFormat="1" applyFont="1" applyFill="1" applyBorder="1" applyAlignment="1" applyProtection="1">
      <alignment horizontal="center" vertical="center" wrapText="1"/>
      <protection locked="0"/>
    </xf>
    <xf numFmtId="49" fontId="8" fillId="9" borderId="21" xfId="0" applyNumberFormat="1" applyFont="1" applyFill="1" applyBorder="1" applyAlignment="1" applyProtection="1">
      <alignment horizontal="center" vertical="center" wrapText="1"/>
      <protection locked="0"/>
    </xf>
    <xf numFmtId="49" fontId="8" fillId="9" borderId="25" xfId="0" applyNumberFormat="1" applyFont="1" applyFill="1" applyBorder="1" applyAlignment="1" applyProtection="1">
      <alignment horizontal="left" vertical="center" wrapText="1"/>
      <protection locked="0"/>
    </xf>
    <xf numFmtId="49" fontId="8" fillId="9" borderId="20" xfId="0" applyNumberFormat="1" applyFont="1" applyFill="1" applyBorder="1" applyAlignment="1" applyProtection="1">
      <alignment horizontal="left" vertical="center" wrapText="1"/>
      <protection locked="0"/>
    </xf>
    <xf numFmtId="49" fontId="8" fillId="9" borderId="17" xfId="0" applyNumberFormat="1" applyFont="1" applyFill="1" applyBorder="1" applyAlignment="1" applyProtection="1">
      <alignment horizontal="center" vertical="center" wrapText="1"/>
      <protection locked="0"/>
    </xf>
    <xf numFmtId="49" fontId="8" fillId="9" borderId="19" xfId="0" applyNumberFormat="1" applyFont="1" applyFill="1" applyBorder="1" applyAlignment="1" applyProtection="1">
      <alignment horizontal="center" vertical="center" wrapText="1"/>
      <protection locked="0"/>
    </xf>
    <xf numFmtId="49" fontId="8" fillId="9" borderId="16" xfId="0" applyNumberFormat="1" applyFont="1" applyFill="1" applyBorder="1" applyAlignment="1" applyProtection="1">
      <alignment horizontal="center" vertical="center" wrapText="1"/>
      <protection locked="0"/>
    </xf>
    <xf numFmtId="49" fontId="8" fillId="9" borderId="7" xfId="0" applyNumberFormat="1" applyFont="1" applyFill="1" applyBorder="1" applyAlignment="1" applyProtection="1">
      <alignment horizontal="center" vertical="center" wrapText="1"/>
      <protection locked="0"/>
    </xf>
    <xf numFmtId="49" fontId="8" fillId="10" borderId="13" xfId="0" applyNumberFormat="1" applyFont="1" applyFill="1" applyBorder="1" applyAlignment="1" applyProtection="1">
      <alignment horizontal="center" vertical="center" wrapText="1"/>
      <protection locked="0"/>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8" fillId="10" borderId="14" xfId="0" applyNumberFormat="1" applyFont="1" applyFill="1" applyBorder="1" applyAlignment="1" applyProtection="1">
      <alignment horizontal="center" vertical="center" wrapText="1"/>
      <protection locked="0"/>
    </xf>
    <xf numFmtId="49" fontId="8" fillId="10" borderId="15" xfId="0" applyNumberFormat="1" applyFont="1" applyFill="1" applyBorder="1" applyAlignment="1" applyProtection="1">
      <alignment horizontal="center" vertical="center" wrapText="1"/>
      <protection locked="0"/>
    </xf>
    <xf numFmtId="49" fontId="8" fillId="9" borderId="26" xfId="0" applyNumberFormat="1" applyFont="1" applyFill="1" applyBorder="1" applyAlignment="1" applyProtection="1">
      <alignment horizontal="center" vertical="center" wrapText="1"/>
      <protection locked="0"/>
    </xf>
    <xf numFmtId="49" fontId="8" fillId="9" borderId="1" xfId="0" applyNumberFormat="1" applyFont="1" applyFill="1" applyBorder="1" applyAlignment="1" applyProtection="1">
      <alignment horizontal="center" vertical="center" wrapText="1"/>
      <protection locked="0"/>
    </xf>
  </cellXfs>
  <cellStyles count="3">
    <cellStyle name="Normal" xfId="0" builtinId="0"/>
    <cellStyle name="Prosent" xfId="2" builtinId="5"/>
    <cellStyle name="Totalt" xfId="1" builtinId="25"/>
  </cellStyles>
  <dxfs count="0"/>
  <tableStyles count="0" defaultTableStyle="TableStyleMedium9" defaultPivotStyle="PivotStyleLight16"/>
  <colors>
    <mruColors>
      <color rgb="FFC0C0C0"/>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xdr:colOff>
      <xdr:row>0</xdr:row>
      <xdr:rowOff>0</xdr:rowOff>
    </xdr:from>
    <xdr:to>
      <xdr:col>19</xdr:col>
      <xdr:colOff>160020</xdr:colOff>
      <xdr:row>26</xdr:row>
      <xdr:rowOff>133350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 y="0"/>
          <a:ext cx="15344775" cy="4921250"/>
        </a:xfrm>
        <a:prstGeom prst="rect">
          <a:avLst/>
        </a:prstGeom>
        <a:noFill/>
        <a:ln w="1">
          <a:noFill/>
          <a:miter lim="800000"/>
          <a:headEnd/>
          <a:tailEnd type="none" w="med" len="med"/>
        </a:ln>
        <a:effectLst/>
      </xdr:spPr>
    </xdr:pic>
    <xdr:clientData/>
  </xdr:twoCellAnchor>
  <xdr:twoCellAnchor>
    <xdr:from>
      <xdr:col>9</xdr:col>
      <xdr:colOff>371929</xdr:colOff>
      <xdr:row>9</xdr:row>
      <xdr:rowOff>44449</xdr:rowOff>
    </xdr:from>
    <xdr:to>
      <xdr:col>11</xdr:col>
      <xdr:colOff>54429</xdr:colOff>
      <xdr:row>16</xdr:row>
      <xdr:rowOff>145142</xdr:rowOff>
    </xdr:to>
    <xdr:sp macro="" textlink="">
      <xdr:nvSpPr>
        <xdr:cNvPr id="4" name="Snakkeboble: rektangel 3">
          <a:extLst>
            <a:ext uri="{FF2B5EF4-FFF2-40B4-BE49-F238E27FC236}">
              <a16:creationId xmlns:a16="http://schemas.microsoft.com/office/drawing/2014/main" id="{13333E2C-088D-4DD7-8EF4-7AC52B600917}"/>
            </a:ext>
          </a:extLst>
        </xdr:cNvPr>
        <xdr:cNvSpPr/>
      </xdr:nvSpPr>
      <xdr:spPr>
        <a:xfrm>
          <a:off x="7229929" y="1758949"/>
          <a:ext cx="1206500" cy="1434193"/>
        </a:xfrm>
        <a:prstGeom prst="wedgeRectCallout">
          <a:avLst>
            <a:gd name="adj1" fmla="val -39453"/>
            <a:gd name="adj2" fmla="val -85960"/>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mn-lt"/>
              <a:ea typeface="+mn-ea"/>
              <a:cs typeface="+mn-cs"/>
            </a:rPr>
            <a:t>Glassflaske, PET-flaske,</a:t>
          </a:r>
          <a:r>
            <a:rPr lang="nb-NO" sz="1000" baseline="0">
              <a:solidFill>
                <a:sysClr val="windowText" lastClr="000000"/>
              </a:solidFill>
              <a:effectLst/>
              <a:latin typeface="+mn-lt"/>
              <a:ea typeface="+mn-ea"/>
              <a:cs typeface="+mn-cs"/>
            </a:rPr>
            <a:t> BIB, Pouch, Pappkartong eller Aluminiumsboks er blant de forpakningstypene vi etterspør</a:t>
          </a:r>
          <a:endParaRPr lang="nb-NO" sz="1100"/>
        </a:p>
      </xdr:txBody>
    </xdr:sp>
    <xdr:clientData/>
  </xdr:twoCellAnchor>
  <xdr:twoCellAnchor>
    <xdr:from>
      <xdr:col>14</xdr:col>
      <xdr:colOff>566965</xdr:colOff>
      <xdr:row>10</xdr:row>
      <xdr:rowOff>163284</xdr:rowOff>
    </xdr:from>
    <xdr:to>
      <xdr:col>16</xdr:col>
      <xdr:colOff>557894</xdr:colOff>
      <xdr:row>18</xdr:row>
      <xdr:rowOff>9072</xdr:rowOff>
    </xdr:to>
    <xdr:sp macro="" textlink="">
      <xdr:nvSpPr>
        <xdr:cNvPr id="5" name="Snakkeboble: rektangel 4">
          <a:extLst>
            <a:ext uri="{FF2B5EF4-FFF2-40B4-BE49-F238E27FC236}">
              <a16:creationId xmlns:a16="http://schemas.microsoft.com/office/drawing/2014/main" id="{D933464C-961C-497F-8FA8-F0D2B588C872}"/>
            </a:ext>
          </a:extLst>
        </xdr:cNvPr>
        <xdr:cNvSpPr/>
      </xdr:nvSpPr>
      <xdr:spPr>
        <a:xfrm>
          <a:off x="11234965" y="2068284"/>
          <a:ext cx="1514929" cy="1369788"/>
        </a:xfrm>
        <a:prstGeom prst="wedgeRectCallout">
          <a:avLst>
            <a:gd name="adj1" fmla="val 44881"/>
            <a:gd name="adj2" fmla="val -112465"/>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a:solidFill>
                <a:sysClr val="windowText" lastClr="000000"/>
              </a:solidFill>
            </a:rPr>
            <a:t>Den overordnede hensikt med spesifikasjonen signaliseres gjennom intensjonene: bredde,dybde, sesong, volum, dynamikk, trend og samfunnsansvar/miljø.</a:t>
          </a:r>
        </a:p>
      </xdr:txBody>
    </xdr:sp>
    <xdr:clientData/>
  </xdr:twoCellAnchor>
  <xdr:twoCellAnchor>
    <xdr:from>
      <xdr:col>15</xdr:col>
      <xdr:colOff>394607</xdr:colOff>
      <xdr:row>0</xdr:row>
      <xdr:rowOff>22679</xdr:rowOff>
    </xdr:from>
    <xdr:to>
      <xdr:col>18</xdr:col>
      <xdr:colOff>258536</xdr:colOff>
      <xdr:row>4</xdr:row>
      <xdr:rowOff>122464</xdr:rowOff>
    </xdr:to>
    <xdr:sp macro="" textlink="">
      <xdr:nvSpPr>
        <xdr:cNvPr id="6" name="Snakkeboble: rektangel 5">
          <a:extLst>
            <a:ext uri="{FF2B5EF4-FFF2-40B4-BE49-F238E27FC236}">
              <a16:creationId xmlns:a16="http://schemas.microsoft.com/office/drawing/2014/main" id="{A1AD8CC2-7748-427A-800C-7AD3486B326E}"/>
            </a:ext>
          </a:extLst>
        </xdr:cNvPr>
        <xdr:cNvSpPr/>
      </xdr:nvSpPr>
      <xdr:spPr>
        <a:xfrm>
          <a:off x="11824607" y="22679"/>
          <a:ext cx="2149929" cy="861785"/>
        </a:xfrm>
        <a:prstGeom prst="wedgeRectCallout">
          <a:avLst>
            <a:gd name="adj1" fmla="val 1033"/>
            <a:gd name="adj2" fmla="val 69579"/>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000">
              <a:solidFill>
                <a:sysClr val="windowText" lastClr="000000"/>
              </a:solidFill>
            </a:rPr>
            <a:t>Den primære</a:t>
          </a:r>
          <a:r>
            <a:rPr lang="nb-NO" sz="1000" baseline="0">
              <a:solidFill>
                <a:sysClr val="windowText" lastClr="000000"/>
              </a:solidFill>
            </a:rPr>
            <a:t> kundergruppen for hver spesifikasjon er definert her. Nærmere beskrivelse av målgruppene finner du i leverandørportalen. </a:t>
          </a:r>
          <a:endParaRPr lang="nb-NO" sz="1000">
            <a:solidFill>
              <a:sysClr val="windowText" lastClr="000000"/>
            </a:solidFill>
          </a:endParaRPr>
        </a:p>
      </xdr:txBody>
    </xdr:sp>
    <xdr:clientData/>
  </xdr:twoCellAnchor>
  <xdr:twoCellAnchor>
    <xdr:from>
      <xdr:col>16</xdr:col>
      <xdr:colOff>680358</xdr:colOff>
      <xdr:row>8</xdr:row>
      <xdr:rowOff>18142</xdr:rowOff>
    </xdr:from>
    <xdr:to>
      <xdr:col>17</xdr:col>
      <xdr:colOff>771072</xdr:colOff>
      <xdr:row>9</xdr:row>
      <xdr:rowOff>99786</xdr:rowOff>
    </xdr:to>
    <xdr:sp macro="" textlink="">
      <xdr:nvSpPr>
        <xdr:cNvPr id="7" name="Rektangel 6">
          <a:extLst>
            <a:ext uri="{FF2B5EF4-FFF2-40B4-BE49-F238E27FC236}">
              <a16:creationId xmlns:a16="http://schemas.microsoft.com/office/drawing/2014/main" id="{273DB0E7-2FB3-47D8-89D7-914D9359D4BC}"/>
            </a:ext>
          </a:extLst>
        </xdr:cNvPr>
        <xdr:cNvSpPr/>
      </xdr:nvSpPr>
      <xdr:spPr>
        <a:xfrm>
          <a:off x="13452929" y="1469571"/>
          <a:ext cx="889000" cy="26307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solidFill>
                <a:sysClr val="windowText" lastClr="000000"/>
              </a:solidFill>
            </a:rPr>
            <a:t>Dedikert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tes\Markedogsortiment\Basisutvalg\Lanseringsplan%25202021-1\Maler%2520og%2520arkiv\Lanseringsplan%25202021-1%2520TERMINOLO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Oppsummering_GML"/>
      <sheetName val="Kvalitetskriterier"/>
      <sheetName val="Kategorisering av sødme"/>
      <sheetName val="Terminologi"/>
      <sheetName val="Compatibility Report"/>
    </sheetNames>
    <sheetDataSet>
      <sheetData sheetId="0"/>
      <sheetData sheetId="1">
        <row r="2">
          <cell r="A2" t="str">
            <v>Januar</v>
          </cell>
          <cell r="B2" t="str">
            <v>Brennevin</v>
          </cell>
          <cell r="C2" t="str">
            <v xml:space="preserve">- - SVAKVIN - - </v>
          </cell>
          <cell r="D2" t="str">
            <v>Valgfri resirkulerbar forpakning</v>
          </cell>
          <cell r="E2" t="str">
            <v>Tilbudsprøver</v>
          </cell>
          <cell r="F2" t="str">
            <v>Fruktkvalitet</v>
          </cell>
          <cell r="G2" t="str">
            <v>Bredde</v>
          </cell>
          <cell r="H2" t="str">
            <v>Prisfokusert</v>
          </cell>
          <cell r="I2" t="str">
            <v>Basis</v>
          </cell>
          <cell r="J2" t="str">
            <v>CH</v>
          </cell>
          <cell r="K2" t="str">
            <v>KW</v>
          </cell>
        </row>
        <row r="3">
          <cell r="A3" t="str">
            <v>Mars</v>
          </cell>
          <cell r="B3" t="str">
            <v>Sterkvin</v>
          </cell>
          <cell r="C3" t="str">
            <v>Aromatisert svakvin</v>
          </cell>
          <cell r="D3" t="str">
            <v>PET-flaske</v>
          </cell>
          <cell r="E3" t="str">
            <v>Skriftlig med prøving</v>
          </cell>
          <cell r="F3" t="str">
            <v>Kompleksitet</v>
          </cell>
          <cell r="G3" t="str">
            <v>Dynamikk</v>
          </cell>
          <cell r="H3" t="str">
            <v>Søkende</v>
          </cell>
          <cell r="I3" t="str">
            <v>Basis, mulig parti</v>
          </cell>
          <cell r="J3" t="str">
            <v>AM</v>
          </cell>
          <cell r="K3" t="str">
            <v>IBE</v>
          </cell>
        </row>
        <row r="4">
          <cell r="A4" t="str">
            <v>Mai</v>
          </cell>
          <cell r="B4" t="str">
            <v>Svakvin</v>
          </cell>
          <cell r="C4" t="str">
            <v>Druebrennevin</v>
          </cell>
          <cell r="D4" t="str">
            <v>Valgfri resirkulerbar lettvekt under 420 g</v>
          </cell>
          <cell r="E4" t="str">
            <v>Skriftlig</v>
          </cell>
          <cell r="F4" t="str">
            <v>Munnfølelse</v>
          </cell>
          <cell r="G4" t="str">
            <v>Samfunnsansvar og miljø</v>
          </cell>
          <cell r="H4" t="str">
            <v>Bevisst</v>
          </cell>
          <cell r="I4" t="str">
            <v>Parti</v>
          </cell>
          <cell r="J4" t="str">
            <v>SRC</v>
          </cell>
          <cell r="K4" t="str">
            <v>KEF</v>
          </cell>
        </row>
        <row r="5">
          <cell r="A5" t="str">
            <v>Juli</v>
          </cell>
          <cell r="B5" t="str">
            <v>Øl</v>
          </cell>
          <cell r="C5" t="str">
            <v>Fruktvin</v>
          </cell>
          <cell r="D5" t="str">
            <v>BiB</v>
          </cell>
          <cell r="F5" t="str">
            <v>Konsentrasjon</v>
          </cell>
          <cell r="G5" t="str">
            <v>Sesong</v>
          </cell>
          <cell r="H5" t="str">
            <v>Dedikert</v>
          </cell>
          <cell r="I5" t="str">
            <v>Parti, mulig basis</v>
          </cell>
          <cell r="J5" t="str">
            <v>IS</v>
          </cell>
          <cell r="K5" t="str">
            <v>TB</v>
          </cell>
        </row>
        <row r="6">
          <cell r="A6" t="str">
            <v>September</v>
          </cell>
          <cell r="C6" t="str">
            <v>Fruktvin</v>
          </cell>
          <cell r="D6" t="str">
            <v>Valgfri resirkulerbar lettvekt under 420 g og BiB</v>
          </cell>
          <cell r="F6" t="str">
            <v>Syrlighet</v>
          </cell>
          <cell r="G6" t="str">
            <v>Trend</v>
          </cell>
          <cell r="J6" t="str">
            <v>TVF</v>
          </cell>
        </row>
        <row r="7">
          <cell r="A7" t="str">
            <v>November</v>
          </cell>
          <cell r="C7" t="str">
            <v>Hvitvin</v>
          </cell>
          <cell r="D7" t="str">
            <v>Glassflaske eller aluminiumsforpakning</v>
          </cell>
          <cell r="F7" t="str">
            <v>Råvarepreg</v>
          </cell>
          <cell r="G7" t="str">
            <v>Volum</v>
          </cell>
        </row>
        <row r="8">
          <cell r="A8" t="str">
            <v>Utsatt</v>
          </cell>
          <cell r="C8" t="str">
            <v>Musserende fruktvin</v>
          </cell>
          <cell r="D8" t="str">
            <v>Pouch</v>
          </cell>
          <cell r="F8" t="str">
            <v>Råvarepreg, tilsatt råvare</v>
          </cell>
        </row>
        <row r="9">
          <cell r="C9" t="str">
            <v>Musserende vin hvit</v>
          </cell>
          <cell r="D9" t="str">
            <v>Pappkartong</v>
          </cell>
          <cell r="F9" t="str">
            <v>Fatpreg</v>
          </cell>
        </row>
        <row r="10">
          <cell r="C10" t="str">
            <v>Musserende vin hvit eller rosé</v>
          </cell>
          <cell r="D10" t="str">
            <v>Aluminiumsboks</v>
          </cell>
          <cell r="F10" t="str">
            <v>Destillatkvalitet</v>
          </cell>
        </row>
        <row r="11">
          <cell r="C11" t="str">
            <v>Musserende vin rosé</v>
          </cell>
          <cell r="D11" t="str">
            <v>Aluminiumsforpakning</v>
          </cell>
          <cell r="F11" t="str">
            <v>Korn-/maltpreg</v>
          </cell>
        </row>
        <row r="12">
          <cell r="C12" t="str">
            <v>Musserende vin rød</v>
          </cell>
          <cell r="D12" t="str">
            <v>Aluminiumsflaske</v>
          </cell>
          <cell r="F12" t="str">
            <v>Humlepreg</v>
          </cell>
        </row>
        <row r="13">
          <cell r="C13" t="str">
            <v>Perlende vin hvit</v>
          </cell>
          <cell r="D13" t="str">
            <v>Glassflaske lettvekt under 420 g</v>
          </cell>
        </row>
        <row r="14">
          <cell r="C14" t="str">
            <v>Perlende vin hvit eller rosé</v>
          </cell>
        </row>
        <row r="15">
          <cell r="C15" t="str">
            <v>Perlende vin rosé</v>
          </cell>
        </row>
        <row r="16">
          <cell r="C16" t="str">
            <v>Perlende vin rød</v>
          </cell>
        </row>
        <row r="17">
          <cell r="C17" t="str">
            <v>Rosévin</v>
          </cell>
        </row>
        <row r="18">
          <cell r="C18" t="str">
            <v>Rødvin</v>
          </cell>
        </row>
        <row r="19">
          <cell r="C19" t="str">
            <v>Sider</v>
          </cell>
        </row>
        <row r="20">
          <cell r="C20" t="str">
            <v>Øvrig svakvin</v>
          </cell>
        </row>
        <row r="21">
          <cell r="C21" t="str">
            <v>- - BRENNEVIN - -</v>
          </cell>
        </row>
        <row r="22">
          <cell r="C22" t="str">
            <v>Akevitt</v>
          </cell>
        </row>
        <row r="23">
          <cell r="C23" t="str">
            <v>Bitter</v>
          </cell>
        </row>
        <row r="24">
          <cell r="C24" t="str">
            <v>Bourbon</v>
          </cell>
        </row>
        <row r="25">
          <cell r="C25" t="str">
            <v>Brennevin, smakssatt ≥ 37,5 %</v>
          </cell>
        </row>
        <row r="26">
          <cell r="C26" t="str">
            <v>Brennevin, smakssatt ≥ 37,5 %</v>
          </cell>
        </row>
        <row r="27">
          <cell r="C27" t="str">
            <v>Brennevin, smakssatt mellom 15 og 37,5 %</v>
          </cell>
        </row>
        <row r="28">
          <cell r="C28" t="str">
            <v>Calvados</v>
          </cell>
        </row>
        <row r="29">
          <cell r="C29" t="str">
            <v>Fruktbrennevin</v>
          </cell>
        </row>
        <row r="30">
          <cell r="C30" t="str">
            <v>Genever</v>
          </cell>
        </row>
        <row r="31">
          <cell r="C31" t="str">
            <v>Gin</v>
          </cell>
        </row>
        <row r="32">
          <cell r="C32" t="str">
            <v>Likør</v>
          </cell>
        </row>
        <row r="33">
          <cell r="C33" t="str">
            <v>Likør, frukt og bær</v>
          </cell>
        </row>
        <row r="34">
          <cell r="C34" t="str">
            <v>Likør, urter og krydder</v>
          </cell>
        </row>
        <row r="35">
          <cell r="C35" t="str">
            <v>Rom</v>
          </cell>
        </row>
        <row r="36">
          <cell r="C36" t="str">
            <v>Shochu</v>
          </cell>
        </row>
        <row r="37">
          <cell r="C37" t="str">
            <v>Vermut</v>
          </cell>
        </row>
        <row r="38">
          <cell r="C38" t="str">
            <v>Whisky</v>
          </cell>
        </row>
        <row r="39">
          <cell r="C39" t="str">
            <v>Øvrig brennevin</v>
          </cell>
        </row>
        <row r="40">
          <cell r="C40" t="str">
            <v>Øvrig brennevin under 15 %</v>
          </cell>
        </row>
        <row r="41">
          <cell r="C41" t="str">
            <v>- - STERKVIN - -</v>
          </cell>
        </row>
        <row r="42">
          <cell r="C42" t="str">
            <v>Aromatisert sterkvin</v>
          </cell>
        </row>
        <row r="43">
          <cell r="C43" t="str">
            <v>Madeira</v>
          </cell>
        </row>
        <row r="44">
          <cell r="C44" t="str">
            <v>Portvin</v>
          </cell>
        </row>
        <row r="45">
          <cell r="C45" t="str">
            <v>Sake</v>
          </cell>
        </row>
        <row r="46">
          <cell r="C46" t="str">
            <v>Sherry</v>
          </cell>
        </row>
        <row r="47">
          <cell r="C47" t="str">
            <v>Vodka</v>
          </cell>
        </row>
        <row r="48">
          <cell r="C48" t="str">
            <v>Øvrig sterkvin</v>
          </cell>
        </row>
        <row r="49">
          <cell r="C49" t="str">
            <v>- - ØL - -</v>
          </cell>
        </row>
        <row r="50">
          <cell r="C50" t="str">
            <v>Mjød</v>
          </cell>
        </row>
        <row r="51">
          <cell r="C51" t="str">
            <v>Sake</v>
          </cell>
        </row>
        <row r="52">
          <cell r="C52" t="str">
            <v>Overgjæret</v>
          </cell>
        </row>
        <row r="53">
          <cell r="C53" t="str">
            <v>Spontangjæret</v>
          </cell>
        </row>
        <row r="54">
          <cell r="C54" t="str">
            <v>Undergjæret</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svFilter filterId="{00000000-0001-0000-0000-000000000000}" ref="A2:T104" tableId="0">
      <sortRules>
        <sortRule colId="1">
          <sortCondition ref="B2:B104"/>
        </sortRule>
      </sortRules>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10" Type="http://schemas.openxmlformats.org/officeDocument/2006/relationships/customProperty" Target="../customProperty6.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T105"/>
  <sheetViews>
    <sheetView tabSelected="1" topLeftCell="D1" zoomScale="70" zoomScaleNormal="70" workbookViewId="0">
      <pane ySplit="2" topLeftCell="A3" activePane="bottomLeft" state="frozen"/>
      <selection activeCell="J1" sqref="J1"/>
      <selection pane="bottomLeft" activeCell="G2" sqref="G2"/>
    </sheetView>
  </sheetViews>
  <sheetFormatPr baseColWidth="10" defaultColWidth="11.453125" defaultRowHeight="14.5" x14ac:dyDescent="0.35"/>
  <cols>
    <col min="1" max="1" width="19.54296875" style="5" bestFit="1" customWidth="1"/>
    <col min="2" max="2" width="33.90625" style="5" bestFit="1" customWidth="1"/>
    <col min="3" max="3" width="12.36328125" style="5" bestFit="1" customWidth="1"/>
    <col min="4" max="4" width="14.36328125" style="5" bestFit="1" customWidth="1"/>
    <col min="5" max="5" width="14" style="5" bestFit="1" customWidth="1"/>
    <col min="6" max="6" width="16" style="5" bestFit="1" customWidth="1"/>
    <col min="7" max="7" width="14.90625" style="5" bestFit="1" customWidth="1"/>
    <col min="8" max="8" width="24.6328125" style="5" customWidth="1"/>
    <col min="9" max="9" width="56" style="5" bestFit="1" customWidth="1"/>
    <col min="10" max="10" width="16.26953125" style="5" bestFit="1" customWidth="1"/>
    <col min="11" max="11" width="16" style="5" bestFit="1" customWidth="1"/>
    <col min="12" max="12" width="13.453125" style="5" bestFit="1" customWidth="1"/>
    <col min="13" max="13" width="14.90625" style="5" bestFit="1" customWidth="1"/>
    <col min="14" max="14" width="19.54296875" style="5" bestFit="1" customWidth="1"/>
    <col min="15" max="15" width="18.7265625" style="5" bestFit="1" customWidth="1"/>
    <col min="16" max="16" width="16" style="5" customWidth="1"/>
    <col min="17" max="17" width="13.453125" style="5" customWidth="1"/>
    <col min="18" max="18" width="9.453125" style="5" customWidth="1"/>
    <col min="19" max="19" width="22.90625" style="5" customWidth="1"/>
    <col min="20" max="20" width="12.54296875" style="5" customWidth="1"/>
    <col min="21" max="16384" width="11.453125" style="5"/>
  </cols>
  <sheetData>
    <row r="1" spans="1:20" x14ac:dyDescent="0.35">
      <c r="A1" s="107"/>
      <c r="B1" s="115"/>
      <c r="C1" s="135" t="s">
        <v>0</v>
      </c>
      <c r="D1" s="135"/>
      <c r="E1" s="135"/>
      <c r="F1" s="135"/>
      <c r="G1" s="135"/>
      <c r="H1" s="135"/>
      <c r="I1" s="135"/>
      <c r="J1" s="135"/>
      <c r="K1" s="135"/>
      <c r="L1" s="135"/>
      <c r="M1" s="135"/>
      <c r="N1" s="135"/>
      <c r="O1" s="135"/>
      <c r="P1" s="136"/>
      <c r="Q1" s="136"/>
      <c r="R1" s="136"/>
      <c r="S1" s="136"/>
      <c r="T1" s="136"/>
    </row>
    <row r="2" spans="1:20" s="99" customFormat="1" ht="81" customHeight="1" x14ac:dyDescent="0.35">
      <c r="A2" s="108" t="s">
        <v>1</v>
      </c>
      <c r="B2" s="116" t="s">
        <v>575</v>
      </c>
      <c r="C2" s="125" t="s">
        <v>2</v>
      </c>
      <c r="D2" s="125" t="s">
        <v>3</v>
      </c>
      <c r="E2" s="125" t="s">
        <v>4</v>
      </c>
      <c r="F2" s="125" t="s">
        <v>5</v>
      </c>
      <c r="G2" s="125" t="s">
        <v>6</v>
      </c>
      <c r="H2" s="125" t="s">
        <v>7</v>
      </c>
      <c r="I2" s="125" t="s">
        <v>8</v>
      </c>
      <c r="J2" s="117" t="s">
        <v>9</v>
      </c>
      <c r="K2" s="125" t="s">
        <v>10</v>
      </c>
      <c r="L2" s="125" t="s">
        <v>11</v>
      </c>
      <c r="M2" s="125" t="s">
        <v>12</v>
      </c>
      <c r="N2" s="125" t="s">
        <v>13</v>
      </c>
      <c r="O2" s="125" t="s">
        <v>14</v>
      </c>
      <c r="P2" s="133" t="s">
        <v>15</v>
      </c>
      <c r="Q2" s="134"/>
      <c r="R2" s="109" t="s">
        <v>16</v>
      </c>
      <c r="S2" s="109" t="s">
        <v>17</v>
      </c>
      <c r="T2" s="114" t="s">
        <v>18</v>
      </c>
    </row>
    <row r="3" spans="1:20" ht="75" customHeight="1" x14ac:dyDescent="0.35">
      <c r="A3" s="103" t="s">
        <v>20</v>
      </c>
      <c r="B3" s="110">
        <v>202301001</v>
      </c>
      <c r="C3" s="1" t="s">
        <v>21</v>
      </c>
      <c r="D3" s="1" t="s">
        <v>35</v>
      </c>
      <c r="E3" s="1" t="s">
        <v>53</v>
      </c>
      <c r="F3" s="1" t="s">
        <v>91</v>
      </c>
      <c r="G3" s="2"/>
      <c r="H3" s="2"/>
      <c r="I3" s="2" t="s">
        <v>92</v>
      </c>
      <c r="J3" s="104" t="s">
        <v>40</v>
      </c>
      <c r="K3" s="1" t="s">
        <v>26</v>
      </c>
      <c r="L3" s="1" t="s">
        <v>27</v>
      </c>
      <c r="M3" s="1" t="s">
        <v>93</v>
      </c>
      <c r="N3" s="1" t="s">
        <v>29</v>
      </c>
      <c r="O3" s="132">
        <v>44777</v>
      </c>
      <c r="P3" s="103" t="s">
        <v>31</v>
      </c>
      <c r="Q3" s="103" t="s">
        <v>43</v>
      </c>
      <c r="R3" s="103" t="s">
        <v>62</v>
      </c>
      <c r="S3" s="103" t="s">
        <v>51</v>
      </c>
      <c r="T3" s="103" t="s">
        <v>46</v>
      </c>
    </row>
    <row r="4" spans="1:20" ht="240.75" customHeight="1" x14ac:dyDescent="0.35">
      <c r="A4" s="103" t="s">
        <v>20</v>
      </c>
      <c r="B4" s="110">
        <v>202301002</v>
      </c>
      <c r="C4" s="1" t="s">
        <v>21</v>
      </c>
      <c r="D4" s="1" t="s">
        <v>22</v>
      </c>
      <c r="E4" s="1" t="s">
        <v>23</v>
      </c>
      <c r="F4" s="1"/>
      <c r="G4" s="2"/>
      <c r="H4" s="2" t="s">
        <v>24</v>
      </c>
      <c r="I4" s="2" t="s">
        <v>25</v>
      </c>
      <c r="J4" s="104"/>
      <c r="K4" s="1" t="s">
        <v>26</v>
      </c>
      <c r="L4" s="1" t="s">
        <v>27</v>
      </c>
      <c r="M4" s="1" t="s">
        <v>28</v>
      </c>
      <c r="N4" s="1" t="s">
        <v>29</v>
      </c>
      <c r="O4" s="132">
        <v>44777</v>
      </c>
      <c r="P4" s="103" t="s">
        <v>30</v>
      </c>
      <c r="Q4" s="103" t="s">
        <v>31</v>
      </c>
      <c r="R4" s="103" t="s">
        <v>32</v>
      </c>
      <c r="S4" s="103" t="s">
        <v>33</v>
      </c>
      <c r="T4" s="103" t="s">
        <v>34</v>
      </c>
    </row>
    <row r="5" spans="1:20" ht="125.25" customHeight="1" x14ac:dyDescent="0.35">
      <c r="A5" s="103" t="s">
        <v>20</v>
      </c>
      <c r="B5" s="110">
        <v>202301003</v>
      </c>
      <c r="C5" s="1" t="s">
        <v>21</v>
      </c>
      <c r="D5" s="1" t="s">
        <v>35</v>
      </c>
      <c r="E5" s="1" t="s">
        <v>23</v>
      </c>
      <c r="F5" s="1"/>
      <c r="G5" s="2"/>
      <c r="H5" s="104" t="s">
        <v>94</v>
      </c>
      <c r="I5" s="2" t="s">
        <v>95</v>
      </c>
      <c r="J5" s="104" t="s">
        <v>40</v>
      </c>
      <c r="K5" s="1" t="s">
        <v>26</v>
      </c>
      <c r="L5" s="1" t="s">
        <v>27</v>
      </c>
      <c r="M5" s="1" t="s">
        <v>96</v>
      </c>
      <c r="N5" s="1" t="s">
        <v>29</v>
      </c>
      <c r="O5" s="132">
        <v>44777</v>
      </c>
      <c r="P5" s="103" t="s">
        <v>31</v>
      </c>
      <c r="Q5" s="103" t="s">
        <v>43</v>
      </c>
      <c r="R5" s="103" t="s">
        <v>62</v>
      </c>
      <c r="S5" s="103" t="s">
        <v>33</v>
      </c>
      <c r="T5" s="103" t="s">
        <v>46</v>
      </c>
    </row>
    <row r="6" spans="1:20" ht="204.75" customHeight="1" x14ac:dyDescent="0.35">
      <c r="A6" s="103" t="s">
        <v>20</v>
      </c>
      <c r="B6" s="110">
        <v>202301004</v>
      </c>
      <c r="C6" s="1" t="s">
        <v>21</v>
      </c>
      <c r="D6" s="1" t="s">
        <v>35</v>
      </c>
      <c r="E6" s="1" t="s">
        <v>23</v>
      </c>
      <c r="F6" s="1"/>
      <c r="G6" s="2"/>
      <c r="H6" s="2" t="s">
        <v>24</v>
      </c>
      <c r="I6" s="105" t="s">
        <v>97</v>
      </c>
      <c r="J6" s="104" t="s">
        <v>40</v>
      </c>
      <c r="K6" s="1" t="s">
        <v>26</v>
      </c>
      <c r="L6" s="1" t="s">
        <v>27</v>
      </c>
      <c r="M6" s="1" t="s">
        <v>50</v>
      </c>
      <c r="N6" s="1" t="s">
        <v>29</v>
      </c>
      <c r="O6" s="132">
        <v>44777</v>
      </c>
      <c r="P6" s="103" t="s">
        <v>31</v>
      </c>
      <c r="Q6" s="103" t="s">
        <v>43</v>
      </c>
      <c r="R6" s="103" t="s">
        <v>62</v>
      </c>
      <c r="S6" s="103" t="s">
        <v>51</v>
      </c>
      <c r="T6" s="103" t="s">
        <v>46</v>
      </c>
    </row>
    <row r="7" spans="1:20" ht="169.5" customHeight="1" x14ac:dyDescent="0.35">
      <c r="A7" s="103" t="s">
        <v>20</v>
      </c>
      <c r="B7" s="110">
        <v>202301005</v>
      </c>
      <c r="C7" s="1" t="s">
        <v>21</v>
      </c>
      <c r="D7" s="1" t="s">
        <v>64</v>
      </c>
      <c r="E7" s="1" t="s">
        <v>23</v>
      </c>
      <c r="F7" s="119"/>
      <c r="G7" s="2"/>
      <c r="H7" s="2" t="s">
        <v>98</v>
      </c>
      <c r="I7" s="2" t="s">
        <v>99</v>
      </c>
      <c r="J7" s="104" t="s">
        <v>56</v>
      </c>
      <c r="K7" s="1" t="s">
        <v>26</v>
      </c>
      <c r="L7" s="1" t="s">
        <v>27</v>
      </c>
      <c r="M7" s="1" t="s">
        <v>100</v>
      </c>
      <c r="N7" s="1" t="s">
        <v>29</v>
      </c>
      <c r="O7" s="132">
        <v>44777</v>
      </c>
      <c r="P7" s="103" t="s">
        <v>31</v>
      </c>
      <c r="Q7" s="103" t="s">
        <v>61</v>
      </c>
      <c r="R7" s="103" t="s">
        <v>62</v>
      </c>
      <c r="S7" s="103" t="s">
        <v>33</v>
      </c>
      <c r="T7" s="103" t="s">
        <v>46</v>
      </c>
    </row>
    <row r="8" spans="1:20" ht="190.5" customHeight="1" x14ac:dyDescent="0.35">
      <c r="A8" s="103" t="s">
        <v>20</v>
      </c>
      <c r="B8" s="110">
        <v>202301006</v>
      </c>
      <c r="C8" s="1" t="s">
        <v>21</v>
      </c>
      <c r="D8" s="1" t="s">
        <v>64</v>
      </c>
      <c r="E8" s="1" t="s">
        <v>23</v>
      </c>
      <c r="F8" s="1"/>
      <c r="G8" s="2"/>
      <c r="H8" s="105" t="s">
        <v>98</v>
      </c>
      <c r="I8" s="2" t="s">
        <v>101</v>
      </c>
      <c r="J8" s="104" t="s">
        <v>40</v>
      </c>
      <c r="K8" s="1" t="s">
        <v>26</v>
      </c>
      <c r="L8" s="1" t="s">
        <v>27</v>
      </c>
      <c r="M8" s="1" t="s">
        <v>102</v>
      </c>
      <c r="N8" s="1" t="s">
        <v>29</v>
      </c>
      <c r="O8" s="132">
        <v>44777</v>
      </c>
      <c r="P8" s="103" t="s">
        <v>43</v>
      </c>
      <c r="Q8" s="103" t="s">
        <v>31</v>
      </c>
      <c r="R8" s="103" t="s">
        <v>62</v>
      </c>
      <c r="S8" s="103" t="s">
        <v>51</v>
      </c>
      <c r="T8" s="103" t="s">
        <v>46</v>
      </c>
    </row>
    <row r="9" spans="1:20" ht="29" x14ac:dyDescent="0.35">
      <c r="A9" s="103" t="s">
        <v>20</v>
      </c>
      <c r="B9" s="110">
        <v>202301007</v>
      </c>
      <c r="C9" s="1" t="s">
        <v>21</v>
      </c>
      <c r="D9" s="1" t="s">
        <v>35</v>
      </c>
      <c r="E9" s="1" t="s">
        <v>71</v>
      </c>
      <c r="F9" s="1" t="s">
        <v>103</v>
      </c>
      <c r="G9" s="2"/>
      <c r="H9" s="2" t="s">
        <v>104</v>
      </c>
      <c r="I9" s="2" t="s">
        <v>105</v>
      </c>
      <c r="J9" s="104" t="s">
        <v>106</v>
      </c>
      <c r="K9" s="1" t="s">
        <v>26</v>
      </c>
      <c r="L9" s="1" t="s">
        <v>27</v>
      </c>
      <c r="M9" s="1" t="s">
        <v>107</v>
      </c>
      <c r="N9" s="1" t="s">
        <v>29</v>
      </c>
      <c r="O9" s="132">
        <v>44777</v>
      </c>
      <c r="P9" s="103" t="s">
        <v>43</v>
      </c>
      <c r="Q9" s="103" t="s">
        <v>31</v>
      </c>
      <c r="R9" s="103" t="s">
        <v>62</v>
      </c>
      <c r="S9" s="103" t="s">
        <v>51</v>
      </c>
      <c r="T9" s="103" t="s">
        <v>46</v>
      </c>
    </row>
    <row r="10" spans="1:20" ht="43.5" x14ac:dyDescent="0.35">
      <c r="A10" s="103" t="s">
        <v>20</v>
      </c>
      <c r="B10" s="110">
        <v>202301008</v>
      </c>
      <c r="C10" s="1" t="s">
        <v>21</v>
      </c>
      <c r="D10" s="1" t="s">
        <v>35</v>
      </c>
      <c r="E10" s="1" t="s">
        <v>71</v>
      </c>
      <c r="F10" s="1" t="s">
        <v>103</v>
      </c>
      <c r="G10" s="2"/>
      <c r="H10" s="2"/>
      <c r="I10" s="2" t="s">
        <v>108</v>
      </c>
      <c r="J10" s="104" t="s">
        <v>106</v>
      </c>
      <c r="K10" s="1" t="s">
        <v>26</v>
      </c>
      <c r="L10" s="1" t="s">
        <v>27</v>
      </c>
      <c r="M10" s="1" t="s">
        <v>109</v>
      </c>
      <c r="N10" s="1" t="s">
        <v>29</v>
      </c>
      <c r="O10" s="132">
        <v>44777</v>
      </c>
      <c r="P10" s="103" t="s">
        <v>43</v>
      </c>
      <c r="Q10" s="103" t="s">
        <v>31</v>
      </c>
      <c r="R10" s="103" t="s">
        <v>62</v>
      </c>
      <c r="S10" s="103" t="s">
        <v>51</v>
      </c>
      <c r="T10" s="103" t="s">
        <v>34</v>
      </c>
    </row>
    <row r="11" spans="1:20" ht="83.25" customHeight="1" x14ac:dyDescent="0.35">
      <c r="A11" s="103" t="s">
        <v>20</v>
      </c>
      <c r="B11" s="110">
        <v>202301009</v>
      </c>
      <c r="C11" s="1" t="s">
        <v>21</v>
      </c>
      <c r="D11" s="1" t="s">
        <v>35</v>
      </c>
      <c r="E11" s="1" t="s">
        <v>71</v>
      </c>
      <c r="F11" s="1" t="s">
        <v>103</v>
      </c>
      <c r="G11" s="2"/>
      <c r="H11" s="2" t="s">
        <v>110</v>
      </c>
      <c r="I11" s="2" t="s">
        <v>111</v>
      </c>
      <c r="J11" s="3" t="s">
        <v>106</v>
      </c>
      <c r="K11" s="1" t="s">
        <v>26</v>
      </c>
      <c r="L11" s="1" t="s">
        <v>27</v>
      </c>
      <c r="M11" s="1" t="s">
        <v>109</v>
      </c>
      <c r="N11" s="1" t="s">
        <v>29</v>
      </c>
      <c r="O11" s="132">
        <v>44777</v>
      </c>
      <c r="P11" s="103" t="s">
        <v>43</v>
      </c>
      <c r="Q11" s="103" t="s">
        <v>31</v>
      </c>
      <c r="R11" s="103" t="s">
        <v>62</v>
      </c>
      <c r="S11" s="103" t="s">
        <v>45</v>
      </c>
      <c r="T11" s="103" t="s">
        <v>46</v>
      </c>
    </row>
    <row r="12" spans="1:20" ht="215.25" customHeight="1" x14ac:dyDescent="0.35">
      <c r="A12" s="103" t="s">
        <v>20</v>
      </c>
      <c r="B12" s="110">
        <v>202301010</v>
      </c>
      <c r="C12" s="1" t="s">
        <v>21</v>
      </c>
      <c r="D12" s="1" t="s">
        <v>35</v>
      </c>
      <c r="E12" s="1" t="s">
        <v>71</v>
      </c>
      <c r="F12" s="1" t="s">
        <v>103</v>
      </c>
      <c r="G12" s="2"/>
      <c r="H12" s="104" t="s">
        <v>112</v>
      </c>
      <c r="I12" s="2" t="s">
        <v>572</v>
      </c>
      <c r="J12" s="104">
        <v>2021</v>
      </c>
      <c r="K12" s="1" t="s">
        <v>113</v>
      </c>
      <c r="L12" s="1" t="s">
        <v>114</v>
      </c>
      <c r="M12" s="1" t="s">
        <v>115</v>
      </c>
      <c r="N12" s="1" t="s">
        <v>29</v>
      </c>
      <c r="O12" s="132">
        <v>44777</v>
      </c>
      <c r="P12" s="103" t="s">
        <v>61</v>
      </c>
      <c r="Q12" s="103" t="s">
        <v>31</v>
      </c>
      <c r="R12" s="103" t="s">
        <v>62</v>
      </c>
      <c r="S12" s="103" t="s">
        <v>45</v>
      </c>
      <c r="T12" s="103" t="s">
        <v>19</v>
      </c>
    </row>
    <row r="13" spans="1:20" ht="168.65" customHeight="1" x14ac:dyDescent="0.35">
      <c r="A13" s="103" t="s">
        <v>20</v>
      </c>
      <c r="B13" s="110">
        <v>202301011</v>
      </c>
      <c r="C13" s="1" t="s">
        <v>21</v>
      </c>
      <c r="D13" s="1" t="s">
        <v>64</v>
      </c>
      <c r="E13" s="1" t="s">
        <v>71</v>
      </c>
      <c r="F13" s="1" t="s">
        <v>103</v>
      </c>
      <c r="G13" s="2"/>
      <c r="H13" s="2"/>
      <c r="I13" s="2" t="s">
        <v>116</v>
      </c>
      <c r="J13" s="104" t="s">
        <v>40</v>
      </c>
      <c r="K13" s="1" t="s">
        <v>26</v>
      </c>
      <c r="L13" s="1" t="s">
        <v>27</v>
      </c>
      <c r="M13" s="3" t="s">
        <v>107</v>
      </c>
      <c r="N13" s="1" t="s">
        <v>29</v>
      </c>
      <c r="O13" s="132">
        <v>44777</v>
      </c>
      <c r="P13" s="103" t="s">
        <v>43</v>
      </c>
      <c r="Q13" s="103" t="s">
        <v>61</v>
      </c>
      <c r="R13" s="103" t="s">
        <v>62</v>
      </c>
      <c r="S13" s="103" t="s">
        <v>51</v>
      </c>
      <c r="T13" s="103" t="s">
        <v>34</v>
      </c>
    </row>
    <row r="14" spans="1:20" ht="141.75" customHeight="1" x14ac:dyDescent="0.35">
      <c r="A14" s="103" t="s">
        <v>20</v>
      </c>
      <c r="B14" s="110">
        <v>202301012</v>
      </c>
      <c r="C14" s="1" t="s">
        <v>117</v>
      </c>
      <c r="D14" s="1" t="s">
        <v>118</v>
      </c>
      <c r="E14" s="3" t="s">
        <v>119</v>
      </c>
      <c r="F14" s="1"/>
      <c r="G14" s="2"/>
      <c r="H14" s="2"/>
      <c r="I14" s="105" t="s">
        <v>120</v>
      </c>
      <c r="J14" s="104"/>
      <c r="K14" s="1" t="s">
        <v>26</v>
      </c>
      <c r="L14" s="1" t="s">
        <v>121</v>
      </c>
      <c r="M14" s="1" t="s">
        <v>122</v>
      </c>
      <c r="N14" s="1" t="s">
        <v>29</v>
      </c>
      <c r="O14" s="132">
        <v>44777</v>
      </c>
      <c r="P14" s="103" t="s">
        <v>43</v>
      </c>
      <c r="Q14" s="103" t="s">
        <v>123</v>
      </c>
      <c r="R14" s="103" t="s">
        <v>62</v>
      </c>
      <c r="S14" s="103" t="s">
        <v>51</v>
      </c>
      <c r="T14" s="103" t="s">
        <v>46</v>
      </c>
    </row>
    <row r="15" spans="1:20" ht="246" customHeight="1" x14ac:dyDescent="0.35">
      <c r="A15" s="103" t="s">
        <v>20</v>
      </c>
      <c r="B15" s="110">
        <v>202301013</v>
      </c>
      <c r="C15" s="1" t="s">
        <v>21</v>
      </c>
      <c r="D15" s="1" t="s">
        <v>64</v>
      </c>
      <c r="E15" s="1" t="s">
        <v>573</v>
      </c>
      <c r="F15" s="1"/>
      <c r="G15" s="2"/>
      <c r="H15" s="104"/>
      <c r="I15" s="2" t="s">
        <v>125</v>
      </c>
      <c r="J15" s="104">
        <v>2021</v>
      </c>
      <c r="K15" s="1" t="s">
        <v>126</v>
      </c>
      <c r="L15" s="1" t="s">
        <v>127</v>
      </c>
      <c r="M15" s="1" t="s">
        <v>128</v>
      </c>
      <c r="N15" s="1" t="s">
        <v>29</v>
      </c>
      <c r="O15" s="132" t="s">
        <v>42</v>
      </c>
      <c r="P15" s="103" t="s">
        <v>61</v>
      </c>
      <c r="Q15" s="103" t="s">
        <v>30</v>
      </c>
      <c r="R15" s="103" t="s">
        <v>129</v>
      </c>
      <c r="S15" s="103" t="s">
        <v>63</v>
      </c>
      <c r="T15" s="103" t="s">
        <v>19</v>
      </c>
    </row>
    <row r="16" spans="1:20" ht="159.5" x14ac:dyDescent="0.35">
      <c r="A16" s="103" t="s">
        <v>20</v>
      </c>
      <c r="B16" s="110">
        <v>202301014</v>
      </c>
      <c r="C16" s="1" t="s">
        <v>21</v>
      </c>
      <c r="D16" s="1" t="s">
        <v>130</v>
      </c>
      <c r="E16" s="1" t="s">
        <v>36</v>
      </c>
      <c r="F16" s="1"/>
      <c r="G16" s="2"/>
      <c r="H16" s="104" t="s">
        <v>131</v>
      </c>
      <c r="I16" s="2" t="s">
        <v>132</v>
      </c>
      <c r="J16" s="104"/>
      <c r="K16" s="1" t="s">
        <v>26</v>
      </c>
      <c r="L16" s="1" t="s">
        <v>133</v>
      </c>
      <c r="M16" s="1" t="s">
        <v>134</v>
      </c>
      <c r="N16" s="1" t="s">
        <v>29</v>
      </c>
      <c r="O16" s="132" t="s">
        <v>42</v>
      </c>
      <c r="P16" s="103" t="s">
        <v>61</v>
      </c>
      <c r="Q16" s="103" t="s">
        <v>31</v>
      </c>
      <c r="R16" s="103" t="s">
        <v>62</v>
      </c>
      <c r="S16" s="103" t="s">
        <v>33</v>
      </c>
      <c r="T16" s="103" t="s">
        <v>19</v>
      </c>
    </row>
    <row r="17" spans="1:20" ht="162" customHeight="1" x14ac:dyDescent="0.35">
      <c r="A17" s="103" t="s">
        <v>20</v>
      </c>
      <c r="B17" s="110">
        <v>202301015</v>
      </c>
      <c r="C17" s="1" t="s">
        <v>21</v>
      </c>
      <c r="D17" s="1" t="s">
        <v>64</v>
      </c>
      <c r="E17" s="1" t="s">
        <v>36</v>
      </c>
      <c r="F17" s="1"/>
      <c r="G17" s="2"/>
      <c r="H17" s="104"/>
      <c r="I17" s="2" t="s">
        <v>135</v>
      </c>
      <c r="J17" s="104" t="s">
        <v>40</v>
      </c>
      <c r="K17" s="1" t="s">
        <v>26</v>
      </c>
      <c r="L17" s="1" t="s">
        <v>27</v>
      </c>
      <c r="M17" s="1" t="s">
        <v>28</v>
      </c>
      <c r="N17" s="1" t="s">
        <v>29</v>
      </c>
      <c r="O17" s="132" t="s">
        <v>42</v>
      </c>
      <c r="P17" s="103" t="s">
        <v>61</v>
      </c>
      <c r="Q17" s="103" t="s">
        <v>31</v>
      </c>
      <c r="R17" s="103" t="s">
        <v>62</v>
      </c>
      <c r="S17" s="103" t="s">
        <v>33</v>
      </c>
      <c r="T17" s="103" t="s">
        <v>46</v>
      </c>
    </row>
    <row r="18" spans="1:20" ht="121.5" customHeight="1" x14ac:dyDescent="0.35">
      <c r="A18" s="103" t="s">
        <v>20</v>
      </c>
      <c r="B18" s="110">
        <v>202301016</v>
      </c>
      <c r="C18" s="1" t="s">
        <v>21</v>
      </c>
      <c r="D18" s="1" t="s">
        <v>35</v>
      </c>
      <c r="E18" s="1" t="s">
        <v>36</v>
      </c>
      <c r="F18" s="1" t="s">
        <v>37</v>
      </c>
      <c r="G18" s="2"/>
      <c r="H18" s="2" t="s">
        <v>38</v>
      </c>
      <c r="I18" s="2" t="s">
        <v>39</v>
      </c>
      <c r="J18" s="104" t="s">
        <v>40</v>
      </c>
      <c r="K18" s="1" t="s">
        <v>26</v>
      </c>
      <c r="L18" s="1" t="s">
        <v>27</v>
      </c>
      <c r="M18" s="1" t="s">
        <v>41</v>
      </c>
      <c r="N18" s="1" t="s">
        <v>29</v>
      </c>
      <c r="O18" s="132" t="s">
        <v>42</v>
      </c>
      <c r="P18" s="103" t="s">
        <v>43</v>
      </c>
      <c r="Q18" s="103" t="s">
        <v>31</v>
      </c>
      <c r="R18" s="103" t="s">
        <v>44</v>
      </c>
      <c r="S18" s="103" t="s">
        <v>45</v>
      </c>
      <c r="T18" s="103" t="s">
        <v>46</v>
      </c>
    </row>
    <row r="19" spans="1:20" ht="99.75" customHeight="1" x14ac:dyDescent="0.35">
      <c r="A19" s="103" t="s">
        <v>20</v>
      </c>
      <c r="B19" s="110">
        <v>202301017</v>
      </c>
      <c r="C19" s="1" t="s">
        <v>21</v>
      </c>
      <c r="D19" s="1" t="s">
        <v>64</v>
      </c>
      <c r="E19" s="1" t="s">
        <v>36</v>
      </c>
      <c r="F19" s="1" t="s">
        <v>37</v>
      </c>
      <c r="G19" s="2"/>
      <c r="H19" s="2" t="s">
        <v>136</v>
      </c>
      <c r="I19" s="2" t="s">
        <v>137</v>
      </c>
      <c r="J19" s="104" t="s">
        <v>40</v>
      </c>
      <c r="K19" s="1" t="s">
        <v>138</v>
      </c>
      <c r="L19" s="1" t="s">
        <v>27</v>
      </c>
      <c r="M19" s="1" t="s">
        <v>28</v>
      </c>
      <c r="N19" s="1" t="s">
        <v>29</v>
      </c>
      <c r="O19" s="132" t="s">
        <v>42</v>
      </c>
      <c r="P19" s="103" t="s">
        <v>61</v>
      </c>
      <c r="Q19" s="103" t="s">
        <v>31</v>
      </c>
      <c r="R19" s="103" t="s">
        <v>62</v>
      </c>
      <c r="S19" s="103" t="s">
        <v>33</v>
      </c>
      <c r="T19" s="103" t="s">
        <v>46</v>
      </c>
    </row>
    <row r="20" spans="1:20" ht="152.25" customHeight="1" x14ac:dyDescent="0.35">
      <c r="A20" s="103" t="s">
        <v>20</v>
      </c>
      <c r="B20" s="110">
        <v>202301018</v>
      </c>
      <c r="C20" s="1" t="s">
        <v>21</v>
      </c>
      <c r="D20" s="1" t="s">
        <v>64</v>
      </c>
      <c r="E20" s="1" t="s">
        <v>36</v>
      </c>
      <c r="F20" s="1" t="s">
        <v>37</v>
      </c>
      <c r="G20" s="2"/>
      <c r="H20" s="2" t="s">
        <v>139</v>
      </c>
      <c r="I20" s="2" t="s">
        <v>140</v>
      </c>
      <c r="J20" s="104" t="s">
        <v>141</v>
      </c>
      <c r="K20" s="1" t="s">
        <v>26</v>
      </c>
      <c r="L20" s="1" t="s">
        <v>58</v>
      </c>
      <c r="M20" s="1" t="s">
        <v>142</v>
      </c>
      <c r="N20" s="1" t="s">
        <v>29</v>
      </c>
      <c r="O20" s="132" t="s">
        <v>42</v>
      </c>
      <c r="P20" s="103" t="s">
        <v>61</v>
      </c>
      <c r="Q20" s="103" t="s">
        <v>31</v>
      </c>
      <c r="R20" s="103" t="s">
        <v>44</v>
      </c>
      <c r="S20" s="103" t="s">
        <v>45</v>
      </c>
      <c r="T20" s="103" t="s">
        <v>46</v>
      </c>
    </row>
    <row r="21" spans="1:20" ht="168.75" customHeight="1" x14ac:dyDescent="0.35">
      <c r="A21" s="103" t="s">
        <v>20</v>
      </c>
      <c r="B21" s="110">
        <v>202301019</v>
      </c>
      <c r="C21" s="1" t="s">
        <v>21</v>
      </c>
      <c r="D21" s="1" t="s">
        <v>35</v>
      </c>
      <c r="E21" s="1" t="s">
        <v>36</v>
      </c>
      <c r="F21" s="1" t="s">
        <v>143</v>
      </c>
      <c r="G21" s="2"/>
      <c r="H21" s="104" t="s">
        <v>144</v>
      </c>
      <c r="I21" s="2" t="s">
        <v>145</v>
      </c>
      <c r="J21" s="104">
        <v>2021</v>
      </c>
      <c r="K21" s="1" t="s">
        <v>26</v>
      </c>
      <c r="L21" s="1" t="s">
        <v>27</v>
      </c>
      <c r="M21" s="1" t="s">
        <v>146</v>
      </c>
      <c r="N21" s="1" t="s">
        <v>29</v>
      </c>
      <c r="O21" s="132" t="s">
        <v>42</v>
      </c>
      <c r="P21" s="103" t="s">
        <v>61</v>
      </c>
      <c r="Q21" s="103" t="s">
        <v>31</v>
      </c>
      <c r="R21" s="103" t="s">
        <v>129</v>
      </c>
      <c r="S21" s="103" t="s">
        <v>63</v>
      </c>
      <c r="T21" s="103" t="s">
        <v>19</v>
      </c>
    </row>
    <row r="22" spans="1:20" ht="129.75" customHeight="1" x14ac:dyDescent="0.35">
      <c r="A22" s="103" t="s">
        <v>20</v>
      </c>
      <c r="B22" s="110">
        <v>202301020</v>
      </c>
      <c r="C22" s="1" t="s">
        <v>21</v>
      </c>
      <c r="D22" s="1" t="s">
        <v>64</v>
      </c>
      <c r="E22" s="1" t="s">
        <v>36</v>
      </c>
      <c r="F22" s="1" t="s">
        <v>147</v>
      </c>
      <c r="G22" s="2"/>
      <c r="H22" s="104" t="s">
        <v>148</v>
      </c>
      <c r="I22" s="129" t="s">
        <v>149</v>
      </c>
      <c r="J22" s="104" t="s">
        <v>150</v>
      </c>
      <c r="K22" s="1" t="s">
        <v>26</v>
      </c>
      <c r="L22" s="1" t="s">
        <v>27</v>
      </c>
      <c r="M22" s="1" t="s">
        <v>93</v>
      </c>
      <c r="N22" s="1" t="s">
        <v>29</v>
      </c>
      <c r="O22" s="132" t="s">
        <v>42</v>
      </c>
      <c r="P22" s="103" t="s">
        <v>61</v>
      </c>
      <c r="Q22" s="103" t="s">
        <v>43</v>
      </c>
      <c r="R22" s="103" t="s">
        <v>62</v>
      </c>
      <c r="S22" s="103" t="s">
        <v>51</v>
      </c>
      <c r="T22" s="103" t="s">
        <v>46</v>
      </c>
    </row>
    <row r="23" spans="1:20" ht="188.25" customHeight="1" x14ac:dyDescent="0.35">
      <c r="A23" s="103" t="s">
        <v>20</v>
      </c>
      <c r="B23" s="110">
        <v>202301021</v>
      </c>
      <c r="C23" s="1" t="s">
        <v>21</v>
      </c>
      <c r="D23" s="1" t="s">
        <v>35</v>
      </c>
      <c r="E23" s="1" t="s">
        <v>151</v>
      </c>
      <c r="F23" s="1" t="s">
        <v>152</v>
      </c>
      <c r="G23" s="2"/>
      <c r="H23" s="2" t="s">
        <v>153</v>
      </c>
      <c r="I23" s="105" t="s">
        <v>154</v>
      </c>
      <c r="J23" s="104">
        <v>2021</v>
      </c>
      <c r="K23" s="3" t="s">
        <v>26</v>
      </c>
      <c r="L23" s="1" t="s">
        <v>27</v>
      </c>
      <c r="M23" s="1" t="s">
        <v>155</v>
      </c>
      <c r="N23" s="1" t="s">
        <v>29</v>
      </c>
      <c r="O23" s="132" t="s">
        <v>42</v>
      </c>
      <c r="P23" s="103" t="s">
        <v>31</v>
      </c>
      <c r="Q23" s="103" t="s">
        <v>43</v>
      </c>
      <c r="R23" s="103" t="s">
        <v>62</v>
      </c>
      <c r="S23" s="103" t="s">
        <v>51</v>
      </c>
      <c r="T23" s="103" t="s">
        <v>46</v>
      </c>
    </row>
    <row r="24" spans="1:20" ht="123" customHeight="1" x14ac:dyDescent="0.35">
      <c r="A24" s="103" t="s">
        <v>20</v>
      </c>
      <c r="B24" s="110">
        <v>202301022</v>
      </c>
      <c r="C24" s="1" t="s">
        <v>21</v>
      </c>
      <c r="D24" s="1" t="s">
        <v>64</v>
      </c>
      <c r="E24" s="1" t="s">
        <v>151</v>
      </c>
      <c r="F24" s="119" t="s">
        <v>152</v>
      </c>
      <c r="G24" s="2"/>
      <c r="H24" s="105" t="s">
        <v>156</v>
      </c>
      <c r="I24" s="2" t="s">
        <v>157</v>
      </c>
      <c r="J24" s="3" t="s">
        <v>158</v>
      </c>
      <c r="K24" s="1" t="s">
        <v>26</v>
      </c>
      <c r="L24" s="1" t="s">
        <v>27</v>
      </c>
      <c r="M24" s="1" t="s">
        <v>159</v>
      </c>
      <c r="N24" s="1" t="s">
        <v>29</v>
      </c>
      <c r="O24" s="132" t="s">
        <v>42</v>
      </c>
      <c r="P24" s="103" t="s">
        <v>61</v>
      </c>
      <c r="Q24" s="103" t="s">
        <v>43</v>
      </c>
      <c r="R24" s="103" t="s">
        <v>62</v>
      </c>
      <c r="S24" s="103" t="s">
        <v>33</v>
      </c>
      <c r="T24" s="103" t="s">
        <v>46</v>
      </c>
    </row>
    <row r="25" spans="1:20" ht="222" customHeight="1" x14ac:dyDescent="0.35">
      <c r="A25" s="103" t="s">
        <v>20</v>
      </c>
      <c r="B25" s="110">
        <v>202301023</v>
      </c>
      <c r="C25" s="1" t="s">
        <v>21</v>
      </c>
      <c r="D25" s="1" t="s">
        <v>35</v>
      </c>
      <c r="E25" s="1" t="s">
        <v>47</v>
      </c>
      <c r="F25" s="1" t="s">
        <v>48</v>
      </c>
      <c r="G25" s="2"/>
      <c r="H25" s="2" t="s">
        <v>49</v>
      </c>
      <c r="I25" s="105" t="s">
        <v>568</v>
      </c>
      <c r="J25" s="104">
        <v>2021</v>
      </c>
      <c r="K25" s="1" t="s">
        <v>26</v>
      </c>
      <c r="L25" s="1" t="s">
        <v>27</v>
      </c>
      <c r="M25" s="1" t="s">
        <v>50</v>
      </c>
      <c r="N25" s="1" t="s">
        <v>29</v>
      </c>
      <c r="O25" s="132" t="s">
        <v>42</v>
      </c>
      <c r="P25" s="103" t="s">
        <v>31</v>
      </c>
      <c r="Q25" s="103" t="s">
        <v>43</v>
      </c>
      <c r="R25" s="103" t="s">
        <v>44</v>
      </c>
      <c r="S25" s="103" t="s">
        <v>51</v>
      </c>
      <c r="T25" s="103" t="s">
        <v>46</v>
      </c>
    </row>
    <row r="26" spans="1:20" ht="207.75" customHeight="1" x14ac:dyDescent="0.35">
      <c r="A26" s="103" t="s">
        <v>20</v>
      </c>
      <c r="B26" s="110">
        <v>202301024</v>
      </c>
      <c r="C26" s="1" t="s">
        <v>21</v>
      </c>
      <c r="D26" s="1" t="s">
        <v>64</v>
      </c>
      <c r="E26" s="1" t="s">
        <v>47</v>
      </c>
      <c r="F26" s="1"/>
      <c r="G26" s="2"/>
      <c r="H26" s="105" t="s">
        <v>160</v>
      </c>
      <c r="I26" s="2" t="s">
        <v>161</v>
      </c>
      <c r="J26" s="104" t="s">
        <v>162</v>
      </c>
      <c r="K26" s="1" t="s">
        <v>26</v>
      </c>
      <c r="L26" s="1" t="s">
        <v>27</v>
      </c>
      <c r="M26" s="1" t="s">
        <v>93</v>
      </c>
      <c r="N26" s="1" t="s">
        <v>29</v>
      </c>
      <c r="O26" s="132" t="s">
        <v>42</v>
      </c>
      <c r="P26" s="103" t="s">
        <v>61</v>
      </c>
      <c r="Q26" s="103" t="s">
        <v>43</v>
      </c>
      <c r="R26" s="103" t="s">
        <v>62</v>
      </c>
      <c r="S26" s="103" t="s">
        <v>51</v>
      </c>
      <c r="T26" s="103" t="s">
        <v>46</v>
      </c>
    </row>
    <row r="27" spans="1:20" ht="43.5" x14ac:dyDescent="0.35">
      <c r="A27" s="103" t="s">
        <v>20</v>
      </c>
      <c r="B27" s="110">
        <v>202301025</v>
      </c>
      <c r="C27" s="1" t="s">
        <v>21</v>
      </c>
      <c r="D27" s="1" t="s">
        <v>35</v>
      </c>
      <c r="E27" s="1" t="s">
        <v>163</v>
      </c>
      <c r="F27" s="2" t="s">
        <v>164</v>
      </c>
      <c r="G27" s="2"/>
      <c r="H27" s="2"/>
      <c r="I27" s="2" t="s">
        <v>165</v>
      </c>
      <c r="J27" s="104">
        <v>2021</v>
      </c>
      <c r="K27" s="1" t="s">
        <v>26</v>
      </c>
      <c r="L27" s="1" t="s">
        <v>27</v>
      </c>
      <c r="M27" s="1" t="s">
        <v>100</v>
      </c>
      <c r="N27" s="1" t="s">
        <v>29</v>
      </c>
      <c r="O27" s="132" t="s">
        <v>42</v>
      </c>
      <c r="P27" s="103" t="s">
        <v>61</v>
      </c>
      <c r="Q27" s="103" t="s">
        <v>31</v>
      </c>
      <c r="R27" s="103" t="s">
        <v>44</v>
      </c>
      <c r="S27" s="103" t="s">
        <v>33</v>
      </c>
      <c r="T27" s="103" t="s">
        <v>46</v>
      </c>
    </row>
    <row r="28" spans="1:20" ht="102.75" customHeight="1" x14ac:dyDescent="0.35">
      <c r="A28" s="103" t="s">
        <v>20</v>
      </c>
      <c r="B28" s="110">
        <v>202301026</v>
      </c>
      <c r="C28" s="1" t="s">
        <v>21</v>
      </c>
      <c r="D28" s="1" t="s">
        <v>35</v>
      </c>
      <c r="E28" s="1" t="s">
        <v>163</v>
      </c>
      <c r="F28" s="2" t="s">
        <v>166</v>
      </c>
      <c r="G28" s="2"/>
      <c r="H28" s="2" t="s">
        <v>167</v>
      </c>
      <c r="I28" s="2" t="s">
        <v>168</v>
      </c>
      <c r="J28" s="104">
        <v>2021</v>
      </c>
      <c r="K28" s="1" t="s">
        <v>26</v>
      </c>
      <c r="L28" s="1" t="s">
        <v>27</v>
      </c>
      <c r="M28" s="1" t="s">
        <v>169</v>
      </c>
      <c r="N28" s="1" t="s">
        <v>29</v>
      </c>
      <c r="O28" s="132" t="s">
        <v>42</v>
      </c>
      <c r="P28" s="103" t="s">
        <v>61</v>
      </c>
      <c r="Q28" s="103" t="s">
        <v>31</v>
      </c>
      <c r="R28" s="103" t="s">
        <v>44</v>
      </c>
      <c r="S28" s="103" t="s">
        <v>33</v>
      </c>
      <c r="T28" s="103" t="s">
        <v>46</v>
      </c>
    </row>
    <row r="29" spans="1:20" ht="135" customHeight="1" x14ac:dyDescent="0.35">
      <c r="A29" s="103" t="s">
        <v>20</v>
      </c>
      <c r="B29" s="110">
        <v>202301027</v>
      </c>
      <c r="C29" s="1" t="s">
        <v>21</v>
      </c>
      <c r="D29" s="1" t="s">
        <v>35</v>
      </c>
      <c r="E29" s="1" t="s">
        <v>163</v>
      </c>
      <c r="F29" s="1" t="s">
        <v>164</v>
      </c>
      <c r="G29" s="2"/>
      <c r="H29" s="2"/>
      <c r="I29" s="2" t="s">
        <v>170</v>
      </c>
      <c r="J29" s="104" t="s">
        <v>40</v>
      </c>
      <c r="K29" s="1" t="s">
        <v>26</v>
      </c>
      <c r="L29" s="1" t="s">
        <v>27</v>
      </c>
      <c r="M29" s="1" t="s">
        <v>171</v>
      </c>
      <c r="N29" s="1" t="s">
        <v>29</v>
      </c>
      <c r="O29" s="132" t="s">
        <v>42</v>
      </c>
      <c r="P29" s="103" t="s">
        <v>31</v>
      </c>
      <c r="Q29" s="103" t="s">
        <v>43</v>
      </c>
      <c r="R29" s="103" t="s">
        <v>62</v>
      </c>
      <c r="S29" s="103" t="s">
        <v>45</v>
      </c>
      <c r="T29" s="103" t="s">
        <v>46</v>
      </c>
    </row>
    <row r="30" spans="1:20" ht="156.75" customHeight="1" x14ac:dyDescent="0.35">
      <c r="A30" s="103" t="s">
        <v>20</v>
      </c>
      <c r="B30" s="110">
        <v>202301028</v>
      </c>
      <c r="C30" s="1" t="s">
        <v>117</v>
      </c>
      <c r="D30" s="1" t="s">
        <v>172</v>
      </c>
      <c r="E30" s="130" t="s">
        <v>173</v>
      </c>
      <c r="F30" s="1"/>
      <c r="G30" s="2"/>
      <c r="H30" s="104"/>
      <c r="I30" s="2" t="s">
        <v>174</v>
      </c>
      <c r="J30" s="104"/>
      <c r="K30" s="1" t="s">
        <v>26</v>
      </c>
      <c r="L30" s="1" t="s">
        <v>175</v>
      </c>
      <c r="M30" s="1" t="s">
        <v>109</v>
      </c>
      <c r="N30" s="1" t="s">
        <v>29</v>
      </c>
      <c r="O30" s="132" t="s">
        <v>42</v>
      </c>
      <c r="P30" s="103" t="s">
        <v>176</v>
      </c>
      <c r="Q30" s="103" t="s">
        <v>43</v>
      </c>
      <c r="R30" s="103" t="s">
        <v>32</v>
      </c>
      <c r="S30" s="103" t="s">
        <v>33</v>
      </c>
      <c r="T30" s="103" t="s">
        <v>46</v>
      </c>
    </row>
    <row r="31" spans="1:20" ht="135.75" customHeight="1" x14ac:dyDescent="0.35">
      <c r="A31" s="103" t="s">
        <v>20</v>
      </c>
      <c r="B31" s="110">
        <v>202301029</v>
      </c>
      <c r="C31" s="1" t="s">
        <v>117</v>
      </c>
      <c r="D31" s="1" t="s">
        <v>124</v>
      </c>
      <c r="E31" s="1" t="s">
        <v>177</v>
      </c>
      <c r="F31" s="1"/>
      <c r="G31" s="2"/>
      <c r="H31" s="2"/>
      <c r="I31" s="2" t="s">
        <v>178</v>
      </c>
      <c r="J31" s="104"/>
      <c r="K31" s="1" t="s">
        <v>26</v>
      </c>
      <c r="L31" s="1" t="s">
        <v>121</v>
      </c>
      <c r="M31" s="1" t="s">
        <v>179</v>
      </c>
      <c r="N31" s="1" t="s">
        <v>29</v>
      </c>
      <c r="O31" s="132" t="s">
        <v>42</v>
      </c>
      <c r="P31" s="103" t="s">
        <v>31</v>
      </c>
      <c r="Q31" s="103" t="s">
        <v>123</v>
      </c>
      <c r="R31" s="103" t="s">
        <v>62</v>
      </c>
      <c r="S31" s="103" t="s">
        <v>51</v>
      </c>
      <c r="T31" s="103" t="s">
        <v>46</v>
      </c>
    </row>
    <row r="32" spans="1:20" ht="184.5" customHeight="1" x14ac:dyDescent="0.35">
      <c r="A32" s="103" t="s">
        <v>20</v>
      </c>
      <c r="B32" s="110">
        <v>202301030</v>
      </c>
      <c r="C32" s="1" t="s">
        <v>76</v>
      </c>
      <c r="D32" s="1" t="s">
        <v>180</v>
      </c>
      <c r="E32" s="1" t="s">
        <v>181</v>
      </c>
      <c r="F32" s="1"/>
      <c r="G32" s="2"/>
      <c r="H32" s="2"/>
      <c r="I32" s="2" t="s">
        <v>182</v>
      </c>
      <c r="J32" s="3"/>
      <c r="K32" s="1" t="s">
        <v>80</v>
      </c>
      <c r="L32" s="1" t="s">
        <v>88</v>
      </c>
      <c r="M32" s="1" t="s">
        <v>89</v>
      </c>
      <c r="N32" s="1" t="s">
        <v>29</v>
      </c>
      <c r="O32" s="132" t="s">
        <v>42</v>
      </c>
      <c r="P32" s="103" t="s">
        <v>84</v>
      </c>
      <c r="Q32" s="103"/>
      <c r="R32" s="103" t="s">
        <v>62</v>
      </c>
      <c r="S32" s="103" t="s">
        <v>33</v>
      </c>
      <c r="T32" s="103" t="s">
        <v>46</v>
      </c>
    </row>
    <row r="33" spans="1:20" ht="72.5" x14ac:dyDescent="0.35">
      <c r="A33" s="103" t="s">
        <v>20</v>
      </c>
      <c r="B33" s="110">
        <v>202301031</v>
      </c>
      <c r="C33" s="1" t="s">
        <v>76</v>
      </c>
      <c r="D33" s="1" t="s">
        <v>183</v>
      </c>
      <c r="E33" s="1" t="s">
        <v>173</v>
      </c>
      <c r="F33" s="1"/>
      <c r="G33" s="2"/>
      <c r="H33" s="2"/>
      <c r="I33" s="2" t="s">
        <v>184</v>
      </c>
      <c r="J33" s="104"/>
      <c r="K33" s="1" t="s">
        <v>80</v>
      </c>
      <c r="L33" s="1" t="s">
        <v>88</v>
      </c>
      <c r="M33" s="1" t="s">
        <v>185</v>
      </c>
      <c r="N33" s="1" t="s">
        <v>29</v>
      </c>
      <c r="O33" s="132" t="s">
        <v>42</v>
      </c>
      <c r="P33" s="103" t="s">
        <v>84</v>
      </c>
      <c r="Q33" s="103" t="s">
        <v>30</v>
      </c>
      <c r="R33" s="103" t="s">
        <v>62</v>
      </c>
      <c r="S33" s="103" t="s">
        <v>51</v>
      </c>
      <c r="T33" s="103" t="s">
        <v>46</v>
      </c>
    </row>
    <row r="34" spans="1:20" ht="151.5" customHeight="1" x14ac:dyDescent="0.35">
      <c r="A34" s="103" t="s">
        <v>20</v>
      </c>
      <c r="B34" s="110">
        <v>202301032</v>
      </c>
      <c r="C34" s="1" t="s">
        <v>76</v>
      </c>
      <c r="D34" s="1" t="s">
        <v>186</v>
      </c>
      <c r="E34" s="1" t="s">
        <v>187</v>
      </c>
      <c r="F34" s="1"/>
      <c r="G34" s="2"/>
      <c r="H34" s="2"/>
      <c r="I34" s="2" t="s">
        <v>188</v>
      </c>
      <c r="J34" s="104"/>
      <c r="K34" s="1" t="s">
        <v>80</v>
      </c>
      <c r="L34" s="1" t="s">
        <v>88</v>
      </c>
      <c r="M34" s="1" t="s">
        <v>189</v>
      </c>
      <c r="N34" s="1" t="s">
        <v>29</v>
      </c>
      <c r="O34" s="132" t="s">
        <v>42</v>
      </c>
      <c r="P34" s="103" t="s">
        <v>84</v>
      </c>
      <c r="Q34" s="103" t="s">
        <v>43</v>
      </c>
      <c r="R34" s="103" t="s">
        <v>62</v>
      </c>
      <c r="S34" s="103" t="s">
        <v>45</v>
      </c>
      <c r="T34" s="103" t="s">
        <v>46</v>
      </c>
    </row>
    <row r="35" spans="1:20" ht="138" customHeight="1" x14ac:dyDescent="0.35">
      <c r="A35" s="103" t="s">
        <v>20</v>
      </c>
      <c r="B35" s="110">
        <v>202301033</v>
      </c>
      <c r="C35" s="1" t="s">
        <v>76</v>
      </c>
      <c r="D35" s="1" t="s">
        <v>186</v>
      </c>
      <c r="E35" s="1" t="s">
        <v>190</v>
      </c>
      <c r="F35" s="1"/>
      <c r="G35" s="2"/>
      <c r="H35" s="105"/>
      <c r="I35" s="2" t="s">
        <v>191</v>
      </c>
      <c r="J35" s="104"/>
      <c r="K35" s="1" t="s">
        <v>26</v>
      </c>
      <c r="L35" s="1" t="s">
        <v>81</v>
      </c>
      <c r="M35" s="1" t="s">
        <v>192</v>
      </c>
      <c r="N35" s="1" t="s">
        <v>29</v>
      </c>
      <c r="O35" s="132" t="s">
        <v>42</v>
      </c>
      <c r="P35" s="103" t="s">
        <v>84</v>
      </c>
      <c r="Q35" s="103" t="s">
        <v>31</v>
      </c>
      <c r="R35" s="103" t="s">
        <v>62</v>
      </c>
      <c r="S35" s="103" t="s">
        <v>51</v>
      </c>
      <c r="T35" s="103" t="s">
        <v>46</v>
      </c>
    </row>
    <row r="36" spans="1:20" ht="213" customHeight="1" x14ac:dyDescent="0.35">
      <c r="A36" s="103" t="s">
        <v>52</v>
      </c>
      <c r="B36" s="110">
        <v>202303001</v>
      </c>
      <c r="C36" s="1" t="s">
        <v>21</v>
      </c>
      <c r="D36" s="1" t="s">
        <v>35</v>
      </c>
      <c r="E36" s="1" t="s">
        <v>53</v>
      </c>
      <c r="F36" s="1" t="s">
        <v>54</v>
      </c>
      <c r="G36" s="2"/>
      <c r="H36" s="2"/>
      <c r="I36" s="2" t="s">
        <v>55</v>
      </c>
      <c r="J36" s="104" t="s">
        <v>56</v>
      </c>
      <c r="K36" s="1" t="s">
        <v>57</v>
      </c>
      <c r="L36" s="1" t="s">
        <v>58</v>
      </c>
      <c r="M36" s="1" t="s">
        <v>59</v>
      </c>
      <c r="N36" s="1" t="s">
        <v>29</v>
      </c>
      <c r="O36" s="103" t="s">
        <v>60</v>
      </c>
      <c r="P36" s="103" t="s">
        <v>61</v>
      </c>
      <c r="Q36" s="103" t="s">
        <v>31</v>
      </c>
      <c r="R36" s="103" t="s">
        <v>62</v>
      </c>
      <c r="S36" s="103" t="s">
        <v>63</v>
      </c>
      <c r="T36" s="103" t="s">
        <v>19</v>
      </c>
    </row>
    <row r="37" spans="1:20" ht="58" x14ac:dyDescent="0.35">
      <c r="A37" s="103" t="s">
        <v>52</v>
      </c>
      <c r="B37" s="110">
        <v>202303002</v>
      </c>
      <c r="C37" s="1" t="s">
        <v>21</v>
      </c>
      <c r="D37" s="1" t="s">
        <v>35</v>
      </c>
      <c r="E37" s="1" t="s">
        <v>53</v>
      </c>
      <c r="F37" s="1"/>
      <c r="G37" s="2"/>
      <c r="H37" s="2" t="s">
        <v>193</v>
      </c>
      <c r="I37" s="2" t="s">
        <v>194</v>
      </c>
      <c r="J37" s="104" t="s">
        <v>56</v>
      </c>
      <c r="K37" s="1" t="s">
        <v>26</v>
      </c>
      <c r="L37" s="1" t="s">
        <v>27</v>
      </c>
      <c r="M37" s="1" t="s">
        <v>100</v>
      </c>
      <c r="N37" s="1" t="s">
        <v>29</v>
      </c>
      <c r="O37" s="103" t="s">
        <v>60</v>
      </c>
      <c r="P37" s="103" t="s">
        <v>31</v>
      </c>
      <c r="Q37" s="103" t="s">
        <v>61</v>
      </c>
      <c r="R37" s="103" t="s">
        <v>62</v>
      </c>
      <c r="S37" s="103" t="s">
        <v>33</v>
      </c>
      <c r="T37" s="103" t="s">
        <v>46</v>
      </c>
    </row>
    <row r="38" spans="1:20" ht="43.5" x14ac:dyDescent="0.35">
      <c r="A38" s="103" t="s">
        <v>52</v>
      </c>
      <c r="B38" s="110">
        <v>202303003</v>
      </c>
      <c r="C38" s="1" t="s">
        <v>21</v>
      </c>
      <c r="D38" s="1" t="s">
        <v>35</v>
      </c>
      <c r="E38" s="1" t="s">
        <v>53</v>
      </c>
      <c r="F38" s="1" t="s">
        <v>91</v>
      </c>
      <c r="G38" s="2"/>
      <c r="H38" s="2"/>
      <c r="I38" s="2" t="s">
        <v>195</v>
      </c>
      <c r="J38" s="104" t="s">
        <v>40</v>
      </c>
      <c r="K38" s="1" t="s">
        <v>26</v>
      </c>
      <c r="L38" s="1" t="s">
        <v>27</v>
      </c>
      <c r="M38" s="1" t="s">
        <v>28</v>
      </c>
      <c r="N38" s="1" t="s">
        <v>29</v>
      </c>
      <c r="O38" s="103" t="s">
        <v>60</v>
      </c>
      <c r="P38" s="103" t="s">
        <v>31</v>
      </c>
      <c r="Q38" s="103" t="s">
        <v>43</v>
      </c>
      <c r="R38" s="103" t="s">
        <v>62</v>
      </c>
      <c r="S38" s="103" t="s">
        <v>51</v>
      </c>
      <c r="T38" s="103" t="s">
        <v>46</v>
      </c>
    </row>
    <row r="39" spans="1:20" ht="142.5" customHeight="1" x14ac:dyDescent="0.35">
      <c r="A39" s="103" t="s">
        <v>52</v>
      </c>
      <c r="B39" s="110">
        <v>202303004</v>
      </c>
      <c r="C39" s="1" t="s">
        <v>21</v>
      </c>
      <c r="D39" s="1" t="s">
        <v>64</v>
      </c>
      <c r="E39" s="1" t="s">
        <v>53</v>
      </c>
      <c r="F39" s="1" t="s">
        <v>196</v>
      </c>
      <c r="G39" s="2"/>
      <c r="H39" s="2" t="s">
        <v>197</v>
      </c>
      <c r="I39" s="105" t="s">
        <v>198</v>
      </c>
      <c r="J39" s="104">
        <v>2021</v>
      </c>
      <c r="K39" s="1" t="s">
        <v>199</v>
      </c>
      <c r="L39" s="1" t="s">
        <v>27</v>
      </c>
      <c r="M39" s="1" t="s">
        <v>159</v>
      </c>
      <c r="N39" s="1" t="s">
        <v>29</v>
      </c>
      <c r="O39" s="103" t="s">
        <v>60</v>
      </c>
      <c r="P39" s="103" t="s">
        <v>61</v>
      </c>
      <c r="Q39" s="103" t="s">
        <v>30</v>
      </c>
      <c r="R39" s="103" t="s">
        <v>62</v>
      </c>
      <c r="S39" s="103" t="s">
        <v>63</v>
      </c>
      <c r="T39" s="103" t="s">
        <v>19</v>
      </c>
    </row>
    <row r="40" spans="1:20" ht="58" x14ac:dyDescent="0.35">
      <c r="A40" s="103" t="s">
        <v>52</v>
      </c>
      <c r="B40" s="110">
        <v>202303005</v>
      </c>
      <c r="C40" s="1" t="s">
        <v>21</v>
      </c>
      <c r="D40" s="1" t="s">
        <v>64</v>
      </c>
      <c r="E40" s="1" t="s">
        <v>53</v>
      </c>
      <c r="F40" s="1" t="s">
        <v>196</v>
      </c>
      <c r="G40" s="2"/>
      <c r="H40" s="2" t="s">
        <v>200</v>
      </c>
      <c r="I40" s="2" t="s">
        <v>201</v>
      </c>
      <c r="J40" s="104" t="s">
        <v>40</v>
      </c>
      <c r="K40" s="1" t="s">
        <v>26</v>
      </c>
      <c r="L40" s="1" t="s">
        <v>27</v>
      </c>
      <c r="M40" s="1" t="s">
        <v>28</v>
      </c>
      <c r="N40" s="1" t="s">
        <v>29</v>
      </c>
      <c r="O40" s="103" t="s">
        <v>60</v>
      </c>
      <c r="P40" s="103" t="s">
        <v>31</v>
      </c>
      <c r="Q40" s="103" t="s">
        <v>30</v>
      </c>
      <c r="R40" s="103" t="s">
        <v>62</v>
      </c>
      <c r="S40" s="103" t="s">
        <v>45</v>
      </c>
      <c r="T40" s="103" t="s">
        <v>46</v>
      </c>
    </row>
    <row r="41" spans="1:20" ht="101.5" x14ac:dyDescent="0.35">
      <c r="A41" s="103" t="s">
        <v>52</v>
      </c>
      <c r="B41" s="110">
        <v>202303006</v>
      </c>
      <c r="C41" s="1" t="s">
        <v>21</v>
      </c>
      <c r="D41" s="1" t="s">
        <v>64</v>
      </c>
      <c r="E41" s="1" t="s">
        <v>53</v>
      </c>
      <c r="F41" s="1" t="s">
        <v>196</v>
      </c>
      <c r="G41" s="2"/>
      <c r="H41" s="104" t="s">
        <v>202</v>
      </c>
      <c r="I41" s="2" t="s">
        <v>203</v>
      </c>
      <c r="J41" s="3" t="s">
        <v>158</v>
      </c>
      <c r="K41" s="1" t="s">
        <v>26</v>
      </c>
      <c r="L41" s="1" t="s">
        <v>27</v>
      </c>
      <c r="M41" s="1" t="s">
        <v>93</v>
      </c>
      <c r="N41" s="1" t="s">
        <v>29</v>
      </c>
      <c r="O41" s="103" t="s">
        <v>60</v>
      </c>
      <c r="P41" s="103" t="s">
        <v>43</v>
      </c>
      <c r="Q41" s="103" t="s">
        <v>31</v>
      </c>
      <c r="R41" s="103" t="s">
        <v>62</v>
      </c>
      <c r="S41" s="103" t="s">
        <v>51</v>
      </c>
      <c r="T41" s="103" t="s">
        <v>46</v>
      </c>
    </row>
    <row r="42" spans="1:20" ht="109.5" customHeight="1" x14ac:dyDescent="0.35">
      <c r="A42" s="103" t="s">
        <v>52</v>
      </c>
      <c r="B42" s="110">
        <v>202303007</v>
      </c>
      <c r="C42" s="1" t="s">
        <v>21</v>
      </c>
      <c r="D42" s="1" t="s">
        <v>22</v>
      </c>
      <c r="E42" s="1" t="s">
        <v>204</v>
      </c>
      <c r="F42" s="1"/>
      <c r="G42" s="2"/>
      <c r="H42" s="104"/>
      <c r="I42" s="2" t="s">
        <v>205</v>
      </c>
      <c r="J42" s="104"/>
      <c r="K42" s="1" t="s">
        <v>26</v>
      </c>
      <c r="L42" s="1" t="s">
        <v>27</v>
      </c>
      <c r="M42" s="1" t="s">
        <v>28</v>
      </c>
      <c r="N42" s="1" t="s">
        <v>29</v>
      </c>
      <c r="O42" s="103" t="s">
        <v>60</v>
      </c>
      <c r="P42" s="103" t="s">
        <v>43</v>
      </c>
      <c r="Q42" s="103" t="s">
        <v>30</v>
      </c>
      <c r="R42" s="103" t="s">
        <v>62</v>
      </c>
      <c r="S42" s="103" t="s">
        <v>33</v>
      </c>
      <c r="T42" s="103" t="s">
        <v>46</v>
      </c>
    </row>
    <row r="43" spans="1:20" ht="117.75" customHeight="1" x14ac:dyDescent="0.35">
      <c r="A43" s="103" t="s">
        <v>52</v>
      </c>
      <c r="B43" s="110">
        <v>202303008</v>
      </c>
      <c r="C43" s="1" t="s">
        <v>21</v>
      </c>
      <c r="D43" s="1" t="s">
        <v>35</v>
      </c>
      <c r="E43" s="1" t="s">
        <v>206</v>
      </c>
      <c r="F43" s="1" t="s">
        <v>207</v>
      </c>
      <c r="G43" s="2" t="s">
        <v>208</v>
      </c>
      <c r="H43" s="104"/>
      <c r="I43" s="2" t="s">
        <v>209</v>
      </c>
      <c r="J43" s="104">
        <v>2021</v>
      </c>
      <c r="K43" s="1" t="s">
        <v>26</v>
      </c>
      <c r="L43" s="1" t="s">
        <v>27</v>
      </c>
      <c r="M43" s="1" t="s">
        <v>28</v>
      </c>
      <c r="N43" s="1" t="s">
        <v>29</v>
      </c>
      <c r="O43" s="103" t="s">
        <v>60</v>
      </c>
      <c r="P43" s="103" t="s">
        <v>43</v>
      </c>
      <c r="Q43" s="103" t="s">
        <v>30</v>
      </c>
      <c r="R43" s="103" t="s">
        <v>62</v>
      </c>
      <c r="S43" s="103" t="s">
        <v>51</v>
      </c>
      <c r="T43" s="103" t="s">
        <v>46</v>
      </c>
    </row>
    <row r="44" spans="1:20" ht="108" customHeight="1" x14ac:dyDescent="0.35">
      <c r="A44" s="103" t="s">
        <v>52</v>
      </c>
      <c r="B44" s="110">
        <v>202303009</v>
      </c>
      <c r="C44" s="1" t="s">
        <v>21</v>
      </c>
      <c r="D44" s="1" t="s">
        <v>35</v>
      </c>
      <c r="E44" s="1" t="s">
        <v>210</v>
      </c>
      <c r="F44" s="1"/>
      <c r="G44" s="2"/>
      <c r="H44" s="104" t="s">
        <v>211</v>
      </c>
      <c r="I44" s="2" t="s">
        <v>212</v>
      </c>
      <c r="J44" s="104" t="s">
        <v>40</v>
      </c>
      <c r="K44" s="1" t="s">
        <v>26</v>
      </c>
      <c r="L44" s="1" t="s">
        <v>27</v>
      </c>
      <c r="M44" s="1" t="s">
        <v>169</v>
      </c>
      <c r="N44" s="1" t="s">
        <v>29</v>
      </c>
      <c r="O44" s="103" t="s">
        <v>60</v>
      </c>
      <c r="P44" s="103" t="s">
        <v>61</v>
      </c>
      <c r="Q44" s="103" t="s">
        <v>31</v>
      </c>
      <c r="R44" s="103" t="s">
        <v>62</v>
      </c>
      <c r="S44" s="103" t="s">
        <v>51</v>
      </c>
      <c r="T44" s="103" t="s">
        <v>46</v>
      </c>
    </row>
    <row r="45" spans="1:20" ht="177.75" customHeight="1" x14ac:dyDescent="0.35">
      <c r="A45" s="103" t="s">
        <v>52</v>
      </c>
      <c r="B45" s="110">
        <v>202303010</v>
      </c>
      <c r="C45" s="1" t="s">
        <v>21</v>
      </c>
      <c r="D45" s="1" t="s">
        <v>64</v>
      </c>
      <c r="E45" s="1" t="s">
        <v>213</v>
      </c>
      <c r="F45" s="1" t="s">
        <v>214</v>
      </c>
      <c r="G45" s="2"/>
      <c r="H45" s="104" t="s">
        <v>215</v>
      </c>
      <c r="I45" s="2" t="s">
        <v>216</v>
      </c>
      <c r="J45" s="104" t="s">
        <v>141</v>
      </c>
      <c r="K45" s="1" t="s">
        <v>26</v>
      </c>
      <c r="L45" s="1" t="s">
        <v>27</v>
      </c>
      <c r="M45" s="1" t="s">
        <v>93</v>
      </c>
      <c r="N45" s="1" t="s">
        <v>29</v>
      </c>
      <c r="O45" s="103" t="s">
        <v>60</v>
      </c>
      <c r="P45" s="103" t="s">
        <v>43</v>
      </c>
      <c r="Q45" s="103" t="s">
        <v>61</v>
      </c>
      <c r="R45" s="103" t="s">
        <v>129</v>
      </c>
      <c r="S45" s="103" t="s">
        <v>45</v>
      </c>
      <c r="T45" s="103" t="s">
        <v>46</v>
      </c>
    </row>
    <row r="46" spans="1:20" ht="58" x14ac:dyDescent="0.35">
      <c r="A46" s="103" t="s">
        <v>52</v>
      </c>
      <c r="B46" s="110">
        <v>202303011</v>
      </c>
      <c r="C46" s="1" t="s">
        <v>21</v>
      </c>
      <c r="D46" s="1" t="s">
        <v>35</v>
      </c>
      <c r="E46" s="1" t="s">
        <v>217</v>
      </c>
      <c r="F46" s="1"/>
      <c r="G46" s="2"/>
      <c r="H46" s="2"/>
      <c r="I46" s="2" t="s">
        <v>218</v>
      </c>
      <c r="J46" s="104" t="s">
        <v>56</v>
      </c>
      <c r="K46" s="1" t="s">
        <v>199</v>
      </c>
      <c r="L46" s="1" t="s">
        <v>27</v>
      </c>
      <c r="M46" s="1" t="s">
        <v>146</v>
      </c>
      <c r="N46" s="1" t="s">
        <v>29</v>
      </c>
      <c r="O46" s="103" t="s">
        <v>60</v>
      </c>
      <c r="P46" s="103" t="s">
        <v>61</v>
      </c>
      <c r="Q46" s="103" t="s">
        <v>31</v>
      </c>
      <c r="R46" s="103" t="s">
        <v>32</v>
      </c>
      <c r="S46" s="103" t="s">
        <v>33</v>
      </c>
      <c r="T46" s="103" t="s">
        <v>19</v>
      </c>
    </row>
    <row r="47" spans="1:20" ht="58" x14ac:dyDescent="0.35">
      <c r="A47" s="103" t="s">
        <v>52</v>
      </c>
      <c r="B47" s="110">
        <v>202303012</v>
      </c>
      <c r="C47" s="1" t="s">
        <v>21</v>
      </c>
      <c r="D47" s="1" t="s">
        <v>35</v>
      </c>
      <c r="E47" s="1" t="s">
        <v>217</v>
      </c>
      <c r="F47" s="2" t="s">
        <v>219</v>
      </c>
      <c r="G47" s="2"/>
      <c r="H47" s="2"/>
      <c r="I47" s="2" t="s">
        <v>220</v>
      </c>
      <c r="J47" s="104" t="s">
        <v>40</v>
      </c>
      <c r="K47" s="1" t="s">
        <v>26</v>
      </c>
      <c r="L47" s="1" t="s">
        <v>27</v>
      </c>
      <c r="M47" s="1" t="s">
        <v>221</v>
      </c>
      <c r="N47" s="1" t="s">
        <v>29</v>
      </c>
      <c r="O47" s="103" t="s">
        <v>60</v>
      </c>
      <c r="P47" s="103" t="s">
        <v>31</v>
      </c>
      <c r="Q47" s="103" t="s">
        <v>43</v>
      </c>
      <c r="R47" s="103" t="s">
        <v>44</v>
      </c>
      <c r="S47" s="103" t="s">
        <v>51</v>
      </c>
      <c r="T47" s="103" t="s">
        <v>46</v>
      </c>
    </row>
    <row r="48" spans="1:20" ht="43.5" x14ac:dyDescent="0.35">
      <c r="A48" s="103" t="s">
        <v>52</v>
      </c>
      <c r="B48" s="110">
        <v>202303013</v>
      </c>
      <c r="C48" s="1" t="s">
        <v>21</v>
      </c>
      <c r="D48" s="1" t="s">
        <v>222</v>
      </c>
      <c r="E48" s="1" t="s">
        <v>217</v>
      </c>
      <c r="F48" s="1" t="s">
        <v>223</v>
      </c>
      <c r="G48" s="2"/>
      <c r="H48" s="2"/>
      <c r="I48" s="2" t="s">
        <v>224</v>
      </c>
      <c r="J48" s="104" t="s">
        <v>56</v>
      </c>
      <c r="K48" s="1" t="s">
        <v>26</v>
      </c>
      <c r="L48" s="1" t="s">
        <v>27</v>
      </c>
      <c r="M48" s="1" t="s">
        <v>225</v>
      </c>
      <c r="N48" s="1" t="s">
        <v>29</v>
      </c>
      <c r="O48" s="103" t="s">
        <v>60</v>
      </c>
      <c r="P48" s="103" t="s">
        <v>31</v>
      </c>
      <c r="Q48" s="103" t="s">
        <v>61</v>
      </c>
      <c r="R48" s="103" t="s">
        <v>62</v>
      </c>
      <c r="S48" s="103" t="s">
        <v>33</v>
      </c>
      <c r="T48" s="103" t="s">
        <v>46</v>
      </c>
    </row>
    <row r="49" spans="1:20" s="7" customFormat="1" ht="206.25" customHeight="1" x14ac:dyDescent="0.35">
      <c r="A49" s="103" t="s">
        <v>52</v>
      </c>
      <c r="B49" s="110">
        <v>202303014</v>
      </c>
      <c r="C49" s="1" t="s">
        <v>21</v>
      </c>
      <c r="D49" s="1" t="s">
        <v>222</v>
      </c>
      <c r="E49" s="1" t="s">
        <v>23</v>
      </c>
      <c r="F49" s="1"/>
      <c r="G49" s="2"/>
      <c r="H49" s="2"/>
      <c r="I49" s="2" t="s">
        <v>226</v>
      </c>
      <c r="J49" s="104">
        <v>2022</v>
      </c>
      <c r="K49" s="1" t="s">
        <v>199</v>
      </c>
      <c r="L49" s="1" t="s">
        <v>27</v>
      </c>
      <c r="M49" s="1" t="s">
        <v>227</v>
      </c>
      <c r="N49" s="1" t="s">
        <v>29</v>
      </c>
      <c r="O49" s="103" t="s">
        <v>60</v>
      </c>
      <c r="P49" s="103" t="s">
        <v>61</v>
      </c>
      <c r="Q49" s="103" t="s">
        <v>30</v>
      </c>
      <c r="R49" s="103" t="s">
        <v>32</v>
      </c>
      <c r="S49" s="103" t="s">
        <v>63</v>
      </c>
      <c r="T49" s="103" t="s">
        <v>46</v>
      </c>
    </row>
    <row r="50" spans="1:20" ht="217.5" x14ac:dyDescent="0.35">
      <c r="A50" s="103" t="s">
        <v>52</v>
      </c>
      <c r="B50" s="110">
        <v>202303015</v>
      </c>
      <c r="C50" s="1" t="s">
        <v>21</v>
      </c>
      <c r="D50" s="1" t="s">
        <v>222</v>
      </c>
      <c r="E50" s="1" t="s">
        <v>23</v>
      </c>
      <c r="F50" s="1"/>
      <c r="G50" s="2"/>
      <c r="H50" s="2" t="s">
        <v>24</v>
      </c>
      <c r="I50" s="2" t="s">
        <v>228</v>
      </c>
      <c r="J50" s="104" t="s">
        <v>56</v>
      </c>
      <c r="K50" s="1" t="s">
        <v>229</v>
      </c>
      <c r="L50" s="1" t="s">
        <v>230</v>
      </c>
      <c r="M50" s="1" t="s">
        <v>231</v>
      </c>
      <c r="N50" s="1" t="s">
        <v>29</v>
      </c>
      <c r="O50" s="103" t="s">
        <v>60</v>
      </c>
      <c r="P50" s="103" t="s">
        <v>61</v>
      </c>
      <c r="Q50" s="103" t="s">
        <v>30</v>
      </c>
      <c r="R50" s="103" t="s">
        <v>62</v>
      </c>
      <c r="S50" s="103" t="s">
        <v>33</v>
      </c>
      <c r="T50" s="103" t="s">
        <v>19</v>
      </c>
    </row>
    <row r="51" spans="1:20" ht="43.5" x14ac:dyDescent="0.35">
      <c r="A51" s="103" t="s">
        <v>52</v>
      </c>
      <c r="B51" s="110">
        <v>202303016</v>
      </c>
      <c r="C51" s="1" t="s">
        <v>21</v>
      </c>
      <c r="D51" s="1" t="s">
        <v>64</v>
      </c>
      <c r="E51" s="1" t="s">
        <v>71</v>
      </c>
      <c r="F51" s="1" t="s">
        <v>103</v>
      </c>
      <c r="G51" s="2"/>
      <c r="H51" s="2" t="s">
        <v>232</v>
      </c>
      <c r="I51" s="122" t="s">
        <v>233</v>
      </c>
      <c r="J51" s="104" t="s">
        <v>40</v>
      </c>
      <c r="K51" s="1" t="s">
        <v>26</v>
      </c>
      <c r="L51" s="1" t="s">
        <v>27</v>
      </c>
      <c r="M51" s="1" t="s">
        <v>93</v>
      </c>
      <c r="N51" s="1" t="s">
        <v>29</v>
      </c>
      <c r="O51" s="103" t="s">
        <v>60</v>
      </c>
      <c r="P51" s="123" t="s">
        <v>43</v>
      </c>
      <c r="Q51" s="123" t="s">
        <v>31</v>
      </c>
      <c r="R51" s="103" t="s">
        <v>62</v>
      </c>
      <c r="S51" s="103" t="s">
        <v>45</v>
      </c>
      <c r="T51" s="103" t="s">
        <v>46</v>
      </c>
    </row>
    <row r="52" spans="1:20" ht="120.75" customHeight="1" x14ac:dyDescent="0.35">
      <c r="A52" s="103" t="s">
        <v>52</v>
      </c>
      <c r="B52" s="110">
        <v>202303017</v>
      </c>
      <c r="C52" s="1" t="s">
        <v>21</v>
      </c>
      <c r="D52" s="1" t="s">
        <v>130</v>
      </c>
      <c r="E52" s="1" t="s">
        <v>36</v>
      </c>
      <c r="F52" s="1" t="s">
        <v>234</v>
      </c>
      <c r="G52" s="2"/>
      <c r="H52" s="104" t="s">
        <v>235</v>
      </c>
      <c r="I52" s="2" t="s">
        <v>236</v>
      </c>
      <c r="J52" s="104"/>
      <c r="K52" s="1" t="s">
        <v>26</v>
      </c>
      <c r="L52" s="1" t="s">
        <v>27</v>
      </c>
      <c r="M52" s="1" t="s">
        <v>100</v>
      </c>
      <c r="N52" s="1" t="s">
        <v>29</v>
      </c>
      <c r="O52" s="103" t="s">
        <v>69</v>
      </c>
      <c r="P52" s="103" t="s">
        <v>61</v>
      </c>
      <c r="Q52" s="103" t="s">
        <v>30</v>
      </c>
      <c r="R52" s="103" t="s">
        <v>237</v>
      </c>
      <c r="S52" s="103" t="s">
        <v>33</v>
      </c>
      <c r="T52" s="103" t="s">
        <v>46</v>
      </c>
    </row>
    <row r="53" spans="1:20" ht="87" x14ac:dyDescent="0.35">
      <c r="A53" s="103" t="s">
        <v>52</v>
      </c>
      <c r="B53" s="110">
        <v>202303018</v>
      </c>
      <c r="C53" s="1" t="s">
        <v>21</v>
      </c>
      <c r="D53" s="1" t="s">
        <v>64</v>
      </c>
      <c r="E53" s="1" t="s">
        <v>36</v>
      </c>
      <c r="F53" s="1" t="s">
        <v>65</v>
      </c>
      <c r="G53" s="2"/>
      <c r="H53" s="2" t="s">
        <v>66</v>
      </c>
      <c r="I53" s="2" t="s">
        <v>67</v>
      </c>
      <c r="J53" s="104" t="s">
        <v>68</v>
      </c>
      <c r="K53" s="1" t="s">
        <v>26</v>
      </c>
      <c r="L53" s="1" t="s">
        <v>27</v>
      </c>
      <c r="M53" s="1" t="s">
        <v>28</v>
      </c>
      <c r="N53" s="1" t="s">
        <v>29</v>
      </c>
      <c r="O53" s="103" t="s">
        <v>69</v>
      </c>
      <c r="P53" s="103" t="s">
        <v>61</v>
      </c>
      <c r="Q53" s="103" t="s">
        <v>31</v>
      </c>
      <c r="R53" s="103" t="s">
        <v>44</v>
      </c>
      <c r="S53" s="103" t="s">
        <v>45</v>
      </c>
      <c r="T53" s="103" t="s">
        <v>34</v>
      </c>
    </row>
    <row r="54" spans="1:20" ht="130.5" x14ac:dyDescent="0.35">
      <c r="A54" s="103" t="s">
        <v>52</v>
      </c>
      <c r="B54" s="110">
        <v>202303019</v>
      </c>
      <c r="C54" s="1" t="s">
        <v>21</v>
      </c>
      <c r="D54" s="3" t="s">
        <v>64</v>
      </c>
      <c r="E54" s="1" t="s">
        <v>36</v>
      </c>
      <c r="F54" s="2" t="s">
        <v>65</v>
      </c>
      <c r="G54" s="2"/>
      <c r="H54" s="104" t="s">
        <v>238</v>
      </c>
      <c r="I54" s="104" t="s">
        <v>239</v>
      </c>
      <c r="J54" s="104" t="s">
        <v>240</v>
      </c>
      <c r="K54" s="1" t="s">
        <v>26</v>
      </c>
      <c r="L54" s="1" t="s">
        <v>27</v>
      </c>
      <c r="M54" s="1" t="s">
        <v>241</v>
      </c>
      <c r="N54" s="1" t="s">
        <v>29</v>
      </c>
      <c r="O54" s="103" t="s">
        <v>69</v>
      </c>
      <c r="P54" s="103" t="s">
        <v>31</v>
      </c>
      <c r="Q54" s="103" t="s">
        <v>43</v>
      </c>
      <c r="R54" s="103" t="s">
        <v>44</v>
      </c>
      <c r="S54" s="103" t="s">
        <v>51</v>
      </c>
      <c r="T54" s="103" t="s">
        <v>34</v>
      </c>
    </row>
    <row r="55" spans="1:20" ht="130.5" x14ac:dyDescent="0.35">
      <c r="A55" s="103" t="s">
        <v>52</v>
      </c>
      <c r="B55" s="110">
        <v>202303020</v>
      </c>
      <c r="C55" s="1" t="s">
        <v>21</v>
      </c>
      <c r="D55" s="1" t="s">
        <v>64</v>
      </c>
      <c r="E55" s="1" t="s">
        <v>151</v>
      </c>
      <c r="F55" s="1" t="s">
        <v>242</v>
      </c>
      <c r="G55" s="2"/>
      <c r="H55" s="105" t="s">
        <v>243</v>
      </c>
      <c r="I55" s="105" t="s">
        <v>244</v>
      </c>
      <c r="J55" s="104" t="s">
        <v>106</v>
      </c>
      <c r="K55" s="1" t="s">
        <v>138</v>
      </c>
      <c r="L55" s="1" t="s">
        <v>27</v>
      </c>
      <c r="M55" s="1" t="s">
        <v>169</v>
      </c>
      <c r="N55" s="1" t="s">
        <v>29</v>
      </c>
      <c r="O55" s="103" t="s">
        <v>69</v>
      </c>
      <c r="P55" s="103" t="s">
        <v>61</v>
      </c>
      <c r="Q55" s="103" t="s">
        <v>43</v>
      </c>
      <c r="R55" s="103" t="s">
        <v>62</v>
      </c>
      <c r="S55" s="103" t="s">
        <v>33</v>
      </c>
      <c r="T55" s="103" t="s">
        <v>19</v>
      </c>
    </row>
    <row r="56" spans="1:20" ht="204.75" customHeight="1" x14ac:dyDescent="0.35">
      <c r="A56" s="103" t="s">
        <v>52</v>
      </c>
      <c r="B56" s="110">
        <v>202303021</v>
      </c>
      <c r="C56" s="1" t="s">
        <v>21</v>
      </c>
      <c r="D56" s="1" t="s">
        <v>64</v>
      </c>
      <c r="E56" s="1" t="s">
        <v>151</v>
      </c>
      <c r="F56" s="2" t="s">
        <v>242</v>
      </c>
      <c r="G56" s="2"/>
      <c r="H56" s="2" t="s">
        <v>245</v>
      </c>
      <c r="I56" s="105" t="s">
        <v>246</v>
      </c>
      <c r="J56" s="104" t="s">
        <v>162</v>
      </c>
      <c r="K56" s="1" t="s">
        <v>26</v>
      </c>
      <c r="L56" s="1" t="s">
        <v>27</v>
      </c>
      <c r="M56" s="3" t="s">
        <v>247</v>
      </c>
      <c r="N56" s="1" t="s">
        <v>29</v>
      </c>
      <c r="O56" s="103" t="s">
        <v>69</v>
      </c>
      <c r="P56" s="103" t="s">
        <v>61</v>
      </c>
      <c r="Q56" s="103" t="s">
        <v>43</v>
      </c>
      <c r="R56" s="103" t="s">
        <v>44</v>
      </c>
      <c r="S56" s="103" t="s">
        <v>45</v>
      </c>
      <c r="T56" s="103" t="s">
        <v>46</v>
      </c>
    </row>
    <row r="57" spans="1:20" ht="87" x14ac:dyDescent="0.35">
      <c r="A57" s="103" t="s">
        <v>52</v>
      </c>
      <c r="B57" s="110">
        <v>202303022</v>
      </c>
      <c r="C57" s="1" t="s">
        <v>21</v>
      </c>
      <c r="D57" s="1" t="s">
        <v>64</v>
      </c>
      <c r="E57" s="1" t="s">
        <v>151</v>
      </c>
      <c r="F57" s="1" t="s">
        <v>248</v>
      </c>
      <c r="G57" s="2"/>
      <c r="H57" s="2" t="s">
        <v>249</v>
      </c>
      <c r="I57" s="2" t="s">
        <v>250</v>
      </c>
      <c r="J57" s="104" t="s">
        <v>251</v>
      </c>
      <c r="K57" s="1" t="s">
        <v>26</v>
      </c>
      <c r="L57" s="1" t="s">
        <v>27</v>
      </c>
      <c r="M57" s="1" t="s">
        <v>107</v>
      </c>
      <c r="N57" s="1" t="s">
        <v>29</v>
      </c>
      <c r="O57" s="103" t="s">
        <v>69</v>
      </c>
      <c r="P57" s="103" t="s">
        <v>43</v>
      </c>
      <c r="Q57" s="103" t="s">
        <v>61</v>
      </c>
      <c r="R57" s="103" t="s">
        <v>62</v>
      </c>
      <c r="S57" s="103" t="s">
        <v>45</v>
      </c>
      <c r="T57" s="103" t="s">
        <v>46</v>
      </c>
    </row>
    <row r="58" spans="1:20" ht="87" x14ac:dyDescent="0.35">
      <c r="A58" s="103" t="s">
        <v>52</v>
      </c>
      <c r="B58" s="110">
        <v>202303023</v>
      </c>
      <c r="C58" s="1" t="s">
        <v>21</v>
      </c>
      <c r="D58" s="1" t="s">
        <v>64</v>
      </c>
      <c r="E58" s="1" t="s">
        <v>47</v>
      </c>
      <c r="F58" s="1" t="s">
        <v>252</v>
      </c>
      <c r="G58" s="2"/>
      <c r="H58" s="105" t="s">
        <v>253</v>
      </c>
      <c r="I58" s="2" t="s">
        <v>254</v>
      </c>
      <c r="J58" s="104" t="s">
        <v>150</v>
      </c>
      <c r="K58" s="1" t="s">
        <v>26</v>
      </c>
      <c r="L58" s="1" t="s">
        <v>27</v>
      </c>
      <c r="M58" s="1" t="s">
        <v>100</v>
      </c>
      <c r="N58" s="1" t="s">
        <v>29</v>
      </c>
      <c r="O58" s="103" t="s">
        <v>69</v>
      </c>
      <c r="P58" s="103" t="s">
        <v>43</v>
      </c>
      <c r="Q58" s="103" t="s">
        <v>61</v>
      </c>
      <c r="R58" s="103" t="s">
        <v>44</v>
      </c>
      <c r="S58" s="103" t="s">
        <v>33</v>
      </c>
      <c r="T58" s="103" t="s">
        <v>19</v>
      </c>
    </row>
    <row r="59" spans="1:20" ht="29" x14ac:dyDescent="0.35">
      <c r="A59" s="103" t="s">
        <v>52</v>
      </c>
      <c r="B59" s="110">
        <v>202303024</v>
      </c>
      <c r="C59" s="1" t="s">
        <v>21</v>
      </c>
      <c r="D59" s="1" t="s">
        <v>35</v>
      </c>
      <c r="E59" s="1" t="s">
        <v>255</v>
      </c>
      <c r="F59" s="1"/>
      <c r="G59" s="2"/>
      <c r="H59" s="2" t="s">
        <v>256</v>
      </c>
      <c r="I59" s="2" t="s">
        <v>257</v>
      </c>
      <c r="J59" s="104" t="s">
        <v>40</v>
      </c>
      <c r="K59" s="1" t="s">
        <v>26</v>
      </c>
      <c r="L59" s="1" t="s">
        <v>27</v>
      </c>
      <c r="M59" s="1" t="s">
        <v>93</v>
      </c>
      <c r="N59" s="1" t="s">
        <v>29</v>
      </c>
      <c r="O59" s="103" t="s">
        <v>69</v>
      </c>
      <c r="P59" s="103" t="s">
        <v>31</v>
      </c>
      <c r="Q59" s="103" t="s">
        <v>43</v>
      </c>
      <c r="R59" s="103" t="s">
        <v>62</v>
      </c>
      <c r="S59" s="103" t="s">
        <v>51</v>
      </c>
      <c r="T59" s="103" t="s">
        <v>46</v>
      </c>
    </row>
    <row r="60" spans="1:20" s="7" customFormat="1" ht="194.25" customHeight="1" x14ac:dyDescent="0.35">
      <c r="A60" s="103" t="s">
        <v>52</v>
      </c>
      <c r="B60" s="110">
        <v>202303025</v>
      </c>
      <c r="C60" s="1" t="s">
        <v>21</v>
      </c>
      <c r="D60" s="1" t="s">
        <v>130</v>
      </c>
      <c r="E60" s="120" t="s">
        <v>163</v>
      </c>
      <c r="F60" s="120"/>
      <c r="G60" s="120"/>
      <c r="H60" s="120"/>
      <c r="I60" s="120" t="s">
        <v>258</v>
      </c>
      <c r="J60" s="121"/>
      <c r="K60" s="1" t="s">
        <v>26</v>
      </c>
      <c r="L60" s="1" t="s">
        <v>27</v>
      </c>
      <c r="M60" s="1" t="s">
        <v>93</v>
      </c>
      <c r="N60" s="1" t="s">
        <v>29</v>
      </c>
      <c r="O60" s="103" t="s">
        <v>69</v>
      </c>
      <c r="P60" s="103" t="s">
        <v>43</v>
      </c>
      <c r="Q60" s="103" t="s">
        <v>31</v>
      </c>
      <c r="R60" s="110" t="s">
        <v>62</v>
      </c>
      <c r="S60" s="110" t="s">
        <v>45</v>
      </c>
      <c r="T60" s="110" t="s">
        <v>46</v>
      </c>
    </row>
    <row r="61" spans="1:20" ht="147.75" customHeight="1" x14ac:dyDescent="0.35">
      <c r="A61" s="103" t="s">
        <v>52</v>
      </c>
      <c r="B61" s="110">
        <v>202303026</v>
      </c>
      <c r="C61" s="1" t="s">
        <v>21</v>
      </c>
      <c r="D61" s="1" t="s">
        <v>35</v>
      </c>
      <c r="E61" s="1" t="s">
        <v>259</v>
      </c>
      <c r="F61" s="1" t="s">
        <v>260</v>
      </c>
      <c r="G61" s="2"/>
      <c r="H61" s="2" t="s">
        <v>261</v>
      </c>
      <c r="I61" s="2" t="s">
        <v>262</v>
      </c>
      <c r="J61" s="104">
        <v>2021</v>
      </c>
      <c r="K61" s="1" t="s">
        <v>138</v>
      </c>
      <c r="L61" s="1" t="s">
        <v>27</v>
      </c>
      <c r="M61" s="1" t="s">
        <v>100</v>
      </c>
      <c r="N61" s="1" t="s">
        <v>29</v>
      </c>
      <c r="O61" s="103" t="s">
        <v>69</v>
      </c>
      <c r="P61" s="103" t="s">
        <v>61</v>
      </c>
      <c r="Q61" s="103" t="s">
        <v>31</v>
      </c>
      <c r="R61" s="103" t="s">
        <v>62</v>
      </c>
      <c r="S61" s="103" t="s">
        <v>33</v>
      </c>
      <c r="T61" s="103" t="s">
        <v>46</v>
      </c>
    </row>
    <row r="62" spans="1:20" ht="169.5" customHeight="1" x14ac:dyDescent="0.35">
      <c r="A62" s="103" t="s">
        <v>52</v>
      </c>
      <c r="B62" s="110">
        <v>202303027</v>
      </c>
      <c r="C62" s="1" t="s">
        <v>21</v>
      </c>
      <c r="D62" s="1" t="s">
        <v>35</v>
      </c>
      <c r="E62" s="1" t="s">
        <v>259</v>
      </c>
      <c r="F62" s="1" t="s">
        <v>260</v>
      </c>
      <c r="G62" s="2"/>
      <c r="H62" s="104" t="s">
        <v>263</v>
      </c>
      <c r="I62" s="2" t="s">
        <v>264</v>
      </c>
      <c r="J62" s="104" t="s">
        <v>40</v>
      </c>
      <c r="K62" s="1" t="s">
        <v>26</v>
      </c>
      <c r="L62" s="1" t="s">
        <v>27</v>
      </c>
      <c r="M62" s="1" t="s">
        <v>107</v>
      </c>
      <c r="N62" s="1" t="s">
        <v>29</v>
      </c>
      <c r="O62" s="103" t="s">
        <v>69</v>
      </c>
      <c r="P62" s="103" t="s">
        <v>31</v>
      </c>
      <c r="Q62" s="103" t="s">
        <v>43</v>
      </c>
      <c r="R62" s="103" t="s">
        <v>62</v>
      </c>
      <c r="S62" s="103" t="s">
        <v>45</v>
      </c>
      <c r="T62" s="103" t="s">
        <v>34</v>
      </c>
    </row>
    <row r="63" spans="1:20" s="98" customFormat="1" ht="188.5" x14ac:dyDescent="0.35">
      <c r="A63" s="103" t="s">
        <v>52</v>
      </c>
      <c r="B63" s="110">
        <v>202303028</v>
      </c>
      <c r="C63" s="1" t="s">
        <v>117</v>
      </c>
      <c r="D63" s="1" t="s">
        <v>265</v>
      </c>
      <c r="E63" s="1" t="s">
        <v>266</v>
      </c>
      <c r="F63" s="1"/>
      <c r="G63" s="2"/>
      <c r="H63" s="2"/>
      <c r="I63" s="2" t="s">
        <v>267</v>
      </c>
      <c r="J63" s="104"/>
      <c r="K63" s="1" t="s">
        <v>268</v>
      </c>
      <c r="L63" s="1" t="s">
        <v>269</v>
      </c>
      <c r="M63" s="3" t="s">
        <v>270</v>
      </c>
      <c r="N63" s="1" t="s">
        <v>29</v>
      </c>
      <c r="O63" s="103" t="s">
        <v>69</v>
      </c>
      <c r="P63" s="103" t="s">
        <v>31</v>
      </c>
      <c r="Q63" s="103" t="s">
        <v>176</v>
      </c>
      <c r="R63" s="103" t="s">
        <v>32</v>
      </c>
      <c r="S63" s="103" t="s">
        <v>33</v>
      </c>
      <c r="T63" s="103" t="s">
        <v>46</v>
      </c>
    </row>
    <row r="64" spans="1:20" s="7" customFormat="1" ht="174" x14ac:dyDescent="0.35">
      <c r="A64" s="103" t="s">
        <v>52</v>
      </c>
      <c r="B64" s="110">
        <v>202303029</v>
      </c>
      <c r="C64" s="3" t="s">
        <v>117</v>
      </c>
      <c r="D64" s="3" t="s">
        <v>271</v>
      </c>
      <c r="E64" s="3" t="s">
        <v>36</v>
      </c>
      <c r="F64" s="118"/>
      <c r="G64" s="105"/>
      <c r="H64" s="105" t="s">
        <v>272</v>
      </c>
      <c r="I64" s="105" t="s">
        <v>273</v>
      </c>
      <c r="J64" s="104"/>
      <c r="K64" s="3" t="s">
        <v>26</v>
      </c>
      <c r="L64" s="3" t="s">
        <v>269</v>
      </c>
      <c r="M64" s="3" t="s">
        <v>274</v>
      </c>
      <c r="N64" s="3" t="s">
        <v>29</v>
      </c>
      <c r="O64" s="103" t="s">
        <v>69</v>
      </c>
      <c r="P64" s="103" t="s">
        <v>123</v>
      </c>
      <c r="Q64" s="103" t="s">
        <v>43</v>
      </c>
      <c r="R64" s="103" t="s">
        <v>62</v>
      </c>
      <c r="S64" s="103" t="s">
        <v>33</v>
      </c>
      <c r="T64" s="103" t="s">
        <v>46</v>
      </c>
    </row>
    <row r="65" spans="1:20" ht="130.5" x14ac:dyDescent="0.35">
      <c r="A65" s="103" t="s">
        <v>52</v>
      </c>
      <c r="B65" s="110">
        <v>202303030</v>
      </c>
      <c r="C65" s="1" t="s">
        <v>117</v>
      </c>
      <c r="D65" s="1" t="s">
        <v>275</v>
      </c>
      <c r="E65" s="1" t="s">
        <v>276</v>
      </c>
      <c r="F65" s="1"/>
      <c r="G65" s="2"/>
      <c r="H65" s="104"/>
      <c r="I65" s="2" t="s">
        <v>277</v>
      </c>
      <c r="J65" s="104"/>
      <c r="K65" s="1" t="s">
        <v>26</v>
      </c>
      <c r="L65" s="1" t="s">
        <v>278</v>
      </c>
      <c r="M65" s="1" t="s">
        <v>279</v>
      </c>
      <c r="N65" s="1" t="s">
        <v>29</v>
      </c>
      <c r="O65" s="103" t="s">
        <v>69</v>
      </c>
      <c r="P65" s="103" t="s">
        <v>43</v>
      </c>
      <c r="Q65" s="103" t="s">
        <v>31</v>
      </c>
      <c r="R65" s="103" t="s">
        <v>62</v>
      </c>
      <c r="S65" s="103" t="s">
        <v>33</v>
      </c>
      <c r="T65" s="103" t="s">
        <v>46</v>
      </c>
    </row>
    <row r="66" spans="1:20" ht="155.25" customHeight="1" x14ac:dyDescent="0.35">
      <c r="A66" s="103" t="s">
        <v>52</v>
      </c>
      <c r="B66" s="110">
        <v>202303031</v>
      </c>
      <c r="C66" s="1" t="s">
        <v>76</v>
      </c>
      <c r="D66" s="1" t="s">
        <v>280</v>
      </c>
      <c r="E66" s="1" t="s">
        <v>281</v>
      </c>
      <c r="F66" s="1"/>
      <c r="G66" s="2"/>
      <c r="H66" s="104"/>
      <c r="I66" s="2" t="s">
        <v>282</v>
      </c>
      <c r="J66" s="104"/>
      <c r="K66" s="1" t="s">
        <v>80</v>
      </c>
      <c r="L66" s="1" t="s">
        <v>88</v>
      </c>
      <c r="M66" s="3" t="s">
        <v>283</v>
      </c>
      <c r="N66" s="1" t="s">
        <v>29</v>
      </c>
      <c r="O66" s="103" t="s">
        <v>60</v>
      </c>
      <c r="P66" s="103" t="s">
        <v>43</v>
      </c>
      <c r="Q66" s="103" t="s">
        <v>176</v>
      </c>
      <c r="R66" s="103" t="s">
        <v>129</v>
      </c>
      <c r="S66" s="103" t="s">
        <v>63</v>
      </c>
      <c r="T66" s="103" t="s">
        <v>46</v>
      </c>
    </row>
    <row r="67" spans="1:20" ht="179.25" customHeight="1" x14ac:dyDescent="0.35">
      <c r="A67" s="103" t="s">
        <v>52</v>
      </c>
      <c r="B67" s="110">
        <v>202303032</v>
      </c>
      <c r="C67" s="1" t="s">
        <v>76</v>
      </c>
      <c r="D67" s="1" t="s">
        <v>284</v>
      </c>
      <c r="E67" s="1" t="s">
        <v>78</v>
      </c>
      <c r="F67" s="1"/>
      <c r="G67" s="2"/>
      <c r="H67" s="2"/>
      <c r="I67" s="105" t="s">
        <v>285</v>
      </c>
      <c r="J67" s="104"/>
      <c r="K67" s="1" t="s">
        <v>80</v>
      </c>
      <c r="L67" s="1" t="s">
        <v>286</v>
      </c>
      <c r="M67" s="1" t="s">
        <v>287</v>
      </c>
      <c r="N67" s="1" t="s">
        <v>29</v>
      </c>
      <c r="O67" s="103" t="s">
        <v>69</v>
      </c>
      <c r="P67" s="103" t="s">
        <v>43</v>
      </c>
      <c r="Q67" s="103" t="s">
        <v>176</v>
      </c>
      <c r="R67" s="103" t="s">
        <v>32</v>
      </c>
      <c r="S67" s="103" t="s">
        <v>33</v>
      </c>
      <c r="T67" s="103" t="s">
        <v>34</v>
      </c>
    </row>
    <row r="68" spans="1:20" ht="29" x14ac:dyDescent="0.35">
      <c r="A68" s="103" t="s">
        <v>70</v>
      </c>
      <c r="B68" s="110">
        <v>202305001</v>
      </c>
      <c r="C68" s="1" t="s">
        <v>21</v>
      </c>
      <c r="D68" s="1" t="s">
        <v>35</v>
      </c>
      <c r="E68" s="1" t="s">
        <v>53</v>
      </c>
      <c r="F68" s="1" t="s">
        <v>288</v>
      </c>
      <c r="G68" s="2"/>
      <c r="H68" s="2" t="s">
        <v>289</v>
      </c>
      <c r="I68" s="2" t="s">
        <v>290</v>
      </c>
      <c r="J68" s="104" t="s">
        <v>56</v>
      </c>
      <c r="K68" s="3" t="s">
        <v>26</v>
      </c>
      <c r="L68" s="1" t="s">
        <v>27</v>
      </c>
      <c r="M68" s="1" t="s">
        <v>291</v>
      </c>
      <c r="N68" s="1" t="s">
        <v>29</v>
      </c>
      <c r="O68" s="103" t="s">
        <v>75</v>
      </c>
      <c r="P68" s="103" t="s">
        <v>61</v>
      </c>
      <c r="Q68" s="103" t="s">
        <v>31</v>
      </c>
      <c r="R68" s="103" t="s">
        <v>62</v>
      </c>
      <c r="S68" s="103" t="s">
        <v>33</v>
      </c>
      <c r="T68" s="103" t="s">
        <v>19</v>
      </c>
    </row>
    <row r="69" spans="1:20" ht="174" x14ac:dyDescent="0.35">
      <c r="A69" s="103" t="s">
        <v>70</v>
      </c>
      <c r="B69" s="110">
        <v>202305002</v>
      </c>
      <c r="C69" s="1" t="s">
        <v>21</v>
      </c>
      <c r="D69" s="1" t="s">
        <v>64</v>
      </c>
      <c r="E69" s="1" t="s">
        <v>23</v>
      </c>
      <c r="F69" s="1"/>
      <c r="G69" s="2"/>
      <c r="H69" s="2" t="s">
        <v>24</v>
      </c>
      <c r="I69" s="105" t="s">
        <v>292</v>
      </c>
      <c r="J69" s="104" t="s">
        <v>56</v>
      </c>
      <c r="K69" s="1" t="s">
        <v>199</v>
      </c>
      <c r="L69" s="1" t="s">
        <v>293</v>
      </c>
      <c r="M69" s="1" t="s">
        <v>294</v>
      </c>
      <c r="N69" s="1" t="s">
        <v>29</v>
      </c>
      <c r="O69" s="103" t="s">
        <v>75</v>
      </c>
      <c r="P69" s="103" t="s">
        <v>30</v>
      </c>
      <c r="Q69" s="103" t="s">
        <v>61</v>
      </c>
      <c r="R69" s="103" t="s">
        <v>62</v>
      </c>
      <c r="S69" s="103" t="s">
        <v>33</v>
      </c>
      <c r="T69" s="103" t="s">
        <v>19</v>
      </c>
    </row>
    <row r="70" spans="1:20" ht="74.25" customHeight="1" x14ac:dyDescent="0.35">
      <c r="A70" s="103" t="s">
        <v>70</v>
      </c>
      <c r="B70" s="110">
        <v>202305003</v>
      </c>
      <c r="C70" s="1" t="s">
        <v>21</v>
      </c>
      <c r="D70" s="1" t="s">
        <v>130</v>
      </c>
      <c r="E70" s="1" t="s">
        <v>71</v>
      </c>
      <c r="F70" s="1" t="s">
        <v>103</v>
      </c>
      <c r="G70" s="2"/>
      <c r="H70" s="105"/>
      <c r="I70" s="124" t="s">
        <v>295</v>
      </c>
      <c r="J70" s="104"/>
      <c r="K70" s="1" t="s">
        <v>26</v>
      </c>
      <c r="L70" s="1" t="s">
        <v>27</v>
      </c>
      <c r="M70" s="1" t="s">
        <v>109</v>
      </c>
      <c r="N70" s="3" t="s">
        <v>29</v>
      </c>
      <c r="O70" s="103" t="s">
        <v>75</v>
      </c>
      <c r="P70" s="103" t="s">
        <v>43</v>
      </c>
      <c r="Q70" s="103" t="s">
        <v>31</v>
      </c>
      <c r="R70" s="103" t="s">
        <v>62</v>
      </c>
      <c r="S70" s="103" t="s">
        <v>51</v>
      </c>
      <c r="T70" s="103" t="s">
        <v>46</v>
      </c>
    </row>
    <row r="71" spans="1:20" ht="137.25" customHeight="1" x14ac:dyDescent="0.35">
      <c r="A71" s="103" t="s">
        <v>70</v>
      </c>
      <c r="B71" s="110">
        <v>202305004</v>
      </c>
      <c r="C71" s="1" t="s">
        <v>21</v>
      </c>
      <c r="D71" s="1" t="s">
        <v>35</v>
      </c>
      <c r="E71" s="1" t="s">
        <v>71</v>
      </c>
      <c r="F71" s="1"/>
      <c r="G71" s="2"/>
      <c r="H71" s="2"/>
      <c r="I71" s="105" t="s">
        <v>571</v>
      </c>
      <c r="J71" s="3"/>
      <c r="K71" s="1" t="s">
        <v>72</v>
      </c>
      <c r="L71" s="1" t="s">
        <v>73</v>
      </c>
      <c r="M71" s="3" t="s">
        <v>74</v>
      </c>
      <c r="N71" s="1" t="s">
        <v>29</v>
      </c>
      <c r="O71" s="103" t="s">
        <v>75</v>
      </c>
      <c r="P71" s="103" t="s">
        <v>61</v>
      </c>
      <c r="Q71" s="103" t="s">
        <v>30</v>
      </c>
      <c r="R71" s="103" t="s">
        <v>62</v>
      </c>
      <c r="S71" s="103" t="s">
        <v>51</v>
      </c>
      <c r="T71" s="103" t="s">
        <v>46</v>
      </c>
    </row>
    <row r="72" spans="1:20" ht="82.5" customHeight="1" x14ac:dyDescent="0.35">
      <c r="A72" s="103" t="s">
        <v>70</v>
      </c>
      <c r="B72" s="110">
        <v>202305005</v>
      </c>
      <c r="C72" s="1" t="s">
        <v>21</v>
      </c>
      <c r="D72" s="1" t="s">
        <v>296</v>
      </c>
      <c r="E72" s="1" t="s">
        <v>297</v>
      </c>
      <c r="F72" s="1"/>
      <c r="G72" s="2"/>
      <c r="H72" s="2"/>
      <c r="I72" s="2" t="s">
        <v>298</v>
      </c>
      <c r="J72" s="3"/>
      <c r="K72" s="1" t="s">
        <v>268</v>
      </c>
      <c r="L72" s="1" t="s">
        <v>299</v>
      </c>
      <c r="M72" s="1" t="s">
        <v>300</v>
      </c>
      <c r="N72" s="1" t="s">
        <v>29</v>
      </c>
      <c r="O72" s="103" t="s">
        <v>75</v>
      </c>
      <c r="P72" s="103" t="s">
        <v>31</v>
      </c>
      <c r="Q72" s="103" t="s">
        <v>30</v>
      </c>
      <c r="R72" s="103" t="s">
        <v>32</v>
      </c>
      <c r="S72" s="103" t="s">
        <v>33</v>
      </c>
      <c r="T72" s="103" t="s">
        <v>46</v>
      </c>
    </row>
    <row r="73" spans="1:20" ht="72.5" x14ac:dyDescent="0.35">
      <c r="A73" s="103" t="s">
        <v>70</v>
      </c>
      <c r="B73" s="110">
        <v>202305006</v>
      </c>
      <c r="C73" s="1" t="s">
        <v>21</v>
      </c>
      <c r="D73" s="1" t="s">
        <v>130</v>
      </c>
      <c r="E73" s="1" t="s">
        <v>301</v>
      </c>
      <c r="F73" s="1"/>
      <c r="G73" s="2"/>
      <c r="H73" s="2" t="s">
        <v>302</v>
      </c>
      <c r="I73" s="2" t="s">
        <v>303</v>
      </c>
      <c r="J73" s="104"/>
      <c r="K73" s="1" t="s">
        <v>26</v>
      </c>
      <c r="L73" s="1" t="s">
        <v>304</v>
      </c>
      <c r="M73" s="1" t="s">
        <v>305</v>
      </c>
      <c r="N73" s="1" t="s">
        <v>29</v>
      </c>
      <c r="O73" s="103" t="s">
        <v>83</v>
      </c>
      <c r="P73" s="103" t="s">
        <v>43</v>
      </c>
      <c r="Q73" s="103" t="s">
        <v>31</v>
      </c>
      <c r="R73" s="103" t="s">
        <v>62</v>
      </c>
      <c r="S73" s="103" t="s">
        <v>45</v>
      </c>
      <c r="T73" s="103" t="s">
        <v>46</v>
      </c>
    </row>
    <row r="74" spans="1:20" ht="165.75" customHeight="1" x14ac:dyDescent="0.35">
      <c r="A74" s="103" t="s">
        <v>70</v>
      </c>
      <c r="B74" s="110">
        <v>202305007</v>
      </c>
      <c r="C74" s="1" t="s">
        <v>21</v>
      </c>
      <c r="D74" s="1" t="s">
        <v>130</v>
      </c>
      <c r="E74" s="1" t="s">
        <v>36</v>
      </c>
      <c r="F74" s="1" t="s">
        <v>306</v>
      </c>
      <c r="G74" s="2"/>
      <c r="H74" s="104" t="s">
        <v>307</v>
      </c>
      <c r="I74" s="2" t="s">
        <v>308</v>
      </c>
      <c r="J74" s="97" t="s">
        <v>309</v>
      </c>
      <c r="K74" s="1" t="s">
        <v>26</v>
      </c>
      <c r="L74" s="1" t="s">
        <v>27</v>
      </c>
      <c r="M74" s="1" t="s">
        <v>115</v>
      </c>
      <c r="N74" s="1" t="s">
        <v>29</v>
      </c>
      <c r="O74" s="103" t="s">
        <v>83</v>
      </c>
      <c r="P74" s="103" t="s">
        <v>43</v>
      </c>
      <c r="Q74" s="103" t="s">
        <v>31</v>
      </c>
      <c r="R74" s="103" t="s">
        <v>44</v>
      </c>
      <c r="S74" s="103" t="s">
        <v>51</v>
      </c>
      <c r="T74" s="103" t="s">
        <v>34</v>
      </c>
    </row>
    <row r="75" spans="1:20" ht="252.75" customHeight="1" x14ac:dyDescent="0.35">
      <c r="A75" s="103" t="s">
        <v>70</v>
      </c>
      <c r="B75" s="110">
        <v>202305008</v>
      </c>
      <c r="C75" s="1" t="s">
        <v>21</v>
      </c>
      <c r="D75" s="1" t="s">
        <v>310</v>
      </c>
      <c r="E75" s="1" t="s">
        <v>36</v>
      </c>
      <c r="F75" s="1" t="s">
        <v>306</v>
      </c>
      <c r="G75" s="2"/>
      <c r="H75" s="104" t="s">
        <v>307</v>
      </c>
      <c r="I75" s="105" t="s">
        <v>311</v>
      </c>
      <c r="J75" s="104"/>
      <c r="K75" s="1" t="s">
        <v>26</v>
      </c>
      <c r="L75" s="1" t="s">
        <v>27</v>
      </c>
      <c r="M75" s="1" t="s">
        <v>312</v>
      </c>
      <c r="N75" s="1" t="s">
        <v>29</v>
      </c>
      <c r="O75" s="103" t="s">
        <v>83</v>
      </c>
      <c r="P75" s="103" t="s">
        <v>61</v>
      </c>
      <c r="Q75" s="103" t="s">
        <v>43</v>
      </c>
      <c r="R75" s="103" t="s">
        <v>44</v>
      </c>
      <c r="S75" s="103" t="s">
        <v>51</v>
      </c>
      <c r="T75" s="103" t="s">
        <v>34</v>
      </c>
    </row>
    <row r="76" spans="1:20" ht="87" x14ac:dyDescent="0.35">
      <c r="A76" s="103" t="s">
        <v>70</v>
      </c>
      <c r="B76" s="110">
        <v>202305009</v>
      </c>
      <c r="C76" s="1" t="s">
        <v>21</v>
      </c>
      <c r="D76" s="1" t="s">
        <v>35</v>
      </c>
      <c r="E76" s="1" t="s">
        <v>36</v>
      </c>
      <c r="F76" s="1" t="s">
        <v>313</v>
      </c>
      <c r="G76" s="2"/>
      <c r="H76" s="104" t="s">
        <v>314</v>
      </c>
      <c r="I76" s="104" t="s">
        <v>315</v>
      </c>
      <c r="J76" s="104">
        <v>2021</v>
      </c>
      <c r="K76" s="1" t="s">
        <v>138</v>
      </c>
      <c r="L76" s="1" t="s">
        <v>27</v>
      </c>
      <c r="M76" s="1" t="s">
        <v>100</v>
      </c>
      <c r="N76" s="1" t="s">
        <v>29</v>
      </c>
      <c r="O76" s="103" t="s">
        <v>83</v>
      </c>
      <c r="P76" s="103" t="s">
        <v>61</v>
      </c>
      <c r="Q76" s="103" t="s">
        <v>30</v>
      </c>
      <c r="R76" s="103" t="s">
        <v>62</v>
      </c>
      <c r="S76" s="103" t="s">
        <v>33</v>
      </c>
      <c r="T76" s="103" t="s">
        <v>46</v>
      </c>
    </row>
    <row r="77" spans="1:20" ht="141.75" customHeight="1" x14ac:dyDescent="0.35">
      <c r="A77" s="103" t="s">
        <v>70</v>
      </c>
      <c r="B77" s="110">
        <v>202305010</v>
      </c>
      <c r="C77" s="1" t="s">
        <v>21</v>
      </c>
      <c r="D77" s="1" t="s">
        <v>35</v>
      </c>
      <c r="E77" s="1" t="s">
        <v>36</v>
      </c>
      <c r="F77" s="1" t="s">
        <v>313</v>
      </c>
      <c r="G77" s="2"/>
      <c r="H77" s="104" t="s">
        <v>316</v>
      </c>
      <c r="I77" s="2" t="s">
        <v>317</v>
      </c>
      <c r="J77" s="104" t="s">
        <v>40</v>
      </c>
      <c r="K77" s="1" t="s">
        <v>26</v>
      </c>
      <c r="L77" s="1" t="s">
        <v>27</v>
      </c>
      <c r="M77" s="1" t="s">
        <v>93</v>
      </c>
      <c r="N77" s="1" t="s">
        <v>29</v>
      </c>
      <c r="O77" s="103" t="s">
        <v>83</v>
      </c>
      <c r="P77" s="103" t="s">
        <v>31</v>
      </c>
      <c r="Q77" s="103" t="s">
        <v>43</v>
      </c>
      <c r="R77" s="103" t="s">
        <v>62</v>
      </c>
      <c r="S77" s="103" t="s">
        <v>51</v>
      </c>
      <c r="T77" s="103" t="s">
        <v>46</v>
      </c>
    </row>
    <row r="78" spans="1:20" ht="165.75" customHeight="1" x14ac:dyDescent="0.35">
      <c r="A78" s="103" t="s">
        <v>70</v>
      </c>
      <c r="B78" s="110">
        <v>202305011</v>
      </c>
      <c r="C78" s="1" t="s">
        <v>21</v>
      </c>
      <c r="D78" s="1" t="s">
        <v>35</v>
      </c>
      <c r="E78" s="1" t="s">
        <v>36</v>
      </c>
      <c r="F78" s="1" t="s">
        <v>313</v>
      </c>
      <c r="G78" s="2"/>
      <c r="H78" s="104" t="s">
        <v>316</v>
      </c>
      <c r="I78" s="119" t="s">
        <v>318</v>
      </c>
      <c r="J78" s="104" t="s">
        <v>40</v>
      </c>
      <c r="K78" s="1" t="s">
        <v>26</v>
      </c>
      <c r="L78" s="1" t="s">
        <v>27</v>
      </c>
      <c r="M78" s="1" t="s">
        <v>50</v>
      </c>
      <c r="N78" s="1" t="s">
        <v>29</v>
      </c>
      <c r="O78" s="103" t="s">
        <v>83</v>
      </c>
      <c r="P78" s="103" t="s">
        <v>31</v>
      </c>
      <c r="Q78" s="103" t="s">
        <v>43</v>
      </c>
      <c r="R78" s="103" t="s">
        <v>44</v>
      </c>
      <c r="S78" s="103" t="s">
        <v>45</v>
      </c>
      <c r="T78" s="103" t="s">
        <v>34</v>
      </c>
    </row>
    <row r="79" spans="1:20" ht="165.75" customHeight="1" x14ac:dyDescent="0.35">
      <c r="A79" s="103" t="s">
        <v>70</v>
      </c>
      <c r="B79" s="110">
        <v>202305012</v>
      </c>
      <c r="C79" s="1" t="s">
        <v>21</v>
      </c>
      <c r="D79" s="1" t="s">
        <v>64</v>
      </c>
      <c r="E79" s="1" t="s">
        <v>36</v>
      </c>
      <c r="F79" s="1" t="s">
        <v>313</v>
      </c>
      <c r="G79" s="2"/>
      <c r="H79" s="104" t="s">
        <v>314</v>
      </c>
      <c r="I79" s="2" t="s">
        <v>319</v>
      </c>
      <c r="J79" s="104" t="s">
        <v>40</v>
      </c>
      <c r="K79" s="1" t="s">
        <v>26</v>
      </c>
      <c r="L79" s="1" t="s">
        <v>27</v>
      </c>
      <c r="M79" s="1" t="s">
        <v>320</v>
      </c>
      <c r="N79" s="1" t="s">
        <v>29</v>
      </c>
      <c r="O79" s="103" t="s">
        <v>83</v>
      </c>
      <c r="P79" s="103" t="s">
        <v>61</v>
      </c>
      <c r="Q79" s="103" t="s">
        <v>30</v>
      </c>
      <c r="R79" s="103" t="s">
        <v>62</v>
      </c>
      <c r="S79" s="103" t="s">
        <v>33</v>
      </c>
      <c r="T79" s="103" t="s">
        <v>46</v>
      </c>
    </row>
    <row r="80" spans="1:20" ht="136.5" customHeight="1" x14ac:dyDescent="0.35">
      <c r="A80" s="103" t="s">
        <v>70</v>
      </c>
      <c r="B80" s="110">
        <v>202305013</v>
      </c>
      <c r="C80" s="1" t="s">
        <v>21</v>
      </c>
      <c r="D80" s="1" t="s">
        <v>222</v>
      </c>
      <c r="E80" s="1" t="s">
        <v>36</v>
      </c>
      <c r="F80" s="1" t="s">
        <v>321</v>
      </c>
      <c r="G80" s="2"/>
      <c r="H80" s="104" t="s">
        <v>322</v>
      </c>
      <c r="I80" s="119" t="s">
        <v>323</v>
      </c>
      <c r="J80" s="104">
        <v>2022</v>
      </c>
      <c r="K80" s="1" t="s">
        <v>26</v>
      </c>
      <c r="L80" s="1" t="s">
        <v>27</v>
      </c>
      <c r="M80" s="1" t="s">
        <v>28</v>
      </c>
      <c r="N80" s="1" t="s">
        <v>29</v>
      </c>
      <c r="O80" s="103" t="s">
        <v>324</v>
      </c>
      <c r="P80" s="103" t="s">
        <v>61</v>
      </c>
      <c r="Q80" s="103" t="s">
        <v>31</v>
      </c>
      <c r="R80" s="103" t="s">
        <v>62</v>
      </c>
      <c r="S80" s="103" t="s">
        <v>45</v>
      </c>
      <c r="T80" s="103" t="s">
        <v>46</v>
      </c>
    </row>
    <row r="81" spans="1:20" ht="205.5" customHeight="1" x14ac:dyDescent="0.35">
      <c r="A81" s="103" t="s">
        <v>70</v>
      </c>
      <c r="B81" s="110">
        <v>202305014</v>
      </c>
      <c r="C81" s="1" t="s">
        <v>21</v>
      </c>
      <c r="D81" s="1" t="s">
        <v>130</v>
      </c>
      <c r="E81" s="1" t="s">
        <v>151</v>
      </c>
      <c r="F81" s="1" t="s">
        <v>325</v>
      </c>
      <c r="G81" s="2"/>
      <c r="H81" s="104" t="s">
        <v>326</v>
      </c>
      <c r="I81" s="2" t="s">
        <v>327</v>
      </c>
      <c r="J81" s="104"/>
      <c r="K81" s="1" t="s">
        <v>26</v>
      </c>
      <c r="L81" s="1" t="s">
        <v>27</v>
      </c>
      <c r="M81" s="1" t="s">
        <v>169</v>
      </c>
      <c r="N81" s="1" t="s">
        <v>29</v>
      </c>
      <c r="O81" s="103" t="s">
        <v>83</v>
      </c>
      <c r="P81" s="103" t="s">
        <v>43</v>
      </c>
      <c r="Q81" s="103" t="s">
        <v>30</v>
      </c>
      <c r="R81" s="103" t="s">
        <v>129</v>
      </c>
      <c r="S81" s="103" t="s">
        <v>33</v>
      </c>
      <c r="T81" s="103" t="s">
        <v>19</v>
      </c>
    </row>
    <row r="82" spans="1:20" ht="150.75" customHeight="1" x14ac:dyDescent="0.35">
      <c r="A82" s="103" t="s">
        <v>70</v>
      </c>
      <c r="B82" s="110">
        <v>202305015</v>
      </c>
      <c r="C82" s="1" t="s">
        <v>21</v>
      </c>
      <c r="D82" s="1" t="s">
        <v>310</v>
      </c>
      <c r="E82" s="1" t="s">
        <v>151</v>
      </c>
      <c r="F82" s="1"/>
      <c r="G82" s="2"/>
      <c r="H82" s="2" t="s">
        <v>328</v>
      </c>
      <c r="I82" s="2" t="s">
        <v>329</v>
      </c>
      <c r="J82" s="104">
        <v>2022</v>
      </c>
      <c r="K82" s="1" t="s">
        <v>26</v>
      </c>
      <c r="L82" s="1" t="s">
        <v>58</v>
      </c>
      <c r="M82" s="1" t="s">
        <v>330</v>
      </c>
      <c r="N82" s="1" t="s">
        <v>331</v>
      </c>
      <c r="O82" s="103" t="s">
        <v>83</v>
      </c>
      <c r="P82" s="103" t="s">
        <v>61</v>
      </c>
      <c r="Q82" s="103"/>
      <c r="R82" s="103" t="s">
        <v>129</v>
      </c>
      <c r="S82" s="103" t="s">
        <v>63</v>
      </c>
      <c r="T82" s="103" t="s">
        <v>19</v>
      </c>
    </row>
    <row r="83" spans="1:20" ht="188.25" customHeight="1" x14ac:dyDescent="0.35">
      <c r="A83" s="103" t="s">
        <v>70</v>
      </c>
      <c r="B83" s="110">
        <v>202305016</v>
      </c>
      <c r="C83" s="1" t="s">
        <v>21</v>
      </c>
      <c r="D83" s="1" t="s">
        <v>35</v>
      </c>
      <c r="E83" s="1" t="s">
        <v>151</v>
      </c>
      <c r="F83" s="1"/>
      <c r="G83" s="2"/>
      <c r="H83" s="2" t="s">
        <v>333</v>
      </c>
      <c r="I83" s="105" t="s">
        <v>334</v>
      </c>
      <c r="J83" s="104">
        <v>2022</v>
      </c>
      <c r="K83" s="1" t="s">
        <v>138</v>
      </c>
      <c r="L83" s="1" t="s">
        <v>27</v>
      </c>
      <c r="M83" s="3" t="s">
        <v>100</v>
      </c>
      <c r="N83" s="1" t="s">
        <v>29</v>
      </c>
      <c r="O83" s="103" t="s">
        <v>324</v>
      </c>
      <c r="P83" s="103" t="s">
        <v>61</v>
      </c>
      <c r="Q83" s="103" t="s">
        <v>31</v>
      </c>
      <c r="R83" s="103" t="s">
        <v>62</v>
      </c>
      <c r="S83" s="103" t="s">
        <v>33</v>
      </c>
      <c r="T83" s="103" t="s">
        <v>19</v>
      </c>
    </row>
    <row r="84" spans="1:20" ht="144.75" customHeight="1" x14ac:dyDescent="0.35">
      <c r="A84" s="103" t="s">
        <v>70</v>
      </c>
      <c r="B84" s="110">
        <v>202305017</v>
      </c>
      <c r="C84" s="1" t="s">
        <v>21</v>
      </c>
      <c r="D84" s="1" t="s">
        <v>222</v>
      </c>
      <c r="E84" s="1" t="s">
        <v>151</v>
      </c>
      <c r="F84" s="1" t="s">
        <v>335</v>
      </c>
      <c r="G84" s="2"/>
      <c r="H84" s="2" t="s">
        <v>336</v>
      </c>
      <c r="I84" s="105" t="s">
        <v>337</v>
      </c>
      <c r="J84" s="104">
        <v>2022</v>
      </c>
      <c r="K84" s="1" t="s">
        <v>138</v>
      </c>
      <c r="L84" s="1" t="s">
        <v>27</v>
      </c>
      <c r="M84" s="1" t="s">
        <v>338</v>
      </c>
      <c r="N84" s="1" t="s">
        <v>29</v>
      </c>
      <c r="O84" s="103" t="s">
        <v>324</v>
      </c>
      <c r="P84" s="103" t="s">
        <v>61</v>
      </c>
      <c r="Q84" s="103" t="s">
        <v>31</v>
      </c>
      <c r="R84" s="103" t="s">
        <v>62</v>
      </c>
      <c r="S84" s="103" t="s">
        <v>33</v>
      </c>
      <c r="T84" s="103" t="s">
        <v>46</v>
      </c>
    </row>
    <row r="85" spans="1:20" ht="87" x14ac:dyDescent="0.35">
      <c r="A85" s="103" t="s">
        <v>70</v>
      </c>
      <c r="B85" s="110">
        <v>202305018</v>
      </c>
      <c r="C85" s="1" t="s">
        <v>21</v>
      </c>
      <c r="D85" s="1" t="s">
        <v>222</v>
      </c>
      <c r="E85" s="1" t="s">
        <v>151</v>
      </c>
      <c r="F85" s="1" t="s">
        <v>248</v>
      </c>
      <c r="G85" s="1"/>
      <c r="H85" s="105" t="s">
        <v>339</v>
      </c>
      <c r="I85" s="2" t="s">
        <v>340</v>
      </c>
      <c r="J85" s="104">
        <v>2022</v>
      </c>
      <c r="K85" s="1" t="s">
        <v>26</v>
      </c>
      <c r="L85" s="1" t="s">
        <v>27</v>
      </c>
      <c r="M85" s="1" t="s">
        <v>155</v>
      </c>
      <c r="N85" s="1" t="s">
        <v>29</v>
      </c>
      <c r="O85" s="103" t="s">
        <v>324</v>
      </c>
      <c r="P85" s="103" t="s">
        <v>31</v>
      </c>
      <c r="Q85" s="103" t="s">
        <v>61</v>
      </c>
      <c r="R85" s="103" t="s">
        <v>62</v>
      </c>
      <c r="S85" s="103" t="s">
        <v>45</v>
      </c>
      <c r="T85" s="103" t="s">
        <v>34</v>
      </c>
    </row>
    <row r="86" spans="1:20" ht="222" customHeight="1" x14ac:dyDescent="0.35">
      <c r="A86" s="103" t="s">
        <v>70</v>
      </c>
      <c r="B86" s="110">
        <v>202305019</v>
      </c>
      <c r="C86" s="1" t="s">
        <v>21</v>
      </c>
      <c r="D86" s="1" t="s">
        <v>222</v>
      </c>
      <c r="E86" s="1" t="s">
        <v>151</v>
      </c>
      <c r="F86" s="1" t="s">
        <v>242</v>
      </c>
      <c r="G86" s="2"/>
      <c r="H86" s="2" t="s">
        <v>341</v>
      </c>
      <c r="I86" s="105" t="s">
        <v>342</v>
      </c>
      <c r="J86" s="104">
        <v>2022</v>
      </c>
      <c r="K86" s="1" t="s">
        <v>26</v>
      </c>
      <c r="L86" s="1" t="s">
        <v>27</v>
      </c>
      <c r="M86" s="1" t="s">
        <v>155</v>
      </c>
      <c r="N86" s="1" t="s">
        <v>29</v>
      </c>
      <c r="O86" s="103" t="s">
        <v>324</v>
      </c>
      <c r="P86" s="103" t="s">
        <v>61</v>
      </c>
      <c r="Q86" s="103" t="s">
        <v>31</v>
      </c>
      <c r="R86" s="103" t="s">
        <v>62</v>
      </c>
      <c r="S86" s="103" t="s">
        <v>51</v>
      </c>
      <c r="T86" s="103" t="s">
        <v>46</v>
      </c>
    </row>
    <row r="87" spans="1:20" ht="130.5" x14ac:dyDescent="0.35">
      <c r="A87" s="103" t="s">
        <v>70</v>
      </c>
      <c r="B87" s="110">
        <v>202305020</v>
      </c>
      <c r="C87" s="1" t="s">
        <v>21</v>
      </c>
      <c r="D87" s="1" t="s">
        <v>64</v>
      </c>
      <c r="E87" s="1" t="s">
        <v>151</v>
      </c>
      <c r="F87" s="1" t="s">
        <v>332</v>
      </c>
      <c r="G87" s="2"/>
      <c r="H87" s="2" t="s">
        <v>343</v>
      </c>
      <c r="I87" s="105" t="s">
        <v>574</v>
      </c>
      <c r="J87" s="104">
        <v>2022</v>
      </c>
      <c r="K87" s="1" t="s">
        <v>138</v>
      </c>
      <c r="L87" s="1" t="s">
        <v>27</v>
      </c>
      <c r="M87" s="1" t="s">
        <v>146</v>
      </c>
      <c r="N87" s="1" t="s">
        <v>29</v>
      </c>
      <c r="O87" s="103" t="s">
        <v>324</v>
      </c>
      <c r="P87" s="103" t="s">
        <v>61</v>
      </c>
      <c r="Q87" s="103" t="s">
        <v>30</v>
      </c>
      <c r="R87" s="103" t="s">
        <v>62</v>
      </c>
      <c r="S87" s="103" t="s">
        <v>33</v>
      </c>
      <c r="T87" s="103" t="s">
        <v>19</v>
      </c>
    </row>
    <row r="88" spans="1:20" ht="224.25" customHeight="1" x14ac:dyDescent="0.35">
      <c r="A88" s="103" t="s">
        <v>70</v>
      </c>
      <c r="B88" s="110">
        <v>202305021</v>
      </c>
      <c r="C88" s="1" t="s">
        <v>21</v>
      </c>
      <c r="D88" s="1" t="s">
        <v>35</v>
      </c>
      <c r="E88" s="1" t="s">
        <v>344</v>
      </c>
      <c r="F88" s="1" t="s">
        <v>345</v>
      </c>
      <c r="G88" s="2"/>
      <c r="H88" s="2" t="s">
        <v>346</v>
      </c>
      <c r="I88" s="2" t="s">
        <v>347</v>
      </c>
      <c r="J88" s="104">
        <v>2021</v>
      </c>
      <c r="K88" s="1" t="s">
        <v>26</v>
      </c>
      <c r="L88" s="1" t="s">
        <v>27</v>
      </c>
      <c r="M88" s="1" t="s">
        <v>107</v>
      </c>
      <c r="N88" s="1" t="s">
        <v>29</v>
      </c>
      <c r="O88" s="103" t="s">
        <v>83</v>
      </c>
      <c r="P88" s="103" t="s">
        <v>31</v>
      </c>
      <c r="Q88" s="103" t="s">
        <v>43</v>
      </c>
      <c r="R88" s="103" t="s">
        <v>62</v>
      </c>
      <c r="S88" s="103" t="s">
        <v>51</v>
      </c>
      <c r="T88" s="103" t="s">
        <v>34</v>
      </c>
    </row>
    <row r="89" spans="1:20" ht="130.5" x14ac:dyDescent="0.35">
      <c r="A89" s="103" t="s">
        <v>70</v>
      </c>
      <c r="B89" s="110">
        <v>202305022</v>
      </c>
      <c r="C89" s="1" t="s">
        <v>21</v>
      </c>
      <c r="D89" s="1" t="s">
        <v>35</v>
      </c>
      <c r="E89" s="1" t="s">
        <v>344</v>
      </c>
      <c r="F89" s="1" t="s">
        <v>348</v>
      </c>
      <c r="G89" s="2"/>
      <c r="H89" s="105" t="s">
        <v>349</v>
      </c>
      <c r="I89" s="2" t="s">
        <v>350</v>
      </c>
      <c r="J89" s="104">
        <v>2022</v>
      </c>
      <c r="K89" s="1" t="s">
        <v>113</v>
      </c>
      <c r="L89" s="1" t="s">
        <v>114</v>
      </c>
      <c r="M89" s="3" t="s">
        <v>351</v>
      </c>
      <c r="N89" s="1" t="s">
        <v>331</v>
      </c>
      <c r="O89" s="103" t="s">
        <v>83</v>
      </c>
      <c r="P89" s="103" t="s">
        <v>61</v>
      </c>
      <c r="Q89" s="103" t="s">
        <v>31</v>
      </c>
      <c r="R89" s="103" t="s">
        <v>62</v>
      </c>
      <c r="S89" s="103" t="s">
        <v>63</v>
      </c>
      <c r="T89" s="103" t="s">
        <v>19</v>
      </c>
    </row>
    <row r="90" spans="1:20" ht="130.5" x14ac:dyDescent="0.35">
      <c r="A90" s="103" t="s">
        <v>70</v>
      </c>
      <c r="B90" s="110">
        <v>202305023</v>
      </c>
      <c r="C90" s="1" t="s">
        <v>21</v>
      </c>
      <c r="D90" s="1" t="s">
        <v>35</v>
      </c>
      <c r="E90" s="1" t="s">
        <v>47</v>
      </c>
      <c r="F90" s="1" t="s">
        <v>352</v>
      </c>
      <c r="G90" s="2"/>
      <c r="H90" s="2" t="s">
        <v>353</v>
      </c>
      <c r="I90" s="105" t="s">
        <v>354</v>
      </c>
      <c r="J90" s="3" t="s">
        <v>355</v>
      </c>
      <c r="K90" s="1" t="s">
        <v>72</v>
      </c>
      <c r="L90" s="1" t="s">
        <v>356</v>
      </c>
      <c r="M90" s="1" t="s">
        <v>357</v>
      </c>
      <c r="N90" s="1" t="s">
        <v>29</v>
      </c>
      <c r="O90" s="103" t="s">
        <v>83</v>
      </c>
      <c r="P90" s="103" t="s">
        <v>61</v>
      </c>
      <c r="Q90" s="103"/>
      <c r="R90" s="103" t="s">
        <v>32</v>
      </c>
      <c r="S90" s="103" t="s">
        <v>63</v>
      </c>
      <c r="T90" s="103" t="s">
        <v>19</v>
      </c>
    </row>
    <row r="91" spans="1:20" ht="116" x14ac:dyDescent="0.35">
      <c r="A91" s="103" t="s">
        <v>70</v>
      </c>
      <c r="B91" s="110">
        <v>202305024</v>
      </c>
      <c r="C91" s="1" t="s">
        <v>21</v>
      </c>
      <c r="D91" s="1" t="s">
        <v>222</v>
      </c>
      <c r="E91" s="1" t="s">
        <v>47</v>
      </c>
      <c r="F91" s="1" t="s">
        <v>358</v>
      </c>
      <c r="G91" s="2"/>
      <c r="H91" s="2" t="s">
        <v>359</v>
      </c>
      <c r="I91" s="105" t="s">
        <v>360</v>
      </c>
      <c r="J91" s="104">
        <v>2022</v>
      </c>
      <c r="K91" s="1" t="s">
        <v>72</v>
      </c>
      <c r="L91" s="1" t="s">
        <v>356</v>
      </c>
      <c r="M91" s="1" t="s">
        <v>357</v>
      </c>
      <c r="N91" s="1" t="s">
        <v>29</v>
      </c>
      <c r="O91" s="103" t="s">
        <v>83</v>
      </c>
      <c r="P91" s="103" t="s">
        <v>61</v>
      </c>
      <c r="Q91" s="103"/>
      <c r="R91" s="103" t="s">
        <v>32</v>
      </c>
      <c r="S91" s="103" t="s">
        <v>63</v>
      </c>
      <c r="T91" s="103" t="s">
        <v>19</v>
      </c>
    </row>
    <row r="92" spans="1:20" ht="205.5" customHeight="1" x14ac:dyDescent="0.35">
      <c r="A92" s="103" t="s">
        <v>70</v>
      </c>
      <c r="B92" s="110">
        <v>202305025</v>
      </c>
      <c r="C92" s="1" t="s">
        <v>21</v>
      </c>
      <c r="D92" s="1" t="s">
        <v>35</v>
      </c>
      <c r="E92" s="1" t="s">
        <v>163</v>
      </c>
      <c r="F92" s="1" t="s">
        <v>361</v>
      </c>
      <c r="G92" s="2"/>
      <c r="H92" s="2" t="s">
        <v>362</v>
      </c>
      <c r="I92" s="2" t="s">
        <v>363</v>
      </c>
      <c r="J92" s="104">
        <v>2022</v>
      </c>
      <c r="K92" s="1" t="s">
        <v>138</v>
      </c>
      <c r="L92" s="1" t="s">
        <v>27</v>
      </c>
      <c r="M92" s="1" t="s">
        <v>100</v>
      </c>
      <c r="N92" s="1" t="s">
        <v>29</v>
      </c>
      <c r="O92" s="103" t="s">
        <v>324</v>
      </c>
      <c r="P92" s="103" t="s">
        <v>61</v>
      </c>
      <c r="Q92" s="103" t="s">
        <v>43</v>
      </c>
      <c r="R92" s="103" t="s">
        <v>44</v>
      </c>
      <c r="S92" s="103" t="s">
        <v>33</v>
      </c>
      <c r="T92" s="103" t="s">
        <v>46</v>
      </c>
    </row>
    <row r="93" spans="1:20" ht="170.25" customHeight="1" x14ac:dyDescent="0.35">
      <c r="A93" s="103" t="s">
        <v>70</v>
      </c>
      <c r="B93" s="110">
        <v>202305026</v>
      </c>
      <c r="C93" s="1" t="s">
        <v>21</v>
      </c>
      <c r="D93" s="1" t="s">
        <v>222</v>
      </c>
      <c r="E93" s="1" t="s">
        <v>163</v>
      </c>
      <c r="F93" s="2"/>
      <c r="G93" s="2"/>
      <c r="H93" s="2"/>
      <c r="I93" s="2" t="s">
        <v>364</v>
      </c>
      <c r="J93" s="104">
        <v>2022</v>
      </c>
      <c r="K93" s="1" t="s">
        <v>126</v>
      </c>
      <c r="L93" s="1" t="s">
        <v>127</v>
      </c>
      <c r="M93" s="1" t="s">
        <v>365</v>
      </c>
      <c r="N93" s="1" t="s">
        <v>29</v>
      </c>
      <c r="O93" s="103" t="s">
        <v>324</v>
      </c>
      <c r="P93" s="103" t="s">
        <v>61</v>
      </c>
      <c r="Q93" s="103" t="s">
        <v>43</v>
      </c>
      <c r="R93" s="103" t="s">
        <v>237</v>
      </c>
      <c r="S93" s="103" t="s">
        <v>45</v>
      </c>
      <c r="T93" s="103" t="s">
        <v>19</v>
      </c>
    </row>
    <row r="94" spans="1:20" ht="43.5" x14ac:dyDescent="0.35">
      <c r="A94" s="103" t="s">
        <v>70</v>
      </c>
      <c r="B94" s="110">
        <v>202305027</v>
      </c>
      <c r="C94" s="1" t="s">
        <v>21</v>
      </c>
      <c r="D94" s="1" t="s">
        <v>222</v>
      </c>
      <c r="E94" s="1" t="s">
        <v>259</v>
      </c>
      <c r="F94" s="1" t="s">
        <v>366</v>
      </c>
      <c r="G94" s="2"/>
      <c r="H94" s="2" t="s">
        <v>367</v>
      </c>
      <c r="I94" s="2" t="s">
        <v>368</v>
      </c>
      <c r="J94" s="3" t="s">
        <v>355</v>
      </c>
      <c r="K94" s="1" t="s">
        <v>138</v>
      </c>
      <c r="L94" s="1" t="s">
        <v>27</v>
      </c>
      <c r="M94" s="1" t="s">
        <v>159</v>
      </c>
      <c r="N94" s="1" t="s">
        <v>29</v>
      </c>
      <c r="O94" s="103" t="s">
        <v>324</v>
      </c>
      <c r="P94" s="103" t="s">
        <v>61</v>
      </c>
      <c r="Q94" s="103" t="s">
        <v>30</v>
      </c>
      <c r="R94" s="103" t="s">
        <v>237</v>
      </c>
      <c r="S94" s="103" t="s">
        <v>33</v>
      </c>
      <c r="T94" s="103" t="s">
        <v>46</v>
      </c>
    </row>
    <row r="95" spans="1:20" ht="116" x14ac:dyDescent="0.35">
      <c r="A95" s="103" t="s">
        <v>70</v>
      </c>
      <c r="B95" s="110">
        <v>202305028</v>
      </c>
      <c r="C95" s="1" t="s">
        <v>117</v>
      </c>
      <c r="D95" s="1" t="s">
        <v>172</v>
      </c>
      <c r="E95" s="130" t="s">
        <v>369</v>
      </c>
      <c r="F95" s="1"/>
      <c r="G95" s="2"/>
      <c r="H95" s="2"/>
      <c r="I95" s="2" t="s">
        <v>370</v>
      </c>
      <c r="J95" s="104"/>
      <c r="K95" s="1" t="s">
        <v>26</v>
      </c>
      <c r="L95" s="1" t="s">
        <v>175</v>
      </c>
      <c r="M95" s="1" t="s">
        <v>93</v>
      </c>
      <c r="N95" s="1" t="s">
        <v>29</v>
      </c>
      <c r="O95" s="103" t="s">
        <v>83</v>
      </c>
      <c r="P95" s="103" t="s">
        <v>176</v>
      </c>
      <c r="Q95" s="103"/>
      <c r="R95" s="103" t="s">
        <v>32</v>
      </c>
      <c r="S95" s="103" t="s">
        <v>51</v>
      </c>
      <c r="T95" s="103" t="s">
        <v>46</v>
      </c>
    </row>
    <row r="96" spans="1:20" ht="227.25" customHeight="1" x14ac:dyDescent="0.35">
      <c r="A96" s="103" t="s">
        <v>70</v>
      </c>
      <c r="B96" s="110">
        <v>202305029</v>
      </c>
      <c r="C96" s="1" t="s">
        <v>117</v>
      </c>
      <c r="D96" s="1" t="s">
        <v>371</v>
      </c>
      <c r="E96" s="1" t="s">
        <v>372</v>
      </c>
      <c r="F96" s="1"/>
      <c r="G96" s="2"/>
      <c r="H96" s="2"/>
      <c r="I96" s="2" t="s">
        <v>373</v>
      </c>
      <c r="J96" s="104"/>
      <c r="K96" s="1" t="s">
        <v>268</v>
      </c>
      <c r="L96" s="120" t="s">
        <v>175</v>
      </c>
      <c r="M96" s="120" t="s">
        <v>374</v>
      </c>
      <c r="N96" s="1" t="s">
        <v>29</v>
      </c>
      <c r="O96" s="103" t="s">
        <v>83</v>
      </c>
      <c r="P96" s="103" t="s">
        <v>43</v>
      </c>
      <c r="Q96" s="103" t="s">
        <v>31</v>
      </c>
      <c r="R96" s="103" t="s">
        <v>237</v>
      </c>
      <c r="S96" s="103" t="s">
        <v>51</v>
      </c>
      <c r="T96" s="103" t="s">
        <v>34</v>
      </c>
    </row>
    <row r="97" spans="1:20" ht="200.25" customHeight="1" x14ac:dyDescent="0.35">
      <c r="A97" s="103" t="s">
        <v>70</v>
      </c>
      <c r="B97" s="110">
        <v>202305030</v>
      </c>
      <c r="C97" s="1" t="s">
        <v>117</v>
      </c>
      <c r="D97" s="1"/>
      <c r="E97" s="1" t="s">
        <v>266</v>
      </c>
      <c r="F97" s="1"/>
      <c r="G97" s="2"/>
      <c r="H97" s="2"/>
      <c r="I97" s="2" t="s">
        <v>375</v>
      </c>
      <c r="J97" s="104"/>
      <c r="K97" s="1" t="s">
        <v>268</v>
      </c>
      <c r="L97" s="1" t="s">
        <v>376</v>
      </c>
      <c r="M97" s="1" t="s">
        <v>377</v>
      </c>
      <c r="N97" s="1" t="s">
        <v>29</v>
      </c>
      <c r="O97" s="103" t="s">
        <v>83</v>
      </c>
      <c r="P97" s="103" t="s">
        <v>31</v>
      </c>
      <c r="Q97" s="103" t="s">
        <v>43</v>
      </c>
      <c r="R97" s="103" t="s">
        <v>32</v>
      </c>
      <c r="S97" s="103" t="s">
        <v>33</v>
      </c>
      <c r="T97" s="103" t="s">
        <v>46</v>
      </c>
    </row>
    <row r="98" spans="1:20" ht="216.75" customHeight="1" x14ac:dyDescent="0.35">
      <c r="A98" s="103" t="s">
        <v>70</v>
      </c>
      <c r="B98" s="110">
        <v>202305031</v>
      </c>
      <c r="C98" s="1" t="s">
        <v>117</v>
      </c>
      <c r="D98" s="1" t="s">
        <v>378</v>
      </c>
      <c r="E98" s="1" t="s">
        <v>379</v>
      </c>
      <c r="F98" s="1"/>
      <c r="G98" s="2"/>
      <c r="H98" s="104"/>
      <c r="I98" s="2" t="s">
        <v>380</v>
      </c>
      <c r="J98" s="104"/>
      <c r="K98" s="1" t="s">
        <v>26</v>
      </c>
      <c r="L98" s="1" t="s">
        <v>175</v>
      </c>
      <c r="M98" s="1" t="s">
        <v>115</v>
      </c>
      <c r="N98" s="1" t="s">
        <v>29</v>
      </c>
      <c r="O98" s="103" t="s">
        <v>83</v>
      </c>
      <c r="P98" s="103" t="s">
        <v>31</v>
      </c>
      <c r="Q98" s="103" t="s">
        <v>176</v>
      </c>
      <c r="R98" s="103" t="s">
        <v>32</v>
      </c>
      <c r="S98" s="103" t="s">
        <v>51</v>
      </c>
      <c r="T98" s="103" t="s">
        <v>46</v>
      </c>
    </row>
    <row r="99" spans="1:20" ht="100.5" customHeight="1" x14ac:dyDescent="0.35">
      <c r="A99" s="103" t="s">
        <v>70</v>
      </c>
      <c r="B99" s="110">
        <v>202305032</v>
      </c>
      <c r="C99" s="1" t="s">
        <v>21</v>
      </c>
      <c r="D99" s="1" t="s">
        <v>381</v>
      </c>
      <c r="E99" s="1" t="s">
        <v>36</v>
      </c>
      <c r="F99" s="1"/>
      <c r="G99" s="2"/>
      <c r="H99" s="2" t="s">
        <v>382</v>
      </c>
      <c r="I99" s="2" t="s">
        <v>383</v>
      </c>
      <c r="J99" s="104"/>
      <c r="K99" s="1" t="s">
        <v>26</v>
      </c>
      <c r="L99" s="1" t="s">
        <v>384</v>
      </c>
      <c r="M99" s="1" t="s">
        <v>385</v>
      </c>
      <c r="N99" s="1" t="s">
        <v>29</v>
      </c>
      <c r="O99" s="103" t="s">
        <v>83</v>
      </c>
      <c r="P99" s="103" t="s">
        <v>43</v>
      </c>
      <c r="Q99" s="103"/>
      <c r="R99" s="103" t="s">
        <v>62</v>
      </c>
      <c r="S99" s="103" t="s">
        <v>33</v>
      </c>
      <c r="T99" s="103" t="s">
        <v>46</v>
      </c>
    </row>
    <row r="100" spans="1:20" ht="135.75" customHeight="1" x14ac:dyDescent="0.35">
      <c r="A100" s="103" t="s">
        <v>70</v>
      </c>
      <c r="B100" s="110">
        <v>202305033</v>
      </c>
      <c r="C100" s="1" t="s">
        <v>76</v>
      </c>
      <c r="D100" s="1" t="s">
        <v>77</v>
      </c>
      <c r="E100" s="1" t="s">
        <v>78</v>
      </c>
      <c r="F100" s="1"/>
      <c r="G100" s="2"/>
      <c r="H100" s="2"/>
      <c r="I100" s="2" t="s">
        <v>79</v>
      </c>
      <c r="J100" s="104"/>
      <c r="K100" s="1" t="s">
        <v>80</v>
      </c>
      <c r="L100" s="1" t="s">
        <v>81</v>
      </c>
      <c r="M100" s="1" t="s">
        <v>82</v>
      </c>
      <c r="N100" s="1" t="s">
        <v>29</v>
      </c>
      <c r="O100" s="103" t="s">
        <v>83</v>
      </c>
      <c r="P100" s="103" t="s">
        <v>84</v>
      </c>
      <c r="Q100" s="103"/>
      <c r="R100" s="103" t="s">
        <v>32</v>
      </c>
      <c r="S100" s="103" t="s">
        <v>63</v>
      </c>
      <c r="T100" s="103" t="s">
        <v>19</v>
      </c>
    </row>
    <row r="101" spans="1:20" ht="145.5" customHeight="1" x14ac:dyDescent="0.35">
      <c r="A101" s="103" t="s">
        <v>70</v>
      </c>
      <c r="B101" s="110">
        <v>202305034</v>
      </c>
      <c r="C101" s="1" t="s">
        <v>76</v>
      </c>
      <c r="D101" s="1" t="s">
        <v>85</v>
      </c>
      <c r="E101" s="1" t="s">
        <v>86</v>
      </c>
      <c r="F101" s="1"/>
      <c r="G101" s="2"/>
      <c r="H101" s="2"/>
      <c r="I101" s="2" t="s">
        <v>87</v>
      </c>
      <c r="J101" s="104"/>
      <c r="K101" s="1" t="s">
        <v>80</v>
      </c>
      <c r="L101" s="1" t="s">
        <v>88</v>
      </c>
      <c r="M101" s="1" t="s">
        <v>89</v>
      </c>
      <c r="N101" s="1" t="s">
        <v>29</v>
      </c>
      <c r="O101" s="103" t="s">
        <v>83</v>
      </c>
      <c r="P101" s="103" t="s">
        <v>84</v>
      </c>
      <c r="Q101" s="103" t="s">
        <v>90</v>
      </c>
      <c r="R101" s="103" t="s">
        <v>62</v>
      </c>
      <c r="S101" s="103" t="s">
        <v>33</v>
      </c>
      <c r="T101" s="103" t="s">
        <v>46</v>
      </c>
    </row>
    <row r="102" spans="1:20" ht="252.75" customHeight="1" x14ac:dyDescent="0.35">
      <c r="A102" s="103" t="s">
        <v>386</v>
      </c>
      <c r="B102" s="110">
        <v>202307001</v>
      </c>
      <c r="C102" s="1" t="s">
        <v>21</v>
      </c>
      <c r="D102" s="1" t="s">
        <v>64</v>
      </c>
      <c r="E102" s="1" t="s">
        <v>36</v>
      </c>
      <c r="F102" s="2"/>
      <c r="G102" s="2"/>
      <c r="H102" s="2"/>
      <c r="I102" s="2" t="s">
        <v>567</v>
      </c>
      <c r="J102" s="104" t="s">
        <v>56</v>
      </c>
      <c r="K102" s="1" t="s">
        <v>387</v>
      </c>
      <c r="L102" s="1" t="s">
        <v>27</v>
      </c>
      <c r="M102" s="3" t="s">
        <v>100</v>
      </c>
      <c r="N102" s="1" t="s">
        <v>29</v>
      </c>
      <c r="O102" s="103" t="s">
        <v>83</v>
      </c>
      <c r="P102" s="103" t="s">
        <v>61</v>
      </c>
      <c r="Q102" s="103" t="s">
        <v>30</v>
      </c>
      <c r="R102" s="103" t="s">
        <v>129</v>
      </c>
      <c r="S102" s="103" t="s">
        <v>33</v>
      </c>
      <c r="T102" s="103" t="s">
        <v>19</v>
      </c>
    </row>
    <row r="103" spans="1:20" ht="377" x14ac:dyDescent="0.35">
      <c r="A103" s="103" t="s">
        <v>386</v>
      </c>
      <c r="B103" s="110">
        <v>202307002</v>
      </c>
      <c r="C103" s="1" t="s">
        <v>21</v>
      </c>
      <c r="D103" s="1" t="s">
        <v>35</v>
      </c>
      <c r="E103" s="1" t="s">
        <v>163</v>
      </c>
      <c r="F103" s="1" t="s">
        <v>388</v>
      </c>
      <c r="G103" s="2"/>
      <c r="H103" s="104"/>
      <c r="I103" s="2" t="s">
        <v>569</v>
      </c>
      <c r="J103" s="104">
        <v>2022</v>
      </c>
      <c r="K103" s="1" t="s">
        <v>113</v>
      </c>
      <c r="L103" s="1" t="s">
        <v>114</v>
      </c>
      <c r="M103" s="3" t="s">
        <v>115</v>
      </c>
      <c r="N103" s="1" t="s">
        <v>29</v>
      </c>
      <c r="O103" s="103" t="s">
        <v>324</v>
      </c>
      <c r="P103" s="103" t="s">
        <v>61</v>
      </c>
      <c r="Q103" s="103" t="s">
        <v>31</v>
      </c>
      <c r="R103" s="103" t="s">
        <v>129</v>
      </c>
      <c r="S103" s="103" t="s">
        <v>45</v>
      </c>
      <c r="T103" s="103" t="s">
        <v>19</v>
      </c>
    </row>
    <row r="104" spans="1:20" ht="362.5" x14ac:dyDescent="0.35">
      <c r="A104" s="103" t="s">
        <v>386</v>
      </c>
      <c r="B104" s="110">
        <v>202307003</v>
      </c>
      <c r="C104" s="1" t="s">
        <v>21</v>
      </c>
      <c r="D104" s="1" t="s">
        <v>64</v>
      </c>
      <c r="E104" s="1" t="s">
        <v>151</v>
      </c>
      <c r="F104" s="1" t="s">
        <v>242</v>
      </c>
      <c r="G104" s="2"/>
      <c r="H104" s="2" t="s">
        <v>341</v>
      </c>
      <c r="I104" s="105" t="s">
        <v>570</v>
      </c>
      <c r="J104" s="104">
        <v>2022</v>
      </c>
      <c r="K104" s="1" t="s">
        <v>389</v>
      </c>
      <c r="L104" s="1" t="s">
        <v>304</v>
      </c>
      <c r="M104" s="1" t="s">
        <v>50</v>
      </c>
      <c r="N104" s="1" t="s">
        <v>29</v>
      </c>
      <c r="O104" s="103" t="s">
        <v>324</v>
      </c>
      <c r="P104" s="103" t="s">
        <v>61</v>
      </c>
      <c r="Q104" s="103" t="s">
        <v>30</v>
      </c>
      <c r="R104" s="103" t="s">
        <v>62</v>
      </c>
      <c r="S104" s="103" t="s">
        <v>33</v>
      </c>
      <c r="T104" s="103" t="s">
        <v>19</v>
      </c>
    </row>
    <row r="105" spans="1:20" x14ac:dyDescent="0.35">
      <c r="O105" s="103"/>
    </row>
  </sheetData>
  <autoFilter ref="A2:T104" xr:uid="{00000000-0001-0000-0000-000000000000}">
    <filterColumn colId="15" showButton="0"/>
  </autoFilter>
  <sortState xmlns:xlrd2="http://schemas.microsoft.com/office/spreadsheetml/2017/richdata2" ref="A3:T35">
    <sortCondition ref="B3:B104"/>
  </sortState>
  <mergeCells count="3">
    <mergeCell ref="P2:Q2"/>
    <mergeCell ref="C1:O1"/>
    <mergeCell ref="P1:T1"/>
  </mergeCells>
  <phoneticPr fontId="23" type="noConversion"/>
  <dataValidations count="9">
    <dataValidation type="list" allowBlank="1" showInputMessage="1" showErrorMessage="1" sqref="A3:A81 A83:A102" xr:uid="{0AA6A0CF-9C27-4BE3-88F5-1CF8C2B5C015}">
      <formula1>Lanseringsmåned</formula1>
    </dataValidation>
    <dataValidation type="list" allowBlank="1" showInputMessage="1" showErrorMessage="1" sqref="C3:C81 C83:C102" xr:uid="{9D6A2C1C-E87D-440D-802D-9238E9440220}">
      <formula1>Hovedvaretype</formula1>
    </dataValidation>
    <dataValidation type="list" allowBlank="1" showInputMessage="1" showErrorMessage="1" sqref="D3:D81 D83:D102" xr:uid="{23A8C934-331E-4B80-8E90-56FE556F31C8}">
      <formula1>Varetype</formula1>
    </dataValidation>
    <dataValidation type="list" allowBlank="1" showInputMessage="1" showErrorMessage="1" sqref="T3:T102" xr:uid="{293F2DCF-8AC8-42EE-B3C4-CBA91D6981B2}">
      <formula1>Produktutvalg</formula1>
    </dataValidation>
    <dataValidation type="list" allowBlank="1" showInputMessage="1" showErrorMessage="1" sqref="R3:R102" xr:uid="{B82CC2C0-E2C1-442F-A1A7-B539510AECB9}">
      <formula1>Intensjon</formula1>
    </dataValidation>
    <dataValidation type="list" allowBlank="1" showInputMessage="1" showErrorMessage="1" sqref="S3:S102" xr:uid="{E54406A5-7018-48DC-8845-01029D1B9C65}">
      <formula1>Primærmålgruppe</formula1>
    </dataValidation>
    <dataValidation type="list" allowBlank="1" showInputMessage="1" showErrorMessage="1" sqref="P3:Q102" xr:uid="{44BB6B8E-CBF0-429E-A3B2-C124B7A23EFF}">
      <formula1>Kvalitetskriterier</formula1>
    </dataValidation>
    <dataValidation type="list" allowBlank="1" showInputMessage="1" showErrorMessage="1" sqref="N3:N23 N25:N102" xr:uid="{10255953-945C-4833-AAD9-EC42108B2570}">
      <formula1>Tilbudsform</formula1>
    </dataValidation>
    <dataValidation type="list" allowBlank="1" showInputMessage="1" showErrorMessage="1" sqref="K3:K23 K25:K102" xr:uid="{D7E17E92-DCAD-4EA0-94EA-5DD8B9E04609}">
      <formula1>Forpakningstype</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BF8F00"/>
  </sheetPr>
  <dimension ref="A31"/>
  <sheetViews>
    <sheetView zoomScaleNormal="100" workbookViewId="0">
      <selection activeCell="U29" sqref="U29"/>
    </sheetView>
  </sheetViews>
  <sheetFormatPr baseColWidth="10" defaultColWidth="11.453125" defaultRowHeight="14.5" x14ac:dyDescent="0.35"/>
  <cols>
    <col min="1" max="14" width="11.453125" style="5"/>
    <col min="15" max="15" width="11.453125" style="5" customWidth="1"/>
    <col min="16" max="16384" width="11.453125" style="5"/>
  </cols>
  <sheetData>
    <row r="31" ht="87.75" customHeight="1" x14ac:dyDescent="0.35"/>
  </sheetData>
  <customSheetViews>
    <customSheetView guid="{A08FB9BC-D8DB-4051-9CCB-FB307DC0DE98}" topLeftCell="F1">
      <selection activeCell="O35" sqref="O35"/>
      <pageMargins left="0" right="0" top="0" bottom="0" header="0" footer="0"/>
    </customSheetView>
    <customSheetView guid="{BA7885E1-FD01-45D5-A058-22E86DC9D7C4}" topLeftCell="F1">
      <selection activeCell="O35" sqref="O35"/>
      <pageMargins left="0" right="0" top="0" bottom="0" header="0" footer="0"/>
    </customSheetView>
    <customSheetView guid="{AE96369C-C31E-4350-868D-FAC7D6A6C4AF}" topLeftCell="F1">
      <selection activeCell="O35" sqref="O35"/>
      <pageMargins left="0" right="0" top="0" bottom="0" header="0" footer="0"/>
    </customSheetView>
    <customSheetView guid="{7757D69B-A911-4A74-9853-896F962BEEB5}">
      <selection activeCell="K37" sqref="K37"/>
      <pageMargins left="0" right="0" top="0" bottom="0" header="0" footer="0"/>
    </customSheetView>
    <customSheetView guid="{9F4C1CD9-95BF-4367-B8CF-3EF6399683E3}" topLeftCell="F1">
      <selection activeCell="O35" sqref="O35"/>
      <pageMargins left="0" right="0" top="0" bottom="0" header="0" footer="0"/>
    </customSheetView>
    <customSheetView guid="{79647DEF-AE71-45D7-BF86-49DA31E96942}" topLeftCell="F1">
      <selection activeCell="O35" sqref="O35"/>
      <pageMargins left="0" right="0" top="0" bottom="0" header="0" footer="0"/>
    </customSheetView>
    <customSheetView guid="{13AD3689-C7CE-42DA-AC43-DAAD8DBBF127}" topLeftCell="F1">
      <selection activeCell="O35" sqref="O35"/>
      <pageMargins left="0" right="0" top="0" bottom="0" header="0" footer="0"/>
    </customSheetView>
    <customSheetView guid="{A7161934-91A1-42FD-8D0F-6047BA860895}" topLeftCell="F1">
      <selection activeCell="O35" sqref="O35"/>
      <pageMargins left="0" right="0" top="0" bottom="0" header="0" footer="0"/>
    </customSheetView>
  </customSheetViews>
  <pageMargins left="0.7" right="0.7" top="0.78740157499999996" bottom="0.78740157499999996"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C749-4800-466E-915E-5ABC87B22F7B}">
  <sheetPr codeName="Sheet4">
    <tabColor rgb="FFBF8F00"/>
  </sheetPr>
  <dimension ref="A1:B24"/>
  <sheetViews>
    <sheetView zoomScale="85" zoomScaleNormal="85" workbookViewId="0">
      <selection activeCell="A27" sqref="A27"/>
    </sheetView>
  </sheetViews>
  <sheetFormatPr baseColWidth="10" defaultColWidth="11.453125" defaultRowHeight="14.5" x14ac:dyDescent="0.35"/>
  <cols>
    <col min="1" max="1" width="22.6328125" style="5" customWidth="1"/>
    <col min="2" max="2" width="173" style="5" customWidth="1"/>
    <col min="3" max="16384" width="11.453125" style="5"/>
  </cols>
  <sheetData>
    <row r="1" spans="1:2" ht="16.5" x14ac:dyDescent="0.35">
      <c r="A1" s="58"/>
    </row>
    <row r="2" spans="1:2" ht="15.5" x14ac:dyDescent="0.35">
      <c r="A2" s="59" t="s">
        <v>515</v>
      </c>
      <c r="B2" s="59" t="s">
        <v>516</v>
      </c>
    </row>
    <row r="3" spans="1:2" ht="15.5" x14ac:dyDescent="0.35">
      <c r="A3" s="60" t="s">
        <v>517</v>
      </c>
      <c r="B3" s="61"/>
    </row>
    <row r="4" spans="1:2" x14ac:dyDescent="0.35">
      <c r="A4" s="62" t="s">
        <v>61</v>
      </c>
      <c r="B4" s="106" t="s">
        <v>518</v>
      </c>
    </row>
    <row r="5" spans="1:2" x14ac:dyDescent="0.35">
      <c r="A5" s="62" t="s">
        <v>43</v>
      </c>
      <c r="B5" s="63" t="s">
        <v>519</v>
      </c>
    </row>
    <row r="6" spans="1:2" x14ac:dyDescent="0.35">
      <c r="A6" s="62" t="s">
        <v>520</v>
      </c>
      <c r="B6" s="63" t="s">
        <v>521</v>
      </c>
    </row>
    <row r="7" spans="1:2" x14ac:dyDescent="0.35">
      <c r="A7" s="62" t="s">
        <v>31</v>
      </c>
      <c r="B7" s="63" t="s">
        <v>522</v>
      </c>
    </row>
    <row r="8" spans="1:2" x14ac:dyDescent="0.35">
      <c r="A8" s="62" t="s">
        <v>523</v>
      </c>
      <c r="B8" s="63" t="s">
        <v>524</v>
      </c>
    </row>
    <row r="9" spans="1:2" ht="15.5" x14ac:dyDescent="0.35">
      <c r="A9" s="64" t="s">
        <v>525</v>
      </c>
      <c r="B9" s="65"/>
    </row>
    <row r="10" spans="1:2" x14ac:dyDescent="0.35">
      <c r="A10" s="62" t="s">
        <v>31</v>
      </c>
      <c r="B10" s="63" t="s">
        <v>526</v>
      </c>
    </row>
    <row r="11" spans="1:2" x14ac:dyDescent="0.35">
      <c r="A11" s="62" t="s">
        <v>123</v>
      </c>
      <c r="B11" s="63" t="s">
        <v>527</v>
      </c>
    </row>
    <row r="12" spans="1:2" x14ac:dyDescent="0.35">
      <c r="A12" s="62" t="s">
        <v>176</v>
      </c>
      <c r="B12" s="63" t="s">
        <v>528</v>
      </c>
    </row>
    <row r="13" spans="1:2" x14ac:dyDescent="0.35">
      <c r="A13" s="62" t="s">
        <v>43</v>
      </c>
      <c r="B13" s="63" t="s">
        <v>529</v>
      </c>
    </row>
    <row r="14" spans="1:2" x14ac:dyDescent="0.35">
      <c r="A14" s="62" t="s">
        <v>523</v>
      </c>
      <c r="B14" s="63" t="s">
        <v>524</v>
      </c>
    </row>
    <row r="15" spans="1:2" x14ac:dyDescent="0.35">
      <c r="A15" s="62" t="s">
        <v>530</v>
      </c>
      <c r="B15" s="63" t="s">
        <v>531</v>
      </c>
    </row>
    <row r="16" spans="1:2" x14ac:dyDescent="0.35">
      <c r="A16" s="62" t="s">
        <v>439</v>
      </c>
      <c r="B16" s="63" t="s">
        <v>532</v>
      </c>
    </row>
    <row r="17" spans="1:2" ht="15.5" x14ac:dyDescent="0.35">
      <c r="A17" s="64" t="s">
        <v>533</v>
      </c>
      <c r="B17" s="65"/>
    </row>
    <row r="18" spans="1:2" x14ac:dyDescent="0.35">
      <c r="A18" s="62" t="s">
        <v>31</v>
      </c>
      <c r="B18" s="63" t="s">
        <v>526</v>
      </c>
    </row>
    <row r="19" spans="1:2" x14ac:dyDescent="0.35">
      <c r="A19" s="62" t="s">
        <v>43</v>
      </c>
      <c r="B19" s="63" t="s">
        <v>534</v>
      </c>
    </row>
    <row r="20" spans="1:2" x14ac:dyDescent="0.35">
      <c r="A20" s="62" t="s">
        <v>84</v>
      </c>
      <c r="B20" s="63" t="s">
        <v>535</v>
      </c>
    </row>
    <row r="21" spans="1:2" x14ac:dyDescent="0.35">
      <c r="A21" s="62" t="s">
        <v>536</v>
      </c>
      <c r="B21" s="63" t="s">
        <v>537</v>
      </c>
    </row>
    <row r="22" spans="1:2" x14ac:dyDescent="0.35">
      <c r="A22" s="62" t="s">
        <v>538</v>
      </c>
      <c r="B22" s="63" t="s">
        <v>528</v>
      </c>
    </row>
    <row r="23" spans="1:2" x14ac:dyDescent="0.35">
      <c r="A23" s="62" t="s">
        <v>523</v>
      </c>
      <c r="B23" s="63" t="s">
        <v>524</v>
      </c>
    </row>
    <row r="24" spans="1:2" ht="16.5" x14ac:dyDescent="0.35">
      <c r="A24" s="58"/>
    </row>
  </sheetData>
  <pageMargins left="0.7" right="0.7" top="0.78740157499999996" bottom="0.78740157499999996"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2385-2576-4E3E-BBBD-0B0CA03714E3}">
  <sheetPr>
    <tabColor rgb="FFBF8F00"/>
  </sheetPr>
  <dimension ref="A1:C60"/>
  <sheetViews>
    <sheetView zoomScale="115" zoomScaleNormal="115" workbookViewId="0">
      <selection activeCell="B16" sqref="B16"/>
    </sheetView>
  </sheetViews>
  <sheetFormatPr baseColWidth="10" defaultColWidth="11.453125" defaultRowHeight="13" x14ac:dyDescent="0.3"/>
  <cols>
    <col min="1" max="1" width="31.6328125" style="88" customWidth="1"/>
    <col min="2" max="2" width="154.54296875" style="89" customWidth="1"/>
    <col min="3" max="3" width="63.36328125" style="78" customWidth="1"/>
    <col min="4" max="16384" width="11.453125" style="78"/>
  </cols>
  <sheetData>
    <row r="1" spans="1:2" x14ac:dyDescent="0.3">
      <c r="A1" s="76" t="s">
        <v>416</v>
      </c>
      <c r="B1" s="77"/>
    </row>
    <row r="2" spans="1:2" x14ac:dyDescent="0.3">
      <c r="A2" s="79" t="s">
        <v>417</v>
      </c>
      <c r="B2" s="80" t="s">
        <v>418</v>
      </c>
    </row>
    <row r="3" spans="1:2" s="112" customFormat="1" ht="39" x14ac:dyDescent="0.3">
      <c r="A3" s="111" t="s">
        <v>419</v>
      </c>
      <c r="B3" s="113" t="s">
        <v>420</v>
      </c>
    </row>
    <row r="4" spans="1:2" ht="26" x14ac:dyDescent="0.3">
      <c r="A4" s="81" t="s">
        <v>421</v>
      </c>
      <c r="B4" s="82" t="s">
        <v>422</v>
      </c>
    </row>
    <row r="5" spans="1:2" ht="52" x14ac:dyDescent="0.3">
      <c r="A5" s="81" t="s">
        <v>423</v>
      </c>
      <c r="B5" s="82" t="s">
        <v>424</v>
      </c>
    </row>
    <row r="6" spans="1:2" x14ac:dyDescent="0.3">
      <c r="A6" s="81" t="s">
        <v>425</v>
      </c>
      <c r="B6" s="82" t="s">
        <v>426</v>
      </c>
    </row>
    <row r="7" spans="1:2" x14ac:dyDescent="0.3">
      <c r="A7" s="81" t="s">
        <v>427</v>
      </c>
      <c r="B7" s="82" t="s">
        <v>428</v>
      </c>
    </row>
    <row r="8" spans="1:2" x14ac:dyDescent="0.3">
      <c r="A8" s="81" t="s">
        <v>429</v>
      </c>
      <c r="B8" s="82" t="s">
        <v>430</v>
      </c>
    </row>
    <row r="9" spans="1:2" x14ac:dyDescent="0.3">
      <c r="A9" s="81" t="s">
        <v>431</v>
      </c>
      <c r="B9" s="82" t="s">
        <v>432</v>
      </c>
    </row>
    <row r="10" spans="1:2" ht="91" x14ac:dyDescent="0.3">
      <c r="A10" s="81" t="s">
        <v>433</v>
      </c>
      <c r="B10" s="82" t="s">
        <v>434</v>
      </c>
    </row>
    <row r="11" spans="1:2" x14ac:dyDescent="0.3">
      <c r="A11" s="82" t="s">
        <v>435</v>
      </c>
      <c r="B11" s="82" t="s">
        <v>436</v>
      </c>
    </row>
    <row r="12" spans="1:2" ht="26" x14ac:dyDescent="0.3">
      <c r="A12" s="82" t="s">
        <v>437</v>
      </c>
      <c r="B12" s="82" t="s">
        <v>438</v>
      </c>
    </row>
    <row r="13" spans="1:2" ht="78" x14ac:dyDescent="0.3">
      <c r="A13" s="82" t="s">
        <v>439</v>
      </c>
      <c r="B13" s="82" t="s">
        <v>440</v>
      </c>
    </row>
    <row r="14" spans="1:2" ht="143" x14ac:dyDescent="0.3">
      <c r="A14" s="81" t="s">
        <v>441</v>
      </c>
      <c r="B14" s="82" t="s">
        <v>442</v>
      </c>
    </row>
    <row r="15" spans="1:2" ht="299" x14ac:dyDescent="0.3">
      <c r="A15" s="81" t="s">
        <v>443</v>
      </c>
      <c r="B15" s="82" t="s">
        <v>444</v>
      </c>
    </row>
    <row r="16" spans="1:2" ht="52" x14ac:dyDescent="0.3">
      <c r="A16" s="81" t="s">
        <v>445</v>
      </c>
      <c r="B16" s="82" t="s">
        <v>446</v>
      </c>
    </row>
    <row r="17" spans="1:3" ht="26" x14ac:dyDescent="0.3">
      <c r="A17" s="81" t="s">
        <v>447</v>
      </c>
      <c r="B17" s="82" t="s">
        <v>448</v>
      </c>
      <c r="C17" s="100"/>
    </row>
    <row r="18" spans="1:3" ht="65" x14ac:dyDescent="0.3">
      <c r="A18" s="82" t="s">
        <v>449</v>
      </c>
      <c r="B18" s="82" t="s">
        <v>450</v>
      </c>
    </row>
    <row r="19" spans="1:3" x14ac:dyDescent="0.3">
      <c r="A19" s="81" t="s">
        <v>451</v>
      </c>
      <c r="B19" s="82" t="s">
        <v>452</v>
      </c>
    </row>
    <row r="20" spans="1:3" ht="169" x14ac:dyDescent="0.3">
      <c r="A20" s="82" t="s">
        <v>453</v>
      </c>
      <c r="B20" s="82" t="s">
        <v>454</v>
      </c>
      <c r="C20" s="100"/>
    </row>
    <row r="21" spans="1:3" x14ac:dyDescent="0.3">
      <c r="A21" s="81" t="s">
        <v>455</v>
      </c>
      <c r="B21" s="82" t="s">
        <v>456</v>
      </c>
    </row>
    <row r="22" spans="1:3" x14ac:dyDescent="0.3">
      <c r="A22" s="81" t="s">
        <v>457</v>
      </c>
      <c r="B22" s="82" t="s">
        <v>458</v>
      </c>
    </row>
    <row r="23" spans="1:3" x14ac:dyDescent="0.3">
      <c r="A23" s="81" t="s">
        <v>459</v>
      </c>
      <c r="B23" s="82" t="s">
        <v>460</v>
      </c>
    </row>
    <row r="24" spans="1:3" ht="26" x14ac:dyDescent="0.3">
      <c r="A24" s="81" t="s">
        <v>461</v>
      </c>
      <c r="B24" s="82" t="s">
        <v>462</v>
      </c>
    </row>
    <row r="25" spans="1:3" ht="52" x14ac:dyDescent="0.3">
      <c r="A25" s="81" t="s">
        <v>463</v>
      </c>
      <c r="B25" s="82" t="s">
        <v>464</v>
      </c>
    </row>
    <row r="26" spans="1:3" x14ac:dyDescent="0.3">
      <c r="A26" s="96" t="s">
        <v>465</v>
      </c>
      <c r="B26" s="82" t="s">
        <v>466</v>
      </c>
    </row>
    <row r="27" spans="1:3" s="85" customFormat="1" ht="26" x14ac:dyDescent="0.35">
      <c r="A27" s="83" t="s">
        <v>467</v>
      </c>
      <c r="B27" s="84" t="s">
        <v>468</v>
      </c>
      <c r="C27" s="101"/>
    </row>
    <row r="28" spans="1:3" s="85" customFormat="1" x14ac:dyDescent="0.35">
      <c r="A28" s="81" t="s">
        <v>469</v>
      </c>
      <c r="B28" s="82" t="s">
        <v>470</v>
      </c>
    </row>
    <row r="29" spans="1:3" ht="78" x14ac:dyDescent="0.3">
      <c r="A29" s="81" t="s">
        <v>471</v>
      </c>
      <c r="B29" s="82" t="s">
        <v>472</v>
      </c>
    </row>
    <row r="30" spans="1:3" ht="130" x14ac:dyDescent="0.3">
      <c r="A30" s="81" t="s">
        <v>473</v>
      </c>
      <c r="B30" s="82" t="s">
        <v>474</v>
      </c>
    </row>
    <row r="31" spans="1:3" ht="26" x14ac:dyDescent="0.3">
      <c r="A31" s="81" t="s">
        <v>475</v>
      </c>
      <c r="B31" s="82" t="s">
        <v>476</v>
      </c>
    </row>
    <row r="32" spans="1:3" ht="65" x14ac:dyDescent="0.3">
      <c r="A32" s="81" t="s">
        <v>477</v>
      </c>
      <c r="B32" s="82" t="s">
        <v>478</v>
      </c>
      <c r="C32" s="100"/>
    </row>
    <row r="33" spans="1:3" ht="65" x14ac:dyDescent="0.3">
      <c r="A33" s="81" t="s">
        <v>479</v>
      </c>
      <c r="B33" s="82" t="s">
        <v>480</v>
      </c>
    </row>
    <row r="34" spans="1:3" ht="26" x14ac:dyDescent="0.3">
      <c r="A34" s="83" t="s">
        <v>481</v>
      </c>
      <c r="B34" s="84" t="s">
        <v>482</v>
      </c>
      <c r="C34" s="100"/>
    </row>
    <row r="35" spans="1:3" ht="26" x14ac:dyDescent="0.3">
      <c r="A35" s="81" t="s">
        <v>483</v>
      </c>
      <c r="B35" s="82" t="s">
        <v>484</v>
      </c>
    </row>
    <row r="36" spans="1:3" x14ac:dyDescent="0.3">
      <c r="A36" s="81" t="s">
        <v>485</v>
      </c>
      <c r="B36" s="82" t="s">
        <v>486</v>
      </c>
      <c r="C36" s="100"/>
    </row>
    <row r="37" spans="1:3" ht="195" x14ac:dyDescent="0.3">
      <c r="A37" s="81" t="s">
        <v>18</v>
      </c>
      <c r="B37" s="82" t="s">
        <v>487</v>
      </c>
    </row>
    <row r="38" spans="1:3" x14ac:dyDescent="0.3">
      <c r="A38" s="81" t="s">
        <v>488</v>
      </c>
      <c r="B38" s="82" t="s">
        <v>489</v>
      </c>
    </row>
    <row r="39" spans="1:3" ht="39" x14ac:dyDescent="0.3">
      <c r="A39" s="81" t="s">
        <v>490</v>
      </c>
      <c r="B39" s="82" t="s">
        <v>491</v>
      </c>
      <c r="C39" s="86"/>
    </row>
    <row r="40" spans="1:3" ht="52" x14ac:dyDescent="0.3">
      <c r="A40" s="81" t="s">
        <v>381</v>
      </c>
      <c r="B40" s="82" t="s">
        <v>492</v>
      </c>
    </row>
    <row r="41" spans="1:3" ht="52" x14ac:dyDescent="0.3">
      <c r="A41" s="81" t="s">
        <v>493</v>
      </c>
      <c r="B41" s="82" t="s">
        <v>494</v>
      </c>
    </row>
    <row r="42" spans="1:3" x14ac:dyDescent="0.3">
      <c r="A42" s="81" t="s">
        <v>495</v>
      </c>
      <c r="B42" s="82" t="s">
        <v>496</v>
      </c>
    </row>
    <row r="43" spans="1:3" ht="52" x14ac:dyDescent="0.3">
      <c r="A43" s="82" t="s">
        <v>497</v>
      </c>
      <c r="B43" s="82" t="s">
        <v>498</v>
      </c>
    </row>
    <row r="44" spans="1:3" x14ac:dyDescent="0.3">
      <c r="A44" s="81" t="s">
        <v>499</v>
      </c>
      <c r="B44" s="82" t="s">
        <v>500</v>
      </c>
    </row>
    <row r="45" spans="1:3" ht="39" x14ac:dyDescent="0.3">
      <c r="A45" s="81" t="s">
        <v>501</v>
      </c>
      <c r="B45" s="82" t="s">
        <v>502</v>
      </c>
      <c r="C45" s="100"/>
    </row>
    <row r="46" spans="1:3" ht="117" x14ac:dyDescent="0.3">
      <c r="A46" s="81" t="s">
        <v>503</v>
      </c>
      <c r="B46" s="87" t="s">
        <v>504</v>
      </c>
    </row>
    <row r="47" spans="1:3" ht="26" x14ac:dyDescent="0.3">
      <c r="A47" s="81" t="s">
        <v>14</v>
      </c>
      <c r="B47" s="82" t="s">
        <v>505</v>
      </c>
    </row>
    <row r="48" spans="1:3" ht="121.5" customHeight="1" x14ac:dyDescent="0.3">
      <c r="A48" s="81" t="s">
        <v>29</v>
      </c>
      <c r="B48" s="82" t="s">
        <v>506</v>
      </c>
    </row>
    <row r="49" spans="1:3" ht="26" x14ac:dyDescent="0.3">
      <c r="A49" s="81" t="s">
        <v>507</v>
      </c>
      <c r="B49" s="82" t="s">
        <v>508</v>
      </c>
      <c r="C49" s="100"/>
    </row>
    <row r="50" spans="1:3" x14ac:dyDescent="0.3">
      <c r="A50" s="81" t="s">
        <v>509</v>
      </c>
      <c r="B50" s="82" t="s">
        <v>510</v>
      </c>
    </row>
    <row r="51" spans="1:3" ht="39" x14ac:dyDescent="0.3">
      <c r="A51" s="81" t="s">
        <v>511</v>
      </c>
      <c r="B51" s="82" t="s">
        <v>512</v>
      </c>
      <c r="C51" s="131"/>
    </row>
    <row r="52" spans="1:3" ht="130" x14ac:dyDescent="0.3">
      <c r="A52" s="81" t="s">
        <v>513</v>
      </c>
      <c r="B52" s="82" t="s">
        <v>514</v>
      </c>
    </row>
    <row r="55" spans="1:3" x14ac:dyDescent="0.3">
      <c r="A55" s="102"/>
    </row>
    <row r="56" spans="1:3" x14ac:dyDescent="0.3">
      <c r="A56" s="102"/>
    </row>
    <row r="57" spans="1:3" x14ac:dyDescent="0.3">
      <c r="A57" s="102"/>
    </row>
    <row r="58" spans="1:3" x14ac:dyDescent="0.3">
      <c r="A58" s="102"/>
      <c r="B58" s="102"/>
    </row>
    <row r="59" spans="1:3" x14ac:dyDescent="0.3">
      <c r="B59" s="102"/>
      <c r="C59" s="100"/>
    </row>
    <row r="60" spans="1:3" x14ac:dyDescent="0.3">
      <c r="A60" s="102"/>
    </row>
  </sheetData>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tabColor rgb="FFBF8F00"/>
  </sheetPr>
  <dimension ref="A1:B36"/>
  <sheetViews>
    <sheetView workbookViewId="0">
      <selection activeCell="E27" sqref="E27"/>
    </sheetView>
  </sheetViews>
  <sheetFormatPr baseColWidth="10" defaultColWidth="11.453125" defaultRowHeight="14.5" x14ac:dyDescent="0.35"/>
  <cols>
    <col min="1" max="1" width="31.453125" style="6" bestFit="1" customWidth="1"/>
    <col min="2" max="2" width="56.36328125" style="67" customWidth="1"/>
    <col min="3" max="16384" width="11.453125" style="5"/>
  </cols>
  <sheetData>
    <row r="1" spans="1:2" ht="31" x14ac:dyDescent="0.35">
      <c r="A1" s="66" t="s">
        <v>539</v>
      </c>
    </row>
    <row r="2" spans="1:2" x14ac:dyDescent="0.35">
      <c r="A2" s="68" t="s">
        <v>540</v>
      </c>
      <c r="B2" s="69" t="s">
        <v>541</v>
      </c>
    </row>
    <row r="3" spans="1:2" ht="43.5" x14ac:dyDescent="0.35">
      <c r="A3" s="70" t="s">
        <v>542</v>
      </c>
      <c r="B3" s="71" t="s">
        <v>543</v>
      </c>
    </row>
    <row r="4" spans="1:2" ht="58" x14ac:dyDescent="0.35">
      <c r="A4" s="72" t="s">
        <v>544</v>
      </c>
      <c r="B4" s="73" t="s">
        <v>545</v>
      </c>
    </row>
    <row r="5" spans="1:2" ht="43.5" x14ac:dyDescent="0.35">
      <c r="A5" s="70" t="s">
        <v>546</v>
      </c>
      <c r="B5" s="70" t="s">
        <v>547</v>
      </c>
    </row>
    <row r="6" spans="1:2" ht="29" x14ac:dyDescent="0.35">
      <c r="A6" s="72" t="s">
        <v>548</v>
      </c>
      <c r="B6" s="72" t="s">
        <v>549</v>
      </c>
    </row>
    <row r="7" spans="1:2" x14ac:dyDescent="0.35">
      <c r="A7" s="74"/>
    </row>
    <row r="8" spans="1:2" x14ac:dyDescent="0.35">
      <c r="A8" s="75"/>
    </row>
    <row r="16" spans="1:2" x14ac:dyDescent="0.35">
      <c r="A16" s="74"/>
    </row>
    <row r="26" spans="1:1" x14ac:dyDescent="0.35">
      <c r="A26" s="74"/>
    </row>
    <row r="27" spans="1:1" ht="165.75" customHeight="1" x14ac:dyDescent="0.35"/>
    <row r="36" spans="1:1" x14ac:dyDescent="0.35">
      <c r="A36" s="74"/>
    </row>
  </sheetData>
  <customSheetViews>
    <customSheetView guid="{A08FB9BC-D8DB-4051-9CCB-FB307DC0DE98}">
      <selection activeCell="B10" sqref="B10"/>
      <pageMargins left="0" right="0" top="0" bottom="0" header="0" footer="0"/>
    </customSheetView>
    <customSheetView guid="{BA7885E1-FD01-45D5-A058-22E86DC9D7C4}">
      <selection activeCell="B10" sqref="B10"/>
      <pageMargins left="0" right="0" top="0" bottom="0" header="0" footer="0"/>
    </customSheetView>
    <customSheetView guid="{AE96369C-C31E-4350-868D-FAC7D6A6C4AF}">
      <selection activeCell="B10" sqref="B10"/>
      <pageMargins left="0" right="0" top="0" bottom="0" header="0" footer="0"/>
    </customSheetView>
    <customSheetView guid="{7757D69B-A911-4A74-9853-896F962BEEB5}">
      <pageMargins left="0" right="0" top="0" bottom="0" header="0" footer="0"/>
    </customSheetView>
    <customSheetView guid="{9F4C1CD9-95BF-4367-B8CF-3EF6399683E3}">
      <selection activeCell="B10" sqref="B10"/>
      <pageMargins left="0" right="0" top="0" bottom="0" header="0" footer="0"/>
    </customSheetView>
    <customSheetView guid="{79647DEF-AE71-45D7-BF86-49DA31E96942}">
      <selection activeCell="B10" sqref="B10"/>
      <pageMargins left="0" right="0" top="0" bottom="0" header="0" footer="0"/>
    </customSheetView>
    <customSheetView guid="{13AD3689-C7CE-42DA-AC43-DAAD8DBBF127}">
      <selection activeCell="B10" sqref="B10"/>
      <pageMargins left="0" right="0" top="0" bottom="0" header="0" footer="0"/>
    </customSheetView>
    <customSheetView guid="{A7161934-91A1-42FD-8D0F-6047BA860895}">
      <selection activeCell="B10" sqref="B10"/>
      <pageMargins left="0" right="0" top="0" bottom="0" header="0" footer="0"/>
    </customSheetView>
  </customSheetViews>
  <pageMargins left="0.7" right="0.7" top="0.78740157499999996" bottom="0.78740157499999996" header="0.3" footer="0.3"/>
  <pageSetup paperSize="9" orientation="portrait" verticalDpi="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2" tint="-0.499984740745262"/>
  </sheetPr>
  <dimension ref="A1:S111"/>
  <sheetViews>
    <sheetView zoomScale="120" zoomScaleNormal="120" workbookViewId="0">
      <selection activeCell="I30" sqref="I30"/>
    </sheetView>
  </sheetViews>
  <sheetFormatPr baseColWidth="10" defaultColWidth="11.453125" defaultRowHeight="14.5" x14ac:dyDescent="0.35"/>
  <cols>
    <col min="1" max="1" width="26.36328125" style="5" bestFit="1" customWidth="1"/>
    <col min="2" max="2" width="13.54296875" style="5" customWidth="1"/>
    <col min="3" max="3" width="12.36328125" style="5" customWidth="1"/>
    <col min="4" max="4" width="13.54296875" style="5" customWidth="1"/>
    <col min="5" max="5" width="11.453125" style="5"/>
    <col min="6" max="6" width="16.54296875" style="15" customWidth="1"/>
    <col min="7" max="8" width="5" style="5" customWidth="1"/>
    <col min="9" max="9" width="23.54296875" style="5" customWidth="1"/>
    <col min="10" max="10" width="21.36328125" style="5" customWidth="1"/>
    <col min="11" max="11" width="12.36328125" style="15" customWidth="1"/>
    <col min="12" max="12" width="5.36328125" style="5" customWidth="1"/>
    <col min="13" max="13" width="27.54296875" style="5" hidden="1" customWidth="1"/>
    <col min="14" max="14" width="19.54296875" style="5" hidden="1" customWidth="1"/>
    <col min="15" max="15" width="15.6328125" style="5" hidden="1" customWidth="1"/>
    <col min="16" max="16" width="10.6328125" style="15" hidden="1" customWidth="1"/>
    <col min="17" max="17" width="47.6328125" style="5" bestFit="1" customWidth="1"/>
    <col min="18" max="18" width="17.453125" style="5" customWidth="1"/>
    <col min="19" max="16384" width="11.453125" style="5"/>
  </cols>
  <sheetData>
    <row r="1" spans="1:19" ht="53.25" customHeight="1" x14ac:dyDescent="0.35">
      <c r="A1" s="137" t="s">
        <v>390</v>
      </c>
      <c r="B1" s="147" t="s">
        <v>391</v>
      </c>
      <c r="C1" s="148"/>
      <c r="D1" s="149"/>
      <c r="E1" s="145" t="s">
        <v>392</v>
      </c>
      <c r="F1" s="143" t="s">
        <v>393</v>
      </c>
      <c r="H1" s="8"/>
      <c r="I1" s="9" t="s">
        <v>17</v>
      </c>
      <c r="J1" s="10" t="s">
        <v>413</v>
      </c>
      <c r="K1" s="126" t="s">
        <v>393</v>
      </c>
      <c r="L1" s="11"/>
      <c r="M1" s="12" t="s">
        <v>394</v>
      </c>
      <c r="N1" s="13" t="s">
        <v>395</v>
      </c>
      <c r="O1" s="14" t="s">
        <v>393</v>
      </c>
      <c r="Q1" s="12" t="s">
        <v>396</v>
      </c>
      <c r="R1" s="13" t="s">
        <v>395</v>
      </c>
      <c r="S1" s="14" t="s">
        <v>393</v>
      </c>
    </row>
    <row r="2" spans="1:19" x14ac:dyDescent="0.35">
      <c r="A2" s="138"/>
      <c r="B2" s="16" t="s">
        <v>386</v>
      </c>
      <c r="C2" s="16" t="s">
        <v>550</v>
      </c>
      <c r="D2" s="16" t="s">
        <v>551</v>
      </c>
      <c r="E2" s="146"/>
      <c r="F2" s="144"/>
      <c r="H2" s="8"/>
      <c r="I2" s="17" t="e">
        <f>#REF!</f>
        <v>#REF!</v>
      </c>
      <c r="J2" s="18">
        <f>COUNTIF(Spesifikasjoner!$S:$S,$I2)</f>
        <v>0</v>
      </c>
      <c r="K2" s="19" t="e">
        <f>J2/$J$6</f>
        <v>#DIV/0!</v>
      </c>
      <c r="M2" s="20" t="s">
        <v>206</v>
      </c>
      <c r="N2" s="21">
        <f>COUNTIFS(Spesifikasjoner!$C:$C,#REF!,Spesifikasjoner!$E:$E,$M2)</f>
        <v>0</v>
      </c>
      <c r="O2" s="19" t="e">
        <f t="shared" ref="O2:O20" si="0">N2/($N$21)</f>
        <v>#DIV/0!</v>
      </c>
      <c r="Q2" s="17" t="s">
        <v>206</v>
      </c>
      <c r="R2" s="21">
        <f>COUNTIF(Spesifikasjoner!$E:$E,$Q2)</f>
        <v>1</v>
      </c>
      <c r="S2" s="90">
        <f t="shared" ref="S2:S26" si="1">R2/($R$27)</f>
        <v>1.1764705882352941E-2</v>
      </c>
    </row>
    <row r="3" spans="1:19" x14ac:dyDescent="0.35">
      <c r="A3" s="22" t="e">
        <f>#REF!</f>
        <v>#REF!</v>
      </c>
      <c r="B3" s="23">
        <f>COUNTIFS(Spesifikasjoner!$A:$A,B$2,Spesifikasjoner!$T:$T,$A3)</f>
        <v>0</v>
      </c>
      <c r="C3" s="23">
        <f>COUNTIFS(Spesifikasjoner!$A:$A,C$2,Spesifikasjoner!$T:$T,$A3)</f>
        <v>0</v>
      </c>
      <c r="D3" s="23">
        <f>COUNTIFS(Spesifikasjoner!$A:$A,D$2,Spesifikasjoner!$T:$T,$A3)</f>
        <v>0</v>
      </c>
      <c r="E3" s="23">
        <f>SUM(B3:D3)</f>
        <v>0</v>
      </c>
      <c r="F3" s="19" t="e">
        <f>E3/(E7)</f>
        <v>#DIV/0!</v>
      </c>
      <c r="H3" s="24"/>
      <c r="I3" s="17" t="e">
        <f>#REF!</f>
        <v>#REF!</v>
      </c>
      <c r="J3" s="18">
        <f>COUNTIF(Spesifikasjoner!$S:$S,$I3)</f>
        <v>0</v>
      </c>
      <c r="K3" s="19" t="e">
        <f>J3/$J$6</f>
        <v>#DIV/0!</v>
      </c>
      <c r="M3" s="20" t="s">
        <v>78</v>
      </c>
      <c r="N3" s="21">
        <f>COUNTIFS(Spesifikasjoner!$C:$C,#REF!,Spesifikasjoner!$E:$E,$M3)</f>
        <v>0</v>
      </c>
      <c r="O3" s="19" t="e">
        <f t="shared" si="0"/>
        <v>#DIV/0!</v>
      </c>
      <c r="Q3" s="17" t="s">
        <v>555</v>
      </c>
      <c r="R3" s="21">
        <f>COUNTIF(Spesifikasjoner!$E:$E,$Q3)</f>
        <v>0</v>
      </c>
      <c r="S3" s="90">
        <f t="shared" si="1"/>
        <v>0</v>
      </c>
    </row>
    <row r="4" spans="1:19" x14ac:dyDescent="0.35">
      <c r="A4" s="22" t="e">
        <f>#REF!</f>
        <v>#REF!</v>
      </c>
      <c r="B4" s="23">
        <f>COUNTIFS(Spesifikasjoner!A:A,$B$2,Spesifikasjoner!T:T,A4)</f>
        <v>0</v>
      </c>
      <c r="C4" s="23">
        <f>COUNTIFS(Spesifikasjoner!$A:$A,C$2,Spesifikasjoner!$T:$T,$A4)</f>
        <v>0</v>
      </c>
      <c r="D4" s="23">
        <f>COUNTIFS(Spesifikasjoner!$A:$A,D$2,Spesifikasjoner!$T:$T,$A4)</f>
        <v>0</v>
      </c>
      <c r="E4" s="23">
        <f>SUM(B4:D4)</f>
        <v>0</v>
      </c>
      <c r="F4" s="19" t="e">
        <f>E4/E7</f>
        <v>#DIV/0!</v>
      </c>
      <c r="H4" s="24"/>
      <c r="I4" s="17" t="e">
        <f>#REF!</f>
        <v>#REF!</v>
      </c>
      <c r="J4" s="18">
        <f>COUNTIF(Spesifikasjoner!$S:$S,$I4)</f>
        <v>0</v>
      </c>
      <c r="K4" s="19" t="e">
        <f>J4/$J$6</f>
        <v>#DIV/0!</v>
      </c>
      <c r="M4" s="20" t="s">
        <v>53</v>
      </c>
      <c r="N4" s="21">
        <f>COUNTIFS(Spesifikasjoner!$C:$C,#REF!,Spesifikasjoner!$E:$E,$M4)</f>
        <v>0</v>
      </c>
      <c r="O4" s="19" t="e">
        <f t="shared" si="0"/>
        <v>#DIV/0!</v>
      </c>
      <c r="Q4" s="17" t="s">
        <v>53</v>
      </c>
      <c r="R4" s="21">
        <f>COUNTIF(Spesifikasjoner!$E:$E,$Q4)</f>
        <v>8</v>
      </c>
      <c r="S4" s="90">
        <f t="shared" si="1"/>
        <v>9.4117647058823528E-2</v>
      </c>
    </row>
    <row r="5" spans="1:19" ht="15" thickBot="1" x14ac:dyDescent="0.4">
      <c r="A5" s="22" t="e">
        <f>#REF!</f>
        <v>#REF!</v>
      </c>
      <c r="B5" s="23">
        <f>COUNTIFS(Spesifikasjoner!A:A,$B$2,Spesifikasjoner!T:T,A5)</f>
        <v>0</v>
      </c>
      <c r="C5" s="23">
        <f>COUNTIFS(Spesifikasjoner!$A:$A,C$2,Spesifikasjoner!$T:$T,$A5)</f>
        <v>0</v>
      </c>
      <c r="D5" s="23">
        <f>COUNTIFS(Spesifikasjoner!$A:$A,D$2,Spesifikasjoner!$T:$T,$A5)</f>
        <v>0</v>
      </c>
      <c r="E5" s="23">
        <f>SUM(B5:D5)</f>
        <v>0</v>
      </c>
      <c r="F5" s="19" t="e">
        <f>E5/E7</f>
        <v>#DIV/0!</v>
      </c>
      <c r="H5" s="24"/>
      <c r="I5" s="17" t="e">
        <f>#REF!</f>
        <v>#REF!</v>
      </c>
      <c r="J5" s="18">
        <f>COUNTIF(Spesifikasjoner!$S:$S,$I5)</f>
        <v>0</v>
      </c>
      <c r="K5" s="19" t="e">
        <f>J5/$J$6</f>
        <v>#DIV/0!</v>
      </c>
      <c r="M5" s="20" t="s">
        <v>213</v>
      </c>
      <c r="N5" s="21">
        <f>COUNTIFS(Spesifikasjoner!$C:$C,#REF!,Spesifikasjoner!$E:$E,$M5)</f>
        <v>0</v>
      </c>
      <c r="O5" s="19" t="e">
        <f t="shared" si="0"/>
        <v>#DIV/0!</v>
      </c>
      <c r="Q5" s="17" t="s">
        <v>556</v>
      </c>
      <c r="R5" s="21">
        <f>COUNTIF(Spesifikasjoner!$E:$E,$Q5)</f>
        <v>0</v>
      </c>
      <c r="S5" s="90">
        <f t="shared" si="1"/>
        <v>0</v>
      </c>
    </row>
    <row r="6" spans="1:19" ht="15" thickBot="1" x14ac:dyDescent="0.4">
      <c r="A6" s="25" t="e">
        <f>#REF!</f>
        <v>#REF!</v>
      </c>
      <c r="B6" s="26">
        <f>COUNTIFS(Spesifikasjoner!A:A,$B$2,Spesifikasjoner!T:T,A6)</f>
        <v>0</v>
      </c>
      <c r="C6" s="27">
        <f>COUNTIFS(Spesifikasjoner!$A:$A,C$2,Spesifikasjoner!$T:$T,$A6)</f>
        <v>0</v>
      </c>
      <c r="D6" s="26">
        <f>COUNTIFS(Spesifikasjoner!$A:$A,D$2,Spesifikasjoner!$T:$T,$A6)</f>
        <v>0</v>
      </c>
      <c r="E6" s="26">
        <f>SUM(B6:D6)</f>
        <v>0</v>
      </c>
      <c r="F6" s="28" t="e">
        <f>E6/E7</f>
        <v>#DIV/0!</v>
      </c>
      <c r="H6" s="24"/>
      <c r="I6" s="29" t="s">
        <v>398</v>
      </c>
      <c r="J6" s="30">
        <f>SUM(J2:J5)</f>
        <v>0</v>
      </c>
      <c r="K6" s="31" t="e">
        <f>J6/$J$6</f>
        <v>#DIV/0!</v>
      </c>
      <c r="M6" s="20" t="s">
        <v>397</v>
      </c>
      <c r="N6" s="21">
        <f>COUNTIFS(Spesifikasjoner!$C:$C,#REF!,Spesifikasjoner!$E:$E,$M6)</f>
        <v>0</v>
      </c>
      <c r="O6" s="19" t="e">
        <f t="shared" si="0"/>
        <v>#DIV/0!</v>
      </c>
      <c r="Q6" s="17" t="s">
        <v>213</v>
      </c>
      <c r="R6" s="21">
        <f>COUNTIF(Spesifikasjoner!$E:$E,$Q6)</f>
        <v>1</v>
      </c>
      <c r="S6" s="90">
        <f t="shared" si="1"/>
        <v>1.1764705882352941E-2</v>
      </c>
    </row>
    <row r="7" spans="1:19" ht="15" thickBot="1" x14ac:dyDescent="0.4">
      <c r="A7" s="29" t="s">
        <v>398</v>
      </c>
      <c r="B7" s="30">
        <f>SUM(B3:B6)</f>
        <v>0</v>
      </c>
      <c r="C7" s="30">
        <f>SUM(C3:C6)</f>
        <v>0</v>
      </c>
      <c r="D7" s="30">
        <f>SUM(D3:D6)</f>
        <v>0</v>
      </c>
      <c r="E7" s="30">
        <f>SUM(E3:E6)</f>
        <v>0</v>
      </c>
      <c r="F7" s="31" t="e">
        <f>SUM(F3:F6)</f>
        <v>#DIV/0!</v>
      </c>
      <c r="H7" s="32"/>
      <c r="M7" s="20" t="s">
        <v>399</v>
      </c>
      <c r="N7" s="21">
        <f>COUNTIFS(Spesifikasjoner!$C:$C,#REF!,Spesifikasjoner!$E:$E,$M7)</f>
        <v>0</v>
      </c>
      <c r="O7" s="19" t="e">
        <f t="shared" si="0"/>
        <v>#DIV/0!</v>
      </c>
      <c r="Q7" s="17" t="s">
        <v>301</v>
      </c>
      <c r="R7" s="21">
        <f>COUNTIF(Spesifikasjoner!$E:$E,$Q7)</f>
        <v>1</v>
      </c>
      <c r="S7" s="90">
        <f t="shared" si="1"/>
        <v>1.1764705882352941E-2</v>
      </c>
    </row>
    <row r="8" spans="1:19" ht="15" thickBot="1" x14ac:dyDescent="0.4">
      <c r="I8" s="33"/>
      <c r="M8" s="20" t="s">
        <v>400</v>
      </c>
      <c r="N8" s="21">
        <f>COUNTIFS(Spesifikasjoner!$C:$C,#REF!,Spesifikasjoner!$E:$E,$M8)</f>
        <v>0</v>
      </c>
      <c r="O8" s="19" t="e">
        <f t="shared" si="0"/>
        <v>#DIV/0!</v>
      </c>
      <c r="Q8" s="17" t="s">
        <v>266</v>
      </c>
      <c r="R8" s="21">
        <f>COUNTIF(Spesifikasjoner!$E:$E,$Q8)</f>
        <v>2</v>
      </c>
      <c r="S8" s="90">
        <f t="shared" si="1"/>
        <v>2.3529411764705882E-2</v>
      </c>
    </row>
    <row r="9" spans="1:19" ht="18" customHeight="1" x14ac:dyDescent="0.35">
      <c r="A9" s="137" t="s">
        <v>390</v>
      </c>
      <c r="B9" s="147" t="s">
        <v>401</v>
      </c>
      <c r="C9" s="148"/>
      <c r="D9" s="149"/>
      <c r="E9" s="145" t="s">
        <v>392</v>
      </c>
      <c r="F9" s="143" t="s">
        <v>393</v>
      </c>
      <c r="H9" s="8"/>
      <c r="M9" s="20" t="s">
        <v>36</v>
      </c>
      <c r="N9" s="21">
        <f>COUNTIFS(Spesifikasjoner!$C:$C,#REF!,Spesifikasjoner!$E:$E,$M9)</f>
        <v>0</v>
      </c>
      <c r="O9" s="19" t="e">
        <f t="shared" si="0"/>
        <v>#DIV/0!</v>
      </c>
      <c r="Q9" s="17" t="s">
        <v>36</v>
      </c>
      <c r="R9" s="21">
        <f>COUNTIF(Spesifikasjoner!$E:$E,$Q9)</f>
        <v>20</v>
      </c>
      <c r="S9" s="90">
        <f t="shared" si="1"/>
        <v>0.23529411764705882</v>
      </c>
    </row>
    <row r="10" spans="1:19" x14ac:dyDescent="0.35">
      <c r="A10" s="138"/>
      <c r="B10" s="16" t="s">
        <v>386</v>
      </c>
      <c r="C10" s="16" t="s">
        <v>550</v>
      </c>
      <c r="D10" s="16" t="s">
        <v>551</v>
      </c>
      <c r="E10" s="146"/>
      <c r="F10" s="144"/>
      <c r="H10" s="8"/>
      <c r="M10" s="20" t="s">
        <v>151</v>
      </c>
      <c r="N10" s="21">
        <f>COUNTIFS(Spesifikasjoner!$C:$C,#REF!,Spesifikasjoner!$E:$E,$M10)</f>
        <v>0</v>
      </c>
      <c r="O10" s="19" t="e">
        <f t="shared" si="0"/>
        <v>#DIV/0!</v>
      </c>
      <c r="Q10" s="17" t="s">
        <v>151</v>
      </c>
      <c r="R10" s="21">
        <f>COUNTIF(Spesifikasjoner!$E:$E,$Q10)</f>
        <v>13</v>
      </c>
      <c r="S10" s="90">
        <f t="shared" si="1"/>
        <v>0.15294117647058825</v>
      </c>
    </row>
    <row r="11" spans="1:19" x14ac:dyDescent="0.35">
      <c r="A11" s="22" t="e">
        <f>#REF!</f>
        <v>#REF!</v>
      </c>
      <c r="B11" s="26" t="e">
        <f>SUMIF(Spesifikasjoner!$A:$A,B$10,Spesifikasjoner!#REF!)</f>
        <v>#REF!</v>
      </c>
      <c r="C11" s="26" t="e">
        <f>SUMIF(Spesifikasjoner!$A:$A,C$10,Spesifikasjoner!#REF!)</f>
        <v>#REF!</v>
      </c>
      <c r="D11" s="26" t="e">
        <f>SUMIF(Spesifikasjoner!$A:$A,D$10,Spesifikasjoner!#REF!)</f>
        <v>#REF!</v>
      </c>
      <c r="E11" s="26" t="e">
        <f>SUM(B11:D11)</f>
        <v>#REF!</v>
      </c>
      <c r="F11" s="19" t="e">
        <f>E11/(E13)</f>
        <v>#REF!</v>
      </c>
      <c r="H11" s="24"/>
      <c r="M11" s="20" t="s">
        <v>217</v>
      </c>
      <c r="N11" s="21">
        <f>COUNTIFS(Spesifikasjoner!$C:$C,#REF!,Spesifikasjoner!$E:$E,$M11)</f>
        <v>0</v>
      </c>
      <c r="O11" s="19" t="e">
        <f t="shared" si="0"/>
        <v>#DIV/0!</v>
      </c>
      <c r="Q11" s="17" t="s">
        <v>297</v>
      </c>
      <c r="R11" s="21">
        <f>COUNTIF(Spesifikasjoner!$E:$E,$Q11)</f>
        <v>1</v>
      </c>
      <c r="S11" s="90">
        <f t="shared" si="1"/>
        <v>1.1764705882352941E-2</v>
      </c>
    </row>
    <row r="12" spans="1:19" ht="15" thickBot="1" x14ac:dyDescent="0.4">
      <c r="A12" s="34" t="e">
        <f>#REF!</f>
        <v>#REF!</v>
      </c>
      <c r="B12" s="26" t="e">
        <f>SUMIF(Spesifikasjoner!$A:$A,B$10,Spesifikasjoner!#REF!)</f>
        <v>#REF!</v>
      </c>
      <c r="C12" s="26" t="e">
        <f>SUMIF(Spesifikasjoner!$A:$A,C$10,Spesifikasjoner!#REF!)</f>
        <v>#REF!</v>
      </c>
      <c r="D12" s="26" t="e">
        <f>SUMIF(Spesifikasjoner!$A:$A,D$10,Spesifikasjoner!#REF!)</f>
        <v>#REF!</v>
      </c>
      <c r="E12" s="26" t="e">
        <f>SUM(B12:D12)</f>
        <v>#REF!</v>
      </c>
      <c r="F12" s="28" t="e">
        <f>E12/(E13)</f>
        <v>#REF!</v>
      </c>
      <c r="H12" s="24"/>
      <c r="M12" s="20" t="s">
        <v>344</v>
      </c>
      <c r="N12" s="21">
        <f>COUNTIFS(Spesifikasjoner!$C:$C,#REF!,Spesifikasjoner!$E:$E,$M12)</f>
        <v>0</v>
      </c>
      <c r="O12" s="19" t="e">
        <f t="shared" si="0"/>
        <v>#DIV/0!</v>
      </c>
      <c r="Q12" s="17" t="s">
        <v>557</v>
      </c>
      <c r="R12" s="21">
        <f>COUNTIF(Spesifikasjoner!$E:$E,$Q12)</f>
        <v>0</v>
      </c>
      <c r="S12" s="90">
        <f t="shared" si="1"/>
        <v>0</v>
      </c>
    </row>
    <row r="13" spans="1:19" ht="16" thickBot="1" x14ac:dyDescent="0.4">
      <c r="A13" s="29" t="s">
        <v>398</v>
      </c>
      <c r="B13" s="30" t="e">
        <f>SUM(B11:B12)</f>
        <v>#REF!</v>
      </c>
      <c r="C13" s="30" t="e">
        <f>SUM(C11:C12)</f>
        <v>#REF!</v>
      </c>
      <c r="D13" s="30" t="e">
        <f>SUM(D11:D12)</f>
        <v>#REF!</v>
      </c>
      <c r="E13" s="30" t="e">
        <f>SUM(E11:E12)</f>
        <v>#REF!</v>
      </c>
      <c r="F13" s="31" t="e">
        <f>SUM(F11:F12)</f>
        <v>#REF!</v>
      </c>
      <c r="H13" s="32"/>
      <c r="I13" s="35"/>
      <c r="M13" s="20" t="s">
        <v>402</v>
      </c>
      <c r="N13" s="21">
        <f>COUNTIFS(Spesifikasjoner!$C:$C,#REF!,Spesifikasjoner!$E:$E,$M13)</f>
        <v>0</v>
      </c>
      <c r="O13" s="19" t="e">
        <f t="shared" si="0"/>
        <v>#DIV/0!</v>
      </c>
      <c r="Q13" s="17" t="s">
        <v>558</v>
      </c>
      <c r="R13" s="21">
        <f>COUNTIF(Spesifikasjoner!$E:$E,$Q13)</f>
        <v>0</v>
      </c>
      <c r="S13" s="90">
        <f t="shared" si="1"/>
        <v>0</v>
      </c>
    </row>
    <row r="14" spans="1:19" ht="15" thickBot="1" x14ac:dyDescent="0.4">
      <c r="M14" s="20" t="s">
        <v>403</v>
      </c>
      <c r="N14" s="21">
        <f>COUNTIFS(Spesifikasjoner!$C:$C,#REF!,Spesifikasjoner!$E:$E,$M14)</f>
        <v>0</v>
      </c>
      <c r="O14" s="19" t="e">
        <f t="shared" si="0"/>
        <v>#DIV/0!</v>
      </c>
      <c r="Q14" s="17" t="s">
        <v>217</v>
      </c>
      <c r="R14" s="21">
        <f>COUNTIF(Spesifikasjoner!$E:$E,$Q14)</f>
        <v>3</v>
      </c>
      <c r="S14" s="90">
        <f t="shared" si="1"/>
        <v>3.5294117647058823E-2</v>
      </c>
    </row>
    <row r="15" spans="1:19" ht="18" customHeight="1" x14ac:dyDescent="0.35">
      <c r="A15" s="141" t="s">
        <v>405</v>
      </c>
      <c r="B15" s="147" t="s">
        <v>406</v>
      </c>
      <c r="C15" s="150"/>
      <c r="D15" s="151"/>
      <c r="E15" s="127" t="s">
        <v>392</v>
      </c>
      <c r="F15" s="143" t="s">
        <v>407</v>
      </c>
      <c r="G15" s="8"/>
      <c r="I15" s="8"/>
      <c r="M15" s="20" t="s">
        <v>404</v>
      </c>
      <c r="N15" s="21">
        <f>COUNTIFS(Spesifikasjoner!$C:$C,#REF!,Spesifikasjoner!$E:$E,$M15)</f>
        <v>0</v>
      </c>
      <c r="O15" s="19" t="e">
        <f t="shared" si="0"/>
        <v>#DIV/0!</v>
      </c>
      <c r="Q15" s="17" t="s">
        <v>78</v>
      </c>
      <c r="R15" s="21">
        <f>COUNTIF(Spesifikasjoner!$E:$E,$Q15)</f>
        <v>2</v>
      </c>
      <c r="S15" s="90">
        <f t="shared" si="1"/>
        <v>2.3529411764705882E-2</v>
      </c>
    </row>
    <row r="16" spans="1:19" x14ac:dyDescent="0.35">
      <c r="A16" s="142">
        <v>2</v>
      </c>
      <c r="B16" s="16" t="s">
        <v>386</v>
      </c>
      <c r="C16" s="16" t="s">
        <v>550</v>
      </c>
      <c r="D16" s="16" t="s">
        <v>551</v>
      </c>
      <c r="E16" s="128"/>
      <c r="F16" s="144"/>
      <c r="G16" s="8"/>
      <c r="I16" s="8"/>
      <c r="M16" s="36" t="s">
        <v>47</v>
      </c>
      <c r="N16" s="21">
        <f>COUNTIFS(Spesifikasjoner!$C:$C,#REF!,Spesifikasjoner!$E:$E,$M16)</f>
        <v>0</v>
      </c>
      <c r="O16" s="19" t="e">
        <f t="shared" si="0"/>
        <v>#DIV/0!</v>
      </c>
      <c r="Q16" s="17" t="s">
        <v>559</v>
      </c>
      <c r="R16" s="21">
        <f>COUNTIF(Spesifikasjoner!$E:$E,$Q16)</f>
        <v>0</v>
      </c>
      <c r="S16" s="90">
        <f t="shared" si="1"/>
        <v>0</v>
      </c>
    </row>
    <row r="17" spans="1:19" x14ac:dyDescent="0.35">
      <c r="A17" s="37" t="s">
        <v>408</v>
      </c>
      <c r="B17" s="38" t="e">
        <f>SUMIF(Spesifikasjoner!$A:$A,B$16,Spesifikasjoner!#REF!)</f>
        <v>#REF!</v>
      </c>
      <c r="C17" s="38" t="e">
        <f>SUMIF(Spesifikasjoner!$A:$A,C$16,Spesifikasjoner!#REF!)</f>
        <v>#REF!</v>
      </c>
      <c r="D17" s="38" t="e">
        <f>SUMIF(Spesifikasjoner!$A:$A,D$16,Spesifikasjoner!#REF!)</f>
        <v>#REF!</v>
      </c>
      <c r="E17" s="4" t="e">
        <f t="shared" ref="E17:E22" si="2">SUM(B17:D17)</f>
        <v>#REF!</v>
      </c>
      <c r="F17" s="19" t="e">
        <f>E17/E22</f>
        <v>#REF!</v>
      </c>
      <c r="G17" s="39"/>
      <c r="H17" s="40"/>
      <c r="I17" s="24"/>
      <c r="M17" s="41" t="s">
        <v>23</v>
      </c>
      <c r="N17" s="21">
        <f>COUNTIFS(Spesifikasjoner!$C:$C,#REF!,Spesifikasjoner!$E:$E,$M17)</f>
        <v>0</v>
      </c>
      <c r="O17" s="19" t="e">
        <f t="shared" si="0"/>
        <v>#DIV/0!</v>
      </c>
      <c r="Q17" s="17" t="s">
        <v>560</v>
      </c>
      <c r="R17" s="21">
        <f>COUNTIF(Spesifikasjoner!$E:$E,$Q17)</f>
        <v>0</v>
      </c>
      <c r="S17" s="90">
        <f t="shared" si="1"/>
        <v>0</v>
      </c>
    </row>
    <row r="18" spans="1:19" x14ac:dyDescent="0.35">
      <c r="A18" s="37" t="s">
        <v>409</v>
      </c>
      <c r="B18" s="38" t="e">
        <f>SUMIF(Spesifikasjoner!$A:$A,B$16,Spesifikasjoner!#REF!)+B17</f>
        <v>#REF!</v>
      </c>
      <c r="C18" s="38" t="e">
        <f>SUMIF(Spesifikasjoner!$A:$A,C$16,Spesifikasjoner!#REF!)+C17</f>
        <v>#REF!</v>
      </c>
      <c r="D18" s="38" t="e">
        <f>SUMIF(Spesifikasjoner!$A:$A,D$16,Spesifikasjoner!#REF!)+D17</f>
        <v>#REF!</v>
      </c>
      <c r="E18" s="4" t="e">
        <f t="shared" si="2"/>
        <v>#REF!</v>
      </c>
      <c r="F18" s="19" t="e">
        <f>(E18-E17)/E22</f>
        <v>#REF!</v>
      </c>
      <c r="G18" s="39"/>
      <c r="I18" s="24"/>
      <c r="M18" s="20" t="s">
        <v>163</v>
      </c>
      <c r="N18" s="21">
        <f>COUNTIFS(Spesifikasjoner!$C:$C,#REF!,Spesifikasjoner!$E:$E,$M18)</f>
        <v>0</v>
      </c>
      <c r="O18" s="19" t="e">
        <f t="shared" si="0"/>
        <v>#DIV/0!</v>
      </c>
      <c r="Q18" s="17" t="s">
        <v>561</v>
      </c>
      <c r="R18" s="21">
        <f>COUNTIF(Spesifikasjoner!$E:$E,$Q18)</f>
        <v>0</v>
      </c>
      <c r="S18" s="90">
        <f t="shared" si="1"/>
        <v>0</v>
      </c>
    </row>
    <row r="19" spans="1:19" x14ac:dyDescent="0.35">
      <c r="A19" s="37" t="s">
        <v>411</v>
      </c>
      <c r="B19" s="38" t="e">
        <f>SUMIF(Spesifikasjoner!$A:$A,B$16,Spesifikasjoner!#REF!)+B18</f>
        <v>#REF!</v>
      </c>
      <c r="C19" s="38" t="e">
        <f>SUMIF(Spesifikasjoner!$A:$A,C$16,Spesifikasjoner!#REF!)+C18</f>
        <v>#REF!</v>
      </c>
      <c r="D19" s="38" t="e">
        <f>SUMIF(Spesifikasjoner!$A:$A,D$16,Spesifikasjoner!#REF!)+D18</f>
        <v>#REF!</v>
      </c>
      <c r="E19" s="4" t="e">
        <f t="shared" si="2"/>
        <v>#REF!</v>
      </c>
      <c r="F19" s="19" t="e">
        <f>(E19-E18)/E22</f>
        <v>#REF!</v>
      </c>
      <c r="G19" s="39"/>
      <c r="I19" s="24"/>
      <c r="M19" s="42" t="s">
        <v>71</v>
      </c>
      <c r="N19" s="21">
        <f>COUNTIFS(Spesifikasjoner!$C:$C,#REF!,Spesifikasjoner!$E:$E,$M19)</f>
        <v>0</v>
      </c>
      <c r="O19" s="19" t="e">
        <f t="shared" si="0"/>
        <v>#DIV/0!</v>
      </c>
      <c r="Q19" s="17" t="s">
        <v>344</v>
      </c>
      <c r="R19" s="21">
        <f>COUNTIF(Spesifikasjoner!$E:$E,$Q19)</f>
        <v>2</v>
      </c>
      <c r="S19" s="90">
        <f t="shared" si="1"/>
        <v>2.3529411764705882E-2</v>
      </c>
    </row>
    <row r="20" spans="1:19" ht="15" thickBot="1" x14ac:dyDescent="0.4">
      <c r="A20" s="37" t="s">
        <v>412</v>
      </c>
      <c r="B20" s="38" t="e">
        <f>SUMIF(Spesifikasjoner!$A:$A,B$16,Spesifikasjoner!#REF!)+B19</f>
        <v>#REF!</v>
      </c>
      <c r="C20" s="38" t="e">
        <f>SUMIF(Spesifikasjoner!$A:$A,C$16,Spesifikasjoner!#REF!)+C19</f>
        <v>#REF!</v>
      </c>
      <c r="D20" s="38" t="e">
        <f>SUMIF(Spesifikasjoner!$A:$A,D$16,Spesifikasjoner!#REF!)+D19</f>
        <v>#REF!</v>
      </c>
      <c r="E20" s="4" t="e">
        <f t="shared" si="2"/>
        <v>#REF!</v>
      </c>
      <c r="F20" s="19" t="e">
        <f>(E20-E19)/E22</f>
        <v>#REF!</v>
      </c>
      <c r="G20" s="39"/>
      <c r="I20" s="24"/>
      <c r="M20" s="42" t="s">
        <v>259</v>
      </c>
      <c r="N20" s="21">
        <f>COUNTIFS(Spesifikasjoner!$C:$C,#REF!,Spesifikasjoner!$E:$E,$M20)</f>
        <v>0</v>
      </c>
      <c r="O20" s="19" t="e">
        <f t="shared" si="0"/>
        <v>#DIV/0!</v>
      </c>
      <c r="Q20" s="17" t="s">
        <v>562</v>
      </c>
      <c r="R20" s="21">
        <f>COUNTIF(Spesifikasjoner!$E:$E,$Q20)</f>
        <v>0</v>
      </c>
      <c r="S20" s="90">
        <f t="shared" si="1"/>
        <v>0</v>
      </c>
    </row>
    <row r="21" spans="1:19" ht="15" thickBot="1" x14ac:dyDescent="0.4">
      <c r="A21" s="43" t="s">
        <v>414</v>
      </c>
      <c r="B21" s="44" t="e">
        <f>SUMIF(Spesifikasjoner!$A:$A,B$16,Spesifikasjoner!#REF!)+B20</f>
        <v>#REF!</v>
      </c>
      <c r="C21" s="44" t="e">
        <f>SUMIF(Spesifikasjoner!$A:$A,C$16,Spesifikasjoner!#REF!)+C20</f>
        <v>#REF!</v>
      </c>
      <c r="D21" s="44" t="e">
        <f>SUMIF(Spesifikasjoner!$A:$A,D$16,Spesifikasjoner!#REF!)+D20</f>
        <v>#REF!</v>
      </c>
      <c r="E21" s="4" t="e">
        <f t="shared" si="2"/>
        <v>#REF!</v>
      </c>
      <c r="F21" s="19" t="e">
        <f>(E21-E20)/E22</f>
        <v>#REF!</v>
      </c>
      <c r="G21" s="39"/>
      <c r="I21" s="24"/>
      <c r="M21" s="45" t="s">
        <v>410</v>
      </c>
      <c r="N21" s="46">
        <f>SUM(N2:N20)</f>
        <v>0</v>
      </c>
      <c r="O21" s="31" t="e">
        <f>SUM(O4:O20)</f>
        <v>#DIV/0!</v>
      </c>
      <c r="Q21" s="17" t="s">
        <v>563</v>
      </c>
      <c r="R21" s="21">
        <f>COUNTIF(Spesifikasjoner!$E:$E,$Q21)</f>
        <v>0</v>
      </c>
      <c r="S21" s="90">
        <f t="shared" si="1"/>
        <v>0</v>
      </c>
    </row>
    <row r="22" spans="1:19" ht="15" thickBot="1" x14ac:dyDescent="0.4">
      <c r="A22" s="47" t="s">
        <v>564</v>
      </c>
      <c r="B22" s="48" t="e">
        <f>SUMIF(Spesifikasjoner!$A:$A,B$16,Spesifikasjoner!#REF!)+B21</f>
        <v>#REF!</v>
      </c>
      <c r="C22" s="48" t="e">
        <f>SUMIF(Spesifikasjoner!$A:$A,C$16,Spesifikasjoner!#REF!)+C21</f>
        <v>#REF!</v>
      </c>
      <c r="D22" s="48" t="e">
        <f>SUMIF(Spesifikasjoner!$A:$A,D$16,Spesifikasjoner!#REF!)+D21</f>
        <v>#REF!</v>
      </c>
      <c r="E22" s="49" t="e">
        <f t="shared" si="2"/>
        <v>#REF!</v>
      </c>
      <c r="F22" s="50" t="e">
        <f>(E22-E21)/E22</f>
        <v>#REF!</v>
      </c>
      <c r="G22" s="39"/>
      <c r="I22" s="24"/>
      <c r="Q22" s="17" t="s">
        <v>47</v>
      </c>
      <c r="R22" s="21">
        <f>COUNTIF(Spesifikasjoner!$E:$E,$Q22)</f>
        <v>5</v>
      </c>
      <c r="S22" s="90">
        <f t="shared" si="1"/>
        <v>5.8823529411764705E-2</v>
      </c>
    </row>
    <row r="23" spans="1:19" ht="15" thickBot="1" x14ac:dyDescent="0.4">
      <c r="I23" s="24"/>
      <c r="Q23" s="17" t="s">
        <v>23</v>
      </c>
      <c r="R23" s="21">
        <f>COUNTIF(Spesifikasjoner!$E:$E,$Q23)</f>
        <v>8</v>
      </c>
      <c r="S23" s="90">
        <f t="shared" si="1"/>
        <v>9.4117647058823528E-2</v>
      </c>
    </row>
    <row r="24" spans="1:19" ht="30" customHeight="1" x14ac:dyDescent="0.35">
      <c r="A24" s="137" t="s">
        <v>3</v>
      </c>
      <c r="B24" s="147" t="s">
        <v>415</v>
      </c>
      <c r="C24" s="148"/>
      <c r="D24" s="149"/>
      <c r="E24" s="152" t="s">
        <v>392</v>
      </c>
      <c r="F24" s="139" t="s">
        <v>393</v>
      </c>
      <c r="I24" s="24"/>
      <c r="Q24" s="17" t="s">
        <v>163</v>
      </c>
      <c r="R24" s="21">
        <f>COUNTIF(Spesifikasjoner!$E:$E,$Q24)</f>
        <v>7</v>
      </c>
      <c r="S24" s="90">
        <f t="shared" si="1"/>
        <v>8.2352941176470587E-2</v>
      </c>
    </row>
    <row r="25" spans="1:19" x14ac:dyDescent="0.35">
      <c r="A25" s="138"/>
      <c r="B25" s="16" t="s">
        <v>386</v>
      </c>
      <c r="C25" s="16" t="s">
        <v>550</v>
      </c>
      <c r="D25" s="16" t="s">
        <v>551</v>
      </c>
      <c r="E25" s="153"/>
      <c r="F25" s="140"/>
      <c r="I25" s="24"/>
      <c r="Q25" s="17" t="s">
        <v>71</v>
      </c>
      <c r="R25" s="21">
        <f>COUNTIF(Spesifikasjoner!$E:$E,$Q25)</f>
        <v>8</v>
      </c>
      <c r="S25" s="90">
        <f t="shared" si="1"/>
        <v>9.4117647058823528E-2</v>
      </c>
    </row>
    <row r="26" spans="1:19" ht="15" thickBot="1" x14ac:dyDescent="0.4">
      <c r="A26" s="51" t="s">
        <v>565</v>
      </c>
      <c r="B26" s="23">
        <f>COUNTIFS(Spesifikasjoner!$A:$A,B$25,Spesifikasjoner!$D:$D,$A26)</f>
        <v>0</v>
      </c>
      <c r="C26" s="23">
        <f>COUNTIFS(Spesifikasjoner!$A:$A,C$25,Spesifikasjoner!$D:$D,$A26)</f>
        <v>0</v>
      </c>
      <c r="D26" s="23">
        <f>COUNTIFS(Spesifikasjoner!$A:$A,D$25,Spesifikasjoner!$D:$D,$A26)</f>
        <v>0</v>
      </c>
      <c r="E26" s="23">
        <f t="shared" ref="E26:E49" si="3">SUM(B26:D26)</f>
        <v>0</v>
      </c>
      <c r="F26" s="93">
        <f t="shared" ref="F26:F49" si="4">E26/($E$50)</f>
        <v>0</v>
      </c>
      <c r="I26" s="24"/>
      <c r="Q26" s="52" t="s">
        <v>259</v>
      </c>
      <c r="R26" s="53">
        <f>COUNTIF(Spesifikasjoner!$E:$E,$Q26)</f>
        <v>3</v>
      </c>
      <c r="S26" s="91">
        <f t="shared" si="1"/>
        <v>3.5294117647058823E-2</v>
      </c>
    </row>
    <row r="27" spans="1:19" ht="15" thickBot="1" x14ac:dyDescent="0.4">
      <c r="A27" s="51" t="e">
        <f>#REF!</f>
        <v>#REF!</v>
      </c>
      <c r="B27" s="23">
        <f>COUNTIFS(Spesifikasjoner!$A:$A,B$25,Spesifikasjoner!$D:$D,$A27)</f>
        <v>0</v>
      </c>
      <c r="C27" s="23">
        <f>COUNTIFS(Spesifikasjoner!$A:$A,C$25,Spesifikasjoner!$D:$D,$A27)</f>
        <v>0</v>
      </c>
      <c r="D27" s="23">
        <f>COUNTIFS(Spesifikasjoner!$A:$A,D$25,Spesifikasjoner!$D:$D,$A27)</f>
        <v>0</v>
      </c>
      <c r="E27" s="23">
        <f t="shared" si="3"/>
        <v>0</v>
      </c>
      <c r="F27" s="93">
        <f t="shared" si="4"/>
        <v>0</v>
      </c>
      <c r="I27" s="32"/>
      <c r="Q27" s="45" t="s">
        <v>410</v>
      </c>
      <c r="R27" s="54">
        <f>SUM(R2:R26)</f>
        <v>85</v>
      </c>
      <c r="S27" s="92">
        <f>SUM(S2:S26)</f>
        <v>1</v>
      </c>
    </row>
    <row r="28" spans="1:19" x14ac:dyDescent="0.35">
      <c r="A28" s="51" t="e">
        <f>#REF!</f>
        <v>#REF!</v>
      </c>
      <c r="B28" s="23">
        <f>COUNTIFS(Spesifikasjoner!$A:$A,B$25,Spesifikasjoner!$D:$D,$A28)</f>
        <v>0</v>
      </c>
      <c r="C28" s="23">
        <f>COUNTIFS(Spesifikasjoner!$A:$A,C$25,Spesifikasjoner!$D:$D,$A28)</f>
        <v>0</v>
      </c>
      <c r="D28" s="23">
        <f>COUNTIFS(Spesifikasjoner!$A:$A,D$25,Spesifikasjoner!$D:$D,$A28)</f>
        <v>0</v>
      </c>
      <c r="E28" s="23">
        <f t="shared" si="3"/>
        <v>0</v>
      </c>
      <c r="F28" s="93">
        <f t="shared" si="4"/>
        <v>0</v>
      </c>
      <c r="I28" s="32"/>
    </row>
    <row r="29" spans="1:19" x14ac:dyDescent="0.35">
      <c r="A29" s="51" t="e">
        <f>#REF!</f>
        <v>#REF!</v>
      </c>
      <c r="B29" s="23">
        <f>COUNTIFS(Spesifikasjoner!$A:$A,B$25,Spesifikasjoner!$D:$D,$A29)</f>
        <v>0</v>
      </c>
      <c r="C29" s="23">
        <f>COUNTIFS(Spesifikasjoner!$A:$A,C$25,Spesifikasjoner!$D:$D,$A29)</f>
        <v>0</v>
      </c>
      <c r="D29" s="23">
        <f>COUNTIFS(Spesifikasjoner!$A:$A,D$25,Spesifikasjoner!$D:$D,$A29)</f>
        <v>0</v>
      </c>
      <c r="E29" s="23">
        <f t="shared" si="3"/>
        <v>0</v>
      </c>
      <c r="F29" s="93">
        <f t="shared" si="4"/>
        <v>0</v>
      </c>
      <c r="I29" s="32"/>
    </row>
    <row r="30" spans="1:19" x14ac:dyDescent="0.35">
      <c r="A30" s="51" t="s">
        <v>552</v>
      </c>
      <c r="B30" s="23">
        <f>COUNTIFS(Spesifikasjoner!$A:$A,B$25,Spesifikasjoner!$D:$D,$A30)</f>
        <v>0</v>
      </c>
      <c r="C30" s="23">
        <f>COUNTIFS(Spesifikasjoner!$A:$A,C$25,Spesifikasjoner!$D:$D,$A30)</f>
        <v>0</v>
      </c>
      <c r="D30" s="23">
        <f>COUNTIFS(Spesifikasjoner!$A:$A,D$25,Spesifikasjoner!$D:$D,$A30)</f>
        <v>0</v>
      </c>
      <c r="E30" s="23">
        <f>SUM(B30:D30)</f>
        <v>0</v>
      </c>
      <c r="F30" s="93">
        <f>E30/($E$50)</f>
        <v>0</v>
      </c>
      <c r="I30" s="32"/>
    </row>
    <row r="31" spans="1:19" x14ac:dyDescent="0.35">
      <c r="A31" s="51" t="e">
        <f>#REF!</f>
        <v>#REF!</v>
      </c>
      <c r="B31" s="23">
        <f>COUNTIFS(Spesifikasjoner!$A:$A,B$25,Spesifikasjoner!$D:$D,$A31)</f>
        <v>0</v>
      </c>
      <c r="C31" s="23">
        <f>COUNTIFS(Spesifikasjoner!$A:$A,C$25,Spesifikasjoner!$D:$D,$A31)</f>
        <v>0</v>
      </c>
      <c r="D31" s="23">
        <f>COUNTIFS(Spesifikasjoner!$A:$A,D$25,Spesifikasjoner!$D:$D,$A31)</f>
        <v>0</v>
      </c>
      <c r="E31" s="23">
        <f t="shared" si="3"/>
        <v>0</v>
      </c>
      <c r="F31" s="93">
        <f t="shared" si="4"/>
        <v>0</v>
      </c>
      <c r="I31" s="32"/>
    </row>
    <row r="32" spans="1:19" x14ac:dyDescent="0.35">
      <c r="A32" s="51" t="e">
        <f>#REF!</f>
        <v>#REF!</v>
      </c>
      <c r="B32" s="23">
        <f>COUNTIFS(Spesifikasjoner!$A:$A,B$25,Spesifikasjoner!$D:$D,$A32)</f>
        <v>0</v>
      </c>
      <c r="C32" s="23">
        <f>COUNTIFS(Spesifikasjoner!$A:$A,C$25,Spesifikasjoner!$D:$D,$A32)</f>
        <v>0</v>
      </c>
      <c r="D32" s="23">
        <f>COUNTIFS(Spesifikasjoner!$A:$A,D$25,Spesifikasjoner!$D:$D,$A32)</f>
        <v>0</v>
      </c>
      <c r="E32" s="23">
        <f t="shared" si="3"/>
        <v>0</v>
      </c>
      <c r="F32" s="93">
        <f t="shared" si="4"/>
        <v>0</v>
      </c>
      <c r="I32" s="32"/>
    </row>
    <row r="33" spans="1:6" x14ac:dyDescent="0.35">
      <c r="A33" s="51" t="e">
        <f>#REF!</f>
        <v>#REF!</v>
      </c>
      <c r="B33" s="23">
        <f>COUNTIFS(Spesifikasjoner!$A:$A,B$25,Spesifikasjoner!$D:$D,$A33)</f>
        <v>0</v>
      </c>
      <c r="C33" s="23">
        <f>COUNTIFS(Spesifikasjoner!$A:$A,C$25,Spesifikasjoner!$D:$D,$A33)</f>
        <v>0</v>
      </c>
      <c r="D33" s="23">
        <f>COUNTIFS(Spesifikasjoner!$A:$A,D$25,Spesifikasjoner!$D:$D,$A33)</f>
        <v>0</v>
      </c>
      <c r="E33" s="23">
        <f t="shared" si="3"/>
        <v>0</v>
      </c>
      <c r="F33" s="93">
        <f t="shared" si="4"/>
        <v>0</v>
      </c>
    </row>
    <row r="34" spans="1:6" x14ac:dyDescent="0.35">
      <c r="A34" s="55" t="e">
        <f>#REF!</f>
        <v>#REF!</v>
      </c>
      <c r="B34" s="23">
        <f>COUNTIFS(Spesifikasjoner!$A:$A,B$25,Spesifikasjoner!$D:$D,$A34)</f>
        <v>0</v>
      </c>
      <c r="C34" s="23">
        <f>COUNTIFS(Spesifikasjoner!$A:$A,C$25,Spesifikasjoner!$D:$D,$A34)</f>
        <v>0</v>
      </c>
      <c r="D34" s="23">
        <f>COUNTIFS(Spesifikasjoner!$A:$A,D$25,Spesifikasjoner!$D:$D,$A34)</f>
        <v>0</v>
      </c>
      <c r="E34" s="23">
        <f t="shared" si="3"/>
        <v>0</v>
      </c>
      <c r="F34" s="93">
        <f t="shared" si="4"/>
        <v>0</v>
      </c>
    </row>
    <row r="35" spans="1:6" x14ac:dyDescent="0.35">
      <c r="A35" s="55" t="s">
        <v>180</v>
      </c>
      <c r="B35" s="23">
        <f>COUNTIFS(Spesifikasjoner!$A:$A,B$25,Spesifikasjoner!$D:$D,$A35)</f>
        <v>0</v>
      </c>
      <c r="C35" s="23">
        <f>COUNTIFS(Spesifikasjoner!$A:$A,C$25,Spesifikasjoner!$D:$D,$A35)</f>
        <v>0</v>
      </c>
      <c r="D35" s="23">
        <f>COUNTIFS(Spesifikasjoner!$A:$A,D$25,Spesifikasjoner!$D:$D,$A35)</f>
        <v>0</v>
      </c>
      <c r="E35" s="23">
        <f>SUM(B35:D35)</f>
        <v>0</v>
      </c>
      <c r="F35" s="93">
        <f>E35/($E$50)</f>
        <v>0</v>
      </c>
    </row>
    <row r="36" spans="1:6" x14ac:dyDescent="0.35">
      <c r="A36" s="51" t="e">
        <f>#REF!</f>
        <v>#REF!</v>
      </c>
      <c r="B36" s="23">
        <f>COUNTIFS(Spesifikasjoner!$A:$A,B$25,Spesifikasjoner!$D:$D,$A36)</f>
        <v>0</v>
      </c>
      <c r="C36" s="23">
        <f>COUNTIFS(Spesifikasjoner!$A:$A,C$25,Spesifikasjoner!$D:$D,$A36)</f>
        <v>0</v>
      </c>
      <c r="D36" s="23">
        <f>COUNTIFS(Spesifikasjoner!$A:$A,D$25,Spesifikasjoner!$D:$D,$A36)</f>
        <v>0</v>
      </c>
      <c r="E36" s="23">
        <f t="shared" si="3"/>
        <v>0</v>
      </c>
      <c r="F36" s="93">
        <f t="shared" si="4"/>
        <v>0</v>
      </c>
    </row>
    <row r="37" spans="1:6" x14ac:dyDescent="0.35">
      <c r="A37" s="51" t="e">
        <f>#REF!</f>
        <v>#REF!</v>
      </c>
      <c r="B37" s="23">
        <f>COUNTIFS(Spesifikasjoner!$A:$A,B$25,Spesifikasjoner!$D:$D,$A37)</f>
        <v>0</v>
      </c>
      <c r="C37" s="23">
        <f>COUNTIFS(Spesifikasjoner!$A:$A,C$25,Spesifikasjoner!$D:$D,$A37)</f>
        <v>0</v>
      </c>
      <c r="D37" s="23">
        <f>COUNTIFS(Spesifikasjoner!$A:$A,D$25,Spesifikasjoner!$D:$D,$A37)</f>
        <v>0</v>
      </c>
      <c r="E37" s="23">
        <f t="shared" si="3"/>
        <v>0</v>
      </c>
      <c r="F37" s="93">
        <f t="shared" si="4"/>
        <v>0</v>
      </c>
    </row>
    <row r="38" spans="1:6" x14ac:dyDescent="0.35">
      <c r="A38" s="55" t="e">
        <f>#REF!</f>
        <v>#REF!</v>
      </c>
      <c r="B38" s="23">
        <f>COUNTIFS(Spesifikasjoner!$A:$A,B$25,Spesifikasjoner!$D:$D,$A38)</f>
        <v>0</v>
      </c>
      <c r="C38" s="23">
        <f>COUNTIFS(Spesifikasjoner!$A:$A,C$25,Spesifikasjoner!$D:$D,$A38)</f>
        <v>0</v>
      </c>
      <c r="D38" s="23">
        <f>COUNTIFS(Spesifikasjoner!$A:$A,D$25,Spesifikasjoner!$D:$D,$A38)</f>
        <v>0</v>
      </c>
      <c r="E38" s="23">
        <f t="shared" si="3"/>
        <v>0</v>
      </c>
      <c r="F38" s="93">
        <f t="shared" si="4"/>
        <v>0</v>
      </c>
    </row>
    <row r="39" spans="1:6" x14ac:dyDescent="0.35">
      <c r="A39" s="56" t="e">
        <f>#REF!</f>
        <v>#REF!</v>
      </c>
      <c r="B39" s="23">
        <f>COUNTIFS(Spesifikasjoner!$A:$A,B$25,Spesifikasjoner!$D:$D,$A39)</f>
        <v>0</v>
      </c>
      <c r="C39" s="23">
        <f>COUNTIFS(Spesifikasjoner!$A:$A,C$25,Spesifikasjoner!$D:$D,$A39)</f>
        <v>0</v>
      </c>
      <c r="D39" s="23">
        <f>COUNTIFS(Spesifikasjoner!$A:$A,D$25,Spesifikasjoner!$D:$D,$A39)</f>
        <v>0</v>
      </c>
      <c r="E39" s="23">
        <f t="shared" si="3"/>
        <v>0</v>
      </c>
      <c r="F39" s="93">
        <f t="shared" si="4"/>
        <v>0</v>
      </c>
    </row>
    <row r="40" spans="1:6" x14ac:dyDescent="0.35">
      <c r="A40" s="51" t="e">
        <f>#REF!</f>
        <v>#REF!</v>
      </c>
      <c r="B40" s="23">
        <f>COUNTIFS(Spesifikasjoner!$A:$A,B$25,Spesifikasjoner!$D:$D,$A40)</f>
        <v>0</v>
      </c>
      <c r="C40" s="23">
        <f>COUNTIFS(Spesifikasjoner!$A:$A,C$25,Spesifikasjoner!$D:$D,$A40)</f>
        <v>0</v>
      </c>
      <c r="D40" s="23">
        <f>COUNTIFS(Spesifikasjoner!$A:$A,D$25,Spesifikasjoner!$D:$D,$A40)</f>
        <v>0</v>
      </c>
      <c r="E40" s="23">
        <f t="shared" si="3"/>
        <v>0</v>
      </c>
      <c r="F40" s="93">
        <f t="shared" si="4"/>
        <v>0</v>
      </c>
    </row>
    <row r="41" spans="1:6" x14ac:dyDescent="0.35">
      <c r="A41" s="51" t="s">
        <v>554</v>
      </c>
      <c r="B41" s="23">
        <f>COUNTIFS(Spesifikasjoner!$A:$A,B$25,Spesifikasjoner!$D:$D,$A41)</f>
        <v>0</v>
      </c>
      <c r="C41" s="23">
        <f>COUNTIFS(Spesifikasjoner!$A:$A,C$25,Spesifikasjoner!$D:$D,$A41)</f>
        <v>0</v>
      </c>
      <c r="D41" s="23">
        <f>COUNTIFS(Spesifikasjoner!$A:$A,D$25,Spesifikasjoner!$D:$D,$A41)</f>
        <v>0</v>
      </c>
      <c r="E41" s="23">
        <f>SUM(B41:D41)</f>
        <v>0</v>
      </c>
      <c r="F41" s="93">
        <f>E41/($E$50)</f>
        <v>0</v>
      </c>
    </row>
    <row r="42" spans="1:6" x14ac:dyDescent="0.35">
      <c r="A42" s="51" t="s">
        <v>296</v>
      </c>
      <c r="B42" s="23">
        <f>COUNTIFS(Spesifikasjoner!$A:$A,B$25,Spesifikasjoner!$D:$D,$A42)</f>
        <v>0</v>
      </c>
      <c r="C42" s="23">
        <f>COUNTIFS(Spesifikasjoner!$A:$A,C$25,Spesifikasjoner!$D:$D,$A42)</f>
        <v>0</v>
      </c>
      <c r="D42" s="23">
        <f>COUNTIFS(Spesifikasjoner!$A:$A,D$25,Spesifikasjoner!$D:$D,$A42)</f>
        <v>0</v>
      </c>
      <c r="E42" s="23">
        <f>SUM(B42:D42)</f>
        <v>0</v>
      </c>
      <c r="F42" s="93">
        <f t="shared" si="4"/>
        <v>0</v>
      </c>
    </row>
    <row r="43" spans="1:6" x14ac:dyDescent="0.35">
      <c r="A43" s="55" t="s">
        <v>381</v>
      </c>
      <c r="B43" s="23">
        <f>COUNTIFS(Spesifikasjoner!$A:$A,B$25,Spesifikasjoner!$D:$D,$A43)</f>
        <v>0</v>
      </c>
      <c r="C43" s="23">
        <f>COUNTIFS(Spesifikasjoner!$A:$A,C$25,Spesifikasjoner!$D:$D,$A43)</f>
        <v>0</v>
      </c>
      <c r="D43" s="23">
        <f>COUNTIFS(Spesifikasjoner!$A:$A,D$25,Spesifikasjoner!$D:$D,$A43)</f>
        <v>0</v>
      </c>
      <c r="E43" s="23">
        <f t="shared" si="3"/>
        <v>0</v>
      </c>
      <c r="F43" s="93">
        <f t="shared" si="4"/>
        <v>0</v>
      </c>
    </row>
    <row r="44" spans="1:6" x14ac:dyDescent="0.35">
      <c r="A44" s="55" t="e">
        <f>#REF!</f>
        <v>#REF!</v>
      </c>
      <c r="B44" s="23">
        <f>COUNTIFS(Spesifikasjoner!$A:$A,B$25,Spesifikasjoner!$D:$D,$A44)</f>
        <v>0</v>
      </c>
      <c r="C44" s="23">
        <f>COUNTIFS(Spesifikasjoner!$A:$A,C$25,Spesifikasjoner!$D:$D,$A44)</f>
        <v>0</v>
      </c>
      <c r="D44" s="23">
        <f>COUNTIFS(Spesifikasjoner!$A:$A,D$25,Spesifikasjoner!$D:$D,$A44)</f>
        <v>0</v>
      </c>
      <c r="E44" s="23">
        <f t="shared" si="3"/>
        <v>0</v>
      </c>
      <c r="F44" s="93">
        <f t="shared" si="4"/>
        <v>0</v>
      </c>
    </row>
    <row r="45" spans="1:6" x14ac:dyDescent="0.35">
      <c r="A45" s="55" t="s">
        <v>566</v>
      </c>
      <c r="B45" s="23">
        <v>0</v>
      </c>
      <c r="C45" s="23">
        <v>0</v>
      </c>
      <c r="D45" s="23">
        <v>1</v>
      </c>
      <c r="E45" s="23">
        <f t="shared" si="3"/>
        <v>1</v>
      </c>
      <c r="F45" s="93">
        <f t="shared" si="4"/>
        <v>1</v>
      </c>
    </row>
    <row r="46" spans="1:6" x14ac:dyDescent="0.35">
      <c r="A46" s="17" t="e">
        <f>#REF!</f>
        <v>#REF!</v>
      </c>
      <c r="B46" s="23">
        <f>COUNTIFS(Spesifikasjoner!$A:$A,B$25,Spesifikasjoner!$D:$D,$A46)</f>
        <v>0</v>
      </c>
      <c r="C46" s="23">
        <f>COUNTIFS(Spesifikasjoner!$A:$A,C$25,Spesifikasjoner!$D:$D,$A46)</f>
        <v>0</v>
      </c>
      <c r="D46" s="23">
        <f>COUNTIFS(Spesifikasjoner!$A:$A,D$25,Spesifikasjoner!$D:$D,$A46)</f>
        <v>0</v>
      </c>
      <c r="E46" s="23">
        <f t="shared" si="3"/>
        <v>0</v>
      </c>
      <c r="F46" s="93">
        <f t="shared" si="4"/>
        <v>0</v>
      </c>
    </row>
    <row r="47" spans="1:6" x14ac:dyDescent="0.35">
      <c r="A47" s="55" t="e">
        <f>#REF!</f>
        <v>#REF!</v>
      </c>
      <c r="B47" s="23">
        <f>COUNTIFS(Spesifikasjoner!$A:$A,B$25,Spesifikasjoner!$D:$D,$A47)</f>
        <v>0</v>
      </c>
      <c r="C47" s="23">
        <f>COUNTIFS(Spesifikasjoner!$A:$A,C$25,Spesifikasjoner!$D:$D,$A47)</f>
        <v>0</v>
      </c>
      <c r="D47" s="23">
        <f>COUNTIFS(Spesifikasjoner!$A:$A,D$25,Spesifikasjoner!$D:$D,$A47)</f>
        <v>0</v>
      </c>
      <c r="E47" s="23">
        <f t="shared" si="3"/>
        <v>0</v>
      </c>
      <c r="F47" s="93">
        <f t="shared" si="4"/>
        <v>0</v>
      </c>
    </row>
    <row r="48" spans="1:6" x14ac:dyDescent="0.35">
      <c r="A48" s="55" t="s">
        <v>553</v>
      </c>
      <c r="B48" s="23">
        <f>COUNTIFS(Spesifikasjoner!$A:$A,B$25,Spesifikasjoner!$D:$D,$A48)</f>
        <v>0</v>
      </c>
      <c r="C48" s="23">
        <f>COUNTIFS(Spesifikasjoner!$A:$A,C$25,Spesifikasjoner!$D:$D,$A48)</f>
        <v>0</v>
      </c>
      <c r="D48" s="23">
        <f>COUNTIFS(Spesifikasjoner!$A:$A,D$25,Spesifikasjoner!$D:$D,$A48)</f>
        <v>0</v>
      </c>
      <c r="E48" s="23">
        <f>SUM(B48:D48)</f>
        <v>0</v>
      </c>
      <c r="F48" s="93">
        <f>E48/($E$50)</f>
        <v>0</v>
      </c>
    </row>
    <row r="49" spans="1:6" ht="15" thickBot="1" x14ac:dyDescent="0.4">
      <c r="A49" s="55" t="e">
        <f>#REF!</f>
        <v>#REF!</v>
      </c>
      <c r="B49" s="23">
        <f>COUNTIFS(Spesifikasjoner!$A:$A,B$25,Spesifikasjoner!$D:$D,$A49)</f>
        <v>0</v>
      </c>
      <c r="C49" s="23">
        <f>COUNTIFS(Spesifikasjoner!$A:$A,C$25,Spesifikasjoner!$D:$D,$A49)</f>
        <v>0</v>
      </c>
      <c r="D49" s="23">
        <f>COUNTIFS(Spesifikasjoner!$A:$A,D$25,Spesifikasjoner!$D:$D,$A49)</f>
        <v>0</v>
      </c>
      <c r="E49" s="23">
        <f t="shared" si="3"/>
        <v>0</v>
      </c>
      <c r="F49" s="94">
        <f t="shared" si="4"/>
        <v>0</v>
      </c>
    </row>
    <row r="50" spans="1:6" ht="15" thickBot="1" x14ac:dyDescent="0.4">
      <c r="A50" s="29" t="s">
        <v>398</v>
      </c>
      <c r="B50" s="30">
        <f>SUM(B26:B49)</f>
        <v>0</v>
      </c>
      <c r="C50" s="30">
        <f>SUM(C26:C49)</f>
        <v>0</v>
      </c>
      <c r="D50" s="30">
        <f>SUM(D26:D49)</f>
        <v>1</v>
      </c>
      <c r="E50" s="30">
        <f>SUM(E26:E49)</f>
        <v>1</v>
      </c>
      <c r="F50" s="95">
        <f>SUM(F26:F49)</f>
        <v>1</v>
      </c>
    </row>
    <row r="91" spans="1:2" x14ac:dyDescent="0.35">
      <c r="A91" s="57"/>
      <c r="B91" s="57"/>
    </row>
    <row r="92" spans="1:2" x14ac:dyDescent="0.35">
      <c r="A92" s="57"/>
      <c r="B92" s="57"/>
    </row>
    <row r="93" spans="1:2" x14ac:dyDescent="0.35">
      <c r="A93" s="57"/>
      <c r="B93" s="57"/>
    </row>
    <row r="94" spans="1:2" x14ac:dyDescent="0.35">
      <c r="A94" s="57"/>
      <c r="B94" s="57"/>
    </row>
    <row r="95" spans="1:2" x14ac:dyDescent="0.35">
      <c r="A95" s="57"/>
      <c r="B95" s="57"/>
    </row>
    <row r="96" spans="1:2" x14ac:dyDescent="0.35">
      <c r="A96" s="57"/>
      <c r="B96" s="57"/>
    </row>
    <row r="97" spans="1:2" x14ac:dyDescent="0.35">
      <c r="A97" s="57"/>
      <c r="B97" s="57"/>
    </row>
    <row r="98" spans="1:2" x14ac:dyDescent="0.35">
      <c r="A98" s="57"/>
      <c r="B98" s="57"/>
    </row>
    <row r="99" spans="1:2" x14ac:dyDescent="0.35">
      <c r="A99" s="57"/>
      <c r="B99" s="57"/>
    </row>
    <row r="100" spans="1:2" x14ac:dyDescent="0.35">
      <c r="A100" s="57"/>
      <c r="B100" s="57"/>
    </row>
    <row r="101" spans="1:2" x14ac:dyDescent="0.35">
      <c r="A101" s="57"/>
      <c r="B101" s="57"/>
    </row>
    <row r="102" spans="1:2" x14ac:dyDescent="0.35">
      <c r="A102" s="57"/>
      <c r="B102" s="57"/>
    </row>
    <row r="103" spans="1:2" x14ac:dyDescent="0.35">
      <c r="A103" s="57"/>
      <c r="B103" s="57"/>
    </row>
    <row r="104" spans="1:2" x14ac:dyDescent="0.35">
      <c r="A104" s="57"/>
      <c r="B104" s="57"/>
    </row>
    <row r="105" spans="1:2" x14ac:dyDescent="0.35">
      <c r="A105" s="57"/>
      <c r="B105" s="57"/>
    </row>
    <row r="106" spans="1:2" x14ac:dyDescent="0.35">
      <c r="A106" s="57"/>
      <c r="B106" s="57"/>
    </row>
    <row r="107" spans="1:2" x14ac:dyDescent="0.35">
      <c r="A107" s="57"/>
      <c r="B107" s="57"/>
    </row>
    <row r="108" spans="1:2" x14ac:dyDescent="0.35">
      <c r="A108" s="57"/>
      <c r="B108" s="57"/>
    </row>
    <row r="109" spans="1:2" x14ac:dyDescent="0.35">
      <c r="A109" s="57"/>
      <c r="B109" s="57"/>
    </row>
    <row r="110" spans="1:2" x14ac:dyDescent="0.35">
      <c r="A110" s="57"/>
      <c r="B110" s="57"/>
    </row>
    <row r="111" spans="1:2" x14ac:dyDescent="0.35">
      <c r="A111" s="57"/>
      <c r="B111" s="57"/>
    </row>
  </sheetData>
  <autoFilter ref="A1:S101" xr:uid="{00000000-0009-0000-0000-000003000000}">
    <filterColumn colId="1" showButton="0"/>
    <filterColumn colId="2" showButton="0"/>
  </autoFilter>
  <sortState xmlns:xlrd2="http://schemas.microsoft.com/office/spreadsheetml/2017/richdata2" ref="Q3:S26">
    <sortCondition ref="Q26"/>
  </sortState>
  <customSheetViews>
    <customSheetView guid="{A08FB9BC-D8DB-4051-9CCB-FB307DC0DE98}" scale="90">
      <selection activeCell="I24" sqref="I24"/>
      <pageMargins left="0" right="0" top="0" bottom="0" header="0" footer="0"/>
      <pageSetup paperSize="9" orientation="portrait" r:id="rId1"/>
    </customSheetView>
    <customSheetView guid="{BA7885E1-FD01-45D5-A058-22E86DC9D7C4}" scale="90">
      <selection activeCell="I21" sqref="I21"/>
      <pageMargins left="0" right="0" top="0" bottom="0" header="0" footer="0"/>
      <pageSetup paperSize="9" orientation="portrait" r:id="rId2"/>
    </customSheetView>
    <customSheetView guid="{AE96369C-C31E-4350-868D-FAC7D6A6C4AF}" scale="90">
      <selection activeCell="I24" sqref="I24"/>
      <pageMargins left="0" right="0" top="0" bottom="0" header="0" footer="0"/>
      <pageSetup paperSize="9" orientation="portrait" r:id="rId3"/>
    </customSheetView>
    <customSheetView guid="{7757D69B-A911-4A74-9853-896F962BEEB5}" scale="80" topLeftCell="A8">
      <selection activeCell="A37" sqref="A37"/>
      <pageMargins left="0" right="0" top="0" bottom="0" header="0" footer="0"/>
      <pageSetup paperSize="9" orientation="portrait" r:id="rId4"/>
    </customSheetView>
    <customSheetView guid="{9F4C1CD9-95BF-4367-B8CF-3EF6399683E3}" scale="90">
      <selection activeCell="I24" sqref="I24"/>
      <pageMargins left="0" right="0" top="0" bottom="0" header="0" footer="0"/>
      <pageSetup paperSize="9" orientation="portrait" r:id="rId5"/>
    </customSheetView>
    <customSheetView guid="{79647DEF-AE71-45D7-BF86-49DA31E96942}" scale="90">
      <selection activeCell="I24" sqref="I24"/>
      <pageMargins left="0" right="0" top="0" bottom="0" header="0" footer="0"/>
      <pageSetup paperSize="9" orientation="portrait" r:id="rId6"/>
    </customSheetView>
    <customSheetView guid="{13AD3689-C7CE-42DA-AC43-DAAD8DBBF127}" scale="90" topLeftCell="B1">
      <selection activeCell="I19" sqref="I19"/>
      <pageMargins left="0" right="0" top="0" bottom="0" header="0" footer="0"/>
      <pageSetup paperSize="9" orientation="portrait" r:id="rId7"/>
    </customSheetView>
    <customSheetView guid="{A7161934-91A1-42FD-8D0F-6047BA860895}" scale="90">
      <selection activeCell="D12" sqref="D12"/>
      <pageMargins left="0" right="0" top="0" bottom="0" header="0" footer="0"/>
      <pageSetup paperSize="9" orientation="portrait" r:id="rId8"/>
    </customSheetView>
  </customSheetViews>
  <mergeCells count="15">
    <mergeCell ref="A24:A25"/>
    <mergeCell ref="F24:F25"/>
    <mergeCell ref="A15:A16"/>
    <mergeCell ref="F15:F16"/>
    <mergeCell ref="A1:A2"/>
    <mergeCell ref="F1:F2"/>
    <mergeCell ref="A9:A10"/>
    <mergeCell ref="F9:F10"/>
    <mergeCell ref="E9:E10"/>
    <mergeCell ref="E1:E2"/>
    <mergeCell ref="B1:D1"/>
    <mergeCell ref="B9:D9"/>
    <mergeCell ref="B24:D24"/>
    <mergeCell ref="B15:D15"/>
    <mergeCell ref="E24:E25"/>
  </mergeCells>
  <pageMargins left="0.7" right="0.7" top="0.78740157499999996" bottom="0.78740157499999996" header="0.3" footer="0.3"/>
  <pageSetup paperSize="9" orientation="portrait" r:id="rId9"/>
  <customProperties>
    <customPr name="_pios_id" r:id="rId10"/>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2.7.100.83415</Revision>
</Application>
</file>

<file path=customXml/item2.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63dd0323b00081c59b4c61fb611c905">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2787b651c0e81e83d85509309ef1a6b8"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bb9e497e-50d1-499c-ab9b-a1dd365e5d32">
      <UserInfo>
        <DisplayName>Woxen, Kari</DisplayName>
        <AccountId>457</AccountId>
        <AccountType/>
      </UserInfo>
      <UserInfo>
        <DisplayName>Bjørnestad, Lene-Camilla Groseth</DisplayName>
        <AccountId>247</AccountId>
        <AccountType/>
      </UserInfo>
      <UserInfo>
        <DisplayName>Fostervold, Kristin Eidem</DisplayName>
        <AccountId>272</AccountId>
        <AccountType/>
      </UserInfo>
      <UserInfo>
        <DisplayName>Bogetun, Cathrine</DisplayName>
        <AccountId>112</AccountId>
        <AccountType/>
      </UserInfo>
      <UserInfo>
        <DisplayName>Tyrihjell, Tom Richard</DisplayName>
        <AccountId>65</AccountId>
        <AccountType/>
      </UserInfo>
      <UserInfo>
        <DisplayName>Frimanslund, Sara</DisplayName>
        <AccountId>151</AccountId>
        <AccountType/>
      </UserInfo>
      <UserInfo>
        <DisplayName>Engholt, Ida Brenden</DisplayName>
        <AccountId>248</AccountId>
        <AccountType/>
      </UserInfo>
      <UserInfo>
        <DisplayName>Mosether, Geir</DisplayName>
        <AccountId>104</AccountId>
        <AccountType/>
      </UserInfo>
      <UserInfo>
        <DisplayName>Furuholmen, Tone Veseth</DisplayName>
        <AccountId>748</AccountId>
        <AccountType/>
      </UserInfo>
      <UserInfo>
        <DisplayName>Hernes, Cathrine</DisplayName>
        <AccountId>413</AccountId>
        <AccountType/>
      </UserInfo>
      <UserInfo>
        <DisplayName>Christiansen, Steffen Riis</DisplayName>
        <AccountId>107</AccountId>
        <AccountType/>
      </UserInfo>
      <UserInfo>
        <DisplayName>Michaelsen, Alexander</DisplayName>
        <AccountId>618</AccountId>
        <AccountType/>
      </UserInfo>
      <UserInfo>
        <DisplayName>Scarpellino, Matteo</DisplayName>
        <AccountId>1781</AccountId>
        <AccountType/>
      </UserInfo>
      <UserInfo>
        <DisplayName>Hatjoullis, Alexia</DisplayName>
        <AccountId>110</AccountId>
        <AccountType/>
      </UserInfo>
      <UserInfo>
        <DisplayName>Hopshaug, Monica</DisplayName>
        <AccountId>4115</AccountId>
        <AccountType/>
      </UserInfo>
      <UserInfo>
        <DisplayName>Sørensen, Idar</DisplayName>
        <AccountId>150</AccountId>
        <AccountType/>
      </UserInfo>
      <UserInfo>
        <DisplayName>Sande, Torill</DisplayName>
        <AccountId>2282</AccountId>
        <AccountType/>
      </UserInfo>
    </SharedWithUsers>
    <lcf76f155ced4ddcb4097134ff3c332f xmlns="38017dbb-a32a-40e8-9f02-a412e9e1a8ab">
      <Terms xmlns="http://schemas.microsoft.com/office/infopath/2007/PartnerControls"/>
    </lcf76f155ced4ddcb4097134ff3c332f>
    <TaxCatchAll xmlns="cb3009fd-0dd9-42b4-b636-d64152022a82" xsi:nil="true"/>
  </documentManagement>
</p:properties>
</file>

<file path=customXml/itemProps1.xml><?xml version="1.0" encoding="utf-8"?>
<ds:datastoreItem xmlns:ds="http://schemas.openxmlformats.org/officeDocument/2006/customXml" ds:itemID="{AE467E46-4128-4FEB-8C93-19B2FDF2BC75}">
  <ds:schemaRefs>
    <ds:schemaRef ds:uri="http://www.sap.com/cof/excel/application"/>
  </ds:schemaRefs>
</ds:datastoreItem>
</file>

<file path=customXml/itemProps2.xml><?xml version="1.0" encoding="utf-8"?>
<ds:datastoreItem xmlns:ds="http://schemas.openxmlformats.org/officeDocument/2006/customXml" ds:itemID="{39340E37-0354-4C72-8917-D25C17BF9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17dbb-a32a-40e8-9f02-a412e9e1a8ab"/>
    <ds:schemaRef ds:uri="bb9e497e-50d1-499c-ab9b-a1dd365e5d32"/>
    <ds:schemaRef ds:uri="cb3009fd-0dd9-42b4-b636-d64152022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4.xml><?xml version="1.0" encoding="utf-8"?>
<ds:datastoreItem xmlns:ds="http://schemas.openxmlformats.org/officeDocument/2006/customXml" ds:itemID="{0D400A7F-05C5-4876-A9C9-A6C12A2677AE}">
  <ds:schemaRefs>
    <ds:schemaRef ds:uri="http://schemas.microsoft.com/office/2006/metadata/properties"/>
    <ds:schemaRef ds:uri="http://purl.org/dc/elements/1.1/"/>
    <ds:schemaRef ds:uri="38017dbb-a32a-40e8-9f02-a412e9e1a8a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bb9e497e-50d1-499c-ab9b-a1dd365e5d32"/>
    <ds:schemaRef ds:uri="cb3009fd-0dd9-42b4-b636-d64152022a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Spesifikasjoner</vt:lpstr>
      <vt:lpstr>Forklaringsmodell</vt:lpstr>
      <vt:lpstr>Kvalitetskriterier</vt:lpstr>
      <vt:lpstr>Terminologi</vt:lpstr>
      <vt:lpstr>Kategorisering av sødme</vt:lpstr>
      <vt:lpstr>Oppsummering_GML</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Emmanuel Marchès</dc:creator>
  <cp:keywords/>
  <dc:description/>
  <cp:lastModifiedBy>Romnes, Eirill</cp:lastModifiedBy>
  <cp:revision/>
  <dcterms:created xsi:type="dcterms:W3CDTF">2014-02-04T07:45:52Z</dcterms:created>
  <dcterms:modified xsi:type="dcterms:W3CDTF">2024-11-01T13:07:36Z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TriggerFlowInfo">
    <vt:lpwstr/>
  </property>
  <property fmtid="{D5CDD505-2E9C-101B-9397-08002B2CF9AE}" pid="11" name="_ExtendedDescription">
    <vt:lpwstr/>
  </property>
  <property fmtid="{D5CDD505-2E9C-101B-9397-08002B2CF9AE}" pid="12" name="MediaServiceImageTags">
    <vt:lpwstr/>
  </property>
</Properties>
</file>