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vmp-my.sharepoint.com/personal/jens_nordahl_vinmonopolet_no/Documents/2 SALG/Salg 2026/Web/"/>
    </mc:Choice>
  </mc:AlternateContent>
  <xr:revisionPtr revIDLastSave="124" documentId="8_{C1A70964-4A2A-4977-BADC-041556D0984C}" xr6:coauthVersionLast="47" xr6:coauthVersionMax="47" xr10:uidLastSave="{640A4EE4-32EA-46F3-8219-FB032946E028}"/>
  <bookViews>
    <workbookView xWindow="-120" yWindow="-120" windowWidth="51840" windowHeight="21120" xr2:uid="{626BBFF5-FCAB-421D-A3E0-D8CD4583C2A0}"/>
  </bookViews>
  <sheets>
    <sheet name="1.tertial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3" i="1" l="1"/>
  <c r="B133" i="1"/>
  <c r="D133" i="1" s="1"/>
  <c r="E133" i="1" s="1"/>
  <c r="C126" i="1"/>
  <c r="B126" i="1"/>
  <c r="C113" i="1"/>
  <c r="B113" i="1"/>
  <c r="C103" i="1"/>
  <c r="B103" i="1"/>
  <c r="C85" i="1"/>
  <c r="B85" i="1"/>
  <c r="D85" i="1" s="1"/>
  <c r="E85"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7" i="1"/>
  <c r="E127" i="1" s="1"/>
  <c r="D128" i="1"/>
  <c r="E128" i="1" s="1"/>
  <c r="D129" i="1"/>
  <c r="E129" i="1" s="1"/>
  <c r="D130" i="1"/>
  <c r="E130" i="1" s="1"/>
  <c r="D131" i="1"/>
  <c r="E131" i="1" s="1"/>
  <c r="D132" i="1"/>
  <c r="E132" i="1" s="1"/>
  <c r="D134" i="1"/>
  <c r="E134" i="1" s="1"/>
  <c r="D135" i="1"/>
  <c r="E135" i="1" s="1"/>
  <c r="D69" i="1"/>
  <c r="E69" i="1" s="1"/>
  <c r="D70" i="1"/>
  <c r="E70" i="1" s="1"/>
  <c r="D71" i="1"/>
  <c r="E71" i="1" s="1"/>
  <c r="D72" i="1"/>
  <c r="E72" i="1" s="1"/>
  <c r="D48" i="1"/>
  <c r="E48" i="1" s="1"/>
  <c r="D49" i="1"/>
  <c r="E49" i="1" s="1"/>
  <c r="D50" i="1"/>
  <c r="E50" i="1" s="1"/>
  <c r="D51" i="1"/>
  <c r="E51" i="1" s="1"/>
  <c r="D52" i="1"/>
  <c r="E52" i="1" s="1"/>
  <c r="D53" i="1"/>
  <c r="E53" i="1" s="1"/>
  <c r="D54" i="1"/>
  <c r="E54" i="1"/>
  <c r="D55" i="1"/>
  <c r="E55" i="1" s="1"/>
  <c r="D56" i="1"/>
  <c r="E56" i="1" s="1"/>
  <c r="D57" i="1"/>
  <c r="E57" i="1" s="1"/>
  <c r="D58" i="1"/>
  <c r="E58" i="1" s="1"/>
  <c r="D59" i="1"/>
  <c r="E59" i="1" s="1"/>
  <c r="D60" i="1"/>
  <c r="E60" i="1" s="1"/>
  <c r="D61" i="1"/>
  <c r="E61" i="1" s="1"/>
  <c r="D62" i="1"/>
  <c r="E62" i="1" s="1"/>
  <c r="D47" i="1"/>
  <c r="E47"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14" i="1"/>
  <c r="E14" i="1" s="1"/>
  <c r="D126" i="1" l="1"/>
  <c r="E126" i="1" s="1"/>
  <c r="D103" i="1"/>
  <c r="E103" i="1" s="1"/>
</calcChain>
</file>

<file path=xl/sharedStrings.xml><?xml version="1.0" encoding="utf-8"?>
<sst xmlns="http://schemas.openxmlformats.org/spreadsheetml/2006/main" count="135" uniqueCount="74">
  <si>
    <t>2025</t>
  </si>
  <si>
    <t>2026</t>
  </si>
  <si>
    <t>Svakvin</t>
  </si>
  <si>
    <t>Rødvin</t>
  </si>
  <si>
    <t>Hvitvin</t>
  </si>
  <si>
    <t>Musserende vin</t>
  </si>
  <si>
    <t>Rosévin</t>
  </si>
  <si>
    <t>Perlende vin</t>
  </si>
  <si>
    <t>Aromatisert vin</t>
  </si>
  <si>
    <t>Sider</t>
  </si>
  <si>
    <t>Fruktvin</t>
  </si>
  <si>
    <t>Delvis avalkoholisert vin</t>
  </si>
  <si>
    <t>Brennevin</t>
  </si>
  <si>
    <t>Vodka</t>
  </si>
  <si>
    <t>Likør</t>
  </si>
  <si>
    <t>Whisky</t>
  </si>
  <si>
    <t>Akevitt</t>
  </si>
  <si>
    <t>Druebrennevin</t>
  </si>
  <si>
    <t>Brennevin, annet</t>
  </si>
  <si>
    <t>Gin</t>
  </si>
  <si>
    <t>Brennevin, nøytralt &lt; 37,5 %</t>
  </si>
  <si>
    <t>Bitter</t>
  </si>
  <si>
    <t>Rom</t>
  </si>
  <si>
    <t>Fruktbrennevin</t>
  </si>
  <si>
    <t>Genever</t>
  </si>
  <si>
    <t>Øl</t>
  </si>
  <si>
    <t>Alkoholfritt</t>
  </si>
  <si>
    <t>Sterkvin</t>
  </si>
  <si>
    <t>Totalsum</t>
  </si>
  <si>
    <t>Italia</t>
  </si>
  <si>
    <t>Frankrike</t>
  </si>
  <si>
    <t>Spania</t>
  </si>
  <si>
    <t>Chile</t>
  </si>
  <si>
    <t>USA</t>
  </si>
  <si>
    <t>Portugal</t>
  </si>
  <si>
    <t>Australia</t>
  </si>
  <si>
    <t>Sør-Afrika</t>
  </si>
  <si>
    <t>Argentina</t>
  </si>
  <si>
    <t>Libanon</t>
  </si>
  <si>
    <t>Tyskland</t>
  </si>
  <si>
    <t>Hellas</t>
  </si>
  <si>
    <t>Georgia</t>
  </si>
  <si>
    <t>Østerrike</t>
  </si>
  <si>
    <t>New Zealand</t>
  </si>
  <si>
    <t>Romania</t>
  </si>
  <si>
    <t>England</t>
  </si>
  <si>
    <t>Ungarn</t>
  </si>
  <si>
    <t>Sverige</t>
  </si>
  <si>
    <t>Norge</t>
  </si>
  <si>
    <t>Agder</t>
  </si>
  <si>
    <t>Akershus</t>
  </si>
  <si>
    <t>Buskerud</t>
  </si>
  <si>
    <t>Finnmark</t>
  </si>
  <si>
    <t>Innlandet</t>
  </si>
  <si>
    <t>Møre og Romsdal</t>
  </si>
  <si>
    <t>Nordland</t>
  </si>
  <si>
    <t>Oslo</t>
  </si>
  <si>
    <t>Rogaland</t>
  </si>
  <si>
    <t>Telemark</t>
  </si>
  <si>
    <t>Troms</t>
  </si>
  <si>
    <t>Trøndelag</t>
  </si>
  <si>
    <t>Vestfold</t>
  </si>
  <si>
    <t>Vestland</t>
  </si>
  <si>
    <t>Østfold</t>
  </si>
  <si>
    <t>Endring</t>
  </si>
  <si>
    <t>Januar - april</t>
  </si>
  <si>
    <t>Kategori</t>
  </si>
  <si>
    <t>Totalt salg, liter</t>
  </si>
  <si>
    <t>Liter</t>
  </si>
  <si>
    <t>Prosent</t>
  </si>
  <si>
    <t>Fylke</t>
  </si>
  <si>
    <t>Kategori/land</t>
  </si>
  <si>
    <t>Andre land</t>
  </si>
  <si>
    <t xml:space="preserve">Vinmonopolet solgte snaut 26 millioner vareliter i 1. tertial, ned -1 prosent fra tilsvarende periode i fjor. Det var noe nedgang under vinter-OL, særlig på dager med herrelangrenn. Årets tidlige påske innebar også mindre salg enn fjorårets, noe som først om fremst skyldes at en rekke kysthytter ikke var åpnet, samt at mange ferierte i utlandet. Mens det er nedgang for brennevin og rødvin, er det vekst for de lettere og lysere kategoriene som hvitvin, musserende, rosévin, øl, sider og alkoholfritt.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</si>
</sst>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_-* #,##0_-;\-* #,##0_-;_-* &quot;-&quot;??_-;_-@_-"/>
    <numFmt numFmtId="166" formatCode="0.0\ %"/>
  </numFmts>
  <fonts count="3" x14ac:knownFonts="1">
    <font>
      <sz val="10"/>
      <color theme="1"/>
      <name val="Segoe Ui"/>
      <family val="2"/>
    </font>
    <font>
      <sz val="10"/>
      <color theme="1"/>
      <name val="Segoe Ui"/>
      <family val="2"/>
    </font>
    <font>
      <b/>
      <sz val="10"/>
      <color theme="1"/>
      <name val="Segoe Ui"/>
      <family val="2"/>
    </font>
  </fonts>
  <fills count="5">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164" fontId="0" fillId="0" borderId="0" xfId="0" applyNumberFormat="1"/>
    <xf numFmtId="165" fontId="0" fillId="0" borderId="0" xfId="0" applyNumberForma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9" fontId="0" fillId="0" borderId="0" xfId="1" applyFont="1"/>
    <xf numFmtId="166" fontId="0" fillId="0" borderId="0" xfId="1" applyNumberFormat="1" applyFont="1"/>
    <xf numFmtId="0" fontId="0" fillId="0" borderId="1" xfId="0" applyBorder="1" applyAlignment="1">
      <alignment horizontal="left"/>
    </xf>
    <xf numFmtId="165" fontId="0" fillId="0" borderId="1" xfId="0" applyNumberFormat="1" applyBorder="1"/>
    <xf numFmtId="9" fontId="0" fillId="0" borderId="1" xfId="1" applyFont="1" applyBorder="1"/>
    <xf numFmtId="0" fontId="2" fillId="3" borderId="1" xfId="0" applyFont="1" applyFill="1" applyBorder="1" applyAlignment="1">
      <alignment horizontal="left"/>
    </xf>
    <xf numFmtId="165" fontId="2" fillId="3" borderId="1" xfId="0" applyNumberFormat="1" applyFont="1" applyFill="1" applyBorder="1"/>
    <xf numFmtId="165" fontId="2" fillId="2" borderId="1" xfId="0" applyNumberFormat="1" applyFont="1" applyFill="1" applyBorder="1"/>
    <xf numFmtId="9" fontId="2" fillId="2" borderId="1" xfId="1" applyFont="1" applyFill="1" applyBorder="1"/>
    <xf numFmtId="0" fontId="2" fillId="4" borderId="1" xfId="0" applyFont="1" applyFill="1" applyBorder="1" applyAlignment="1">
      <alignment horizontal="left"/>
    </xf>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164" fontId="2" fillId="3" borderId="1" xfId="0" applyNumberFormat="1" applyFont="1" applyFill="1" applyBorder="1"/>
    <xf numFmtId="164" fontId="2" fillId="2" borderId="1" xfId="0" applyNumberFormat="1" applyFont="1" applyFill="1" applyBorder="1"/>
    <xf numFmtId="165" fontId="2" fillId="4" borderId="1" xfId="0" applyNumberFormat="1" applyFont="1" applyFill="1" applyBorder="1"/>
    <xf numFmtId="0" fontId="2" fillId="0" borderId="1" xfId="0" applyFont="1" applyBorder="1" applyAlignment="1">
      <alignment horizontal="left"/>
    </xf>
    <xf numFmtId="164" fontId="2" fillId="0" borderId="1" xfId="0" applyNumberFormat="1" applyFont="1" applyBorder="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F0C3-55AD-4EA0-AD47-8DE648B832EA}">
  <dimension ref="A1:E135"/>
  <sheetViews>
    <sheetView tabSelected="1" workbookViewId="0">
      <selection sqref="A1:E7"/>
    </sheetView>
  </sheetViews>
  <sheetFormatPr baseColWidth="10" defaultRowHeight="14.25" x14ac:dyDescent="0.25"/>
  <cols>
    <col min="1" max="1" width="35.140625" customWidth="1"/>
    <col min="2" max="3" width="13.140625" customWidth="1"/>
  </cols>
  <sheetData>
    <row r="1" spans="1:5" x14ac:dyDescent="0.25">
      <c r="A1" s="26" t="s">
        <v>73</v>
      </c>
      <c r="B1" s="27"/>
      <c r="C1" s="27"/>
      <c r="D1" s="27"/>
      <c r="E1" s="28"/>
    </row>
    <row r="2" spans="1:5" x14ac:dyDescent="0.25">
      <c r="A2" s="29"/>
      <c r="B2" s="30"/>
      <c r="C2" s="30"/>
      <c r="D2" s="30"/>
      <c r="E2" s="31"/>
    </row>
    <row r="3" spans="1:5" x14ac:dyDescent="0.25">
      <c r="A3" s="29"/>
      <c r="B3" s="30"/>
      <c r="C3" s="30"/>
      <c r="D3" s="30"/>
      <c r="E3" s="31"/>
    </row>
    <row r="4" spans="1:5" x14ac:dyDescent="0.25">
      <c r="A4" s="29"/>
      <c r="B4" s="30"/>
      <c r="C4" s="30"/>
      <c r="D4" s="30"/>
      <c r="E4" s="31"/>
    </row>
    <row r="5" spans="1:5" x14ac:dyDescent="0.25">
      <c r="A5" s="29"/>
      <c r="B5" s="30"/>
      <c r="C5" s="30"/>
      <c r="D5" s="30"/>
      <c r="E5" s="31"/>
    </row>
    <row r="6" spans="1:5" x14ac:dyDescent="0.25">
      <c r="A6" s="29"/>
      <c r="B6" s="30"/>
      <c r="C6" s="30"/>
      <c r="D6" s="30"/>
      <c r="E6" s="31"/>
    </row>
    <row r="7" spans="1:5" ht="15" thickBot="1" x14ac:dyDescent="0.3">
      <c r="A7" s="32"/>
      <c r="B7" s="33"/>
      <c r="C7" s="33"/>
      <c r="D7" s="33"/>
      <c r="E7" s="34"/>
    </row>
    <row r="11" spans="1:5" x14ac:dyDescent="0.25">
      <c r="A11" s="24" t="s">
        <v>67</v>
      </c>
      <c r="B11" s="24"/>
      <c r="C11" s="24"/>
      <c r="D11" s="24"/>
      <c r="E11" s="24"/>
    </row>
    <row r="12" spans="1:5" x14ac:dyDescent="0.25">
      <c r="A12" s="25" t="s">
        <v>66</v>
      </c>
      <c r="B12" s="24" t="s">
        <v>65</v>
      </c>
      <c r="C12" s="24"/>
      <c r="D12" s="24" t="s">
        <v>64</v>
      </c>
      <c r="E12" s="24"/>
    </row>
    <row r="13" spans="1:5" x14ac:dyDescent="0.25">
      <c r="A13" s="25"/>
      <c r="B13" s="4" t="s">
        <v>0</v>
      </c>
      <c r="C13" s="4" t="s">
        <v>1</v>
      </c>
      <c r="D13" s="3" t="s">
        <v>68</v>
      </c>
      <c r="E13" s="3" t="s">
        <v>69</v>
      </c>
    </row>
    <row r="14" spans="1:5" x14ac:dyDescent="0.25">
      <c r="A14" s="14" t="s">
        <v>2</v>
      </c>
      <c r="B14" s="15">
        <v>21272478.516999997</v>
      </c>
      <c r="C14" s="15">
        <v>21057877.844000001</v>
      </c>
      <c r="D14" s="15">
        <f>C14-B14</f>
        <v>-214600.67299999669</v>
      </c>
      <c r="E14" s="16">
        <f>D14/B14</f>
        <v>-1.0088183792429152E-2</v>
      </c>
    </row>
    <row r="15" spans="1:5" x14ac:dyDescent="0.25">
      <c r="A15" s="17" t="s">
        <v>3</v>
      </c>
      <c r="B15" s="18">
        <v>11426456.579999998</v>
      </c>
      <c r="C15" s="18">
        <v>11137158.714999998</v>
      </c>
      <c r="D15" s="18">
        <f t="shared" ref="D15:D40" si="0">C15-B15</f>
        <v>-289297.86500000022</v>
      </c>
      <c r="E15" s="9">
        <f t="shared" ref="E15:E40" si="1">D15/B15</f>
        <v>-2.5318248310361169E-2</v>
      </c>
    </row>
    <row r="16" spans="1:5" x14ac:dyDescent="0.25">
      <c r="A16" s="17" t="s">
        <v>4</v>
      </c>
      <c r="B16" s="18">
        <v>6700482.9559999993</v>
      </c>
      <c r="C16" s="18">
        <v>6780078.4869999997</v>
      </c>
      <c r="D16" s="18">
        <f t="shared" si="0"/>
        <v>79595.531000000425</v>
      </c>
      <c r="E16" s="9">
        <f t="shared" si="1"/>
        <v>1.187907372090634E-2</v>
      </c>
    </row>
    <row r="17" spans="1:5" x14ac:dyDescent="0.25">
      <c r="A17" s="17" t="s">
        <v>5</v>
      </c>
      <c r="B17" s="18">
        <v>1655882.5999999999</v>
      </c>
      <c r="C17" s="18">
        <v>1668027.1249999998</v>
      </c>
      <c r="D17" s="18">
        <f t="shared" si="0"/>
        <v>12144.524999999907</v>
      </c>
      <c r="E17" s="9">
        <f t="shared" si="1"/>
        <v>7.3341703089336817E-3</v>
      </c>
    </row>
    <row r="18" spans="1:5" x14ac:dyDescent="0.25">
      <c r="A18" s="17" t="s">
        <v>6</v>
      </c>
      <c r="B18" s="18">
        <v>1060326.155</v>
      </c>
      <c r="C18" s="18">
        <v>1067251.044</v>
      </c>
      <c r="D18" s="18">
        <f t="shared" si="0"/>
        <v>6924.8889999999665</v>
      </c>
      <c r="E18" s="9">
        <f t="shared" si="1"/>
        <v>6.5309046347158776E-3</v>
      </c>
    </row>
    <row r="19" spans="1:5" x14ac:dyDescent="0.25">
      <c r="A19" s="17" t="s">
        <v>7</v>
      </c>
      <c r="B19" s="18">
        <v>189084.97500000001</v>
      </c>
      <c r="C19" s="18">
        <v>173040.02499999999</v>
      </c>
      <c r="D19" s="18">
        <f t="shared" si="0"/>
        <v>-16044.950000000012</v>
      </c>
      <c r="E19" s="9">
        <f t="shared" si="1"/>
        <v>-8.4855763923072217E-2</v>
      </c>
    </row>
    <row r="20" spans="1:5" x14ac:dyDescent="0.25">
      <c r="A20" s="17" t="s">
        <v>8</v>
      </c>
      <c r="B20" s="18">
        <v>137515.87099999998</v>
      </c>
      <c r="C20" s="18">
        <v>124084.16800000001</v>
      </c>
      <c r="D20" s="18">
        <f t="shared" si="0"/>
        <v>-13431.70299999998</v>
      </c>
      <c r="E20" s="9">
        <f t="shared" si="1"/>
        <v>-9.7673838680045741E-2</v>
      </c>
    </row>
    <row r="21" spans="1:5" x14ac:dyDescent="0.25">
      <c r="A21" s="17" t="s">
        <v>9</v>
      </c>
      <c r="B21" s="18">
        <v>99782.805000000008</v>
      </c>
      <c r="C21" s="18">
        <v>104109.105</v>
      </c>
      <c r="D21" s="18">
        <f t="shared" si="0"/>
        <v>4326.2999999999884</v>
      </c>
      <c r="E21" s="9">
        <f t="shared" si="1"/>
        <v>4.3357169604522426E-2</v>
      </c>
    </row>
    <row r="22" spans="1:5" x14ac:dyDescent="0.25">
      <c r="A22" s="17" t="s">
        <v>10</v>
      </c>
      <c r="B22" s="18">
        <v>2941.3250000000003</v>
      </c>
      <c r="C22" s="18">
        <v>4088.6749999999997</v>
      </c>
      <c r="D22" s="18">
        <f t="shared" si="0"/>
        <v>1147.3499999999995</v>
      </c>
      <c r="E22" s="9">
        <f t="shared" si="1"/>
        <v>0.39007930099529953</v>
      </c>
    </row>
    <row r="23" spans="1:5" x14ac:dyDescent="0.25">
      <c r="A23" s="17" t="s">
        <v>11</v>
      </c>
      <c r="B23" s="18">
        <v>5.25</v>
      </c>
      <c r="C23" s="18">
        <v>40.5</v>
      </c>
      <c r="D23" s="18">
        <f t="shared" si="0"/>
        <v>35.25</v>
      </c>
      <c r="E23" s="9">
        <f t="shared" si="1"/>
        <v>6.7142857142857144</v>
      </c>
    </row>
    <row r="24" spans="1:5" x14ac:dyDescent="0.25">
      <c r="A24" s="14" t="s">
        <v>12</v>
      </c>
      <c r="B24" s="15">
        <v>3443231.8600000003</v>
      </c>
      <c r="C24" s="15">
        <v>3351501.7499999995</v>
      </c>
      <c r="D24" s="15">
        <f t="shared" si="0"/>
        <v>-91730.110000000801</v>
      </c>
      <c r="E24" s="16">
        <f t="shared" si="1"/>
        <v>-2.6640700867585718E-2</v>
      </c>
    </row>
    <row r="25" spans="1:5" x14ac:dyDescent="0.25">
      <c r="A25" s="17" t="s">
        <v>13</v>
      </c>
      <c r="B25" s="18">
        <v>979642.70000000007</v>
      </c>
      <c r="C25" s="18">
        <v>949372.57</v>
      </c>
      <c r="D25" s="18">
        <f t="shared" si="0"/>
        <v>-30270.130000000121</v>
      </c>
      <c r="E25" s="9">
        <f t="shared" si="1"/>
        <v>-3.0899153334169815E-2</v>
      </c>
    </row>
    <row r="26" spans="1:5" x14ac:dyDescent="0.25">
      <c r="A26" s="17" t="s">
        <v>14</v>
      </c>
      <c r="B26" s="18">
        <v>678940.06999999983</v>
      </c>
      <c r="C26" s="18">
        <v>670662.21999999986</v>
      </c>
      <c r="D26" s="18">
        <f t="shared" si="0"/>
        <v>-8277.8499999999767</v>
      </c>
      <c r="E26" s="9">
        <f t="shared" si="1"/>
        <v>-1.2192313233184158E-2</v>
      </c>
    </row>
    <row r="27" spans="1:5" x14ac:dyDescent="0.25">
      <c r="A27" s="17" t="s">
        <v>15</v>
      </c>
      <c r="B27" s="18">
        <v>479340.16000000009</v>
      </c>
      <c r="C27" s="18">
        <v>476711.55</v>
      </c>
      <c r="D27" s="18">
        <f t="shared" si="0"/>
        <v>-2628.6100000001024</v>
      </c>
      <c r="E27" s="9">
        <f t="shared" si="1"/>
        <v>-5.4838092431064023E-3</v>
      </c>
    </row>
    <row r="28" spans="1:5" x14ac:dyDescent="0.25">
      <c r="A28" s="17" t="s">
        <v>16</v>
      </c>
      <c r="B28" s="18">
        <v>329878.46000000008</v>
      </c>
      <c r="C28" s="18">
        <v>323883.53000000003</v>
      </c>
      <c r="D28" s="18">
        <f t="shared" si="0"/>
        <v>-5994.9300000000512</v>
      </c>
      <c r="E28" s="9">
        <f t="shared" si="1"/>
        <v>-1.8173147770848844E-2</v>
      </c>
    </row>
    <row r="29" spans="1:5" x14ac:dyDescent="0.25">
      <c r="A29" s="17" t="s">
        <v>17</v>
      </c>
      <c r="B29" s="18">
        <v>302922.14999999997</v>
      </c>
      <c r="C29" s="18">
        <v>286184.64999999991</v>
      </c>
      <c r="D29" s="18">
        <f t="shared" si="0"/>
        <v>-16737.500000000058</v>
      </c>
      <c r="E29" s="9">
        <f t="shared" si="1"/>
        <v>-5.5253470239796133E-2</v>
      </c>
    </row>
    <row r="30" spans="1:5" x14ac:dyDescent="0.25">
      <c r="A30" s="17" t="s">
        <v>18</v>
      </c>
      <c r="B30" s="18">
        <v>226453.77000000008</v>
      </c>
      <c r="C30" s="18">
        <v>217601.68000000002</v>
      </c>
      <c r="D30" s="18">
        <f t="shared" si="0"/>
        <v>-8852.0900000000547</v>
      </c>
      <c r="E30" s="9">
        <f t="shared" si="1"/>
        <v>-3.9090053568108192E-2</v>
      </c>
    </row>
    <row r="31" spans="1:5" x14ac:dyDescent="0.25">
      <c r="A31" s="17" t="s">
        <v>19</v>
      </c>
      <c r="B31" s="18">
        <v>209727.47000000003</v>
      </c>
      <c r="C31" s="18">
        <v>202261.86999999997</v>
      </c>
      <c r="D31" s="18">
        <f t="shared" si="0"/>
        <v>-7465.600000000064</v>
      </c>
      <c r="E31" s="9">
        <f t="shared" si="1"/>
        <v>-3.5596672195588222E-2</v>
      </c>
    </row>
    <row r="32" spans="1:5" x14ac:dyDescent="0.25">
      <c r="A32" s="17" t="s">
        <v>20</v>
      </c>
      <c r="B32" s="18">
        <v>97189.25</v>
      </c>
      <c r="C32" s="18">
        <v>88070.799999999988</v>
      </c>
      <c r="D32" s="18">
        <f t="shared" si="0"/>
        <v>-9118.4500000000116</v>
      </c>
      <c r="E32" s="9">
        <f t="shared" si="1"/>
        <v>-9.38215903507848E-2</v>
      </c>
    </row>
    <row r="33" spans="1:5" x14ac:dyDescent="0.25">
      <c r="A33" s="17" t="s">
        <v>21</v>
      </c>
      <c r="B33" s="18">
        <v>59881.130000000012</v>
      </c>
      <c r="C33" s="18">
        <v>59349.029999999977</v>
      </c>
      <c r="D33" s="18">
        <f t="shared" si="0"/>
        <v>-532.10000000003492</v>
      </c>
      <c r="E33" s="9">
        <f t="shared" si="1"/>
        <v>-8.8859378572187075E-3</v>
      </c>
    </row>
    <row r="34" spans="1:5" x14ac:dyDescent="0.25">
      <c r="A34" s="17" t="s">
        <v>22</v>
      </c>
      <c r="B34" s="18">
        <v>51785.85</v>
      </c>
      <c r="C34" s="18">
        <v>52677.099999999991</v>
      </c>
      <c r="D34" s="18">
        <f t="shared" si="0"/>
        <v>891.24999999999272</v>
      </c>
      <c r="E34" s="9">
        <f t="shared" si="1"/>
        <v>1.7210299724731617E-2</v>
      </c>
    </row>
    <row r="35" spans="1:5" x14ac:dyDescent="0.25">
      <c r="A35" s="17" t="s">
        <v>23</v>
      </c>
      <c r="B35" s="18">
        <v>24820.05</v>
      </c>
      <c r="C35" s="18">
        <v>22401.949999999997</v>
      </c>
      <c r="D35" s="18">
        <f t="shared" si="0"/>
        <v>-2418.1000000000022</v>
      </c>
      <c r="E35" s="9">
        <f t="shared" si="1"/>
        <v>-9.7425267072387134E-2</v>
      </c>
    </row>
    <row r="36" spans="1:5" x14ac:dyDescent="0.25">
      <c r="A36" s="17" t="s">
        <v>24</v>
      </c>
      <c r="B36" s="18">
        <v>2650.8</v>
      </c>
      <c r="C36" s="18">
        <v>2324.8000000000002</v>
      </c>
      <c r="D36" s="18">
        <f t="shared" si="0"/>
        <v>-326</v>
      </c>
      <c r="E36" s="9">
        <f t="shared" si="1"/>
        <v>-0.12298174136109853</v>
      </c>
    </row>
    <row r="37" spans="1:5" x14ac:dyDescent="0.25">
      <c r="A37" s="14" t="s">
        <v>25</v>
      </c>
      <c r="B37" s="15">
        <v>992345.59400000016</v>
      </c>
      <c r="C37" s="15">
        <v>1042428.9889999999</v>
      </c>
      <c r="D37" s="15">
        <f t="shared" si="0"/>
        <v>50083.394999999786</v>
      </c>
      <c r="E37" s="16">
        <f t="shared" si="1"/>
        <v>5.0469710656063815E-2</v>
      </c>
    </row>
    <row r="38" spans="1:5" x14ac:dyDescent="0.25">
      <c r="A38" s="14" t="s">
        <v>26</v>
      </c>
      <c r="B38" s="15">
        <v>359266.08000000013</v>
      </c>
      <c r="C38" s="15">
        <v>396481.55999999994</v>
      </c>
      <c r="D38" s="15">
        <f t="shared" si="0"/>
        <v>37215.479999999807</v>
      </c>
      <c r="E38" s="16">
        <f t="shared" si="1"/>
        <v>0.10358751374468693</v>
      </c>
    </row>
    <row r="39" spans="1:5" x14ac:dyDescent="0.25">
      <c r="A39" s="14" t="s">
        <v>27</v>
      </c>
      <c r="B39" s="15">
        <v>122753.925</v>
      </c>
      <c r="C39" s="15">
        <v>120303.22500000001</v>
      </c>
      <c r="D39" s="15">
        <f t="shared" si="0"/>
        <v>-2450.6999999999971</v>
      </c>
      <c r="E39" s="16">
        <f t="shared" si="1"/>
        <v>-1.9964331079433892E-2</v>
      </c>
    </row>
    <row r="40" spans="1:5" x14ac:dyDescent="0.25">
      <c r="A40" s="10" t="s">
        <v>28</v>
      </c>
      <c r="B40" s="19">
        <v>26190075.976</v>
      </c>
      <c r="C40" s="19">
        <v>25968593.367999997</v>
      </c>
      <c r="D40" s="20">
        <f t="shared" si="0"/>
        <v>-221482.6080000028</v>
      </c>
      <c r="E40" s="13">
        <f t="shared" si="1"/>
        <v>-8.4567378957955113E-3</v>
      </c>
    </row>
    <row r="41" spans="1:5" x14ac:dyDescent="0.25">
      <c r="D41" s="1"/>
      <c r="E41" s="6"/>
    </row>
    <row r="44" spans="1:5" x14ac:dyDescent="0.25">
      <c r="A44" s="24" t="s">
        <v>67</v>
      </c>
      <c r="B44" s="24"/>
      <c r="C44" s="24"/>
      <c r="D44" s="24"/>
      <c r="E44" s="24"/>
    </row>
    <row r="45" spans="1:5" x14ac:dyDescent="0.25">
      <c r="A45" s="25" t="s">
        <v>70</v>
      </c>
      <c r="B45" s="24" t="s">
        <v>65</v>
      </c>
      <c r="C45" s="24"/>
      <c r="D45" s="24" t="s">
        <v>64</v>
      </c>
      <c r="E45" s="24"/>
    </row>
    <row r="46" spans="1:5" x14ac:dyDescent="0.25">
      <c r="A46" s="25"/>
      <c r="B46" s="4" t="s">
        <v>0</v>
      </c>
      <c r="C46" s="4" t="s">
        <v>1</v>
      </c>
      <c r="D46" s="3" t="s">
        <v>68</v>
      </c>
      <c r="E46" s="3" t="s">
        <v>69</v>
      </c>
    </row>
    <row r="47" spans="1:5" x14ac:dyDescent="0.25">
      <c r="A47" s="7" t="s">
        <v>49</v>
      </c>
      <c r="B47" s="8">
        <v>1392366.8430000001</v>
      </c>
      <c r="C47" s="8">
        <v>1374123.0310000002</v>
      </c>
      <c r="D47" s="8">
        <f>C47-B47</f>
        <v>-18243.811999999918</v>
      </c>
      <c r="E47" s="9">
        <f>D47/B47</f>
        <v>-1.3102733731213905E-2</v>
      </c>
    </row>
    <row r="48" spans="1:5" x14ac:dyDescent="0.25">
      <c r="A48" s="7" t="s">
        <v>50</v>
      </c>
      <c r="B48" s="8">
        <v>3463113.9419999989</v>
      </c>
      <c r="C48" s="8">
        <v>3431630.9609999997</v>
      </c>
      <c r="D48" s="8">
        <f t="shared" ref="D48:D62" si="2">C48-B48</f>
        <v>-31482.980999999214</v>
      </c>
      <c r="E48" s="9">
        <f t="shared" ref="E48:E62" si="3">D48/B48</f>
        <v>-9.0909457578566798E-3</v>
      </c>
    </row>
    <row r="49" spans="1:5" x14ac:dyDescent="0.25">
      <c r="A49" s="7" t="s">
        <v>51</v>
      </c>
      <c r="B49" s="8">
        <v>1346056.9990000001</v>
      </c>
      <c r="C49" s="8">
        <v>1357121.6539999999</v>
      </c>
      <c r="D49" s="8">
        <f t="shared" si="2"/>
        <v>11064.654999999795</v>
      </c>
      <c r="E49" s="9">
        <f t="shared" si="3"/>
        <v>8.220049379944418E-3</v>
      </c>
    </row>
    <row r="50" spans="1:5" x14ac:dyDescent="0.25">
      <c r="A50" s="7" t="s">
        <v>52</v>
      </c>
      <c r="B50" s="8">
        <v>351325.38200000004</v>
      </c>
      <c r="C50" s="8">
        <v>348261.20800000004</v>
      </c>
      <c r="D50" s="8">
        <f t="shared" si="2"/>
        <v>-3064.1739999999991</v>
      </c>
      <c r="E50" s="9">
        <f t="shared" si="3"/>
        <v>-8.7217552644687623E-3</v>
      </c>
    </row>
    <row r="51" spans="1:5" x14ac:dyDescent="0.25">
      <c r="A51" s="7" t="s">
        <v>53</v>
      </c>
      <c r="B51" s="8">
        <v>1809940.621</v>
      </c>
      <c r="C51" s="8">
        <v>1798065.223</v>
      </c>
      <c r="D51" s="8">
        <f t="shared" si="2"/>
        <v>-11875.398000000045</v>
      </c>
      <c r="E51" s="9">
        <f t="shared" si="3"/>
        <v>-6.5612086176831787E-3</v>
      </c>
    </row>
    <row r="52" spans="1:5" x14ac:dyDescent="0.25">
      <c r="A52" s="7" t="s">
        <v>54</v>
      </c>
      <c r="B52" s="8">
        <v>1175039.7420000003</v>
      </c>
      <c r="C52" s="8">
        <v>1169634.7290000001</v>
      </c>
      <c r="D52" s="8">
        <f t="shared" si="2"/>
        <v>-5405.0130000002682</v>
      </c>
      <c r="E52" s="9">
        <f t="shared" si="3"/>
        <v>-4.5998554830158815E-3</v>
      </c>
    </row>
    <row r="53" spans="1:5" x14ac:dyDescent="0.25">
      <c r="A53" s="7" t="s">
        <v>55</v>
      </c>
      <c r="B53" s="8">
        <v>1256250.0529999998</v>
      </c>
      <c r="C53" s="8">
        <v>1242242.2390000005</v>
      </c>
      <c r="D53" s="8">
        <f t="shared" si="2"/>
        <v>-14007.813999999315</v>
      </c>
      <c r="E53" s="9">
        <f t="shared" si="3"/>
        <v>-1.1150498236038137E-2</v>
      </c>
    </row>
    <row r="54" spans="1:5" x14ac:dyDescent="0.25">
      <c r="A54" s="7" t="s">
        <v>56</v>
      </c>
      <c r="B54" s="8">
        <v>3886247.5839999975</v>
      </c>
      <c r="C54" s="8">
        <v>3823124.4850000008</v>
      </c>
      <c r="D54" s="8">
        <f t="shared" si="2"/>
        <v>-63123.09899999667</v>
      </c>
      <c r="E54" s="9">
        <f t="shared" si="3"/>
        <v>-1.6242685942058785E-2</v>
      </c>
    </row>
    <row r="55" spans="1:5" x14ac:dyDescent="0.25">
      <c r="A55" s="7" t="s">
        <v>57</v>
      </c>
      <c r="B55" s="8">
        <v>2281757.5530000003</v>
      </c>
      <c r="C55" s="8">
        <v>2274122.7130000009</v>
      </c>
      <c r="D55" s="8">
        <f t="shared" si="2"/>
        <v>-7634.8399999993853</v>
      </c>
      <c r="E55" s="9">
        <f t="shared" si="3"/>
        <v>-3.3460347222084483E-3</v>
      </c>
    </row>
    <row r="56" spans="1:5" x14ac:dyDescent="0.25">
      <c r="A56" s="7" t="s">
        <v>58</v>
      </c>
      <c r="B56" s="8">
        <v>803479.02900000021</v>
      </c>
      <c r="C56" s="8">
        <v>795805.97799999977</v>
      </c>
      <c r="D56" s="8">
        <f t="shared" si="2"/>
        <v>-7673.0510000004433</v>
      </c>
      <c r="E56" s="9">
        <f t="shared" si="3"/>
        <v>-9.5497837816006532E-3</v>
      </c>
    </row>
    <row r="57" spans="1:5" x14ac:dyDescent="0.25">
      <c r="A57" s="7" t="s">
        <v>59</v>
      </c>
      <c r="B57" s="8">
        <v>939048.19600000011</v>
      </c>
      <c r="C57" s="8">
        <v>927655.1540000001</v>
      </c>
      <c r="D57" s="8">
        <f t="shared" si="2"/>
        <v>-11393.042000000016</v>
      </c>
      <c r="E57" s="9">
        <f t="shared" si="3"/>
        <v>-1.2132542342906555E-2</v>
      </c>
    </row>
    <row r="58" spans="1:5" x14ac:dyDescent="0.25">
      <c r="A58" s="7" t="s">
        <v>60</v>
      </c>
      <c r="B58" s="8">
        <v>2245752.3419999983</v>
      </c>
      <c r="C58" s="8">
        <v>2216065.5379999997</v>
      </c>
      <c r="D58" s="8">
        <f t="shared" si="2"/>
        <v>-29686.803999998607</v>
      </c>
      <c r="E58" s="9">
        <f t="shared" si="3"/>
        <v>-1.3219090745135524E-2</v>
      </c>
    </row>
    <row r="59" spans="1:5" x14ac:dyDescent="0.25">
      <c r="A59" s="7" t="s">
        <v>61</v>
      </c>
      <c r="B59" s="8">
        <v>1330866.9939999999</v>
      </c>
      <c r="C59" s="8">
        <v>1330326.5820000002</v>
      </c>
      <c r="D59" s="8">
        <f t="shared" si="2"/>
        <v>-540.41199999977835</v>
      </c>
      <c r="E59" s="9">
        <f t="shared" si="3"/>
        <v>-4.0606011151838543E-4</v>
      </c>
    </row>
    <row r="60" spans="1:5" x14ac:dyDescent="0.25">
      <c r="A60" s="7" t="s">
        <v>62</v>
      </c>
      <c r="B60" s="8">
        <v>2911538.3830000008</v>
      </c>
      <c r="C60" s="8">
        <v>2883673.1669999999</v>
      </c>
      <c r="D60" s="8">
        <f t="shared" si="2"/>
        <v>-27865.216000000946</v>
      </c>
      <c r="E60" s="9">
        <f t="shared" si="3"/>
        <v>-9.570616057374139E-3</v>
      </c>
    </row>
    <row r="61" spans="1:5" x14ac:dyDescent="0.25">
      <c r="A61" s="7" t="s">
        <v>63</v>
      </c>
      <c r="B61" s="8">
        <v>997292.31299999985</v>
      </c>
      <c r="C61" s="8">
        <v>996740.70600000001</v>
      </c>
      <c r="D61" s="8">
        <f t="shared" si="2"/>
        <v>-551.60699999984354</v>
      </c>
      <c r="E61" s="9">
        <f t="shared" si="3"/>
        <v>-5.5310463422758138E-4</v>
      </c>
    </row>
    <row r="62" spans="1:5" x14ac:dyDescent="0.25">
      <c r="A62" s="10" t="s">
        <v>28</v>
      </c>
      <c r="B62" s="11">
        <v>26190075.975999992</v>
      </c>
      <c r="C62" s="11">
        <v>25968593.367999997</v>
      </c>
      <c r="D62" s="12">
        <f t="shared" si="2"/>
        <v>-221482.60799999535</v>
      </c>
      <c r="E62" s="13">
        <f t="shared" si="3"/>
        <v>-8.4567378957952286E-3</v>
      </c>
    </row>
    <row r="63" spans="1:5" x14ac:dyDescent="0.25">
      <c r="D63" s="2"/>
      <c r="E63" s="5"/>
    </row>
    <row r="64" spans="1:5" x14ac:dyDescent="0.25">
      <c r="D64" s="2"/>
      <c r="E64" s="5"/>
    </row>
    <row r="65" spans="1:5" x14ac:dyDescent="0.25">
      <c r="D65" s="2"/>
      <c r="E65" s="5"/>
    </row>
    <row r="66" spans="1:5" x14ac:dyDescent="0.25">
      <c r="A66" s="24" t="s">
        <v>67</v>
      </c>
      <c r="B66" s="24"/>
      <c r="C66" s="24"/>
      <c r="D66" s="24"/>
      <c r="E66" s="24"/>
    </row>
    <row r="67" spans="1:5" x14ac:dyDescent="0.25">
      <c r="A67" s="25" t="s">
        <v>71</v>
      </c>
      <c r="B67" s="24" t="s">
        <v>65</v>
      </c>
      <c r="C67" s="24"/>
      <c r="D67" s="24" t="s">
        <v>64</v>
      </c>
      <c r="E67" s="24"/>
    </row>
    <row r="68" spans="1:5" x14ac:dyDescent="0.25">
      <c r="A68" s="25"/>
      <c r="B68" s="4" t="s">
        <v>0</v>
      </c>
      <c r="C68" s="4" t="s">
        <v>1</v>
      </c>
      <c r="D68" s="3" t="s">
        <v>68</v>
      </c>
      <c r="E68" s="3" t="s">
        <v>69</v>
      </c>
    </row>
    <row r="69" spans="1:5" x14ac:dyDescent="0.25">
      <c r="A69" s="14" t="s">
        <v>3</v>
      </c>
      <c r="B69" s="15">
        <v>11426456.58</v>
      </c>
      <c r="C69" s="15">
        <v>11137158.715</v>
      </c>
      <c r="D69" s="21">
        <f t="shared" ref="D69:D72" si="4">C69-B69</f>
        <v>-289297.86500000022</v>
      </c>
      <c r="E69" s="16">
        <f t="shared" ref="E69:E72" si="5">D69/B69</f>
        <v>-2.5318248310361165E-2</v>
      </c>
    </row>
    <row r="70" spans="1:5" x14ac:dyDescent="0.25">
      <c r="A70" s="17" t="s">
        <v>29</v>
      </c>
      <c r="B70" s="18">
        <v>3902429.341</v>
      </c>
      <c r="C70" s="18">
        <v>3903140.6189999999</v>
      </c>
      <c r="D70" s="8">
        <f t="shared" si="4"/>
        <v>711.27799999993294</v>
      </c>
      <c r="E70" s="9">
        <f t="shared" si="5"/>
        <v>1.8226543976774927E-4</v>
      </c>
    </row>
    <row r="71" spans="1:5" x14ac:dyDescent="0.25">
      <c r="A71" s="17" t="s">
        <v>30</v>
      </c>
      <c r="B71" s="18">
        <v>1594971.814</v>
      </c>
      <c r="C71" s="18">
        <v>1668628.5260000001</v>
      </c>
      <c r="D71" s="8">
        <f t="shared" si="4"/>
        <v>73656.712000000058</v>
      </c>
      <c r="E71" s="9">
        <f t="shared" si="5"/>
        <v>4.6180572818573996E-2</v>
      </c>
    </row>
    <row r="72" spans="1:5" x14ac:dyDescent="0.25">
      <c r="A72" s="17" t="s">
        <v>31</v>
      </c>
      <c r="B72" s="18">
        <v>1641384.875</v>
      </c>
      <c r="C72" s="18">
        <v>1526673.9450000001</v>
      </c>
      <c r="D72" s="8">
        <f t="shared" si="4"/>
        <v>-114710.92999999993</v>
      </c>
      <c r="E72" s="9">
        <f t="shared" si="5"/>
        <v>-6.9886674202477919E-2</v>
      </c>
    </row>
    <row r="73" spans="1:5" x14ac:dyDescent="0.25">
      <c r="A73" s="17" t="s">
        <v>32</v>
      </c>
      <c r="B73" s="18">
        <v>955504.5</v>
      </c>
      <c r="C73" s="18">
        <v>925604.625</v>
      </c>
      <c r="D73" s="8">
        <f t="shared" ref="D73:D102" si="6">C73-B73</f>
        <v>-29899.875</v>
      </c>
      <c r="E73" s="9">
        <f t="shared" ref="E73:E102" si="7">D73/B73</f>
        <v>-3.1292238812062112E-2</v>
      </c>
    </row>
    <row r="74" spans="1:5" x14ac:dyDescent="0.25">
      <c r="A74" s="17" t="s">
        <v>33</v>
      </c>
      <c r="B74" s="18">
        <v>990761.25</v>
      </c>
      <c r="C74" s="18">
        <v>904977.625</v>
      </c>
      <c r="D74" s="8">
        <f t="shared" si="6"/>
        <v>-85783.625</v>
      </c>
      <c r="E74" s="9">
        <f t="shared" si="7"/>
        <v>-8.6583548761116763E-2</v>
      </c>
    </row>
    <row r="75" spans="1:5" x14ac:dyDescent="0.25">
      <c r="A75" s="17" t="s">
        <v>34</v>
      </c>
      <c r="B75" s="18">
        <v>783231.67500000005</v>
      </c>
      <c r="C75" s="18">
        <v>770246.875</v>
      </c>
      <c r="D75" s="8">
        <f t="shared" si="6"/>
        <v>-12984.800000000047</v>
      </c>
      <c r="E75" s="9">
        <f t="shared" si="7"/>
        <v>-1.6578491925776682E-2</v>
      </c>
    </row>
    <row r="76" spans="1:5" x14ac:dyDescent="0.25">
      <c r="A76" s="17" t="s">
        <v>35</v>
      </c>
      <c r="B76" s="18">
        <v>719774.375</v>
      </c>
      <c r="C76" s="18">
        <v>636665.25</v>
      </c>
      <c r="D76" s="8">
        <f t="shared" si="6"/>
        <v>-83109.125</v>
      </c>
      <c r="E76" s="9">
        <f t="shared" si="7"/>
        <v>-0.11546552348435578</v>
      </c>
    </row>
    <row r="77" spans="1:5" x14ac:dyDescent="0.25">
      <c r="A77" s="17" t="s">
        <v>36</v>
      </c>
      <c r="B77" s="18">
        <v>215436</v>
      </c>
      <c r="C77" s="18">
        <v>215552.75</v>
      </c>
      <c r="D77" s="8">
        <f t="shared" si="6"/>
        <v>116.75</v>
      </c>
      <c r="E77" s="9">
        <f t="shared" si="7"/>
        <v>5.4192428377801297E-4</v>
      </c>
    </row>
    <row r="78" spans="1:5" x14ac:dyDescent="0.25">
      <c r="A78" s="17" t="s">
        <v>37</v>
      </c>
      <c r="B78" s="18">
        <v>186087.375</v>
      </c>
      <c r="C78" s="18">
        <v>175938</v>
      </c>
      <c r="D78" s="8">
        <f t="shared" si="6"/>
        <v>-10149.375</v>
      </c>
      <c r="E78" s="9">
        <f t="shared" si="7"/>
        <v>-5.4540911225170435E-2</v>
      </c>
    </row>
    <row r="79" spans="1:5" x14ac:dyDescent="0.25">
      <c r="A79" s="17" t="s">
        <v>38</v>
      </c>
      <c r="B79" s="18">
        <v>170679</v>
      </c>
      <c r="C79" s="18">
        <v>156922.5</v>
      </c>
      <c r="D79" s="8">
        <f t="shared" si="6"/>
        <v>-13756.5</v>
      </c>
      <c r="E79" s="9">
        <f t="shared" si="7"/>
        <v>-8.0598667674406335E-2</v>
      </c>
    </row>
    <row r="80" spans="1:5" x14ac:dyDescent="0.25">
      <c r="A80" s="17" t="s">
        <v>39</v>
      </c>
      <c r="B80" s="18">
        <v>114014.75</v>
      </c>
      <c r="C80" s="18">
        <v>103711.75</v>
      </c>
      <c r="D80" s="8">
        <f t="shared" si="6"/>
        <v>-10303</v>
      </c>
      <c r="E80" s="9">
        <f t="shared" si="7"/>
        <v>-9.0365500954920311E-2</v>
      </c>
    </row>
    <row r="81" spans="1:5" x14ac:dyDescent="0.25">
      <c r="A81" s="17" t="s">
        <v>40</v>
      </c>
      <c r="B81" s="18">
        <v>25061</v>
      </c>
      <c r="C81" s="18">
        <v>41208.5</v>
      </c>
      <c r="D81" s="8">
        <f t="shared" si="6"/>
        <v>16147.5</v>
      </c>
      <c r="E81" s="9">
        <f t="shared" si="7"/>
        <v>0.6443278400702287</v>
      </c>
    </row>
    <row r="82" spans="1:5" x14ac:dyDescent="0.25">
      <c r="A82" s="17" t="s">
        <v>41</v>
      </c>
      <c r="B82" s="18">
        <v>45699</v>
      </c>
      <c r="C82" s="18">
        <v>41004.75</v>
      </c>
      <c r="D82" s="8">
        <f t="shared" si="6"/>
        <v>-4694.25</v>
      </c>
      <c r="E82" s="9">
        <f t="shared" si="7"/>
        <v>-0.10272106610647935</v>
      </c>
    </row>
    <row r="83" spans="1:5" x14ac:dyDescent="0.25">
      <c r="A83" s="17" t="s">
        <v>42</v>
      </c>
      <c r="B83" s="18">
        <v>38179.125</v>
      </c>
      <c r="C83" s="18">
        <v>33232.625</v>
      </c>
      <c r="D83" s="8">
        <f t="shared" si="6"/>
        <v>-4946.5</v>
      </c>
      <c r="E83" s="9">
        <f t="shared" si="7"/>
        <v>-0.12956032910654711</v>
      </c>
    </row>
    <row r="84" spans="1:5" x14ac:dyDescent="0.25">
      <c r="A84" s="17" t="s">
        <v>43</v>
      </c>
      <c r="B84" s="18">
        <v>19953</v>
      </c>
      <c r="C84" s="18">
        <v>18471.75</v>
      </c>
      <c r="D84" s="8">
        <f t="shared" si="6"/>
        <v>-1481.25</v>
      </c>
      <c r="E84" s="9">
        <f t="shared" si="7"/>
        <v>-7.4236956848594202E-2</v>
      </c>
    </row>
    <row r="85" spans="1:5" x14ac:dyDescent="0.25">
      <c r="A85" s="17" t="s">
        <v>72</v>
      </c>
      <c r="B85" s="18">
        <f>B69-SUM(B70:B84)</f>
        <v>23289.499999998137</v>
      </c>
      <c r="C85" s="18">
        <f>C69-SUM(C70:C84)</f>
        <v>15178.625</v>
      </c>
      <c r="D85" s="8">
        <f t="shared" si="6"/>
        <v>-8110.8749999981374</v>
      </c>
      <c r="E85" s="9">
        <f t="shared" si="7"/>
        <v>-0.34826316580428029</v>
      </c>
    </row>
    <row r="86" spans="1:5" x14ac:dyDescent="0.25">
      <c r="A86" s="14" t="s">
        <v>4</v>
      </c>
      <c r="B86" s="15">
        <v>6700482.9559999993</v>
      </c>
      <c r="C86" s="15">
        <v>6780078.4869999988</v>
      </c>
      <c r="D86" s="21">
        <f t="shared" si="6"/>
        <v>79595.530999999493</v>
      </c>
      <c r="E86" s="16">
        <f t="shared" si="7"/>
        <v>1.1879073720906201E-2</v>
      </c>
    </row>
    <row r="87" spans="1:5" x14ac:dyDescent="0.25">
      <c r="A87" s="17" t="s">
        <v>30</v>
      </c>
      <c r="B87" s="18">
        <v>1739273.0660000001</v>
      </c>
      <c r="C87" s="18">
        <v>1824821.693</v>
      </c>
      <c r="D87" s="8">
        <f t="shared" si="6"/>
        <v>85548.626999999862</v>
      </c>
      <c r="E87" s="9">
        <f t="shared" si="7"/>
        <v>4.9186426601054406E-2</v>
      </c>
    </row>
    <row r="88" spans="1:5" x14ac:dyDescent="0.25">
      <c r="A88" s="17" t="s">
        <v>39</v>
      </c>
      <c r="B88" s="18">
        <v>1626419.9200000002</v>
      </c>
      <c r="C88" s="18">
        <v>1668184.4139999999</v>
      </c>
      <c r="D88" s="8">
        <f t="shared" si="6"/>
        <v>41764.493999999715</v>
      </c>
      <c r="E88" s="9">
        <f t="shared" si="7"/>
        <v>2.5678789030080074E-2</v>
      </c>
    </row>
    <row r="89" spans="1:5" x14ac:dyDescent="0.25">
      <c r="A89" s="17" t="s">
        <v>32</v>
      </c>
      <c r="B89" s="18">
        <v>759824</v>
      </c>
      <c r="C89" s="18">
        <v>768974.25</v>
      </c>
      <c r="D89" s="8">
        <f t="shared" si="6"/>
        <v>9150.25</v>
      </c>
      <c r="E89" s="9">
        <f t="shared" si="7"/>
        <v>1.2042591442228726E-2</v>
      </c>
    </row>
    <row r="90" spans="1:5" x14ac:dyDescent="0.25">
      <c r="A90" s="17" t="s">
        <v>29</v>
      </c>
      <c r="B90" s="18">
        <v>597417.42000000004</v>
      </c>
      <c r="C90" s="18">
        <v>575574.71299999999</v>
      </c>
      <c r="D90" s="8">
        <f t="shared" si="6"/>
        <v>-21842.707000000053</v>
      </c>
      <c r="E90" s="9">
        <f t="shared" si="7"/>
        <v>-3.6561884988221556E-2</v>
      </c>
    </row>
    <row r="91" spans="1:5" x14ac:dyDescent="0.25">
      <c r="A91" s="17" t="s">
        <v>34</v>
      </c>
      <c r="B91" s="18">
        <v>361653.25</v>
      </c>
      <c r="C91" s="18">
        <v>392786.75</v>
      </c>
      <c r="D91" s="8">
        <f t="shared" si="6"/>
        <v>31133.5</v>
      </c>
      <c r="E91" s="9">
        <f t="shared" si="7"/>
        <v>8.6086603673546411E-2</v>
      </c>
    </row>
    <row r="92" spans="1:5" x14ac:dyDescent="0.25">
      <c r="A92" s="17" t="s">
        <v>35</v>
      </c>
      <c r="B92" s="18">
        <v>409092.125</v>
      </c>
      <c r="C92" s="18">
        <v>354039.875</v>
      </c>
      <c r="D92" s="8">
        <f t="shared" si="6"/>
        <v>-55052.25</v>
      </c>
      <c r="E92" s="9">
        <f t="shared" si="7"/>
        <v>-0.13457176668947124</v>
      </c>
    </row>
    <row r="93" spans="1:5" x14ac:dyDescent="0.25">
      <c r="A93" s="17" t="s">
        <v>36</v>
      </c>
      <c r="B93" s="18">
        <v>231469.625</v>
      </c>
      <c r="C93" s="18">
        <v>289829.875</v>
      </c>
      <c r="D93" s="8">
        <f t="shared" si="6"/>
        <v>58360.25</v>
      </c>
      <c r="E93" s="9">
        <f t="shared" si="7"/>
        <v>0.25212919405731959</v>
      </c>
    </row>
    <row r="94" spans="1:5" x14ac:dyDescent="0.25">
      <c r="A94" s="17" t="s">
        <v>46</v>
      </c>
      <c r="B94" s="18">
        <v>194061.25</v>
      </c>
      <c r="C94" s="18">
        <v>200489.75</v>
      </c>
      <c r="D94" s="8">
        <f t="shared" si="6"/>
        <v>6428.5</v>
      </c>
      <c r="E94" s="9">
        <f t="shared" si="7"/>
        <v>3.3126139298803856E-2</v>
      </c>
    </row>
    <row r="95" spans="1:5" x14ac:dyDescent="0.25">
      <c r="A95" s="17" t="s">
        <v>43</v>
      </c>
      <c r="B95" s="18">
        <v>195963.75</v>
      </c>
      <c r="C95" s="18">
        <v>185939.25</v>
      </c>
      <c r="D95" s="8">
        <f t="shared" si="6"/>
        <v>-10024.5</v>
      </c>
      <c r="E95" s="9">
        <f t="shared" si="7"/>
        <v>-5.1154869204125764E-2</v>
      </c>
    </row>
    <row r="96" spans="1:5" x14ac:dyDescent="0.25">
      <c r="A96" s="17" t="s">
        <v>31</v>
      </c>
      <c r="B96" s="18">
        <v>169994.96</v>
      </c>
      <c r="C96" s="18">
        <v>168633.152</v>
      </c>
      <c r="D96" s="8">
        <f t="shared" si="6"/>
        <v>-1361.80799999999</v>
      </c>
      <c r="E96" s="9">
        <f t="shared" si="7"/>
        <v>-8.0108727929345085E-3</v>
      </c>
    </row>
    <row r="97" spans="1:5" x14ac:dyDescent="0.25">
      <c r="A97" s="17" t="s">
        <v>42</v>
      </c>
      <c r="B97" s="18">
        <v>121328.625</v>
      </c>
      <c r="C97" s="18">
        <v>110672.625</v>
      </c>
      <c r="D97" s="8">
        <f t="shared" si="6"/>
        <v>-10656</v>
      </c>
      <c r="E97" s="9">
        <f t="shared" si="7"/>
        <v>-8.7827583968746042E-2</v>
      </c>
    </row>
    <row r="98" spans="1:5" x14ac:dyDescent="0.25">
      <c r="A98" s="17" t="s">
        <v>33</v>
      </c>
      <c r="B98" s="18">
        <v>120564.125</v>
      </c>
      <c r="C98" s="18">
        <v>100663.5</v>
      </c>
      <c r="D98" s="8">
        <f t="shared" si="6"/>
        <v>-19900.625</v>
      </c>
      <c r="E98" s="9">
        <f t="shared" si="7"/>
        <v>-0.16506257562106472</v>
      </c>
    </row>
    <row r="99" spans="1:5" x14ac:dyDescent="0.25">
      <c r="A99" s="17" t="s">
        <v>44</v>
      </c>
      <c r="B99" s="18">
        <v>90642.75</v>
      </c>
      <c r="C99" s="18">
        <v>61731.75</v>
      </c>
      <c r="D99" s="8">
        <f t="shared" si="6"/>
        <v>-28911</v>
      </c>
      <c r="E99" s="9">
        <f t="shared" si="7"/>
        <v>-0.31895545975822664</v>
      </c>
    </row>
    <row r="100" spans="1:5" x14ac:dyDescent="0.25">
      <c r="A100" s="17" t="s">
        <v>37</v>
      </c>
      <c r="B100" s="18">
        <v>31458.75</v>
      </c>
      <c r="C100" s="18">
        <v>25548</v>
      </c>
      <c r="D100" s="8">
        <f t="shared" si="6"/>
        <v>-5910.75</v>
      </c>
      <c r="E100" s="9">
        <f t="shared" si="7"/>
        <v>-0.18788890213374657</v>
      </c>
    </row>
    <row r="101" spans="1:5" x14ac:dyDescent="0.25">
      <c r="A101" s="17" t="s">
        <v>40</v>
      </c>
      <c r="B101" s="18">
        <v>11584.25</v>
      </c>
      <c r="C101" s="18">
        <v>21074</v>
      </c>
      <c r="D101" s="8">
        <f t="shared" si="6"/>
        <v>9489.75</v>
      </c>
      <c r="E101" s="9">
        <f t="shared" si="7"/>
        <v>0.81919416449057991</v>
      </c>
    </row>
    <row r="102" spans="1:5" x14ac:dyDescent="0.25">
      <c r="A102" s="17" t="s">
        <v>45</v>
      </c>
      <c r="B102" s="18">
        <v>19812.75</v>
      </c>
      <c r="C102" s="18">
        <v>13255.5</v>
      </c>
      <c r="D102" s="8">
        <f t="shared" si="6"/>
        <v>-6557.25</v>
      </c>
      <c r="E102" s="9">
        <f t="shared" si="7"/>
        <v>-0.33096112351894613</v>
      </c>
    </row>
    <row r="103" spans="1:5" x14ac:dyDescent="0.25">
      <c r="A103" s="17" t="s">
        <v>72</v>
      </c>
      <c r="B103" s="18">
        <f>B86-SUM(B87:B102)</f>
        <v>19922.33999999892</v>
      </c>
      <c r="C103" s="18">
        <f>C86-SUM(C87:C102)</f>
        <v>17859.389999998733</v>
      </c>
      <c r="D103" s="8">
        <f t="shared" ref="D103:D112" si="8">C103-B103</f>
        <v>-2062.9500000001863</v>
      </c>
      <c r="E103" s="9">
        <f t="shared" ref="E103:E112" si="9">D103/B103</f>
        <v>-0.10354958303092399</v>
      </c>
    </row>
    <row r="104" spans="1:5" x14ac:dyDescent="0.25">
      <c r="A104" s="14" t="s">
        <v>5</v>
      </c>
      <c r="B104" s="15">
        <v>1655882.6</v>
      </c>
      <c r="C104" s="15">
        <v>1668027.125</v>
      </c>
      <c r="D104" s="21">
        <f t="shared" si="8"/>
        <v>12144.524999999907</v>
      </c>
      <c r="E104" s="16">
        <f t="shared" si="9"/>
        <v>7.3341703089336808E-3</v>
      </c>
    </row>
    <row r="105" spans="1:5" x14ac:dyDescent="0.25">
      <c r="A105" s="17" t="s">
        <v>30</v>
      </c>
      <c r="B105" s="18">
        <v>735677.2</v>
      </c>
      <c r="C105" s="18">
        <v>805189.4</v>
      </c>
      <c r="D105" s="8">
        <f t="shared" si="8"/>
        <v>69512.20000000007</v>
      </c>
      <c r="E105" s="9">
        <f t="shared" si="9"/>
        <v>9.4487364838817992E-2</v>
      </c>
    </row>
    <row r="106" spans="1:5" x14ac:dyDescent="0.25">
      <c r="A106" s="17" t="s">
        <v>29</v>
      </c>
      <c r="B106" s="18">
        <v>555090.17500000005</v>
      </c>
      <c r="C106" s="18">
        <v>536203.75</v>
      </c>
      <c r="D106" s="8">
        <f t="shared" si="8"/>
        <v>-18886.425000000047</v>
      </c>
      <c r="E106" s="9">
        <f t="shared" si="9"/>
        <v>-3.4024066450104334E-2</v>
      </c>
    </row>
    <row r="107" spans="1:5" x14ac:dyDescent="0.25">
      <c r="A107" s="17" t="s">
        <v>31</v>
      </c>
      <c r="B107" s="18">
        <v>255035.47500000001</v>
      </c>
      <c r="C107" s="18">
        <v>229625.25000000003</v>
      </c>
      <c r="D107" s="8">
        <f t="shared" si="8"/>
        <v>-25410.224999999977</v>
      </c>
      <c r="E107" s="9">
        <f t="shared" si="9"/>
        <v>-9.9634080317649837E-2</v>
      </c>
    </row>
    <row r="108" spans="1:5" x14ac:dyDescent="0.25">
      <c r="A108" s="17" t="s">
        <v>45</v>
      </c>
      <c r="B108" s="18">
        <v>27621.375</v>
      </c>
      <c r="C108" s="18">
        <v>32941.125</v>
      </c>
      <c r="D108" s="8">
        <f t="shared" si="8"/>
        <v>5319.75</v>
      </c>
      <c r="E108" s="9">
        <f t="shared" si="9"/>
        <v>0.19259540844726231</v>
      </c>
    </row>
    <row r="109" spans="1:5" x14ac:dyDescent="0.25">
      <c r="A109" s="17" t="s">
        <v>35</v>
      </c>
      <c r="B109" s="18">
        <v>34620</v>
      </c>
      <c r="C109" s="18">
        <v>24434.25</v>
      </c>
      <c r="D109" s="8">
        <f t="shared" si="8"/>
        <v>-10185.75</v>
      </c>
      <c r="E109" s="9">
        <f t="shared" si="9"/>
        <v>-0.29421577123050258</v>
      </c>
    </row>
    <row r="110" spans="1:5" x14ac:dyDescent="0.25">
      <c r="A110" s="17" t="s">
        <v>36</v>
      </c>
      <c r="B110" s="18">
        <v>24427.875</v>
      </c>
      <c r="C110" s="18">
        <v>14437.5</v>
      </c>
      <c r="D110" s="8">
        <f t="shared" si="8"/>
        <v>-9990.375</v>
      </c>
      <c r="E110" s="9">
        <f t="shared" si="9"/>
        <v>-0.40897437865553182</v>
      </c>
    </row>
    <row r="111" spans="1:5" x14ac:dyDescent="0.25">
      <c r="A111" s="17" t="s">
        <v>39</v>
      </c>
      <c r="B111" s="18">
        <v>8777.4249999999993</v>
      </c>
      <c r="C111" s="18">
        <v>12288.275</v>
      </c>
      <c r="D111" s="8">
        <f t="shared" si="8"/>
        <v>3510.8500000000004</v>
      </c>
      <c r="E111" s="9">
        <f t="shared" si="9"/>
        <v>0.39998632856447086</v>
      </c>
    </row>
    <row r="112" spans="1:5" x14ac:dyDescent="0.25">
      <c r="A112" s="17" t="s">
        <v>34</v>
      </c>
      <c r="B112" s="18">
        <v>6250.5</v>
      </c>
      <c r="C112" s="18">
        <v>8216.25</v>
      </c>
      <c r="D112" s="8">
        <f t="shared" si="8"/>
        <v>1965.75</v>
      </c>
      <c r="E112" s="9">
        <f t="shared" si="9"/>
        <v>0.31449484041276698</v>
      </c>
    </row>
    <row r="113" spans="1:5" x14ac:dyDescent="0.25">
      <c r="A113" s="17" t="s">
        <v>72</v>
      </c>
      <c r="B113" s="18">
        <f>B104-SUM(B105:B112)</f>
        <v>8382.5749999999534</v>
      </c>
      <c r="C113" s="18">
        <f>C104-SUM(C105:C112)</f>
        <v>4691.3250000001863</v>
      </c>
      <c r="D113" s="8">
        <f t="shared" ref="D113:D135" si="10">C113-B113</f>
        <v>-3691.2499999997672</v>
      </c>
      <c r="E113" s="9">
        <f t="shared" ref="E113:E135" si="11">D113/B113</f>
        <v>-0.44034798376391354</v>
      </c>
    </row>
    <row r="114" spans="1:5" x14ac:dyDescent="0.25">
      <c r="A114" s="14" t="s">
        <v>6</v>
      </c>
      <c r="B114" s="15">
        <v>1060326.155</v>
      </c>
      <c r="C114" s="15">
        <v>1067251.044</v>
      </c>
      <c r="D114" s="21">
        <f t="shared" si="10"/>
        <v>6924.8889999999665</v>
      </c>
      <c r="E114" s="16">
        <f t="shared" si="11"/>
        <v>6.5309046347158776E-3</v>
      </c>
    </row>
    <row r="115" spans="1:5" x14ac:dyDescent="0.25">
      <c r="A115" s="17" t="s">
        <v>30</v>
      </c>
      <c r="B115" s="18">
        <v>454042.62300000002</v>
      </c>
      <c r="C115" s="18">
        <v>450421.09400000004</v>
      </c>
      <c r="D115" s="8">
        <f t="shared" si="10"/>
        <v>-3621.5289999999804</v>
      </c>
      <c r="E115" s="9">
        <f t="shared" si="11"/>
        <v>-7.9761872928832498E-3</v>
      </c>
    </row>
    <row r="116" spans="1:5" x14ac:dyDescent="0.25">
      <c r="A116" s="17" t="s">
        <v>29</v>
      </c>
      <c r="B116" s="18">
        <v>244033.182</v>
      </c>
      <c r="C116" s="18">
        <v>259053.57499999998</v>
      </c>
      <c r="D116" s="8">
        <f t="shared" si="10"/>
        <v>15020.392999999982</v>
      </c>
      <c r="E116" s="9">
        <f t="shared" si="11"/>
        <v>6.1550617325474948E-2</v>
      </c>
    </row>
    <row r="117" spans="1:5" x14ac:dyDescent="0.25">
      <c r="A117" s="17" t="s">
        <v>32</v>
      </c>
      <c r="B117" s="18">
        <v>110136</v>
      </c>
      <c r="C117" s="18">
        <v>101115.75</v>
      </c>
      <c r="D117" s="8">
        <f t="shared" si="10"/>
        <v>-9020.25</v>
      </c>
      <c r="E117" s="9">
        <f t="shared" si="11"/>
        <v>-8.1901013292656352E-2</v>
      </c>
    </row>
    <row r="118" spans="1:5" x14ac:dyDescent="0.25">
      <c r="A118" s="17" t="s">
        <v>39</v>
      </c>
      <c r="B118" s="18">
        <v>83063.850000000006</v>
      </c>
      <c r="C118" s="18">
        <v>88429.125</v>
      </c>
      <c r="D118" s="8">
        <f t="shared" si="10"/>
        <v>5365.2749999999942</v>
      </c>
      <c r="E118" s="9">
        <f t="shared" si="11"/>
        <v>6.4592178185817223E-2</v>
      </c>
    </row>
    <row r="119" spans="1:5" x14ac:dyDescent="0.25">
      <c r="A119" s="17" t="s">
        <v>31</v>
      </c>
      <c r="B119" s="18">
        <v>31017.75</v>
      </c>
      <c r="C119" s="18">
        <v>45267.25</v>
      </c>
      <c r="D119" s="8">
        <f t="shared" si="10"/>
        <v>14249.5</v>
      </c>
      <c r="E119" s="9">
        <f t="shared" si="11"/>
        <v>0.45939824777748223</v>
      </c>
    </row>
    <row r="120" spans="1:5" x14ac:dyDescent="0.25">
      <c r="A120" s="17" t="s">
        <v>33</v>
      </c>
      <c r="B120" s="18">
        <v>54841.875</v>
      </c>
      <c r="C120" s="18">
        <v>44764.5</v>
      </c>
      <c r="D120" s="8">
        <f t="shared" si="10"/>
        <v>-10077.375</v>
      </c>
      <c r="E120" s="9">
        <f t="shared" si="11"/>
        <v>-0.18375329071079352</v>
      </c>
    </row>
    <row r="121" spans="1:5" x14ac:dyDescent="0.25">
      <c r="A121" s="17" t="s">
        <v>43</v>
      </c>
      <c r="B121" s="18">
        <v>22614.75</v>
      </c>
      <c r="C121" s="18">
        <v>27303.75</v>
      </c>
      <c r="D121" s="8">
        <f t="shared" si="10"/>
        <v>4689</v>
      </c>
      <c r="E121" s="9">
        <f t="shared" si="11"/>
        <v>0.207342552979803</v>
      </c>
    </row>
    <row r="122" spans="1:5" x14ac:dyDescent="0.25">
      <c r="A122" s="17" t="s">
        <v>35</v>
      </c>
      <c r="B122" s="18">
        <v>18225</v>
      </c>
      <c r="C122" s="18">
        <v>16972.25</v>
      </c>
      <c r="D122" s="8">
        <f t="shared" si="10"/>
        <v>-1252.75</v>
      </c>
      <c r="E122" s="9">
        <f t="shared" si="11"/>
        <v>-6.8737997256515776E-2</v>
      </c>
    </row>
    <row r="123" spans="1:5" x14ac:dyDescent="0.25">
      <c r="A123" s="17" t="s">
        <v>34</v>
      </c>
      <c r="B123" s="18">
        <v>15559.375</v>
      </c>
      <c r="C123" s="18">
        <v>10118.5</v>
      </c>
      <c r="D123" s="8">
        <f t="shared" si="10"/>
        <v>-5440.875</v>
      </c>
      <c r="E123" s="9">
        <f t="shared" si="11"/>
        <v>-0.34968467563767824</v>
      </c>
    </row>
    <row r="124" spans="1:5" x14ac:dyDescent="0.25">
      <c r="A124" s="17" t="s">
        <v>42</v>
      </c>
      <c r="B124" s="18">
        <v>7059.5</v>
      </c>
      <c r="C124" s="18">
        <v>9559</v>
      </c>
      <c r="D124" s="8">
        <f t="shared" si="10"/>
        <v>2499.5</v>
      </c>
      <c r="E124" s="9">
        <f t="shared" si="11"/>
        <v>0.35406190240101992</v>
      </c>
    </row>
    <row r="125" spans="1:5" x14ac:dyDescent="0.25">
      <c r="A125" s="17" t="s">
        <v>40</v>
      </c>
      <c r="B125" s="18">
        <v>5515.5</v>
      </c>
      <c r="C125" s="18">
        <v>9318</v>
      </c>
      <c r="D125" s="8">
        <f t="shared" si="10"/>
        <v>3802.5</v>
      </c>
      <c r="E125" s="9">
        <f t="shared" si="11"/>
        <v>0.68942072341582816</v>
      </c>
    </row>
    <row r="126" spans="1:5" x14ac:dyDescent="0.25">
      <c r="A126" s="17" t="s">
        <v>72</v>
      </c>
      <c r="B126" s="18">
        <f>B114-SUM(B115:B125)</f>
        <v>14216.75</v>
      </c>
      <c r="C126" s="18">
        <f>C114-SUM(C115:C125)</f>
        <v>4928.25</v>
      </c>
      <c r="D126" s="8">
        <f t="shared" si="10"/>
        <v>-9288.5</v>
      </c>
      <c r="E126" s="9">
        <f t="shared" si="11"/>
        <v>-0.65334904250268167</v>
      </c>
    </row>
    <row r="127" spans="1:5" x14ac:dyDescent="0.25">
      <c r="A127" s="14" t="s">
        <v>7</v>
      </c>
      <c r="B127" s="15">
        <v>189084.97500000001</v>
      </c>
      <c r="C127" s="15">
        <v>173040.02499999999</v>
      </c>
      <c r="D127" s="21">
        <f t="shared" si="10"/>
        <v>-16044.950000000012</v>
      </c>
      <c r="E127" s="16">
        <f t="shared" si="11"/>
        <v>-8.4855763923072217E-2</v>
      </c>
    </row>
    <row r="128" spans="1:5" x14ac:dyDescent="0.25">
      <c r="A128" s="14" t="s">
        <v>8</v>
      </c>
      <c r="B128" s="15">
        <v>137515.87099999998</v>
      </c>
      <c r="C128" s="15">
        <v>124084.16800000001</v>
      </c>
      <c r="D128" s="21">
        <f t="shared" si="10"/>
        <v>-13431.70299999998</v>
      </c>
      <c r="E128" s="16">
        <f t="shared" si="11"/>
        <v>-9.7673838680045741E-2</v>
      </c>
    </row>
    <row r="129" spans="1:5" x14ac:dyDescent="0.25">
      <c r="A129" s="14" t="s">
        <v>9</v>
      </c>
      <c r="B129" s="15">
        <v>99782.804999999993</v>
      </c>
      <c r="C129" s="15">
        <v>104109.10500000001</v>
      </c>
      <c r="D129" s="21">
        <f t="shared" si="10"/>
        <v>4326.3000000000175</v>
      </c>
      <c r="E129" s="16">
        <f t="shared" si="11"/>
        <v>4.3357169604522718E-2</v>
      </c>
    </row>
    <row r="130" spans="1:5" x14ac:dyDescent="0.25">
      <c r="A130" s="17" t="s">
        <v>48</v>
      </c>
      <c r="B130" s="18">
        <v>76553.464999999997</v>
      </c>
      <c r="C130" s="18">
        <v>80556.585000000006</v>
      </c>
      <c r="D130" s="8">
        <f t="shared" si="10"/>
        <v>4003.1200000000099</v>
      </c>
      <c r="E130" s="9">
        <f t="shared" si="11"/>
        <v>5.2291819841205227E-2</v>
      </c>
    </row>
    <row r="131" spans="1:5" x14ac:dyDescent="0.25">
      <c r="A131" s="17" t="s">
        <v>47</v>
      </c>
      <c r="B131" s="18">
        <v>15106.079999999998</v>
      </c>
      <c r="C131" s="18">
        <v>13824.580000000002</v>
      </c>
      <c r="D131" s="8">
        <f t="shared" si="10"/>
        <v>-1281.4999999999964</v>
      </c>
      <c r="E131" s="9">
        <f t="shared" si="11"/>
        <v>-8.4833391588022611E-2</v>
      </c>
    </row>
    <row r="132" spans="1:5" x14ac:dyDescent="0.25">
      <c r="A132" s="17" t="s">
        <v>45</v>
      </c>
      <c r="B132" s="18">
        <v>6298.56</v>
      </c>
      <c r="C132" s="18">
        <v>6264.5199999999995</v>
      </c>
      <c r="D132" s="8">
        <f t="shared" si="10"/>
        <v>-34.040000000000873</v>
      </c>
      <c r="E132" s="9">
        <f t="shared" si="11"/>
        <v>-5.4044098968654532E-3</v>
      </c>
    </row>
    <row r="133" spans="1:5" x14ac:dyDescent="0.25">
      <c r="A133" s="17" t="s">
        <v>72</v>
      </c>
      <c r="B133" s="18">
        <f>B129-B130-B131-B132</f>
        <v>1824.699999999998</v>
      </c>
      <c r="C133" s="18">
        <f>C129-C130-C131-C132</f>
        <v>3463.4200000000028</v>
      </c>
      <c r="D133" s="8">
        <f t="shared" si="10"/>
        <v>1638.7200000000048</v>
      </c>
      <c r="E133" s="9">
        <f t="shared" si="11"/>
        <v>0.89807639611991374</v>
      </c>
    </row>
    <row r="134" spans="1:5" x14ac:dyDescent="0.25">
      <c r="A134" s="22" t="s">
        <v>10</v>
      </c>
      <c r="B134" s="23">
        <v>2941.3250000000003</v>
      </c>
      <c r="C134" s="23">
        <v>4088.6749999999997</v>
      </c>
      <c r="D134" s="8">
        <f t="shared" si="10"/>
        <v>1147.3499999999995</v>
      </c>
      <c r="E134" s="9">
        <f t="shared" si="11"/>
        <v>0.39007930099529953</v>
      </c>
    </row>
    <row r="135" spans="1:5" x14ac:dyDescent="0.25">
      <c r="A135" s="10" t="s">
        <v>28</v>
      </c>
      <c r="B135" s="19">
        <v>21272478.516999993</v>
      </c>
      <c r="C135" s="19">
        <v>21057877.843999997</v>
      </c>
      <c r="D135" s="12">
        <f t="shared" si="10"/>
        <v>-214600.67299999669</v>
      </c>
      <c r="E135" s="13">
        <f t="shared" si="11"/>
        <v>-1.0088183792429154E-2</v>
      </c>
    </row>
  </sheetData>
  <mergeCells count="13">
    <mergeCell ref="A66:E66"/>
    <mergeCell ref="A67:A68"/>
    <mergeCell ref="B67:C67"/>
    <mergeCell ref="D67:E67"/>
    <mergeCell ref="A1:E7"/>
    <mergeCell ref="D12:E12"/>
    <mergeCell ref="B12:C12"/>
    <mergeCell ref="A12:A13"/>
    <mergeCell ref="A11:E11"/>
    <mergeCell ref="A44:E44"/>
    <mergeCell ref="A45:A46"/>
    <mergeCell ref="B45:C45"/>
    <mergeCell ref="D45:E45"/>
  </mergeCells>
  <pageMargins left="0.7" right="0.7" top="0.75" bottom="0.75" header="0.3" footer="0.3"/>
</worksheet>
</file>

<file path=docMetadata/LabelInfo.xml><?xml version="1.0" encoding="utf-8"?>
<clbl:labelList xmlns:clbl="http://schemas.microsoft.com/office/2020/mipLabelMetadata">
  <clbl:label id="{6b17120e-18db-4a2e-8896-962fc2302a87}" enabled="0" method="" siteId="{6b17120e-18db-4a2e-8896-962fc2302a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1.tertial 2026</vt:lpstr>
    </vt:vector>
  </TitlesOfParts>
  <Company>AS Vinmonopolet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Nordahl, Jens</dc:creator>
  <cp:lastModifiedBy>Nordahl, Jens</cp:lastModifiedBy>
  <dcterms:created xsi:type="dcterms:W3CDTF">2026-05-04T06:19:17Z</dcterms:created>
  <dcterms:modified xsi:type="dcterms:W3CDTF">2026-05-08T09:45:55Z</dcterms:modified>
</cp:coreProperties>
</file>