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Gliders\Glider complete info\Speedwings\Dragonfly\"/>
    </mc:Choice>
  </mc:AlternateContent>
  <xr:revisionPtr revIDLastSave="0" documentId="13_ncr:1_{1248E934-6778-40F2-A180-02482BE8A403}" xr6:coauthVersionLast="46" xr6:coauthVersionMax="46" xr10:uidLastSave="{00000000-0000-0000-0000-000000000000}"/>
  <bookViews>
    <workbookView xWindow="3030" yWindow="3030" windowWidth="21600" windowHeight="12735" xr2:uid="{00000000-000D-0000-FFFF-FFFF00000000}"/>
  </bookViews>
  <sheets>
    <sheet name="16" sheetId="1" r:id="rId1"/>
    <sheet name="18" sheetId="4" r:id="rId2"/>
  </sheets>
  <calcPr calcId="191029"/>
</workbook>
</file>

<file path=xl/calcChain.xml><?xml version="1.0" encoding="utf-8"?>
<calcChain xmlns="http://schemas.openxmlformats.org/spreadsheetml/2006/main">
  <c r="J24" i="4" l="1"/>
  <c r="I24" i="4"/>
  <c r="H24" i="4"/>
  <c r="I23" i="4"/>
  <c r="H23" i="4"/>
  <c r="G23" i="4"/>
  <c r="I22" i="4"/>
  <c r="H22" i="4"/>
  <c r="G22" i="4"/>
  <c r="I21" i="4"/>
  <c r="H21" i="4"/>
  <c r="G21" i="4"/>
  <c r="I20" i="4"/>
  <c r="H20" i="4"/>
  <c r="G20" i="4"/>
  <c r="I19" i="4"/>
  <c r="H19" i="4"/>
  <c r="G19" i="4"/>
  <c r="I18" i="4"/>
  <c r="H18" i="4"/>
  <c r="G18" i="4"/>
  <c r="I17" i="4"/>
  <c r="H17" i="4"/>
  <c r="G17" i="4"/>
  <c r="K16" i="4"/>
  <c r="I16" i="4"/>
  <c r="H16" i="4"/>
  <c r="G16" i="4"/>
  <c r="K15" i="4"/>
  <c r="I15" i="4"/>
  <c r="H15" i="4"/>
  <c r="G15" i="4"/>
  <c r="K14" i="4"/>
  <c r="J14" i="4"/>
  <c r="I14" i="4"/>
  <c r="H14" i="4"/>
  <c r="G14" i="4"/>
  <c r="K13" i="4"/>
  <c r="J13" i="4"/>
  <c r="I13" i="4"/>
  <c r="H13" i="4"/>
  <c r="G13" i="4"/>
  <c r="K12" i="4"/>
  <c r="J12" i="4"/>
  <c r="I12" i="4"/>
  <c r="H12" i="4"/>
  <c r="G12" i="4"/>
  <c r="K11" i="4"/>
  <c r="J11" i="4"/>
  <c r="I11" i="4"/>
  <c r="H11" i="4"/>
  <c r="G11" i="4"/>
  <c r="J23" i="1"/>
  <c r="I23" i="1"/>
  <c r="H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K15" i="1"/>
  <c r="I15" i="1"/>
  <c r="H15" i="1"/>
  <c r="G15" i="1"/>
  <c r="K14" i="1"/>
  <c r="I14" i="1"/>
  <c r="H14" i="1"/>
  <c r="G14" i="1"/>
  <c r="K13" i="1"/>
  <c r="J13" i="1"/>
  <c r="I13" i="1"/>
  <c r="H13" i="1"/>
  <c r="G13" i="1"/>
  <c r="K12" i="1"/>
  <c r="J12" i="1"/>
  <c r="I12" i="1"/>
  <c r="H12" i="1"/>
  <c r="G12" i="1"/>
  <c r="K11" i="1"/>
  <c r="J11" i="1"/>
  <c r="I11" i="1"/>
  <c r="H11" i="1"/>
  <c r="G11" i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<sst xmlns="http://schemas.openxmlformats.org/spreadsheetml/2006/main" count="296" uniqueCount="121">
  <si>
    <t>Suspension line details</t>
  </si>
  <si>
    <t>Prototype</t>
  </si>
  <si>
    <t>Dragonfly 16m mk1 Production</t>
  </si>
  <si>
    <t>Export name</t>
  </si>
  <si>
    <t>Dragonfly16mmk1Production</t>
  </si>
  <si>
    <t>Generated by</t>
  </si>
  <si>
    <t>Whitsey</t>
  </si>
  <si>
    <t>Date</t>
  </si>
  <si>
    <t>03/06/2020 10:17:43 +12</t>
  </si>
  <si>
    <t>Program</t>
  </si>
  <si>
    <t>OzoneCAD, version 6.3, build 1077</t>
  </si>
  <si>
    <t>10-200-040 Yellow</t>
  </si>
  <si>
    <t>Name</t>
  </si>
  <si>
    <t>No.</t>
  </si>
  <si>
    <t>Sewn</t>
  </si>
  <si>
    <t>KR1</t>
  </si>
  <si>
    <t>6843-200 Blue</t>
  </si>
  <si>
    <t>BR1</t>
  </si>
  <si>
    <t>BR2</t>
  </si>
  <si>
    <t>BR3</t>
  </si>
  <si>
    <t>BR4</t>
  </si>
  <si>
    <t>6843-200 Purple</t>
  </si>
  <si>
    <t>CR1</t>
  </si>
  <si>
    <t>CR2</t>
  </si>
  <si>
    <t>CR3</t>
  </si>
  <si>
    <t>6843-240 Red</t>
  </si>
  <si>
    <t>AR1</t>
  </si>
  <si>
    <t>AR2</t>
  </si>
  <si>
    <t>AR3</t>
  </si>
  <si>
    <t>DSL140 Blue</t>
  </si>
  <si>
    <t>BM5, BM6</t>
  </si>
  <si>
    <t>BM3, BM4</t>
  </si>
  <si>
    <t>BM1, BM2</t>
  </si>
  <si>
    <t>DSL140 Red</t>
  </si>
  <si>
    <t>AM5, AM6</t>
  </si>
  <si>
    <t>AM3, AM4</t>
  </si>
  <si>
    <t>AM1, AM2</t>
  </si>
  <si>
    <t>DSL70 Blue</t>
  </si>
  <si>
    <t>B11</t>
  </si>
  <si>
    <t>B10</t>
  </si>
  <si>
    <t>B12</t>
  </si>
  <si>
    <t>B9</t>
  </si>
  <si>
    <t>B3</t>
  </si>
  <si>
    <t>B2</t>
  </si>
  <si>
    <t>B6</t>
  </si>
  <si>
    <t>B4</t>
  </si>
  <si>
    <t>B7</t>
  </si>
  <si>
    <t>B5</t>
  </si>
  <si>
    <t>B1</t>
  </si>
  <si>
    <t>B8</t>
  </si>
  <si>
    <t>B14</t>
  </si>
  <si>
    <t>B13</t>
  </si>
  <si>
    <t>DSL70 Green</t>
  </si>
  <si>
    <t>D3</t>
  </si>
  <si>
    <t>D4</t>
  </si>
  <si>
    <t>D2</t>
  </si>
  <si>
    <t>D1</t>
  </si>
  <si>
    <t>D14</t>
  </si>
  <si>
    <t>DSL70 Purple</t>
  </si>
  <si>
    <t>C11</t>
  </si>
  <si>
    <t>C12</t>
  </si>
  <si>
    <t>C10</t>
  </si>
  <si>
    <t>C9</t>
  </si>
  <si>
    <t>C6</t>
  </si>
  <si>
    <t>C3</t>
  </si>
  <si>
    <t>C7</t>
  </si>
  <si>
    <t>C2</t>
  </si>
  <si>
    <t>C4</t>
  </si>
  <si>
    <t>C5</t>
  </si>
  <si>
    <t>C8</t>
  </si>
  <si>
    <t>C1</t>
  </si>
  <si>
    <t>CM5, CM6</t>
  </si>
  <si>
    <t>CM3, CM4</t>
  </si>
  <si>
    <t>C14</t>
  </si>
  <si>
    <t>CM1, CM2</t>
  </si>
  <si>
    <t>C13</t>
  </si>
  <si>
    <t>DSL70 Red</t>
  </si>
  <si>
    <t>A11</t>
  </si>
  <si>
    <t>A10</t>
  </si>
  <si>
    <t>A12, A9</t>
  </si>
  <si>
    <t>A3</t>
  </si>
  <si>
    <t>A2</t>
  </si>
  <si>
    <t>A6</t>
  </si>
  <si>
    <t>A4</t>
  </si>
  <si>
    <t>A7</t>
  </si>
  <si>
    <t>A5</t>
  </si>
  <si>
    <t>A1</t>
  </si>
  <si>
    <t>A8</t>
  </si>
  <si>
    <t>A13</t>
  </si>
  <si>
    <t>DSL70 Yellow</t>
  </si>
  <si>
    <t>K5</t>
  </si>
  <si>
    <t>K6</t>
  </si>
  <si>
    <t>K4</t>
  </si>
  <si>
    <t>K3</t>
  </si>
  <si>
    <t>K2</t>
  </si>
  <si>
    <t>K1</t>
  </si>
  <si>
    <t>KM1, KM2, KM3</t>
  </si>
  <si>
    <t>Corrected check lengths</t>
  </si>
  <si>
    <t/>
  </si>
  <si>
    <t>A</t>
  </si>
  <si>
    <t>B</t>
  </si>
  <si>
    <t>C</t>
  </si>
  <si>
    <t>D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</si>
  <si>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</si>
  <si>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</si>
  <si>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</si>
  <si>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</si>
  <si>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</si>
  <si>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</si>
  <si>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</si>
  <si>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</si>
  <si>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</si>
  <si>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</si>
  <si>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</si>
  <si>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</si>
  <si>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</si>
  <si>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</si>
  <si>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</si>
  <si>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Dragonfly 18m mk1 Production</t>
  </si>
  <si>
    <t>Dragonfly18mmk1Production</t>
  </si>
  <si>
    <t>03/06/2020 09:24:21 +12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</si>
</sst>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b/>
      <sz val="10"/>
      <color rgb="FFFF0000"/>
      <name val="Arial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3" fillId="0" borderId="0">
      <alignment horizontal="left"/>
    </xf>
    <xf numFmtId="0" fontId="4" fillId="0" borderId="0">
      <alignment horizontal="center"/>
    </xf>
    <xf numFmtId="0" fontId="2" fillId="0" borderId="0">
      <alignment horizontal="center"/>
    </xf>
    <xf numFmtId="0" fontId="4" fillId="0" borderId="0">
      <alignment horizontal="left"/>
    </xf>
    <xf numFmtId="0" fontId="2" fillId="0" borderId="0">
      <alignment horizontal="left"/>
    </xf>
    <xf numFmtId="0" fontId="4" fillId="0" borderId="0">
      <alignment horizontal="left"/>
    </xf>
  </cellStyleXfs>
  <cellXfs count="8">
    <xf numFmtId="0" fontId="0" fillId="0" borderId="0" xfId="0" applyNumberFormat="1" applyFont="1" applyProtection="1"/>
    <xf numFmtId="0" fontId="1" fillId="0" borderId="0" xfId="1" applyNumberFormat="1" applyFont="1" applyFill="1" applyAlignment="1" applyProtection="1">
      <alignment horizontal="left"/>
    </xf>
    <xf numFmtId="0" fontId="2" fillId="0" borderId="0" xfId="2" applyNumberFormat="1" applyFont="1" applyFill="1" applyAlignment="1" applyProtection="1">
      <alignment horizontal="left"/>
    </xf>
    <xf numFmtId="0" fontId="2" fillId="0" borderId="0" xfId="3" applyNumberFormat="1" applyFont="1" applyFill="1" applyAlignment="1" applyProtection="1">
      <alignment horizontal="left"/>
    </xf>
    <xf numFmtId="0" fontId="2" fillId="0" borderId="0" xfId="3">
      <alignment horizontal="left"/>
    </xf>
    <xf numFmtId="0" fontId="0" fillId="0" borderId="0" xfId="0"/>
    <xf numFmtId="0" fontId="1" fillId="0" borderId="0" xfId="1">
      <alignment horizontal="left"/>
    </xf>
    <xf numFmtId="0" fontId="2" fillId="0" borderId="0" xfId="2">
      <alignment horizontal="left"/>
    </xf>
  </cellXfs>
  <cellStyles count="11">
    <cellStyle name="Body" xfId="10" xr:uid="{00000000-0005-0000-0000-00000A000000}"/>
    <cellStyle name="Center" xfId="6" xr:uid="{00000000-0005-0000-0000-000006000000}"/>
    <cellStyle name="Header" xfId="3" xr:uid="{00000000-0005-0000-0000-000003000000}"/>
    <cellStyle name="HeaderCenter" xfId="4" xr:uid="{00000000-0005-0000-0000-000004000000}"/>
    <cellStyle name="Normal" xfId="0" builtinId="0"/>
    <cellStyle name="Proto" xfId="2" xr:uid="{00000000-0005-0000-0000-000002000000}"/>
    <cellStyle name="Remark" xfId="5" xr:uid="{00000000-0005-0000-0000-000005000000}"/>
    <cellStyle name="TableLeft" xfId="8" xr:uid="{00000000-0005-0000-0000-000008000000}"/>
    <cellStyle name="TableLeftCategory" xfId="9" xr:uid="{00000000-0005-0000-0000-000009000000}"/>
    <cellStyle name="TableTop" xfId="7" xr:uid="{00000000-0005-0000-0000-000007000000}"/>
    <cellStyle name="Title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1"/>
  <sheetViews>
    <sheetView tabSelected="1" workbookViewId="0">
      <selection activeCell="P12" sqref="P12"/>
    </sheetView>
  </sheetViews>
  <sheetFormatPr defaultRowHeight="15"/>
  <cols>
    <col min="1" max="1" width="56" customWidth="1"/>
  </cols>
  <sheetData>
    <row r="1" spans="1:11" ht="20.25">
      <c r="A1" s="1" t="s">
        <v>0</v>
      </c>
    </row>
    <row r="2" spans="1:11">
      <c r="A2" s="2" t="s">
        <v>1</v>
      </c>
      <c r="B2" s="2" t="s">
        <v>2</v>
      </c>
    </row>
    <row r="3" spans="1:11">
      <c r="A3" s="2" t="s">
        <v>3</v>
      </c>
      <c r="B3" s="2" t="s">
        <v>4</v>
      </c>
    </row>
    <row r="4" spans="1:11">
      <c r="A4" s="3" t="s">
        <v>5</v>
      </c>
      <c r="B4" t="s">
        <v>6</v>
      </c>
    </row>
    <row r="5" spans="1:11">
      <c r="A5" s="3" t="s">
        <v>7</v>
      </c>
      <c r="B5" t="s">
        <v>8</v>
      </c>
    </row>
    <row r="6" spans="1:11">
      <c r="A6" s="3" t="s">
        <v>9</v>
      </c>
      <c r="B6" t="s">
        <v>10</v>
      </c>
    </row>
    <row r="8" spans="1:11">
      <c r="A8" s="3" t="s">
        <v>11</v>
      </c>
      <c r="F8" s="4" t="s">
        <v>97</v>
      </c>
    </row>
    <row r="9" spans="1:11">
      <c r="A9" s="3" t="s">
        <v>12</v>
      </c>
      <c r="B9" s="3" t="s">
        <v>13</v>
      </c>
      <c r="C9" s="3" t="s">
        <v>14</v>
      </c>
      <c r="F9" s="4" t="s">
        <v>98</v>
      </c>
      <c r="G9" s="4" t="s">
        <v>99</v>
      </c>
      <c r="H9" s="4" t="s">
        <v>100</v>
      </c>
      <c r="I9" s="4" t="s">
        <v>101</v>
      </c>
      <c r="J9" s="4" t="s">
        <v>102</v>
      </c>
      <c r="K9" s="4" t="s">
        <v>103</v>
      </c>
    </row>
    <row r="10" spans="1:11">
      <c r="A10" t="s">
        <v>15</v>
      </c>
      <c r="B10">
        <v>2</v>
      </c>
      <c r="C10">
        <v>2345</v>
      </c>
      <c r="F10" s="5" t="s">
        <v>104</v>
      </c>
      <c r="G10" s="5">
        <f>2500+1180+527+(-7-5+5)</f>
        <v>4200</v>
      </c>
      <c r="H10" s="5">
        <f>2500+1180+539+(-7-5+5)</f>
        <v>4212</v>
      </c>
      <c r="I10" s="5">
        <f>2500+1180+676+(-7-5+5)</f>
        <v>4349</v>
      </c>
      <c r="J10" s="5">
        <f>2500+1180+786+(-7-5+5)</f>
        <v>4459</v>
      </c>
      <c r="K10" s="5">
        <f>2345+1580+1259+(-13-5+5)</f>
        <v>5171</v>
      </c>
    </row>
    <row r="11" spans="1:11">
      <c r="F11" s="5" t="s">
        <v>105</v>
      </c>
      <c r="G11" s="5">
        <f>2500+1180+478+(-7-5+5)</f>
        <v>4151</v>
      </c>
      <c r="H11" s="5">
        <f>2500+1180+490+(-7-5+5)</f>
        <v>4163</v>
      </c>
      <c r="I11" s="5">
        <f>2500+1180+626+(-7-5+5)</f>
        <v>4299</v>
      </c>
      <c r="J11" s="5">
        <f>2500+1180+739+(-7-5+5)</f>
        <v>4412</v>
      </c>
      <c r="K11" s="5">
        <f>2345+1580+969+(-13-5+5)</f>
        <v>4881</v>
      </c>
    </row>
    <row r="12" spans="1:11">
      <c r="A12" s="3" t="s">
        <v>16</v>
      </c>
      <c r="F12" s="5" t="s">
        <v>106</v>
      </c>
      <c r="G12" s="5">
        <f>2500+1180+466+(-7-5+5)</f>
        <v>4139</v>
      </c>
      <c r="H12" s="5">
        <f>2500+1180+479+(-7-5+5)</f>
        <v>4152</v>
      </c>
      <c r="I12" s="5">
        <f>2500+1180+617+(-7-5+5)</f>
        <v>4290</v>
      </c>
      <c r="J12" s="5">
        <f>2500+1180+723+(-7-5+5)</f>
        <v>4396</v>
      </c>
      <c r="K12" s="5">
        <f>2345+1580+861+(-13-5+5)</f>
        <v>4773</v>
      </c>
    </row>
    <row r="13" spans="1:11">
      <c r="A13" s="3" t="s">
        <v>12</v>
      </c>
      <c r="B13" s="3" t="s">
        <v>13</v>
      </c>
      <c r="C13" s="3" t="s">
        <v>14</v>
      </c>
      <c r="F13" s="5" t="s">
        <v>107</v>
      </c>
      <c r="G13" s="5">
        <f>2500+1180+492+(-7-5+5)</f>
        <v>4165</v>
      </c>
      <c r="H13" s="5">
        <f>2500+1180+507+(-7-5+5)</f>
        <v>4180</v>
      </c>
      <c r="I13" s="5">
        <f>2500+1180+632+(-7-5+5)</f>
        <v>4305</v>
      </c>
      <c r="J13" s="5">
        <f>2500+1180+731+(-7-5+5)</f>
        <v>4404</v>
      </c>
      <c r="K13" s="5">
        <f>2345+1580+777+(-13-5+5)</f>
        <v>4689</v>
      </c>
    </row>
    <row r="14" spans="1:11">
      <c r="A14" t="s">
        <v>17</v>
      </c>
      <c r="B14">
        <v>2</v>
      </c>
      <c r="C14">
        <v>2500</v>
      </c>
      <c r="F14" s="5" t="s">
        <v>108</v>
      </c>
      <c r="G14" s="5">
        <f>2600+1070+505+(-7-5+5)</f>
        <v>4168</v>
      </c>
      <c r="H14" s="5">
        <f>2600+1070+520+(-7-5+5)</f>
        <v>4183</v>
      </c>
      <c r="I14" s="5">
        <f>2600+1070+644+(-7-5+5)</f>
        <v>4307</v>
      </c>
      <c r="J14" s="5"/>
      <c r="K14" s="5">
        <f>2345+1580+745+(-13-5+5)</f>
        <v>4657</v>
      </c>
    </row>
    <row r="15" spans="1:11">
      <c r="A15" t="s">
        <v>18</v>
      </c>
      <c r="B15">
        <v>2</v>
      </c>
      <c r="C15">
        <v>2600</v>
      </c>
      <c r="F15" s="5" t="s">
        <v>109</v>
      </c>
      <c r="G15" s="5">
        <f>2600+1070+485+(-7-5+5)</f>
        <v>4148</v>
      </c>
      <c r="H15" s="5">
        <f>2600+1070+502+(-7-5+5)</f>
        <v>4165</v>
      </c>
      <c r="I15" s="5">
        <f>2600+1070+613+(-7-5+5)</f>
        <v>4276</v>
      </c>
      <c r="J15" s="5"/>
      <c r="K15" s="5">
        <f>2345+1580+758+(-13-5+5)</f>
        <v>4670</v>
      </c>
    </row>
    <row r="16" spans="1:11">
      <c r="A16" t="s">
        <v>19</v>
      </c>
      <c r="B16">
        <v>2</v>
      </c>
      <c r="C16">
        <v>2800</v>
      </c>
      <c r="F16" s="5" t="s">
        <v>110</v>
      </c>
      <c r="G16" s="5">
        <f>2600+1070+499+(-7-5+5)</f>
        <v>4162</v>
      </c>
      <c r="H16" s="5">
        <f>2600+1070+518+(-7-5+5)</f>
        <v>4181</v>
      </c>
      <c r="I16" s="5">
        <f>2600+1070+625+(-7-5+5)</f>
        <v>4288</v>
      </c>
      <c r="J16" s="5"/>
      <c r="K16" s="5"/>
    </row>
    <row r="17" spans="1:11">
      <c r="A17" t="s">
        <v>20</v>
      </c>
      <c r="B17">
        <v>2</v>
      </c>
      <c r="C17">
        <v>2870</v>
      </c>
      <c r="F17" s="5" t="s">
        <v>111</v>
      </c>
      <c r="G17" s="5">
        <f>2600+1070+553+(-7-5+5)</f>
        <v>4216</v>
      </c>
      <c r="H17" s="5">
        <f>2600+1070+573+(-7-5+5)</f>
        <v>4236</v>
      </c>
      <c r="I17" s="5">
        <f>2600+1070+668+(-7-5+5)</f>
        <v>4331</v>
      </c>
      <c r="J17" s="5"/>
      <c r="K17" s="5"/>
    </row>
    <row r="18" spans="1:11">
      <c r="F18" s="5" t="s">
        <v>112</v>
      </c>
      <c r="G18" s="5">
        <f>2800+1000+440+(-7-5+5)</f>
        <v>4233</v>
      </c>
      <c r="H18" s="5">
        <f>2800+1000+456+(-7-5+5)</f>
        <v>4249</v>
      </c>
      <c r="I18" s="5">
        <f>2800+1000+544+(-7-5+5)</f>
        <v>4337</v>
      </c>
      <c r="J18" s="5"/>
      <c r="K18" s="5"/>
    </row>
    <row r="19" spans="1:11">
      <c r="A19" s="3" t="s">
        <v>21</v>
      </c>
      <c r="F19" s="5" t="s">
        <v>113</v>
      </c>
      <c r="G19" s="5">
        <f>2800+1000+426+(-7-5+5)</f>
        <v>4219</v>
      </c>
      <c r="H19" s="5">
        <f>2800+1000+440+(-7-5+5)</f>
        <v>4233</v>
      </c>
      <c r="I19" s="5">
        <f>2800+1000+518+(-7-5+5)</f>
        <v>4311</v>
      </c>
      <c r="J19" s="5"/>
      <c r="K19" s="5"/>
    </row>
    <row r="20" spans="1:11">
      <c r="A20" s="3" t="s">
        <v>12</v>
      </c>
      <c r="B20" s="3" t="s">
        <v>13</v>
      </c>
      <c r="C20" s="3" t="s">
        <v>14</v>
      </c>
      <c r="F20" s="5" t="s">
        <v>114</v>
      </c>
      <c r="G20" s="5">
        <f>2800+1000+425+(-7-5+5)</f>
        <v>4218</v>
      </c>
      <c r="H20" s="5">
        <f>2800+1000+437+(-7-5+5)</f>
        <v>4230</v>
      </c>
      <c r="I20" s="5">
        <f>2800+1000+504+(-7-5+5)</f>
        <v>4297</v>
      </c>
      <c r="J20" s="5"/>
      <c r="K20" s="5"/>
    </row>
    <row r="21" spans="1:11">
      <c r="A21" t="s">
        <v>22</v>
      </c>
      <c r="B21">
        <v>2</v>
      </c>
      <c r="C21">
        <v>2500</v>
      </c>
      <c r="F21" s="5" t="s">
        <v>115</v>
      </c>
      <c r="G21" s="5">
        <f>2800+1000+440+(-7-5+5)</f>
        <v>4233</v>
      </c>
      <c r="H21" s="5">
        <f>2800+1000+450+(-7-5+5)</f>
        <v>4243</v>
      </c>
      <c r="I21" s="5">
        <f>2800+1000+508+(-7-5+5)</f>
        <v>4301</v>
      </c>
      <c r="J21" s="5"/>
      <c r="K21" s="5"/>
    </row>
    <row r="22" spans="1:11">
      <c r="A22" t="s">
        <v>23</v>
      </c>
      <c r="B22">
        <v>2</v>
      </c>
      <c r="C22">
        <v>2600</v>
      </c>
      <c r="F22" s="5" t="s">
        <v>116</v>
      </c>
      <c r="G22" s="5">
        <f>2870+1272+(-5+5)</f>
        <v>4142</v>
      </c>
      <c r="H22" s="5">
        <f>2870+1263+(-5+0)</f>
        <v>4128</v>
      </c>
      <c r="I22" s="5">
        <f>2870+1369+(-5+0)</f>
        <v>4234</v>
      </c>
      <c r="J22" s="5"/>
      <c r="K22" s="5"/>
    </row>
    <row r="23" spans="1:11">
      <c r="A23" t="s">
        <v>24</v>
      </c>
      <c r="B23">
        <v>2</v>
      </c>
      <c r="C23">
        <v>2800</v>
      </c>
      <c r="F23" s="5" t="s">
        <v>117</v>
      </c>
      <c r="G23" s="5"/>
      <c r="H23" s="5">
        <f>2870+1173+(-5+5)</f>
        <v>4043</v>
      </c>
      <c r="I23" s="5">
        <f>2870+1176+(-5+5)</f>
        <v>4046</v>
      </c>
      <c r="J23" s="5">
        <f>2870+1287+(-5+5)</f>
        <v>4157</v>
      </c>
      <c r="K23" s="5"/>
    </row>
    <row r="25" spans="1:11">
      <c r="A25" s="3" t="s">
        <v>25</v>
      </c>
    </row>
    <row r="26" spans="1:11">
      <c r="A26" s="3" t="s">
        <v>12</v>
      </c>
      <c r="B26" s="3" t="s">
        <v>13</v>
      </c>
      <c r="C26" s="3" t="s">
        <v>14</v>
      </c>
    </row>
    <row r="27" spans="1:11">
      <c r="A27" t="s">
        <v>26</v>
      </c>
      <c r="B27">
        <v>2</v>
      </c>
      <c r="C27">
        <v>2500</v>
      </c>
    </row>
    <row r="28" spans="1:11">
      <c r="A28" t="s">
        <v>27</v>
      </c>
      <c r="B28">
        <v>2</v>
      </c>
      <c r="C28">
        <v>2600</v>
      </c>
    </row>
    <row r="29" spans="1:11">
      <c r="A29" t="s">
        <v>28</v>
      </c>
      <c r="B29">
        <v>2</v>
      </c>
      <c r="C29">
        <v>2800</v>
      </c>
    </row>
    <row r="31" spans="1:11">
      <c r="A31" s="3" t="s">
        <v>29</v>
      </c>
    </row>
    <row r="32" spans="1:11">
      <c r="A32" s="3" t="s">
        <v>12</v>
      </c>
      <c r="B32" s="3" t="s">
        <v>13</v>
      </c>
      <c r="C32" s="3" t="s">
        <v>14</v>
      </c>
    </row>
    <row r="33" spans="1:3">
      <c r="A33" t="s">
        <v>30</v>
      </c>
      <c r="B33">
        <v>4</v>
      </c>
      <c r="C33">
        <v>1000</v>
      </c>
    </row>
    <row r="34" spans="1:3">
      <c r="A34" t="s">
        <v>31</v>
      </c>
      <c r="B34">
        <v>4</v>
      </c>
      <c r="C34">
        <v>1070</v>
      </c>
    </row>
    <row r="35" spans="1:3">
      <c r="A35" t="s">
        <v>32</v>
      </c>
      <c r="B35">
        <v>4</v>
      </c>
      <c r="C35">
        <v>1180</v>
      </c>
    </row>
    <row r="37" spans="1:3">
      <c r="A37" s="3" t="s">
        <v>33</v>
      </c>
    </row>
    <row r="38" spans="1:3">
      <c r="A38" s="3" t="s">
        <v>12</v>
      </c>
      <c r="B38" s="3" t="s">
        <v>13</v>
      </c>
      <c r="C38" s="3" t="s">
        <v>14</v>
      </c>
    </row>
    <row r="39" spans="1:3">
      <c r="A39" t="s">
        <v>34</v>
      </c>
      <c r="B39">
        <v>4</v>
      </c>
      <c r="C39">
        <v>1000</v>
      </c>
    </row>
    <row r="40" spans="1:3">
      <c r="A40" t="s">
        <v>35</v>
      </c>
      <c r="B40">
        <v>4</v>
      </c>
      <c r="C40">
        <v>1070</v>
      </c>
    </row>
    <row r="41" spans="1:3">
      <c r="A41" t="s">
        <v>36</v>
      </c>
      <c r="B41">
        <v>4</v>
      </c>
      <c r="C41">
        <v>1180</v>
      </c>
    </row>
    <row r="43" spans="1:3">
      <c r="A43" s="3" t="s">
        <v>37</v>
      </c>
    </row>
    <row r="44" spans="1:3">
      <c r="A44" s="3" t="s">
        <v>12</v>
      </c>
      <c r="B44" s="3" t="s">
        <v>13</v>
      </c>
      <c r="C44" s="3" t="s">
        <v>14</v>
      </c>
    </row>
    <row r="45" spans="1:3">
      <c r="A45" t="s">
        <v>38</v>
      </c>
      <c r="B45">
        <v>2</v>
      </c>
      <c r="C45">
        <v>437</v>
      </c>
    </row>
    <row r="46" spans="1:3">
      <c r="A46" t="s">
        <v>39</v>
      </c>
      <c r="B46">
        <v>2</v>
      </c>
      <c r="C46">
        <v>440</v>
      </c>
    </row>
    <row r="47" spans="1:3">
      <c r="A47" t="s">
        <v>40</v>
      </c>
      <c r="B47">
        <v>2</v>
      </c>
      <c r="C47">
        <v>450</v>
      </c>
    </row>
    <row r="48" spans="1:3">
      <c r="A48" t="s">
        <v>41</v>
      </c>
      <c r="B48">
        <v>2</v>
      </c>
      <c r="C48">
        <v>456</v>
      </c>
    </row>
    <row r="49" spans="1:3">
      <c r="A49" t="s">
        <v>42</v>
      </c>
      <c r="B49">
        <v>2</v>
      </c>
      <c r="C49">
        <v>479</v>
      </c>
    </row>
    <row r="50" spans="1:3">
      <c r="A50" t="s">
        <v>43</v>
      </c>
      <c r="B50">
        <v>2</v>
      </c>
      <c r="C50">
        <v>490</v>
      </c>
    </row>
    <row r="51" spans="1:3">
      <c r="A51" t="s">
        <v>44</v>
      </c>
      <c r="B51">
        <v>2</v>
      </c>
      <c r="C51">
        <v>502</v>
      </c>
    </row>
    <row r="52" spans="1:3">
      <c r="A52" t="s">
        <v>45</v>
      </c>
      <c r="B52">
        <v>2</v>
      </c>
      <c r="C52">
        <v>507</v>
      </c>
    </row>
    <row r="53" spans="1:3">
      <c r="A53" t="s">
        <v>46</v>
      </c>
      <c r="B53">
        <v>2</v>
      </c>
      <c r="C53">
        <v>518</v>
      </c>
    </row>
    <row r="54" spans="1:3">
      <c r="A54" t="s">
        <v>47</v>
      </c>
      <c r="B54">
        <v>2</v>
      </c>
      <c r="C54">
        <v>520</v>
      </c>
    </row>
    <row r="55" spans="1:3">
      <c r="A55" t="s">
        <v>48</v>
      </c>
      <c r="B55">
        <v>2</v>
      </c>
      <c r="C55">
        <v>539</v>
      </c>
    </row>
    <row r="56" spans="1:3">
      <c r="A56" t="s">
        <v>49</v>
      </c>
      <c r="B56">
        <v>2</v>
      </c>
      <c r="C56">
        <v>573</v>
      </c>
    </row>
    <row r="57" spans="1:3">
      <c r="A57" t="s">
        <v>50</v>
      </c>
      <c r="B57">
        <v>2</v>
      </c>
      <c r="C57">
        <v>1173</v>
      </c>
    </row>
    <row r="58" spans="1:3">
      <c r="A58" t="s">
        <v>51</v>
      </c>
      <c r="B58">
        <v>2</v>
      </c>
      <c r="C58">
        <v>1263</v>
      </c>
    </row>
    <row r="60" spans="1:3">
      <c r="A60" s="3" t="s">
        <v>52</v>
      </c>
    </row>
    <row r="61" spans="1:3">
      <c r="A61" s="3" t="s">
        <v>12</v>
      </c>
      <c r="B61" s="3" t="s">
        <v>13</v>
      </c>
      <c r="C61" s="3" t="s">
        <v>14</v>
      </c>
    </row>
    <row r="62" spans="1:3">
      <c r="A62" t="s">
        <v>53</v>
      </c>
      <c r="B62">
        <v>2</v>
      </c>
      <c r="C62">
        <v>723</v>
      </c>
    </row>
    <row r="63" spans="1:3">
      <c r="A63" t="s">
        <v>54</v>
      </c>
      <c r="B63">
        <v>2</v>
      </c>
      <c r="C63">
        <v>731</v>
      </c>
    </row>
    <row r="64" spans="1:3">
      <c r="A64" t="s">
        <v>55</v>
      </c>
      <c r="B64">
        <v>2</v>
      </c>
      <c r="C64">
        <v>739</v>
      </c>
    </row>
    <row r="65" spans="1:3">
      <c r="A65" t="s">
        <v>56</v>
      </c>
      <c r="B65">
        <v>2</v>
      </c>
      <c r="C65">
        <v>786</v>
      </c>
    </row>
    <row r="66" spans="1:3">
      <c r="A66" t="s">
        <v>57</v>
      </c>
      <c r="B66">
        <v>2</v>
      </c>
      <c r="C66">
        <v>1287</v>
      </c>
    </row>
    <row r="68" spans="1:3">
      <c r="A68" s="3" t="s">
        <v>58</v>
      </c>
    </row>
    <row r="69" spans="1:3">
      <c r="A69" s="3" t="s">
        <v>12</v>
      </c>
      <c r="B69" s="3" t="s">
        <v>13</v>
      </c>
      <c r="C69" s="3" t="s">
        <v>14</v>
      </c>
    </row>
    <row r="70" spans="1:3">
      <c r="A70" t="s">
        <v>59</v>
      </c>
      <c r="B70">
        <v>2</v>
      </c>
      <c r="C70">
        <v>504</v>
      </c>
    </row>
    <row r="71" spans="1:3">
      <c r="A71" t="s">
        <v>60</v>
      </c>
      <c r="B71">
        <v>2</v>
      </c>
      <c r="C71">
        <v>508</v>
      </c>
    </row>
    <row r="72" spans="1:3">
      <c r="A72" t="s">
        <v>61</v>
      </c>
      <c r="B72">
        <v>2</v>
      </c>
      <c r="C72">
        <v>518</v>
      </c>
    </row>
    <row r="73" spans="1:3">
      <c r="A73" t="s">
        <v>62</v>
      </c>
      <c r="B73">
        <v>2</v>
      </c>
      <c r="C73">
        <v>544</v>
      </c>
    </row>
    <row r="74" spans="1:3">
      <c r="A74" t="s">
        <v>63</v>
      </c>
      <c r="B74">
        <v>2</v>
      </c>
      <c r="C74">
        <v>613</v>
      </c>
    </row>
    <row r="75" spans="1:3">
      <c r="A75" t="s">
        <v>64</v>
      </c>
      <c r="B75">
        <v>2</v>
      </c>
      <c r="C75">
        <v>617</v>
      </c>
    </row>
    <row r="76" spans="1:3">
      <c r="A76" t="s">
        <v>65</v>
      </c>
      <c r="B76">
        <v>2</v>
      </c>
      <c r="C76">
        <v>625</v>
      </c>
    </row>
    <row r="77" spans="1:3">
      <c r="A77" t="s">
        <v>66</v>
      </c>
      <c r="B77">
        <v>2</v>
      </c>
      <c r="C77">
        <v>626</v>
      </c>
    </row>
    <row r="78" spans="1:3">
      <c r="A78" t="s">
        <v>67</v>
      </c>
      <c r="B78">
        <v>2</v>
      </c>
      <c r="C78">
        <v>632</v>
      </c>
    </row>
    <row r="79" spans="1:3">
      <c r="A79" t="s">
        <v>68</v>
      </c>
      <c r="B79">
        <v>2</v>
      </c>
      <c r="C79">
        <v>644</v>
      </c>
    </row>
    <row r="80" spans="1:3">
      <c r="A80" t="s">
        <v>69</v>
      </c>
      <c r="B80">
        <v>2</v>
      </c>
      <c r="C80">
        <v>668</v>
      </c>
    </row>
    <row r="81" spans="1:3">
      <c r="A81" t="s">
        <v>70</v>
      </c>
      <c r="B81">
        <v>2</v>
      </c>
      <c r="C81">
        <v>676</v>
      </c>
    </row>
    <row r="82" spans="1:3">
      <c r="A82" t="s">
        <v>71</v>
      </c>
      <c r="B82">
        <v>4</v>
      </c>
      <c r="C82">
        <v>1000</v>
      </c>
    </row>
    <row r="83" spans="1:3">
      <c r="A83" t="s">
        <v>72</v>
      </c>
      <c r="B83">
        <v>4</v>
      </c>
      <c r="C83">
        <v>1070</v>
      </c>
    </row>
    <row r="84" spans="1:3">
      <c r="A84" t="s">
        <v>73</v>
      </c>
      <c r="B84">
        <v>2</v>
      </c>
      <c r="C84">
        <v>1176</v>
      </c>
    </row>
    <row r="85" spans="1:3">
      <c r="A85" t="s">
        <v>74</v>
      </c>
      <c r="B85">
        <v>4</v>
      </c>
      <c r="C85">
        <v>1180</v>
      </c>
    </row>
    <row r="86" spans="1:3">
      <c r="A86" t="s">
        <v>75</v>
      </c>
      <c r="B86">
        <v>2</v>
      </c>
      <c r="C86">
        <v>1369</v>
      </c>
    </row>
    <row r="88" spans="1:3">
      <c r="A88" s="3" t="s">
        <v>76</v>
      </c>
    </row>
    <row r="89" spans="1:3">
      <c r="A89" s="3" t="s">
        <v>12</v>
      </c>
      <c r="B89" s="3" t="s">
        <v>13</v>
      </c>
      <c r="C89" s="3" t="s">
        <v>14</v>
      </c>
    </row>
    <row r="90" spans="1:3">
      <c r="A90" t="s">
        <v>77</v>
      </c>
      <c r="B90">
        <v>2</v>
      </c>
      <c r="C90">
        <v>425</v>
      </c>
    </row>
    <row r="91" spans="1:3">
      <c r="A91" t="s">
        <v>78</v>
      </c>
      <c r="B91">
        <v>2</v>
      </c>
      <c r="C91">
        <v>426</v>
      </c>
    </row>
    <row r="92" spans="1:3">
      <c r="A92" t="s">
        <v>79</v>
      </c>
      <c r="B92">
        <v>4</v>
      </c>
      <c r="C92">
        <v>440</v>
      </c>
    </row>
    <row r="93" spans="1:3">
      <c r="A93" t="s">
        <v>80</v>
      </c>
      <c r="B93">
        <v>2</v>
      </c>
      <c r="C93">
        <v>466</v>
      </c>
    </row>
    <row r="94" spans="1:3">
      <c r="A94" t="s">
        <v>81</v>
      </c>
      <c r="B94">
        <v>2</v>
      </c>
      <c r="C94">
        <v>478</v>
      </c>
    </row>
    <row r="95" spans="1:3">
      <c r="A95" t="s">
        <v>82</v>
      </c>
      <c r="B95">
        <v>2</v>
      </c>
      <c r="C95">
        <v>485</v>
      </c>
    </row>
    <row r="96" spans="1:3">
      <c r="A96" t="s">
        <v>83</v>
      </c>
      <c r="B96">
        <v>2</v>
      </c>
      <c r="C96">
        <v>492</v>
      </c>
    </row>
    <row r="97" spans="1:3">
      <c r="A97" t="s">
        <v>84</v>
      </c>
      <c r="B97">
        <v>2</v>
      </c>
      <c r="C97">
        <v>499</v>
      </c>
    </row>
    <row r="98" spans="1:3">
      <c r="A98" t="s">
        <v>85</v>
      </c>
      <c r="B98">
        <v>2</v>
      </c>
      <c r="C98">
        <v>505</v>
      </c>
    </row>
    <row r="99" spans="1:3">
      <c r="A99" t="s">
        <v>86</v>
      </c>
      <c r="B99">
        <v>2</v>
      </c>
      <c r="C99">
        <v>527</v>
      </c>
    </row>
    <row r="100" spans="1:3">
      <c r="A100" t="s">
        <v>87</v>
      </c>
      <c r="B100">
        <v>2</v>
      </c>
      <c r="C100">
        <v>553</v>
      </c>
    </row>
    <row r="101" spans="1:3">
      <c r="A101" t="s">
        <v>88</v>
      </c>
      <c r="B101">
        <v>2</v>
      </c>
      <c r="C101">
        <v>1272</v>
      </c>
    </row>
    <row r="103" spans="1:3">
      <c r="A103" s="3" t="s">
        <v>89</v>
      </c>
    </row>
    <row r="104" spans="1:3">
      <c r="A104" s="3" t="s">
        <v>12</v>
      </c>
      <c r="B104" s="3" t="s">
        <v>13</v>
      </c>
      <c r="C104" s="3" t="s">
        <v>14</v>
      </c>
    </row>
    <row r="105" spans="1:3">
      <c r="A105" t="s">
        <v>90</v>
      </c>
      <c r="B105">
        <v>2</v>
      </c>
      <c r="C105">
        <v>745</v>
      </c>
    </row>
    <row r="106" spans="1:3">
      <c r="A106" t="s">
        <v>91</v>
      </c>
      <c r="B106">
        <v>2</v>
      </c>
      <c r="C106">
        <v>758</v>
      </c>
    </row>
    <row r="107" spans="1:3">
      <c r="A107" t="s">
        <v>92</v>
      </c>
      <c r="B107">
        <v>2</v>
      </c>
      <c r="C107">
        <v>777</v>
      </c>
    </row>
    <row r="108" spans="1:3">
      <c r="A108" t="s">
        <v>93</v>
      </c>
      <c r="B108">
        <v>2</v>
      </c>
      <c r="C108">
        <v>861</v>
      </c>
    </row>
    <row r="109" spans="1:3">
      <c r="A109" t="s">
        <v>94</v>
      </c>
      <c r="B109">
        <v>2</v>
      </c>
      <c r="C109">
        <v>969</v>
      </c>
    </row>
    <row r="110" spans="1:3">
      <c r="A110" t="s">
        <v>95</v>
      </c>
      <c r="B110">
        <v>2</v>
      </c>
      <c r="C110">
        <v>1259</v>
      </c>
    </row>
    <row r="111" spans="1:3">
      <c r="A111" t="s">
        <v>96</v>
      </c>
      <c r="B111">
        <v>6</v>
      </c>
      <c r="C111">
        <v>1580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38841-BC9A-46C4-A934-A96DFC9D3ADC}">
  <dimension ref="A1:K111"/>
  <sheetViews>
    <sheetView workbookViewId="0">
      <selection activeCell="F9" sqref="F9"/>
    </sheetView>
  </sheetViews>
  <sheetFormatPr defaultRowHeight="15"/>
  <cols>
    <col min="1" max="1" width="56" style="5" customWidth="1"/>
    <col min="2" max="16384" width="9.140625" style="5"/>
  </cols>
  <sheetData>
    <row r="1" spans="1:11" ht="20.25">
      <c r="A1" s="6" t="s">
        <v>0</v>
      </c>
    </row>
    <row r="2" spans="1:11">
      <c r="A2" s="7" t="s">
        <v>1</v>
      </c>
      <c r="B2" s="7" t="s">
        <v>118</v>
      </c>
    </row>
    <row r="3" spans="1:11">
      <c r="A3" s="7" t="s">
        <v>3</v>
      </c>
      <c r="B3" s="7" t="s">
        <v>119</v>
      </c>
    </row>
    <row r="4" spans="1:11">
      <c r="A4" s="4" t="s">
        <v>5</v>
      </c>
      <c r="B4" s="5" t="s">
        <v>6</v>
      </c>
    </row>
    <row r="5" spans="1:11">
      <c r="A5" s="4" t="s">
        <v>7</v>
      </c>
      <c r="B5" s="5" t="s">
        <v>120</v>
      </c>
    </row>
    <row r="6" spans="1:11">
      <c r="A6" s="4" t="s">
        <v>9</v>
      </c>
      <c r="B6" s="5" t="s">
        <v>10</v>
      </c>
    </row>
    <row r="8" spans="1:11">
      <c r="A8" s="4" t="s">
        <v>11</v>
      </c>
    </row>
    <row r="9" spans="1:11">
      <c r="A9" s="4" t="s">
        <v>12</v>
      </c>
      <c r="B9" s="4" t="s">
        <v>13</v>
      </c>
      <c r="C9" s="4" t="s">
        <v>14</v>
      </c>
      <c r="F9" s="4" t="s">
        <v>97</v>
      </c>
    </row>
    <row r="10" spans="1:11">
      <c r="A10" s="5" t="s">
        <v>15</v>
      </c>
      <c r="B10" s="5">
        <v>2</v>
      </c>
      <c r="C10" s="5">
        <v>2387</v>
      </c>
      <c r="F10" s="4" t="s">
        <v>98</v>
      </c>
      <c r="G10" s="4" t="s">
        <v>99</v>
      </c>
      <c r="H10" s="4" t="s">
        <v>100</v>
      </c>
      <c r="I10" s="4" t="s">
        <v>101</v>
      </c>
      <c r="J10" s="4" t="s">
        <v>102</v>
      </c>
      <c r="K10" s="4" t="s">
        <v>103</v>
      </c>
    </row>
    <row r="11" spans="1:11">
      <c r="F11" s="5" t="s">
        <v>104</v>
      </c>
      <c r="G11" s="5">
        <f>2700+1265+580+(-7-5+5)</f>
        <v>4538</v>
      </c>
      <c r="H11" s="5">
        <f>2700+1265+594+(-7-5+5)</f>
        <v>4552</v>
      </c>
      <c r="I11" s="5">
        <f>2700+1265+740+(-7-5+5)</f>
        <v>4698</v>
      </c>
      <c r="J11" s="5">
        <f>2700+1265+856+(-7-5+5)</f>
        <v>4814</v>
      </c>
      <c r="K11" s="5">
        <f>2387+1700+1379+(-13-5+5)</f>
        <v>5453</v>
      </c>
    </row>
    <row r="12" spans="1:11">
      <c r="A12" s="4" t="s">
        <v>16</v>
      </c>
      <c r="F12" s="5" t="s">
        <v>105</v>
      </c>
      <c r="G12" s="5">
        <f>2700+1265+530+(-7-5+5)</f>
        <v>4488</v>
      </c>
      <c r="H12" s="5">
        <f>2700+1265+544+(-7-5+5)</f>
        <v>4502</v>
      </c>
      <c r="I12" s="5">
        <f>2700+1265+688+(-7-5+5)</f>
        <v>4646</v>
      </c>
      <c r="J12" s="5">
        <f>2700+1265+808+(-7-5+5)</f>
        <v>4766</v>
      </c>
      <c r="K12" s="5">
        <f>2387+1700+1077+(-13-5+5)</f>
        <v>5151</v>
      </c>
    </row>
    <row r="13" spans="1:11">
      <c r="A13" s="4" t="s">
        <v>12</v>
      </c>
      <c r="B13" s="4" t="s">
        <v>13</v>
      </c>
      <c r="C13" s="4" t="s">
        <v>14</v>
      </c>
      <c r="F13" s="5" t="s">
        <v>106</v>
      </c>
      <c r="G13" s="5">
        <f>2700+1265+519+(-7-5+5)</f>
        <v>4477</v>
      </c>
      <c r="H13" s="5">
        <f>2700+1265+534+(-7-5+5)</f>
        <v>4492</v>
      </c>
      <c r="I13" s="5">
        <f>2700+1265+681+(-7-5+5)</f>
        <v>4639</v>
      </c>
      <c r="J13" s="5">
        <f>2700+1265+792+(-7-5+5)</f>
        <v>4750</v>
      </c>
      <c r="K13" s="5">
        <f>2387+1700+964+(-13-5+5)</f>
        <v>5038</v>
      </c>
    </row>
    <row r="14" spans="1:11">
      <c r="A14" s="5" t="s">
        <v>17</v>
      </c>
      <c r="B14" s="5">
        <v>2</v>
      </c>
      <c r="C14" s="5">
        <v>2700</v>
      </c>
      <c r="F14" s="5" t="s">
        <v>107</v>
      </c>
      <c r="G14" s="5">
        <f>2700+1265+549+(-7-5+5)</f>
        <v>4507</v>
      </c>
      <c r="H14" s="5">
        <f>2700+1265+564+(-7-5+5)</f>
        <v>4522</v>
      </c>
      <c r="I14" s="5">
        <f>2700+1265+698+(-7-5+5)</f>
        <v>4656</v>
      </c>
      <c r="J14" s="5">
        <f>2700+1265+803+(-7-5+5)</f>
        <v>4761</v>
      </c>
      <c r="K14" s="5">
        <f>2387+1700+876+(-13-5+5)</f>
        <v>4950</v>
      </c>
    </row>
    <row r="15" spans="1:11">
      <c r="A15" s="5" t="s">
        <v>18</v>
      </c>
      <c r="B15" s="5">
        <v>2</v>
      </c>
      <c r="C15" s="5">
        <v>2800</v>
      </c>
      <c r="F15" s="5" t="s">
        <v>108</v>
      </c>
      <c r="G15" s="5">
        <f>2800+1145+572+(-7-5+5)</f>
        <v>4510</v>
      </c>
      <c r="H15" s="5">
        <f>2800+1145+589+(-7-5+5)</f>
        <v>4527</v>
      </c>
      <c r="I15" s="5">
        <f>2800+1145+722+(-7-5+5)</f>
        <v>4660</v>
      </c>
      <c r="K15" s="5">
        <f>2387+1700+842+(-13-5+5)</f>
        <v>4916</v>
      </c>
    </row>
    <row r="16" spans="1:11">
      <c r="A16" s="5" t="s">
        <v>19</v>
      </c>
      <c r="B16" s="5">
        <v>2</v>
      </c>
      <c r="C16" s="5">
        <v>3000</v>
      </c>
      <c r="F16" s="5" t="s">
        <v>109</v>
      </c>
      <c r="G16" s="5">
        <f>2800+1145+552+(-7-5+5)</f>
        <v>4490</v>
      </c>
      <c r="H16" s="5">
        <f>2800+1145+571+(-7-5+5)</f>
        <v>4509</v>
      </c>
      <c r="I16" s="5">
        <f>2800+1145+691+(-7-5+5)</f>
        <v>4629</v>
      </c>
      <c r="K16" s="5">
        <f>2387+1700+850+(-13-5+5)</f>
        <v>4924</v>
      </c>
    </row>
    <row r="17" spans="1:10">
      <c r="A17" s="5" t="s">
        <v>20</v>
      </c>
      <c r="B17" s="5">
        <v>2</v>
      </c>
      <c r="C17" s="5">
        <v>3075</v>
      </c>
      <c r="F17" s="5" t="s">
        <v>110</v>
      </c>
      <c r="G17" s="5">
        <f>2800+1145+569+(-7-5+5)</f>
        <v>4507</v>
      </c>
      <c r="H17" s="5">
        <f>2800+1145+590+(-7-5+5)</f>
        <v>4528</v>
      </c>
      <c r="I17" s="5">
        <f>2800+1145+704+(-7-5+5)</f>
        <v>4642</v>
      </c>
    </row>
    <row r="18" spans="1:10">
      <c r="F18" s="5" t="s">
        <v>111</v>
      </c>
      <c r="G18" s="5">
        <f>2800+1145+627+(-7-5+5)</f>
        <v>4565</v>
      </c>
      <c r="H18" s="5">
        <f>2800+1145+648+(-7-5+5)</f>
        <v>4586</v>
      </c>
      <c r="I18" s="5">
        <f>2800+1145+750+(-7-5+5)</f>
        <v>4688</v>
      </c>
    </row>
    <row r="19" spans="1:10">
      <c r="A19" s="4" t="s">
        <v>21</v>
      </c>
      <c r="F19" s="5" t="s">
        <v>112</v>
      </c>
      <c r="G19" s="5">
        <f>3000+1065+524+(-7-5+5)</f>
        <v>4582</v>
      </c>
      <c r="H19" s="5">
        <f>3000+1065+542+(-7-5+5)</f>
        <v>4600</v>
      </c>
      <c r="I19" s="5">
        <f>3000+1065+636+(-7-5+5)</f>
        <v>4694</v>
      </c>
    </row>
    <row r="20" spans="1:10">
      <c r="A20" s="4" t="s">
        <v>12</v>
      </c>
      <c r="B20" s="4" t="s">
        <v>13</v>
      </c>
      <c r="C20" s="4" t="s">
        <v>14</v>
      </c>
      <c r="F20" s="5" t="s">
        <v>113</v>
      </c>
      <c r="G20" s="5">
        <f>3000+1065+510+(-7-5+5)</f>
        <v>4568</v>
      </c>
      <c r="H20" s="5">
        <f>3000+1065+526+(-7-5+5)</f>
        <v>4584</v>
      </c>
      <c r="I20" s="5">
        <f>3000+1065+610+(-7-5+5)</f>
        <v>4668</v>
      </c>
    </row>
    <row r="21" spans="1:10">
      <c r="A21" s="5" t="s">
        <v>22</v>
      </c>
      <c r="B21" s="5">
        <v>2</v>
      </c>
      <c r="C21" s="5">
        <v>2700</v>
      </c>
      <c r="F21" s="5" t="s">
        <v>114</v>
      </c>
      <c r="G21" s="5">
        <f>3000+1065+509+(-7-5+5)</f>
        <v>4567</v>
      </c>
      <c r="H21" s="5">
        <f>3000+1065+523+(-7-5+5)</f>
        <v>4581</v>
      </c>
      <c r="I21" s="5">
        <f>3000+1065+595+(-7-5+5)</f>
        <v>4653</v>
      </c>
    </row>
    <row r="22" spans="1:10">
      <c r="A22" s="5" t="s">
        <v>23</v>
      </c>
      <c r="B22" s="5">
        <v>2</v>
      </c>
      <c r="C22" s="5">
        <v>2800</v>
      </c>
      <c r="F22" s="5" t="s">
        <v>115</v>
      </c>
      <c r="G22" s="5">
        <f>3000+1065+524+(-7-5+5)</f>
        <v>4582</v>
      </c>
      <c r="H22" s="5">
        <f>3000+1065+535+(-7-5+5)</f>
        <v>4593</v>
      </c>
      <c r="I22" s="5">
        <f>3000+1065+597+(-7-5+5)</f>
        <v>4655</v>
      </c>
    </row>
    <row r="23" spans="1:10">
      <c r="A23" s="5" t="s">
        <v>24</v>
      </c>
      <c r="B23" s="5">
        <v>2</v>
      </c>
      <c r="C23" s="5">
        <v>3000</v>
      </c>
      <c r="F23" s="5" t="s">
        <v>116</v>
      </c>
      <c r="G23" s="5">
        <f>3075+1411+(-5+5)</f>
        <v>4486</v>
      </c>
      <c r="H23" s="5">
        <f>3075+1402+(-5+0)</f>
        <v>4472</v>
      </c>
      <c r="I23" s="5">
        <f>3075+1514+(-5+0)</f>
        <v>4584</v>
      </c>
    </row>
    <row r="24" spans="1:10">
      <c r="F24" s="5" t="s">
        <v>117</v>
      </c>
      <c r="H24" s="5">
        <f>3075+1305+(-5+5)</f>
        <v>4380</v>
      </c>
      <c r="I24" s="5">
        <f>3075+1308+(-5+5)</f>
        <v>4383</v>
      </c>
      <c r="J24" s="5">
        <f>3075+1424+(-5+5)</f>
        <v>4499</v>
      </c>
    </row>
    <row r="25" spans="1:10">
      <c r="A25" s="4" t="s">
        <v>25</v>
      </c>
    </row>
    <row r="26" spans="1:10">
      <c r="A26" s="4" t="s">
        <v>12</v>
      </c>
      <c r="B26" s="4" t="s">
        <v>13</v>
      </c>
      <c r="C26" s="4" t="s">
        <v>14</v>
      </c>
    </row>
    <row r="27" spans="1:10">
      <c r="A27" s="5" t="s">
        <v>26</v>
      </c>
      <c r="B27" s="5">
        <v>2</v>
      </c>
      <c r="C27" s="5">
        <v>2700</v>
      </c>
    </row>
    <row r="28" spans="1:10">
      <c r="A28" s="5" t="s">
        <v>27</v>
      </c>
      <c r="B28" s="5">
        <v>2</v>
      </c>
      <c r="C28" s="5">
        <v>2800</v>
      </c>
    </row>
    <row r="29" spans="1:10">
      <c r="A29" s="5" t="s">
        <v>28</v>
      </c>
      <c r="B29" s="5">
        <v>2</v>
      </c>
      <c r="C29" s="5">
        <v>3000</v>
      </c>
    </row>
    <row r="31" spans="1:10">
      <c r="A31" s="4" t="s">
        <v>29</v>
      </c>
    </row>
    <row r="32" spans="1:10">
      <c r="A32" s="4" t="s">
        <v>12</v>
      </c>
      <c r="B32" s="4" t="s">
        <v>13</v>
      </c>
      <c r="C32" s="4" t="s">
        <v>14</v>
      </c>
    </row>
    <row r="33" spans="1:3">
      <c r="A33" s="5" t="s">
        <v>30</v>
      </c>
      <c r="B33" s="5">
        <v>4</v>
      </c>
      <c r="C33" s="5">
        <v>1065</v>
      </c>
    </row>
    <row r="34" spans="1:3">
      <c r="A34" s="5" t="s">
        <v>31</v>
      </c>
      <c r="B34" s="5">
        <v>4</v>
      </c>
      <c r="C34" s="5">
        <v>1145</v>
      </c>
    </row>
    <row r="35" spans="1:3">
      <c r="A35" s="5" t="s">
        <v>32</v>
      </c>
      <c r="B35" s="5">
        <v>4</v>
      </c>
      <c r="C35" s="5">
        <v>1265</v>
      </c>
    </row>
    <row r="37" spans="1:3">
      <c r="A37" s="4" t="s">
        <v>33</v>
      </c>
    </row>
    <row r="38" spans="1:3">
      <c r="A38" s="4" t="s">
        <v>12</v>
      </c>
      <c r="B38" s="4" t="s">
        <v>13</v>
      </c>
      <c r="C38" s="4" t="s">
        <v>14</v>
      </c>
    </row>
    <row r="39" spans="1:3">
      <c r="A39" s="5" t="s">
        <v>34</v>
      </c>
      <c r="B39" s="5">
        <v>4</v>
      </c>
      <c r="C39" s="5">
        <v>1065</v>
      </c>
    </row>
    <row r="40" spans="1:3">
      <c r="A40" s="5" t="s">
        <v>35</v>
      </c>
      <c r="B40" s="5">
        <v>4</v>
      </c>
      <c r="C40" s="5">
        <v>1145</v>
      </c>
    </row>
    <row r="41" spans="1:3">
      <c r="A41" s="5" t="s">
        <v>36</v>
      </c>
      <c r="B41" s="5">
        <v>4</v>
      </c>
      <c r="C41" s="5">
        <v>1265</v>
      </c>
    </row>
    <row r="43" spans="1:3">
      <c r="A43" s="4" t="s">
        <v>37</v>
      </c>
    </row>
    <row r="44" spans="1:3">
      <c r="A44" s="4" t="s">
        <v>12</v>
      </c>
      <c r="B44" s="4" t="s">
        <v>13</v>
      </c>
      <c r="C44" s="4" t="s">
        <v>14</v>
      </c>
    </row>
    <row r="45" spans="1:3">
      <c r="A45" s="5" t="s">
        <v>38</v>
      </c>
      <c r="B45" s="5">
        <v>2</v>
      </c>
      <c r="C45" s="5">
        <v>523</v>
      </c>
    </row>
    <row r="46" spans="1:3">
      <c r="A46" s="5" t="s">
        <v>39</v>
      </c>
      <c r="B46" s="5">
        <v>2</v>
      </c>
      <c r="C46" s="5">
        <v>526</v>
      </c>
    </row>
    <row r="47" spans="1:3">
      <c r="A47" s="5" t="s">
        <v>42</v>
      </c>
      <c r="B47" s="5">
        <v>2</v>
      </c>
      <c r="C47" s="5">
        <v>534</v>
      </c>
    </row>
    <row r="48" spans="1:3">
      <c r="A48" s="5" t="s">
        <v>40</v>
      </c>
      <c r="B48" s="5">
        <v>2</v>
      </c>
      <c r="C48" s="5">
        <v>535</v>
      </c>
    </row>
    <row r="49" spans="1:3">
      <c r="A49" s="5" t="s">
        <v>41</v>
      </c>
      <c r="B49" s="5">
        <v>2</v>
      </c>
      <c r="C49" s="5">
        <v>542</v>
      </c>
    </row>
    <row r="50" spans="1:3">
      <c r="A50" s="5" t="s">
        <v>43</v>
      </c>
      <c r="B50" s="5">
        <v>2</v>
      </c>
      <c r="C50" s="5">
        <v>544</v>
      </c>
    </row>
    <row r="51" spans="1:3">
      <c r="A51" s="5" t="s">
        <v>45</v>
      </c>
      <c r="B51" s="5">
        <v>2</v>
      </c>
      <c r="C51" s="5">
        <v>564</v>
      </c>
    </row>
    <row r="52" spans="1:3">
      <c r="A52" s="5" t="s">
        <v>44</v>
      </c>
      <c r="B52" s="5">
        <v>2</v>
      </c>
      <c r="C52" s="5">
        <v>571</v>
      </c>
    </row>
    <row r="53" spans="1:3">
      <c r="A53" s="5" t="s">
        <v>47</v>
      </c>
      <c r="B53" s="5">
        <v>2</v>
      </c>
      <c r="C53" s="5">
        <v>589</v>
      </c>
    </row>
    <row r="54" spans="1:3">
      <c r="A54" s="5" t="s">
        <v>46</v>
      </c>
      <c r="B54" s="5">
        <v>2</v>
      </c>
      <c r="C54" s="5">
        <v>590</v>
      </c>
    </row>
    <row r="55" spans="1:3">
      <c r="A55" s="5" t="s">
        <v>48</v>
      </c>
      <c r="B55" s="5">
        <v>2</v>
      </c>
      <c r="C55" s="5">
        <v>594</v>
      </c>
    </row>
    <row r="56" spans="1:3">
      <c r="A56" s="5" t="s">
        <v>49</v>
      </c>
      <c r="B56" s="5">
        <v>2</v>
      </c>
      <c r="C56" s="5">
        <v>648</v>
      </c>
    </row>
    <row r="57" spans="1:3">
      <c r="A57" s="5" t="s">
        <v>50</v>
      </c>
      <c r="B57" s="5">
        <v>2</v>
      </c>
      <c r="C57" s="5">
        <v>1305</v>
      </c>
    </row>
    <row r="58" spans="1:3">
      <c r="A58" s="5" t="s">
        <v>51</v>
      </c>
      <c r="B58" s="5">
        <v>2</v>
      </c>
      <c r="C58" s="5">
        <v>1402</v>
      </c>
    </row>
    <row r="60" spans="1:3">
      <c r="A60" s="4" t="s">
        <v>52</v>
      </c>
    </row>
    <row r="61" spans="1:3">
      <c r="A61" s="4" t="s">
        <v>12</v>
      </c>
      <c r="B61" s="4" t="s">
        <v>13</v>
      </c>
      <c r="C61" s="4" t="s">
        <v>14</v>
      </c>
    </row>
    <row r="62" spans="1:3">
      <c r="A62" s="5" t="s">
        <v>53</v>
      </c>
      <c r="B62" s="5">
        <v>2</v>
      </c>
      <c r="C62" s="5">
        <v>792</v>
      </c>
    </row>
    <row r="63" spans="1:3">
      <c r="A63" s="5" t="s">
        <v>54</v>
      </c>
      <c r="B63" s="5">
        <v>2</v>
      </c>
      <c r="C63" s="5">
        <v>803</v>
      </c>
    </row>
    <row r="64" spans="1:3">
      <c r="A64" s="5" t="s">
        <v>55</v>
      </c>
      <c r="B64" s="5">
        <v>2</v>
      </c>
      <c r="C64" s="5">
        <v>808</v>
      </c>
    </row>
    <row r="65" spans="1:3">
      <c r="A65" s="5" t="s">
        <v>56</v>
      </c>
      <c r="B65" s="5">
        <v>2</v>
      </c>
      <c r="C65" s="5">
        <v>856</v>
      </c>
    </row>
    <row r="66" spans="1:3">
      <c r="A66" s="5" t="s">
        <v>57</v>
      </c>
      <c r="B66" s="5">
        <v>2</v>
      </c>
      <c r="C66" s="5">
        <v>1424</v>
      </c>
    </row>
    <row r="68" spans="1:3">
      <c r="A68" s="4" t="s">
        <v>58</v>
      </c>
    </row>
    <row r="69" spans="1:3">
      <c r="A69" s="4" t="s">
        <v>12</v>
      </c>
      <c r="B69" s="4" t="s">
        <v>13</v>
      </c>
      <c r="C69" s="4" t="s">
        <v>14</v>
      </c>
    </row>
    <row r="70" spans="1:3">
      <c r="A70" s="5" t="s">
        <v>59</v>
      </c>
      <c r="B70" s="5">
        <v>2</v>
      </c>
      <c r="C70" s="5">
        <v>595</v>
      </c>
    </row>
    <row r="71" spans="1:3">
      <c r="A71" s="5" t="s">
        <v>60</v>
      </c>
      <c r="B71" s="5">
        <v>2</v>
      </c>
      <c r="C71" s="5">
        <v>597</v>
      </c>
    </row>
    <row r="72" spans="1:3">
      <c r="A72" s="5" t="s">
        <v>61</v>
      </c>
      <c r="B72" s="5">
        <v>2</v>
      </c>
      <c r="C72" s="5">
        <v>610</v>
      </c>
    </row>
    <row r="73" spans="1:3">
      <c r="A73" s="5" t="s">
        <v>62</v>
      </c>
      <c r="B73" s="5">
        <v>2</v>
      </c>
      <c r="C73" s="5">
        <v>636</v>
      </c>
    </row>
    <row r="74" spans="1:3">
      <c r="A74" s="5" t="s">
        <v>64</v>
      </c>
      <c r="B74" s="5">
        <v>2</v>
      </c>
      <c r="C74" s="5">
        <v>681</v>
      </c>
    </row>
    <row r="75" spans="1:3">
      <c r="A75" s="5" t="s">
        <v>66</v>
      </c>
      <c r="B75" s="5">
        <v>2</v>
      </c>
      <c r="C75" s="5">
        <v>688</v>
      </c>
    </row>
    <row r="76" spans="1:3">
      <c r="A76" s="5" t="s">
        <v>63</v>
      </c>
      <c r="B76" s="5">
        <v>2</v>
      </c>
      <c r="C76" s="5">
        <v>691</v>
      </c>
    </row>
    <row r="77" spans="1:3">
      <c r="A77" s="5" t="s">
        <v>67</v>
      </c>
      <c r="B77" s="5">
        <v>2</v>
      </c>
      <c r="C77" s="5">
        <v>698</v>
      </c>
    </row>
    <row r="78" spans="1:3">
      <c r="A78" s="5" t="s">
        <v>65</v>
      </c>
      <c r="B78" s="5">
        <v>2</v>
      </c>
      <c r="C78" s="5">
        <v>704</v>
      </c>
    </row>
    <row r="79" spans="1:3">
      <c r="A79" s="5" t="s">
        <v>68</v>
      </c>
      <c r="B79" s="5">
        <v>2</v>
      </c>
      <c r="C79" s="5">
        <v>722</v>
      </c>
    </row>
    <row r="80" spans="1:3">
      <c r="A80" s="5" t="s">
        <v>70</v>
      </c>
      <c r="B80" s="5">
        <v>2</v>
      </c>
      <c r="C80" s="5">
        <v>740</v>
      </c>
    </row>
    <row r="81" spans="1:3">
      <c r="A81" s="5" t="s">
        <v>69</v>
      </c>
      <c r="B81" s="5">
        <v>2</v>
      </c>
      <c r="C81" s="5">
        <v>750</v>
      </c>
    </row>
    <row r="82" spans="1:3">
      <c r="A82" s="5" t="s">
        <v>71</v>
      </c>
      <c r="B82" s="5">
        <v>4</v>
      </c>
      <c r="C82" s="5">
        <v>1065</v>
      </c>
    </row>
    <row r="83" spans="1:3">
      <c r="A83" s="5" t="s">
        <v>72</v>
      </c>
      <c r="B83" s="5">
        <v>4</v>
      </c>
      <c r="C83" s="5">
        <v>1145</v>
      </c>
    </row>
    <row r="84" spans="1:3">
      <c r="A84" s="5" t="s">
        <v>74</v>
      </c>
      <c r="B84" s="5">
        <v>4</v>
      </c>
      <c r="C84" s="5">
        <v>1265</v>
      </c>
    </row>
    <row r="85" spans="1:3">
      <c r="A85" s="5" t="s">
        <v>73</v>
      </c>
      <c r="B85" s="5">
        <v>2</v>
      </c>
      <c r="C85" s="5">
        <v>1308</v>
      </c>
    </row>
    <row r="86" spans="1:3">
      <c r="A86" s="5" t="s">
        <v>75</v>
      </c>
      <c r="B86" s="5">
        <v>2</v>
      </c>
      <c r="C86" s="5">
        <v>1514</v>
      </c>
    </row>
    <row r="88" spans="1:3">
      <c r="A88" s="4" t="s">
        <v>76</v>
      </c>
    </row>
    <row r="89" spans="1:3">
      <c r="A89" s="4" t="s">
        <v>12</v>
      </c>
      <c r="B89" s="4" t="s">
        <v>13</v>
      </c>
      <c r="C89" s="4" t="s">
        <v>14</v>
      </c>
    </row>
    <row r="90" spans="1:3">
      <c r="A90" s="5" t="s">
        <v>77</v>
      </c>
      <c r="B90" s="5">
        <v>2</v>
      </c>
      <c r="C90" s="5">
        <v>509</v>
      </c>
    </row>
    <row r="91" spans="1:3">
      <c r="A91" s="5" t="s">
        <v>78</v>
      </c>
      <c r="B91" s="5">
        <v>2</v>
      </c>
      <c r="C91" s="5">
        <v>510</v>
      </c>
    </row>
    <row r="92" spans="1:3">
      <c r="A92" s="5" t="s">
        <v>80</v>
      </c>
      <c r="B92" s="5">
        <v>2</v>
      </c>
      <c r="C92" s="5">
        <v>519</v>
      </c>
    </row>
    <row r="93" spans="1:3">
      <c r="A93" s="5" t="s">
        <v>79</v>
      </c>
      <c r="B93" s="5">
        <v>4</v>
      </c>
      <c r="C93" s="5">
        <v>524</v>
      </c>
    </row>
    <row r="94" spans="1:3">
      <c r="A94" s="5" t="s">
        <v>81</v>
      </c>
      <c r="B94" s="5">
        <v>2</v>
      </c>
      <c r="C94" s="5">
        <v>530</v>
      </c>
    </row>
    <row r="95" spans="1:3">
      <c r="A95" s="5" t="s">
        <v>83</v>
      </c>
      <c r="B95" s="5">
        <v>2</v>
      </c>
      <c r="C95" s="5">
        <v>549</v>
      </c>
    </row>
    <row r="96" spans="1:3">
      <c r="A96" s="5" t="s">
        <v>82</v>
      </c>
      <c r="B96" s="5">
        <v>2</v>
      </c>
      <c r="C96" s="5">
        <v>552</v>
      </c>
    </row>
    <row r="97" spans="1:3">
      <c r="A97" s="5" t="s">
        <v>84</v>
      </c>
      <c r="B97" s="5">
        <v>2</v>
      </c>
      <c r="C97" s="5">
        <v>569</v>
      </c>
    </row>
    <row r="98" spans="1:3">
      <c r="A98" s="5" t="s">
        <v>85</v>
      </c>
      <c r="B98" s="5">
        <v>2</v>
      </c>
      <c r="C98" s="5">
        <v>572</v>
      </c>
    </row>
    <row r="99" spans="1:3">
      <c r="A99" s="5" t="s">
        <v>86</v>
      </c>
      <c r="B99" s="5">
        <v>2</v>
      </c>
      <c r="C99" s="5">
        <v>580</v>
      </c>
    </row>
    <row r="100" spans="1:3">
      <c r="A100" s="5" t="s">
        <v>87</v>
      </c>
      <c r="B100" s="5">
        <v>2</v>
      </c>
      <c r="C100" s="5">
        <v>627</v>
      </c>
    </row>
    <row r="101" spans="1:3">
      <c r="A101" s="5" t="s">
        <v>88</v>
      </c>
      <c r="B101" s="5">
        <v>2</v>
      </c>
      <c r="C101" s="5">
        <v>1411</v>
      </c>
    </row>
    <row r="103" spans="1:3">
      <c r="A103" s="4" t="s">
        <v>89</v>
      </c>
    </row>
    <row r="104" spans="1:3">
      <c r="A104" s="4" t="s">
        <v>12</v>
      </c>
      <c r="B104" s="4" t="s">
        <v>13</v>
      </c>
      <c r="C104" s="4" t="s">
        <v>14</v>
      </c>
    </row>
    <row r="105" spans="1:3">
      <c r="A105" s="5" t="s">
        <v>90</v>
      </c>
      <c r="B105" s="5">
        <v>2</v>
      </c>
      <c r="C105" s="5">
        <v>842</v>
      </c>
    </row>
    <row r="106" spans="1:3">
      <c r="A106" s="5" t="s">
        <v>91</v>
      </c>
      <c r="B106" s="5">
        <v>2</v>
      </c>
      <c r="C106" s="5">
        <v>850</v>
      </c>
    </row>
    <row r="107" spans="1:3">
      <c r="A107" s="5" t="s">
        <v>92</v>
      </c>
      <c r="B107" s="5">
        <v>2</v>
      </c>
      <c r="C107" s="5">
        <v>876</v>
      </c>
    </row>
    <row r="108" spans="1:3">
      <c r="A108" s="5" t="s">
        <v>93</v>
      </c>
      <c r="B108" s="5">
        <v>2</v>
      </c>
      <c r="C108" s="5">
        <v>964</v>
      </c>
    </row>
    <row r="109" spans="1:3">
      <c r="A109" s="5" t="s">
        <v>94</v>
      </c>
      <c r="B109" s="5">
        <v>2</v>
      </c>
      <c r="C109" s="5">
        <v>1077</v>
      </c>
    </row>
    <row r="110" spans="1:3">
      <c r="A110" s="5" t="s">
        <v>95</v>
      </c>
      <c r="B110" s="5">
        <v>2</v>
      </c>
      <c r="C110" s="5">
        <v>1379</v>
      </c>
    </row>
    <row r="111" spans="1:3">
      <c r="A111" s="5" t="s">
        <v>96</v>
      </c>
      <c r="B111" s="5">
        <v>6</v>
      </c>
      <c r="C111" s="5">
        <v>1700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</vt:lpstr>
      <vt:lpstr>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 Ogden</dc:creator>
  <cp:lastModifiedBy>Russell Ogden</cp:lastModifiedBy>
  <dcterms:created xsi:type="dcterms:W3CDTF">2021-02-12T13:23:16Z</dcterms:created>
  <dcterms:modified xsi:type="dcterms:W3CDTF">2021-02-12T13:23:49Z</dcterms:modified>
</cp:coreProperties>
</file>