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media/image2.jpeg" ContentType="image/jpeg"/>
  <Override PartName="/xl/media/image3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ine details" sheetId="1" r:id="rId4"/>
    <sheet name="Sheet1" sheetId="2" r:id="rId5"/>
    <sheet name="Line check" sheetId="3" r:id="rId6"/>
    <sheet name="Line mods" sheetId="4" r:id="rId7"/>
  </sheets>
</workbook>
</file>

<file path=xl/sharedStrings.xml><?xml version="1.0" encoding="utf-8"?>
<sst xmlns="http://schemas.openxmlformats.org/spreadsheetml/2006/main" uniqueCount="97">
  <si>
    <t>FAZER4_12M</t>
  </si>
  <si>
    <t>Suspension line details</t>
  </si>
  <si>
    <t>LIN-10-200-41</t>
  </si>
  <si>
    <t>M</t>
  </si>
  <si>
    <t>EURO</t>
  </si>
  <si>
    <t>LIN-6843-160-18</t>
  </si>
  <si>
    <t>LIN-6843-200-18</t>
  </si>
  <si>
    <t>LIN-DSL-70-RED</t>
  </si>
  <si>
    <t>LIN-ULT550-12999-GREY</t>
  </si>
  <si>
    <t>THD-DABONDV46WT</t>
  </si>
  <si>
    <t>KG</t>
  </si>
  <si>
    <t>A</t>
  </si>
  <si>
    <t>B</t>
  </si>
  <si>
    <t>C</t>
  </si>
  <si>
    <t>D</t>
  </si>
  <si>
    <t>K</t>
  </si>
  <si>
    <t>1</t>
  </si>
  <si>
    <t>2</t>
  </si>
  <si>
    <t>Name</t>
  </si>
  <si>
    <t>No.</t>
  </si>
  <si>
    <t>Sewn</t>
  </si>
  <si>
    <t>CUT</t>
  </si>
  <si>
    <t>3</t>
  </si>
  <si>
    <t>KR1</t>
  </si>
  <si>
    <t>4</t>
  </si>
  <si>
    <t>mark at 1535</t>
  </si>
  <si>
    <t>5</t>
  </si>
  <si>
    <t>6</t>
  </si>
  <si>
    <t>7</t>
  </si>
  <si>
    <t>8</t>
  </si>
  <si>
    <t>9</t>
  </si>
  <si>
    <t>AR5</t>
  </si>
  <si>
    <t>CR5</t>
  </si>
  <si>
    <t>A,BR1-2</t>
  </si>
  <si>
    <t>A,BR3</t>
  </si>
  <si>
    <t>A,BR4</t>
  </si>
  <si>
    <t>CR1-2</t>
  </si>
  <si>
    <t>CR3</t>
  </si>
  <si>
    <t>CR4</t>
  </si>
  <si>
    <t>A8</t>
  </si>
  <si>
    <t>A7</t>
  </si>
  <si>
    <t>C8</t>
  </si>
  <si>
    <t>B8</t>
  </si>
  <si>
    <t>C5</t>
  </si>
  <si>
    <t>B7</t>
  </si>
  <si>
    <t>C7</t>
  </si>
  <si>
    <t>C6</t>
  </si>
  <si>
    <t>A5</t>
  </si>
  <si>
    <t>C3</t>
  </si>
  <si>
    <t>B5, C2</t>
  </si>
  <si>
    <t>C4</t>
  </si>
  <si>
    <t>A6</t>
  </si>
  <si>
    <t>C1</t>
  </si>
  <si>
    <t>B6</t>
  </si>
  <si>
    <t>A3</t>
  </si>
  <si>
    <t>A2</t>
  </si>
  <si>
    <t>A4, B3</t>
  </si>
  <si>
    <t>B2</t>
  </si>
  <si>
    <t>A1</t>
  </si>
  <si>
    <t>B4</t>
  </si>
  <si>
    <t>B1</t>
  </si>
  <si>
    <t>A9</t>
  </si>
  <si>
    <t>B9</t>
  </si>
  <si>
    <t>C9</t>
  </si>
  <si>
    <t>D9</t>
  </si>
  <si>
    <t>Cut</t>
  </si>
  <si>
    <t>KML1, KML2</t>
  </si>
  <si>
    <t>K4</t>
  </si>
  <si>
    <t>K3</t>
  </si>
  <si>
    <t>K2</t>
  </si>
  <si>
    <t>K1</t>
  </si>
  <si>
    <t>1735
(1535)</t>
  </si>
  <si>
    <t>Linked line check sheet</t>
  </si>
  <si>
    <t>Prototype</t>
  </si>
  <si>
    <t>Fazer4 12m mk1Production</t>
  </si>
  <si>
    <t>Export name</t>
  </si>
  <si>
    <t>Corrected check lengths</t>
  </si>
  <si>
    <t>E</t>
  </si>
  <si>
    <t>F</t>
  </si>
  <si>
    <t>FAZER4_12M_MK1</t>
  </si>
  <si>
    <t>Serial Number :</t>
  </si>
  <si>
    <t xml:space="preserve">             -             -              -  </t>
  </si>
  <si>
    <t>Checked By:</t>
  </si>
  <si>
    <t>Colour :</t>
  </si>
  <si>
    <t>Date of manufacture:</t>
  </si>
  <si>
    <t>LEFT</t>
  </si>
  <si>
    <t>RIGHT</t>
  </si>
  <si>
    <t>Line modifications</t>
  </si>
  <si>
    <t>Individual line lengths</t>
  </si>
  <si>
    <t>Upper/body lines</t>
  </si>
  <si>
    <t>Calc.</t>
  </si>
  <si>
    <t>Adjust</t>
  </si>
  <si>
    <t>Mid lines</t>
  </si>
  <si>
    <t>Full name</t>
  </si>
  <si>
    <t>KML1</t>
  </si>
  <si>
    <t>KML2</t>
  </si>
  <si>
    <t>Riser lines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</si>
</sst>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#####"/>
  </numFmts>
  <fonts count="22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26"/>
      <color indexed="8"/>
      <name val="Calibri"/>
    </font>
    <font>
      <sz val="10"/>
      <color indexed="8"/>
      <name val="Arial"/>
    </font>
    <font>
      <b val="1"/>
      <sz val="16"/>
      <color indexed="8"/>
      <name val="Arial"/>
    </font>
    <font>
      <b val="1"/>
      <sz val="10"/>
      <color indexed="8"/>
      <name val="Arial"/>
    </font>
    <font>
      <sz val="14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b val="1"/>
      <sz val="14"/>
      <color indexed="8"/>
      <name val="VNI-Times"/>
    </font>
    <font>
      <sz val="11"/>
      <color indexed="8"/>
      <name val="VNI-Times"/>
    </font>
    <font>
      <sz val="14"/>
      <color indexed="12"/>
      <name val="Arial"/>
    </font>
    <font>
      <sz val="16"/>
      <color indexed="8"/>
      <name val="Calibri"/>
    </font>
    <font>
      <i val="1"/>
      <u val="single"/>
      <sz val="12"/>
      <color indexed="8"/>
      <name val="VNI-Times"/>
    </font>
    <font>
      <sz val="12"/>
      <color indexed="8"/>
      <name val="VNI-Times"/>
    </font>
    <font>
      <sz val="10"/>
      <color indexed="8"/>
      <name val="VNI-Times"/>
    </font>
    <font>
      <sz val="18"/>
      <color indexed="8"/>
      <name val="VNI-Times"/>
    </font>
    <font>
      <sz val="20"/>
      <color indexed="14"/>
      <name val="Calibri"/>
    </font>
    <font>
      <b val="1"/>
      <sz val="14"/>
      <color indexed="8"/>
      <name val="Arial"/>
    </font>
    <font>
      <sz val="14"/>
      <color indexed="8"/>
      <name val="VNI-Times"/>
    </font>
    <font>
      <sz val="13"/>
      <color indexed="8"/>
      <name val="VNI-Times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14" fontId="4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vertical="top"/>
    </xf>
    <xf numFmtId="0" fontId="6" fillId="2" borderId="1" applyNumberFormat="0" applyFont="1" applyFill="1" applyBorder="1" applyAlignment="1" applyProtection="0">
      <alignment vertical="top"/>
    </xf>
    <xf numFmtId="0" fontId="0" fillId="2" borderId="4" applyNumberFormat="0" applyFont="1" applyFill="1" applyBorder="1" applyAlignment="1" applyProtection="0">
      <alignment vertical="bottom"/>
    </xf>
    <xf numFmtId="49" fontId="7" fillId="2" borderId="3" applyNumberFormat="1" applyFont="1" applyFill="1" applyBorder="1" applyAlignment="1" applyProtection="0">
      <alignment horizontal="left" vertical="bottom"/>
    </xf>
    <xf numFmtId="0" fontId="7" fillId="2" borderId="3" applyNumberFormat="0" applyFont="1" applyFill="1" applyBorder="1" applyAlignment="1" applyProtection="0">
      <alignment vertical="bottom"/>
    </xf>
    <xf numFmtId="0" fontId="7" fillId="2" borderId="5" applyNumberFormat="0" applyFont="1" applyFill="1" applyBorder="1" applyAlignment="1" applyProtection="0">
      <alignment vertical="bottom"/>
    </xf>
    <xf numFmtId="49" fontId="7" fillId="3" borderId="6" applyNumberFormat="1" applyFont="1" applyFill="1" applyBorder="1" applyAlignment="1" applyProtection="0">
      <alignment vertical="bottom"/>
    </xf>
    <xf numFmtId="0" fontId="7" fillId="3" borderId="6" applyNumberFormat="1" applyFont="1" applyFill="1" applyBorder="1" applyAlignment="1" applyProtection="0">
      <alignment horizontal="left" vertical="bottom"/>
    </xf>
    <xf numFmtId="49" fontId="7" fillId="3" borderId="7" applyNumberFormat="1" applyFont="1" applyFill="1" applyBorder="1" applyAlignment="1" applyProtection="0">
      <alignment vertical="bottom"/>
    </xf>
    <xf numFmtId="49" fontId="7" fillId="2" borderId="3" applyNumberFormat="1" applyFont="1" applyFill="1" applyBorder="1" applyAlignment="1" applyProtection="0">
      <alignment vertical="bottom"/>
    </xf>
    <xf numFmtId="49" fontId="8" fillId="3" borderId="6" applyNumberFormat="1" applyFont="1" applyFill="1" applyBorder="1" applyAlignment="1" applyProtection="0">
      <alignment vertical="bottom"/>
    </xf>
    <xf numFmtId="0" fontId="8" fillId="3" borderId="6" applyNumberFormat="1" applyFont="1" applyFill="1" applyBorder="1" applyAlignment="1" applyProtection="0">
      <alignment horizontal="left" vertical="bottom"/>
    </xf>
    <xf numFmtId="49" fontId="8" fillId="3" borderId="7" applyNumberFormat="1" applyFont="1" applyFill="1" applyBorder="1" applyAlignment="1" applyProtection="0">
      <alignment vertical="bottom"/>
    </xf>
    <xf numFmtId="0" fontId="9" fillId="2" borderId="3" applyNumberFormat="0" applyFont="1" applyFill="1" applyBorder="1" applyAlignment="1" applyProtection="0">
      <alignment vertical="bottom"/>
    </xf>
    <xf numFmtId="0" fontId="9" fillId="2" borderId="5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6" fillId="2" borderId="3" applyNumberFormat="1" applyFont="1" applyFill="1" applyBorder="1" applyAlignment="1" applyProtection="0">
      <alignment horizontal="right" vertical="bottom"/>
    </xf>
    <xf numFmtId="49" fontId="6" fillId="2" borderId="2" applyNumberFormat="1" applyFont="1" applyFill="1" applyBorder="1" applyAlignment="1" applyProtection="0">
      <alignment horizontal="right" vertical="top"/>
    </xf>
    <xf numFmtId="0" fontId="0" fillId="2" borderId="3" applyNumberFormat="1" applyFont="1" applyFill="1" applyBorder="1" applyAlignment="1" applyProtection="0">
      <alignment vertical="bottom"/>
    </xf>
    <xf numFmtId="49" fontId="10" fillId="2" borderId="1" applyNumberFormat="1" applyFont="1" applyFill="1" applyBorder="1" applyAlignment="1" applyProtection="0">
      <alignment horizontal="left" vertical="bottom"/>
    </xf>
    <xf numFmtId="49" fontId="6" fillId="2" borderId="1" applyNumberFormat="1" applyFont="1" applyFill="1" applyBorder="1" applyAlignment="1" applyProtection="0">
      <alignment horizontal="left" vertical="bottom"/>
    </xf>
    <xf numFmtId="49" fontId="6" fillId="2" borderId="1" applyNumberFormat="1" applyFont="1" applyFill="1" applyBorder="1" applyAlignment="1" applyProtection="0">
      <alignment horizontal="right" vertical="bottom"/>
    </xf>
    <xf numFmtId="49" fontId="11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0" fontId="11" fillId="2" borderId="1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horizontal="right" vertical="bottom"/>
    </xf>
    <xf numFmtId="49" fontId="6" fillId="2" borderId="3" applyNumberFormat="1" applyFont="1" applyFill="1" applyBorder="1" applyAlignment="1" applyProtection="0">
      <alignment horizontal="right" vertical="top"/>
    </xf>
    <xf numFmtId="0" fontId="4" fillId="2" borderId="3" applyNumberFormat="0" applyFont="1" applyFill="1" applyBorder="1" applyAlignment="1" applyProtection="0">
      <alignment vertical="bottom"/>
    </xf>
    <xf numFmtId="0" fontId="6" fillId="2" borderId="2" applyNumberFormat="1" applyFont="1" applyFill="1" applyBorder="1" applyAlignment="1" applyProtection="0">
      <alignment horizontal="right" vertical="top"/>
    </xf>
    <xf numFmtId="0" fontId="4" fillId="2" borderId="3" applyNumberFormat="1" applyFont="1" applyFill="1" applyBorder="1" applyAlignment="1" applyProtection="0">
      <alignment vertical="bottom"/>
    </xf>
    <xf numFmtId="49" fontId="12" fillId="4" borderId="1" applyNumberFormat="1" applyFont="1" applyFill="1" applyBorder="1" applyAlignment="1" applyProtection="0">
      <alignment vertical="bottom"/>
    </xf>
    <xf numFmtId="59" fontId="11" fillId="2" borderId="1" applyNumberFormat="1" applyFont="1" applyFill="1" applyBorder="1" applyAlignment="1" applyProtection="0">
      <alignment vertical="bottom"/>
    </xf>
    <xf numFmtId="49" fontId="10" fillId="4" borderId="1" applyNumberFormat="1" applyFont="1" applyFill="1" applyBorder="1" applyAlignment="1" applyProtection="0">
      <alignment horizontal="left" vertical="bottom"/>
    </xf>
    <xf numFmtId="49" fontId="13" fillId="4" borderId="1" applyNumberFormat="1" applyFont="1" applyFill="1" applyBorder="1" applyAlignment="1" applyProtection="0">
      <alignment vertical="bottom"/>
    </xf>
    <xf numFmtId="1" fontId="4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14" fillId="2" borderId="3" applyNumberFormat="1" applyFont="1" applyFill="1" applyBorder="1" applyAlignment="1" applyProtection="0">
      <alignment horizontal="center" vertical="top" wrapText="1"/>
    </xf>
    <xf numFmtId="1" fontId="15" fillId="2" borderId="3" applyNumberFormat="1" applyFont="1" applyFill="1" applyBorder="1" applyAlignment="1" applyProtection="0">
      <alignment horizontal="center" vertical="top" wrapText="1"/>
    </xf>
    <xf numFmtId="0" fontId="15" fillId="2" borderId="3" applyNumberFormat="0" applyFont="1" applyFill="1" applyBorder="1" applyAlignment="1" applyProtection="0">
      <alignment horizontal="center" vertical="top" wrapText="1"/>
    </xf>
    <xf numFmtId="49" fontId="16" fillId="2" borderId="3" applyNumberFormat="1" applyFont="1" applyFill="1" applyBorder="1" applyAlignment="1" applyProtection="0">
      <alignment horizontal="center" vertical="top" wrapText="1"/>
    </xf>
    <xf numFmtId="59" fontId="14" fillId="2" borderId="3" applyNumberFormat="1" applyFont="1" applyFill="1" applyBorder="1" applyAlignment="1" applyProtection="0">
      <alignment horizontal="center" vertical="top" wrapText="1"/>
    </xf>
    <xf numFmtId="49" fontId="15" fillId="2" borderId="3" applyNumberFormat="1" applyFont="1" applyFill="1" applyBorder="1" applyAlignment="1" applyProtection="0">
      <alignment horizontal="center" vertical="top" wrapText="1"/>
    </xf>
    <xf numFmtId="0" fontId="14" fillId="2" borderId="3" applyNumberFormat="1" applyFont="1" applyFill="1" applyBorder="1" applyAlignment="1" applyProtection="0">
      <alignment horizontal="center" vertical="top" wrapText="1"/>
    </xf>
    <xf numFmtId="0" fontId="14" fillId="2" borderId="3" applyNumberFormat="0" applyFont="1" applyFill="1" applyBorder="1" applyAlignment="1" applyProtection="0">
      <alignment horizontal="center" vertical="top" wrapText="1"/>
    </xf>
    <xf numFmtId="0" fontId="15" fillId="2" borderId="3" applyNumberFormat="1" applyFont="1" applyFill="1" applyBorder="1" applyAlignment="1" applyProtection="0">
      <alignment horizontal="center" vertical="top" wrapText="1"/>
    </xf>
    <xf numFmtId="14" fontId="17" fillId="2" borderId="3" applyNumberFormat="1" applyFont="1" applyFill="1" applyBorder="1" applyAlignment="1" applyProtection="0">
      <alignment horizontal="center" vertical="top" wrapText="1"/>
    </xf>
    <xf numFmtId="0" fontId="17" fillId="2" borderId="3" applyNumberFormat="0" applyFont="1" applyFill="1" applyBorder="1" applyAlignment="1" applyProtection="0">
      <alignment horizontal="center" vertical="top" wrapText="1"/>
    </xf>
    <xf numFmtId="0" fontId="16" fillId="2" borderId="3" applyNumberFormat="0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bottom"/>
    </xf>
    <xf numFmtId="49" fontId="5" fillId="2" borderId="3" applyNumberFormat="1" applyFont="1" applyFill="1" applyBorder="1" applyAlignment="1" applyProtection="0">
      <alignment horizontal="left" vertical="bottom"/>
    </xf>
    <xf numFmtId="49" fontId="6" fillId="2" borderId="3" applyNumberFormat="1" applyFont="1" applyFill="1" applyBorder="1" applyAlignment="1" applyProtection="0">
      <alignment horizontal="left" vertical="bottom"/>
    </xf>
    <xf numFmtId="49" fontId="18" fillId="2" borderId="3" applyNumberFormat="1" applyFont="1" applyFill="1" applyBorder="1" applyAlignment="1" applyProtection="0">
      <alignment vertical="bottom"/>
    </xf>
    <xf numFmtId="49" fontId="19" fillId="2" borderId="3" applyNumberFormat="1" applyFont="1" applyFill="1" applyBorder="1" applyAlignment="1" applyProtection="0">
      <alignment horizontal="left" vertical="bottom"/>
    </xf>
    <xf numFmtId="14" fontId="13" fillId="2" borderId="3" applyNumberFormat="1" applyFont="1" applyFill="1" applyBorder="1" applyAlignment="1" applyProtection="0">
      <alignment horizontal="center" vertical="bottom"/>
    </xf>
    <xf numFmtId="0" fontId="13" fillId="2" borderId="3" applyNumberFormat="0" applyFont="1" applyFill="1" applyBorder="1" applyAlignment="1" applyProtection="0">
      <alignment horizontal="center" vertical="bottom"/>
    </xf>
    <xf numFmtId="0" fontId="6" fillId="2" borderId="3" applyNumberFormat="0" applyFont="1" applyFill="1" applyBorder="1" applyAlignment="1" applyProtection="0">
      <alignment horizontal="left" vertical="bottom"/>
    </xf>
    <xf numFmtId="0" fontId="4" fillId="2" borderId="9" applyNumberFormat="0" applyFont="1" applyFill="1" applyBorder="1" applyAlignment="1" applyProtection="0">
      <alignment vertical="bottom"/>
    </xf>
    <xf numFmtId="0" fontId="10" fillId="2" borderId="9" applyNumberFormat="0" applyFont="1" applyFill="1" applyBorder="1" applyAlignment="1" applyProtection="0">
      <alignment vertical="bottom"/>
    </xf>
    <xf numFmtId="0" fontId="11" fillId="2" borderId="9" applyNumberFormat="0" applyFont="1" applyFill="1" applyBorder="1" applyAlignment="1" applyProtection="0">
      <alignment vertical="bottom"/>
    </xf>
    <xf numFmtId="0" fontId="20" fillId="2" borderId="3" applyNumberFormat="0" applyFont="1" applyFill="1" applyBorder="1" applyAlignment="1" applyProtection="0">
      <alignment vertical="bottom"/>
    </xf>
    <xf numFmtId="0" fontId="20" fillId="2" borderId="3" applyNumberFormat="0" applyFont="1" applyFill="1" applyBorder="1" applyAlignment="1" applyProtection="0">
      <alignment horizontal="center" vertical="bottom"/>
    </xf>
    <xf numFmtId="0" fontId="11" fillId="2" borderId="3" applyNumberFormat="0" applyFont="1" applyFill="1" applyBorder="1" applyAlignment="1" applyProtection="0">
      <alignment vertical="bottom"/>
    </xf>
    <xf numFmtId="0" fontId="10" fillId="2" borderId="9" applyNumberFormat="0" applyFont="1" applyFill="1" applyBorder="1" applyAlignment="1" applyProtection="0">
      <alignment horizontal="right" vertical="bottom"/>
    </xf>
    <xf numFmtId="0" fontId="20" fillId="2" borderId="9" applyNumberFormat="0" applyFont="1" applyFill="1" applyBorder="1" applyAlignment="1" applyProtection="0">
      <alignment vertical="bottom"/>
    </xf>
    <xf numFmtId="49" fontId="10" fillId="2" borderId="3" applyNumberFormat="1" applyFont="1" applyFill="1" applyBorder="1" applyAlignment="1" applyProtection="0">
      <alignment vertical="bottom"/>
    </xf>
    <xf numFmtId="0" fontId="10" fillId="2" borderId="3" applyNumberFormat="0" applyFont="1" applyFill="1" applyBorder="1" applyAlignment="1" applyProtection="0">
      <alignment vertical="bottom"/>
    </xf>
    <xf numFmtId="0" fontId="11" fillId="2" borderId="10" applyNumberFormat="0" applyFont="1" applyFill="1" applyBorder="1" applyAlignment="1" applyProtection="0">
      <alignment vertical="bottom"/>
    </xf>
    <xf numFmtId="49" fontId="10" fillId="2" borderId="11" applyNumberFormat="1" applyFont="1" applyFill="1" applyBorder="1" applyAlignment="1" applyProtection="0">
      <alignment horizontal="center" vertical="bottom"/>
    </xf>
    <xf numFmtId="0" fontId="10" fillId="2" borderId="12" applyNumberFormat="0" applyFont="1" applyFill="1" applyBorder="1" applyAlignment="1" applyProtection="0">
      <alignment horizontal="center" vertical="bottom"/>
    </xf>
    <xf numFmtId="0" fontId="10" fillId="2" borderId="13" applyNumberFormat="0" applyFont="1" applyFill="1" applyBorder="1" applyAlignment="1" applyProtection="0">
      <alignment horizontal="center" vertical="bottom"/>
    </xf>
    <xf numFmtId="0" fontId="11" fillId="2" borderId="14" applyNumberFormat="0" applyFont="1" applyFill="1" applyBorder="1" applyAlignment="1" applyProtection="0">
      <alignment vertical="bottom"/>
    </xf>
    <xf numFmtId="0" fontId="21" fillId="2" borderId="11" applyNumberFormat="0" applyFont="1" applyFill="1" applyBorder="1" applyAlignment="1" applyProtection="0">
      <alignment vertical="bottom"/>
    </xf>
    <xf numFmtId="0" fontId="21" fillId="2" borderId="12" applyNumberFormat="0" applyFont="1" applyFill="1" applyBorder="1" applyAlignment="1" applyProtection="0">
      <alignment vertical="bottom"/>
    </xf>
    <xf numFmtId="0" fontId="21" fillId="2" borderId="13" applyNumberFormat="0" applyFont="1" applyFill="1" applyBorder="1" applyAlignment="1" applyProtection="0">
      <alignment vertical="bottom"/>
    </xf>
    <xf numFmtId="0" fontId="20" fillId="2" borderId="11" applyNumberFormat="0" applyFont="1" applyFill="1" applyBorder="1" applyAlignment="1" applyProtection="0">
      <alignment vertical="bottom"/>
    </xf>
    <xf numFmtId="0" fontId="20" fillId="2" borderId="12" applyNumberFormat="0" applyFont="1" applyFill="1" applyBorder="1" applyAlignment="1" applyProtection="0">
      <alignment vertical="bottom"/>
    </xf>
    <xf numFmtId="0" fontId="20" fillId="2" borderId="12" applyNumberFormat="0" applyFont="1" applyFill="1" applyBorder="1" applyAlignment="1" applyProtection="0">
      <alignment horizontal="center" vertical="bottom"/>
    </xf>
    <xf numFmtId="0" fontId="20" fillId="2" borderId="13" applyNumberFormat="0" applyFont="1" applyFill="1" applyBorder="1" applyAlignment="1" applyProtection="0">
      <alignment horizontal="center" vertical="bottom"/>
    </xf>
    <xf numFmtId="0" fontId="10" fillId="2" borderId="3" applyNumberFormat="0" applyFont="1" applyFill="1" applyBorder="1" applyAlignment="1" applyProtection="0">
      <alignment horizontal="right" vertical="bottom"/>
    </xf>
    <xf numFmtId="0" fontId="4" fillId="2" borderId="15" applyNumberFormat="0" applyFont="1" applyFill="1" applyBorder="1" applyAlignment="1" applyProtection="0">
      <alignment vertical="bottom"/>
    </xf>
    <xf numFmtId="0" fontId="4" fillId="2" borderId="16" applyNumberFormat="0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horizontal="center" vertical="bottom"/>
    </xf>
    <xf numFmtId="0" fontId="6" fillId="2" borderId="1" applyNumberFormat="0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vertical="bottom"/>
    </xf>
    <xf numFmtId="0" fontId="6" fillId="2" borderId="1" applyNumberFormat="1" applyFont="1" applyFill="1" applyBorder="1" applyAlignment="1" applyProtection="0">
      <alignment horizontal="left" vertical="bottom"/>
    </xf>
    <xf numFmtId="0" fontId="4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cffcc"/>
      <rgbColor rgb="ffdd0806"/>
      <rgbColor rgb="fffcf305"/>
      <rgbColor rgb="ff0033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3</xdr:row>
      <xdr:rowOff>25200</xdr:rowOff>
    </xdr:from>
    <xdr:to>
      <xdr:col>3</xdr:col>
      <xdr:colOff>583927</xdr:colOff>
      <xdr:row>14</xdr:row>
      <xdr:rowOff>140999</xdr:rowOff>
    </xdr:to>
    <xdr:pic>
      <xdr:nvPicPr>
        <xdr:cNvPr id="2" name="MAY DAY 10-200" descr="MAY DAY 10-200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939600"/>
          <a:ext cx="6718028" cy="2401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23</xdr:row>
      <xdr:rowOff>38248</xdr:rowOff>
    </xdr:from>
    <xdr:to>
      <xdr:col>3</xdr:col>
      <xdr:colOff>596651</xdr:colOff>
      <xdr:row>34</xdr:row>
      <xdr:rowOff>153750</xdr:rowOff>
    </xdr:to>
    <xdr:pic>
      <xdr:nvPicPr>
        <xdr:cNvPr id="3" name="7343-190,230,280,420" descr="7343-190,230,280,420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0" y="5296048"/>
          <a:ext cx="6730752" cy="2211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53</xdr:row>
      <xdr:rowOff>12750</xdr:rowOff>
    </xdr:from>
    <xdr:to>
      <xdr:col>3</xdr:col>
      <xdr:colOff>609376</xdr:colOff>
      <xdr:row>64</xdr:row>
      <xdr:rowOff>153750</xdr:rowOff>
    </xdr:to>
    <xdr:pic>
      <xdr:nvPicPr>
        <xdr:cNvPr id="4" name="DSL70-140" descr="DSL70-140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0" y="11366550"/>
          <a:ext cx="6743476" cy="2236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K101"/>
  <sheetViews>
    <sheetView workbookViewId="0" showGridLines="0" defaultGridColor="1"/>
  </sheetViews>
  <sheetFormatPr defaultColWidth="8.83333" defaultRowHeight="15" customHeight="1" outlineLevelRow="0" outlineLevelCol="0"/>
  <cols>
    <col min="1" max="1" width="56" style="1" customWidth="1"/>
    <col min="2" max="2" width="15.6719" style="1" customWidth="1"/>
    <col min="3" max="3" width="8.85156" style="1" customWidth="1"/>
    <col min="4" max="4" width="9.5" style="1" customWidth="1"/>
    <col min="5" max="7" width="8.85156" style="1" customWidth="1"/>
    <col min="8" max="8" width="14" style="1" customWidth="1"/>
    <col min="9" max="11" width="8.85156" style="1" customWidth="1"/>
    <col min="12" max="16384" width="8.85156" style="1" customWidth="1"/>
  </cols>
  <sheetData>
    <row r="1" ht="34" customHeight="1">
      <c r="A1" t="s" s="2">
        <v>0</v>
      </c>
      <c r="B1" s="3">
        <v>42544</v>
      </c>
      <c r="C1" s="4"/>
      <c r="D1" s="4"/>
      <c r="E1" s="5"/>
      <c r="F1" s="6"/>
      <c r="G1" s="6"/>
      <c r="H1" s="6"/>
      <c r="I1" s="6"/>
      <c r="J1" s="6"/>
      <c r="K1" s="6"/>
    </row>
    <row r="2" ht="20" customHeight="1">
      <c r="A2" t="s" s="7">
        <v>1</v>
      </c>
      <c r="B2" s="8"/>
      <c r="C2" s="4"/>
      <c r="D2" s="4"/>
      <c r="E2" s="5"/>
      <c r="F2" s="6"/>
      <c r="G2" s="6"/>
      <c r="H2" s="6"/>
      <c r="I2" s="9"/>
      <c r="J2" s="9"/>
      <c r="K2" s="9"/>
    </row>
    <row r="3" ht="18" customHeight="1">
      <c r="A3" s="4"/>
      <c r="B3" s="4"/>
      <c r="C3" s="4"/>
      <c r="D3" s="4"/>
      <c r="E3" s="5"/>
      <c r="F3" t="s" s="10">
        <v>2</v>
      </c>
      <c r="G3" s="11"/>
      <c r="H3" s="12"/>
      <c r="I3" t="s" s="13">
        <v>3</v>
      </c>
      <c r="J3" s="14">
        <v>0.2424</v>
      </c>
      <c r="K3" t="s" s="15">
        <v>4</v>
      </c>
    </row>
    <row r="4" ht="18" customHeight="1">
      <c r="A4" s="4"/>
      <c r="B4" s="4"/>
      <c r="C4" s="4"/>
      <c r="D4" s="4"/>
      <c r="E4" s="5"/>
      <c r="F4" t="s" s="16">
        <v>5</v>
      </c>
      <c r="G4" s="11"/>
      <c r="H4" s="12"/>
      <c r="I4" t="s" s="17">
        <v>3</v>
      </c>
      <c r="J4" s="18">
        <v>0.1528</v>
      </c>
      <c r="K4" t="s" s="19">
        <v>4</v>
      </c>
    </row>
    <row r="5" ht="18" customHeight="1">
      <c r="A5" s="4"/>
      <c r="B5" s="4"/>
      <c r="C5" s="4"/>
      <c r="D5" s="4"/>
      <c r="E5" s="5"/>
      <c r="F5" t="s" s="16">
        <v>6</v>
      </c>
      <c r="G5" s="11"/>
      <c r="H5" s="12"/>
      <c r="I5" t="s" s="17">
        <v>3</v>
      </c>
      <c r="J5" s="18">
        <v>0.2064</v>
      </c>
      <c r="K5" t="s" s="19">
        <v>4</v>
      </c>
    </row>
    <row r="6" ht="18" customHeight="1">
      <c r="A6" s="4"/>
      <c r="B6" s="4"/>
      <c r="C6" s="4"/>
      <c r="D6" s="4"/>
      <c r="E6" s="5"/>
      <c r="F6" t="s" s="10">
        <v>7</v>
      </c>
      <c r="G6" s="11"/>
      <c r="H6" s="12"/>
      <c r="I6" t="s" s="17">
        <v>3</v>
      </c>
      <c r="J6" s="18">
        <v>0.115</v>
      </c>
      <c r="K6" t="s" s="19">
        <v>4</v>
      </c>
    </row>
    <row r="7" ht="18" customHeight="1">
      <c r="A7" s="4"/>
      <c r="B7" s="4"/>
      <c r="C7" s="4"/>
      <c r="D7" s="4"/>
      <c r="E7" s="5"/>
      <c r="F7" t="s" s="16">
        <v>8</v>
      </c>
      <c r="G7" s="11"/>
      <c r="H7" s="12"/>
      <c r="I7" t="s" s="17">
        <v>3</v>
      </c>
      <c r="J7" s="18">
        <v>0.283</v>
      </c>
      <c r="K7" t="s" s="19">
        <v>4</v>
      </c>
    </row>
    <row r="8" ht="18" customHeight="1">
      <c r="A8" s="4"/>
      <c r="B8" s="4"/>
      <c r="C8" s="4"/>
      <c r="D8" s="4"/>
      <c r="E8" s="5"/>
      <c r="F8" t="s" s="16">
        <v>9</v>
      </c>
      <c r="G8" s="20"/>
      <c r="H8" s="21"/>
      <c r="I8" t="s" s="17">
        <v>10</v>
      </c>
      <c r="J8" s="18">
        <v>31.525</v>
      </c>
      <c r="K8" t="s" s="19">
        <v>4</v>
      </c>
    </row>
    <row r="9" ht="15" customHeight="1">
      <c r="A9" s="4"/>
      <c r="B9" s="4"/>
      <c r="C9" s="4"/>
      <c r="D9" s="4"/>
      <c r="E9" s="5"/>
      <c r="F9" s="6"/>
      <c r="G9" s="6"/>
      <c r="H9" s="6"/>
      <c r="I9" s="22"/>
      <c r="J9" s="22"/>
      <c r="K9" s="22"/>
    </row>
    <row r="10" ht="15" customHeight="1">
      <c r="A10" s="4"/>
      <c r="B10" s="4"/>
      <c r="C10" s="4"/>
      <c r="D10" s="4"/>
      <c r="E10" s="5"/>
      <c r="F10" s="6"/>
      <c r="G10" s="6"/>
      <c r="H10" s="6"/>
      <c r="I10" s="6"/>
      <c r="J10" s="6"/>
      <c r="K10" s="6"/>
    </row>
    <row r="11" ht="15" customHeight="1">
      <c r="A11" s="4"/>
      <c r="B11" s="4"/>
      <c r="C11" s="4"/>
      <c r="D11" s="4"/>
      <c r="E11" s="5"/>
      <c r="F11" s="6"/>
      <c r="G11" s="6"/>
      <c r="H11" s="6"/>
      <c r="I11" s="6"/>
      <c r="J11" s="6"/>
      <c r="K11" s="6"/>
    </row>
    <row r="12" ht="15" customHeight="1">
      <c r="A12" s="4"/>
      <c r="B12" s="4"/>
      <c r="C12" s="4"/>
      <c r="D12" s="4"/>
      <c r="E12" s="5"/>
      <c r="F12" s="6"/>
      <c r="G12" s="6"/>
      <c r="H12" s="6"/>
      <c r="I12" s="6"/>
      <c r="J12" s="6"/>
      <c r="K12" s="6"/>
    </row>
    <row r="13" ht="15" customHeight="1">
      <c r="A13" s="4"/>
      <c r="B13" s="4"/>
      <c r="C13" s="4"/>
      <c r="D13" s="4"/>
      <c r="E13" s="5"/>
      <c r="F13" s="6"/>
      <c r="G13" s="6"/>
      <c r="H13" s="6"/>
      <c r="I13" s="6"/>
      <c r="J13" s="6"/>
      <c r="K13" s="6"/>
    </row>
    <row r="14" ht="15" customHeight="1">
      <c r="A14" s="4"/>
      <c r="B14" s="4"/>
      <c r="C14" s="4"/>
      <c r="D14" s="4"/>
      <c r="E14" s="5"/>
      <c r="F14" t="s" s="23">
        <v>11</v>
      </c>
      <c r="G14" t="s" s="23">
        <v>12</v>
      </c>
      <c r="H14" t="s" s="23">
        <v>13</v>
      </c>
      <c r="I14" t="s" s="23">
        <v>14</v>
      </c>
      <c r="J14" t="s" s="23">
        <v>15</v>
      </c>
      <c r="K14" s="6"/>
    </row>
    <row r="15" ht="15" customHeight="1">
      <c r="A15" s="4"/>
      <c r="B15" s="4"/>
      <c r="C15" s="4"/>
      <c r="D15" s="4"/>
      <c r="E15" s="5"/>
      <c r="F15" s="6"/>
      <c r="G15" s="6"/>
      <c r="H15" s="6"/>
      <c r="I15" s="6"/>
      <c r="J15" s="6"/>
      <c r="K15" s="6"/>
    </row>
    <row r="16" ht="15" customHeight="1">
      <c r="A16" s="4"/>
      <c r="B16" s="4"/>
      <c r="C16" s="4"/>
      <c r="D16" s="4"/>
      <c r="E16" t="s" s="24">
        <v>16</v>
      </c>
      <c r="F16" s="25">
        <f>2400+929</f>
        <v>3329</v>
      </c>
      <c r="G16" s="25">
        <f>2400+941</f>
        <v>3341</v>
      </c>
      <c r="H16" s="25">
        <f>2630+866</f>
        <v>3496</v>
      </c>
      <c r="I16" s="6"/>
      <c r="J16" s="25">
        <f>1535+1090+1345</f>
        <v>3970</v>
      </c>
      <c r="K16" s="6"/>
    </row>
    <row r="17" ht="18" customHeight="1">
      <c r="A17" t="s" s="26">
        <v>2</v>
      </c>
      <c r="B17" s="4"/>
      <c r="C17" s="4"/>
      <c r="D17" s="4"/>
      <c r="E17" t="s" s="24">
        <v>17</v>
      </c>
      <c r="F17" s="25">
        <f>2400+911</f>
        <v>3311</v>
      </c>
      <c r="G17" s="25">
        <f>2400+924</f>
        <v>3324</v>
      </c>
      <c r="H17" s="25">
        <f>2630+849</f>
        <v>3479</v>
      </c>
      <c r="I17" s="6"/>
      <c r="J17" s="25">
        <f>1535+1090+1175</f>
        <v>3800</v>
      </c>
      <c r="K17" s="6"/>
    </row>
    <row r="18" ht="15" customHeight="1">
      <c r="A18" t="s" s="27">
        <v>18</v>
      </c>
      <c r="B18" t="s" s="28">
        <v>19</v>
      </c>
      <c r="C18" t="s" s="28">
        <v>20</v>
      </c>
      <c r="D18" t="s" s="29">
        <v>21</v>
      </c>
      <c r="E18" t="s" s="24">
        <v>22</v>
      </c>
      <c r="F18" s="25">
        <f>2400+902</f>
        <v>3302</v>
      </c>
      <c r="G18" s="25">
        <f>2400+918</f>
        <v>3318</v>
      </c>
      <c r="H18" s="25">
        <f>2630+844</f>
        <v>3474</v>
      </c>
      <c r="I18" s="6"/>
      <c r="J18" s="25">
        <f>1535+1090+1159</f>
        <v>3784</v>
      </c>
      <c r="K18" s="6"/>
    </row>
    <row r="19" ht="15" customHeight="1">
      <c r="A19" t="s" s="30">
        <v>23</v>
      </c>
      <c r="B19" s="31">
        <v>2</v>
      </c>
      <c r="C19" s="31">
        <v>1735</v>
      </c>
      <c r="D19" s="32">
        <f>C19-90</f>
        <v>1645</v>
      </c>
      <c r="E19" t="s" s="24">
        <v>24</v>
      </c>
      <c r="F19" s="25">
        <f>2400+918</f>
        <v>3318</v>
      </c>
      <c r="G19" s="25">
        <f>2400+937</f>
        <v>3337</v>
      </c>
      <c r="H19" s="25">
        <f>2630+858</f>
        <v>3488</v>
      </c>
      <c r="I19" s="6"/>
      <c r="J19" s="25">
        <f>1535+1090+1110</f>
        <v>3735</v>
      </c>
      <c r="K19" s="6"/>
    </row>
    <row r="20" ht="15" customHeight="1">
      <c r="A20" t="s" s="30">
        <v>25</v>
      </c>
      <c r="B20" s="4"/>
      <c r="C20" s="4"/>
      <c r="D20" s="4"/>
      <c r="E20" t="s" s="24">
        <v>26</v>
      </c>
      <c r="F20" s="25">
        <f>2510+824</f>
        <v>3334</v>
      </c>
      <c r="G20" s="25">
        <f>2510+849</f>
        <v>3359</v>
      </c>
      <c r="H20" s="25">
        <f>2720+787</f>
        <v>3507</v>
      </c>
      <c r="I20" s="6"/>
      <c r="J20" s="6"/>
      <c r="K20" s="6"/>
    </row>
    <row r="21" ht="15" customHeight="1">
      <c r="A21" s="4"/>
      <c r="B21" s="4"/>
      <c r="C21" s="4"/>
      <c r="D21" s="4"/>
      <c r="E21" t="s" s="24">
        <v>27</v>
      </c>
      <c r="F21" s="25">
        <f>2510+861</f>
        <v>3371</v>
      </c>
      <c r="G21" s="25">
        <f>2510+888</f>
        <v>3398</v>
      </c>
      <c r="H21" s="25">
        <f>2720+815</f>
        <v>3535</v>
      </c>
      <c r="I21" s="6"/>
      <c r="J21" s="6"/>
      <c r="K21" s="6"/>
    </row>
    <row r="22" ht="34" customHeight="1">
      <c r="A22" t="s" s="2">
        <v>0</v>
      </c>
      <c r="B22" s="3">
        <v>42544</v>
      </c>
      <c r="C22" s="4"/>
      <c r="D22" s="4"/>
      <c r="E22" t="s" s="24">
        <v>28</v>
      </c>
      <c r="F22" s="25">
        <f>2620+757</f>
        <v>3377</v>
      </c>
      <c r="G22" s="25">
        <f>2620+789</f>
        <v>3409</v>
      </c>
      <c r="H22" s="25">
        <f>2730+802</f>
        <v>3532</v>
      </c>
      <c r="I22" s="6"/>
      <c r="J22" s="6"/>
      <c r="K22" s="6"/>
    </row>
    <row r="23" ht="20" customHeight="1">
      <c r="A23" t="s" s="7">
        <v>1</v>
      </c>
      <c r="B23" s="8"/>
      <c r="C23" s="4"/>
      <c r="D23" s="4"/>
      <c r="E23" t="s" s="24">
        <v>29</v>
      </c>
      <c r="F23" s="25">
        <f>2620+753</f>
        <v>3373</v>
      </c>
      <c r="G23" s="25">
        <f>2620+779</f>
        <v>3399</v>
      </c>
      <c r="H23" s="25">
        <f>2730+767</f>
        <v>3497</v>
      </c>
      <c r="I23" s="6"/>
      <c r="J23" s="6"/>
      <c r="K23" s="6"/>
    </row>
    <row r="24" ht="15" customHeight="1">
      <c r="A24" s="4"/>
      <c r="B24" s="4"/>
      <c r="C24" s="4"/>
      <c r="D24" s="4"/>
      <c r="E24" t="s" s="24">
        <v>30</v>
      </c>
      <c r="F24" s="25">
        <f>2260+1002</f>
        <v>3262</v>
      </c>
      <c r="G24" s="25">
        <f>2260+1042</f>
        <v>3302</v>
      </c>
      <c r="H24" s="25">
        <f>2260+1074</f>
        <v>3334</v>
      </c>
      <c r="I24" s="25">
        <f>2260+1140</f>
        <v>3400</v>
      </c>
      <c r="J24" s="6"/>
      <c r="K24" s="6"/>
    </row>
    <row r="25" ht="15" customHeight="1">
      <c r="A25" s="4"/>
      <c r="B25" s="4"/>
      <c r="C25" s="4"/>
      <c r="D25" s="4"/>
      <c r="E25" s="5"/>
      <c r="F25" s="6"/>
      <c r="G25" s="6"/>
      <c r="H25" s="6"/>
      <c r="I25" s="6"/>
      <c r="J25" s="6"/>
      <c r="K25" s="6"/>
    </row>
    <row r="26" ht="15" customHeight="1">
      <c r="A26" s="4"/>
      <c r="B26" s="4"/>
      <c r="C26" s="4"/>
      <c r="D26" s="4"/>
      <c r="E26" s="5"/>
      <c r="F26" s="6"/>
      <c r="G26" s="6"/>
      <c r="H26" s="6"/>
      <c r="I26" s="6"/>
      <c r="J26" s="6"/>
      <c r="K26" s="6"/>
    </row>
    <row r="27" ht="15" customHeight="1">
      <c r="A27" s="4"/>
      <c r="B27" s="4"/>
      <c r="C27" s="4"/>
      <c r="D27" s="4"/>
      <c r="E27" s="33"/>
      <c r="F27" t="s" s="34">
        <v>11</v>
      </c>
      <c r="G27" t="s" s="34">
        <v>12</v>
      </c>
      <c r="H27" t="s" s="34">
        <v>13</v>
      </c>
      <c r="I27" t="s" s="34">
        <v>14</v>
      </c>
      <c r="J27" t="s" s="34">
        <v>15</v>
      </c>
      <c r="K27" s="6"/>
    </row>
    <row r="28" ht="15" customHeight="1">
      <c r="A28" s="4"/>
      <c r="B28" s="4"/>
      <c r="C28" s="4"/>
      <c r="D28" s="4"/>
      <c r="E28" s="33"/>
      <c r="F28" s="35"/>
      <c r="G28" s="35"/>
      <c r="H28" s="35"/>
      <c r="I28" s="35"/>
      <c r="J28" s="35"/>
      <c r="K28" s="6"/>
    </row>
    <row r="29" ht="15" customHeight="1">
      <c r="A29" s="4"/>
      <c r="B29" s="4"/>
      <c r="C29" s="4"/>
      <c r="D29" s="4"/>
      <c r="E29" s="36">
        <v>1</v>
      </c>
      <c r="F29" s="37">
        <f t="shared" si="33" ref="F29:H37">5-9</f>
        <v>-4</v>
      </c>
      <c r="G29" s="37">
        <f t="shared" si="33"/>
        <v>-4</v>
      </c>
      <c r="H29" s="37">
        <f t="shared" si="33"/>
        <v>-4</v>
      </c>
      <c r="I29" s="35"/>
      <c r="J29" s="37">
        <f t="shared" si="36" ref="J29:J32">5-13-13</f>
        <v>-21</v>
      </c>
      <c r="K29" s="6"/>
    </row>
    <row r="30" ht="15" customHeight="1">
      <c r="A30" s="4"/>
      <c r="B30" s="4"/>
      <c r="C30" s="4"/>
      <c r="D30" s="4"/>
      <c r="E30" t="s" s="24">
        <v>17</v>
      </c>
      <c r="F30" s="37">
        <f t="shared" si="37" ref="F30:I37">5-10</f>
        <v>-5</v>
      </c>
      <c r="G30" s="37">
        <f t="shared" si="37"/>
        <v>-5</v>
      </c>
      <c r="H30" s="37">
        <f t="shared" si="37"/>
        <v>-5</v>
      </c>
      <c r="I30" s="35"/>
      <c r="J30" s="37">
        <f t="shared" si="36"/>
        <v>-21</v>
      </c>
      <c r="K30" s="6"/>
    </row>
    <row r="31" ht="15" customHeight="1">
      <c r="A31" s="4"/>
      <c r="B31" s="4"/>
      <c r="C31" s="4"/>
      <c r="D31" s="4"/>
      <c r="E31" t="s" s="24">
        <v>22</v>
      </c>
      <c r="F31" s="37">
        <f t="shared" si="33"/>
        <v>-4</v>
      </c>
      <c r="G31" s="37">
        <f t="shared" si="33"/>
        <v>-4</v>
      </c>
      <c r="H31" s="37">
        <f t="shared" si="33"/>
        <v>-4</v>
      </c>
      <c r="I31" s="35"/>
      <c r="J31" s="37">
        <f t="shared" si="36"/>
        <v>-21</v>
      </c>
      <c r="K31" s="6"/>
    </row>
    <row r="32" ht="15" customHeight="1">
      <c r="A32" s="4"/>
      <c r="B32" s="4"/>
      <c r="C32" s="4"/>
      <c r="D32" s="4"/>
      <c r="E32" t="s" s="24">
        <v>24</v>
      </c>
      <c r="F32" s="37">
        <f t="shared" si="37"/>
        <v>-5</v>
      </c>
      <c r="G32" s="37">
        <f t="shared" si="37"/>
        <v>-5</v>
      </c>
      <c r="H32" s="37">
        <f t="shared" si="37"/>
        <v>-5</v>
      </c>
      <c r="I32" s="35"/>
      <c r="J32" s="37">
        <f t="shared" si="36"/>
        <v>-21</v>
      </c>
      <c r="K32" s="6"/>
    </row>
    <row r="33" ht="15" customHeight="1">
      <c r="A33" s="4"/>
      <c r="B33" s="4"/>
      <c r="C33" s="4"/>
      <c r="D33" s="4"/>
      <c r="E33" t="s" s="24">
        <v>26</v>
      </c>
      <c r="F33" s="37">
        <f t="shared" si="33"/>
        <v>-4</v>
      </c>
      <c r="G33" s="37">
        <f t="shared" si="33"/>
        <v>-4</v>
      </c>
      <c r="H33" s="37">
        <f t="shared" si="33"/>
        <v>-4</v>
      </c>
      <c r="I33" s="35"/>
      <c r="J33" s="35"/>
      <c r="K33" s="6"/>
    </row>
    <row r="34" ht="15" customHeight="1">
      <c r="A34" s="4"/>
      <c r="B34" s="4"/>
      <c r="C34" s="4"/>
      <c r="D34" s="4"/>
      <c r="E34" t="s" s="24">
        <v>27</v>
      </c>
      <c r="F34" s="37">
        <f t="shared" si="37"/>
        <v>-5</v>
      </c>
      <c r="G34" s="37">
        <f t="shared" si="37"/>
        <v>-5</v>
      </c>
      <c r="H34" s="37">
        <f t="shared" si="37"/>
        <v>-5</v>
      </c>
      <c r="I34" s="35"/>
      <c r="J34" s="35"/>
      <c r="K34" s="6"/>
    </row>
    <row r="35" ht="15" customHeight="1">
      <c r="A35" s="4"/>
      <c r="B35" s="4"/>
      <c r="C35" s="4"/>
      <c r="D35" s="4"/>
      <c r="E35" t="s" s="24">
        <v>28</v>
      </c>
      <c r="F35" s="37">
        <f t="shared" si="33"/>
        <v>-4</v>
      </c>
      <c r="G35" s="37">
        <f t="shared" si="33"/>
        <v>-4</v>
      </c>
      <c r="H35" s="37">
        <f t="shared" si="33"/>
        <v>-4</v>
      </c>
      <c r="I35" s="35"/>
      <c r="J35" s="35"/>
      <c r="K35" s="6"/>
    </row>
    <row r="36" ht="15" customHeight="1">
      <c r="A36" s="4"/>
      <c r="B36" s="4"/>
      <c r="C36" s="4"/>
      <c r="D36" s="4"/>
      <c r="E36" t="s" s="24">
        <v>29</v>
      </c>
      <c r="F36" s="37">
        <f t="shared" si="37"/>
        <v>-5</v>
      </c>
      <c r="G36" s="37">
        <f t="shared" si="37"/>
        <v>-5</v>
      </c>
      <c r="H36" s="37">
        <f t="shared" si="37"/>
        <v>-5</v>
      </c>
      <c r="I36" s="35"/>
      <c r="J36" s="35"/>
      <c r="K36" s="6"/>
    </row>
    <row r="37" ht="18" customHeight="1">
      <c r="A37" t="s" s="38">
        <v>5</v>
      </c>
      <c r="B37" s="4"/>
      <c r="C37" s="4"/>
      <c r="D37" s="4"/>
      <c r="E37" t="s" s="24">
        <v>30</v>
      </c>
      <c r="F37" s="37">
        <f>5-8</f>
        <v>-3</v>
      </c>
      <c r="G37" s="37">
        <f t="shared" si="33"/>
        <v>-4</v>
      </c>
      <c r="H37" s="37">
        <f t="shared" si="33"/>
        <v>-4</v>
      </c>
      <c r="I37" s="37">
        <f t="shared" si="37"/>
        <v>-5</v>
      </c>
      <c r="J37" s="35"/>
      <c r="K37" s="6"/>
    </row>
    <row r="38" ht="15" customHeight="1">
      <c r="A38" t="s" s="27">
        <v>18</v>
      </c>
      <c r="B38" t="s" s="28">
        <v>19</v>
      </c>
      <c r="C38" t="s" s="28">
        <v>20</v>
      </c>
      <c r="D38" t="s" s="29">
        <v>21</v>
      </c>
      <c r="E38" s="5"/>
      <c r="F38" s="6"/>
      <c r="G38" s="6"/>
      <c r="H38" s="6"/>
      <c r="I38" s="6"/>
      <c r="J38" s="6"/>
      <c r="K38" s="6"/>
    </row>
    <row r="39" ht="15" customHeight="1">
      <c r="A39" t="s" s="30">
        <v>31</v>
      </c>
      <c r="B39" s="31">
        <v>2</v>
      </c>
      <c r="C39" s="31">
        <v>2260</v>
      </c>
      <c r="D39" s="39">
        <f>C39+90</f>
        <v>2350</v>
      </c>
      <c r="E39" s="33"/>
      <c r="F39" t="s" s="34">
        <v>11</v>
      </c>
      <c r="G39" t="s" s="34">
        <v>12</v>
      </c>
      <c r="H39" t="s" s="34">
        <v>13</v>
      </c>
      <c r="I39" t="s" s="34">
        <v>14</v>
      </c>
      <c r="J39" t="s" s="34">
        <v>15</v>
      </c>
      <c r="K39" s="6"/>
    </row>
    <row r="40" ht="15" customHeight="1">
      <c r="A40" s="4"/>
      <c r="B40" s="4"/>
      <c r="C40" s="4"/>
      <c r="D40" s="4"/>
      <c r="E40" s="33"/>
      <c r="F40" s="35"/>
      <c r="G40" s="35"/>
      <c r="H40" s="35"/>
      <c r="I40" s="35"/>
      <c r="J40" s="35"/>
      <c r="K40" s="6"/>
    </row>
    <row r="41" ht="18" customHeight="1">
      <c r="A41" t="s" s="38">
        <v>6</v>
      </c>
      <c r="B41" s="4"/>
      <c r="C41" s="4"/>
      <c r="D41" s="4"/>
      <c r="E41" s="36">
        <v>1</v>
      </c>
      <c r="F41" s="37">
        <f>F29+F16</f>
        <v>3325</v>
      </c>
      <c r="G41" s="37">
        <f>G29+G16</f>
        <v>3337</v>
      </c>
      <c r="H41" s="37">
        <f>H29+H16</f>
        <v>3492</v>
      </c>
      <c r="I41" s="35"/>
      <c r="J41" s="37">
        <f>J29+J16</f>
        <v>3949</v>
      </c>
      <c r="K41" s="6"/>
    </row>
    <row r="42" ht="15" customHeight="1">
      <c r="A42" t="s" s="27">
        <v>18</v>
      </c>
      <c r="B42" t="s" s="28">
        <v>19</v>
      </c>
      <c r="C42" t="s" s="28">
        <v>20</v>
      </c>
      <c r="D42" t="s" s="29">
        <v>21</v>
      </c>
      <c r="E42" t="s" s="24">
        <v>17</v>
      </c>
      <c r="F42" s="37">
        <f>F30+F17</f>
        <v>3306</v>
      </c>
      <c r="G42" s="37">
        <f>G30+G17</f>
        <v>3319</v>
      </c>
      <c r="H42" s="37">
        <f>H30+H17</f>
        <v>3474</v>
      </c>
      <c r="I42" s="35"/>
      <c r="J42" s="37">
        <f>J30+J17</f>
        <v>3779</v>
      </c>
      <c r="K42" s="6"/>
    </row>
    <row r="43" ht="15" customHeight="1">
      <c r="A43" t="s" s="30">
        <v>32</v>
      </c>
      <c r="B43" s="31">
        <v>2</v>
      </c>
      <c r="C43" s="31">
        <v>2260</v>
      </c>
      <c r="D43" s="39">
        <f>C43+90</f>
        <v>2350</v>
      </c>
      <c r="E43" t="s" s="24">
        <v>22</v>
      </c>
      <c r="F43" s="37">
        <f>F31+F18</f>
        <v>3298</v>
      </c>
      <c r="G43" s="37">
        <f>G31+G18</f>
        <v>3314</v>
      </c>
      <c r="H43" s="37">
        <f>H31+H18</f>
        <v>3470</v>
      </c>
      <c r="I43" s="35"/>
      <c r="J43" s="37">
        <f>J31+J18</f>
        <v>3763</v>
      </c>
      <c r="K43" s="6"/>
    </row>
    <row r="44" ht="15" customHeight="1">
      <c r="A44" t="s" s="30">
        <v>33</v>
      </c>
      <c r="B44" s="31">
        <v>8</v>
      </c>
      <c r="C44" s="31">
        <v>2400</v>
      </c>
      <c r="D44" s="39">
        <f>C44+90</f>
        <v>2490</v>
      </c>
      <c r="E44" t="s" s="24">
        <v>24</v>
      </c>
      <c r="F44" s="37">
        <f>F32+F19</f>
        <v>3313</v>
      </c>
      <c r="G44" s="37">
        <f>G32+G19</f>
        <v>3332</v>
      </c>
      <c r="H44" s="37">
        <f>H32+H19</f>
        <v>3483</v>
      </c>
      <c r="I44" s="35"/>
      <c r="J44" s="37">
        <f>J32+J19</f>
        <v>3714</v>
      </c>
      <c r="K44" s="6"/>
    </row>
    <row r="45" ht="15" customHeight="1">
      <c r="A45" t="s" s="30">
        <v>34</v>
      </c>
      <c r="B45" s="31">
        <v>4</v>
      </c>
      <c r="C45" s="31">
        <v>2510</v>
      </c>
      <c r="D45" s="39">
        <f>C45+90</f>
        <v>2600</v>
      </c>
      <c r="E45" t="s" s="24">
        <v>26</v>
      </c>
      <c r="F45" s="37">
        <f>F33+F20</f>
        <v>3330</v>
      </c>
      <c r="G45" s="37">
        <f>G33+G20</f>
        <v>3355</v>
      </c>
      <c r="H45" s="37">
        <f>H33+H20</f>
        <v>3503</v>
      </c>
      <c r="I45" s="35"/>
      <c r="J45" s="35"/>
      <c r="K45" s="6"/>
    </row>
    <row r="46" ht="15" customHeight="1">
      <c r="A46" t="s" s="30">
        <v>35</v>
      </c>
      <c r="B46" s="31">
        <v>4</v>
      </c>
      <c r="C46" s="31">
        <v>2620</v>
      </c>
      <c r="D46" s="39">
        <f>C46+90</f>
        <v>2710</v>
      </c>
      <c r="E46" t="s" s="24">
        <v>27</v>
      </c>
      <c r="F46" s="37">
        <f>F34+F21</f>
        <v>3366</v>
      </c>
      <c r="G46" s="37">
        <f>G34+G21</f>
        <v>3393</v>
      </c>
      <c r="H46" s="37">
        <f>H34+H21</f>
        <v>3530</v>
      </c>
      <c r="I46" s="35"/>
      <c r="J46" s="35"/>
      <c r="K46" s="6"/>
    </row>
    <row r="47" ht="15" customHeight="1">
      <c r="A47" t="s" s="30">
        <v>36</v>
      </c>
      <c r="B47" s="31">
        <v>4</v>
      </c>
      <c r="C47" s="31">
        <v>2630</v>
      </c>
      <c r="D47" s="39">
        <f>C47+90</f>
        <v>2720</v>
      </c>
      <c r="E47" t="s" s="24">
        <v>28</v>
      </c>
      <c r="F47" s="37">
        <f>F35+F22</f>
        <v>3373</v>
      </c>
      <c r="G47" s="37">
        <f>G35+G22</f>
        <v>3405</v>
      </c>
      <c r="H47" s="37">
        <f>H35+H22</f>
        <v>3528</v>
      </c>
      <c r="I47" s="35"/>
      <c r="J47" s="35"/>
      <c r="K47" s="6"/>
    </row>
    <row r="48" ht="15" customHeight="1">
      <c r="A48" t="s" s="30">
        <v>37</v>
      </c>
      <c r="B48" s="31">
        <v>2</v>
      </c>
      <c r="C48" s="31">
        <v>2720</v>
      </c>
      <c r="D48" s="39">
        <f>C48+90</f>
        <v>2810</v>
      </c>
      <c r="E48" t="s" s="24">
        <v>29</v>
      </c>
      <c r="F48" s="37">
        <f>F36+F23</f>
        <v>3368</v>
      </c>
      <c r="G48" s="37">
        <f>G36+G23</f>
        <v>3394</v>
      </c>
      <c r="H48" s="37">
        <f>H36+H23</f>
        <v>3492</v>
      </c>
      <c r="I48" s="35"/>
      <c r="J48" s="35"/>
      <c r="K48" s="6"/>
    </row>
    <row r="49" ht="15" customHeight="1">
      <c r="A49" t="s" s="30">
        <v>38</v>
      </c>
      <c r="B49" s="31">
        <v>2</v>
      </c>
      <c r="C49" s="31">
        <v>2730</v>
      </c>
      <c r="D49" s="39">
        <f>C49+90</f>
        <v>2820</v>
      </c>
      <c r="E49" t="s" s="24">
        <v>30</v>
      </c>
      <c r="F49" s="37">
        <f>F37+F24</f>
        <v>3259</v>
      </c>
      <c r="G49" s="37">
        <f>G37+G24</f>
        <v>3298</v>
      </c>
      <c r="H49" s="37">
        <f>H37+H24</f>
        <v>3330</v>
      </c>
      <c r="I49" s="37">
        <f>I37+I24</f>
        <v>3395</v>
      </c>
      <c r="J49" s="35"/>
      <c r="K49" s="6"/>
    </row>
    <row r="50" ht="15" customHeight="1">
      <c r="A50" s="4"/>
      <c r="B50" s="4"/>
      <c r="C50" s="4"/>
      <c r="D50" s="4"/>
      <c r="E50" s="5"/>
      <c r="F50" s="6"/>
      <c r="G50" s="6"/>
      <c r="H50" s="6"/>
      <c r="I50" s="6"/>
      <c r="J50" s="6"/>
      <c r="K50" s="6"/>
    </row>
    <row r="51" ht="34" customHeight="1">
      <c r="A51" t="s" s="2">
        <v>0</v>
      </c>
      <c r="B51" s="3">
        <v>42544</v>
      </c>
      <c r="C51" s="4"/>
      <c r="D51" s="4"/>
      <c r="E51" s="5"/>
      <c r="F51" s="6"/>
      <c r="G51" s="6"/>
      <c r="H51" s="6"/>
      <c r="I51" s="6"/>
      <c r="J51" s="6"/>
      <c r="K51" s="6"/>
    </row>
    <row r="52" ht="20" customHeight="1">
      <c r="A52" t="s" s="7">
        <v>1</v>
      </c>
      <c r="B52" s="8"/>
      <c r="C52" s="4"/>
      <c r="D52" s="4"/>
      <c r="E52" s="5"/>
      <c r="F52" s="6"/>
      <c r="G52" s="6"/>
      <c r="H52" s="6"/>
      <c r="I52" s="6"/>
      <c r="J52" s="6"/>
      <c r="K52" s="6"/>
    </row>
    <row r="53" ht="15" customHeight="1">
      <c r="A53" s="4"/>
      <c r="B53" s="4"/>
      <c r="C53" s="4"/>
      <c r="D53" s="4"/>
      <c r="E53" s="5"/>
      <c r="F53" s="6"/>
      <c r="G53" s="6"/>
      <c r="H53" s="6"/>
      <c r="I53" s="6"/>
      <c r="J53" s="6"/>
      <c r="K53" s="6"/>
    </row>
    <row r="54" ht="15" customHeight="1">
      <c r="A54" s="4"/>
      <c r="B54" s="4"/>
      <c r="C54" s="4"/>
      <c r="D54" s="4"/>
      <c r="E54" s="5"/>
      <c r="F54" s="6"/>
      <c r="G54" s="6"/>
      <c r="H54" s="6"/>
      <c r="I54" s="6"/>
      <c r="J54" s="6"/>
      <c r="K54" s="6"/>
    </row>
    <row r="55" ht="15" customHeight="1">
      <c r="A55" s="4"/>
      <c r="B55" s="4"/>
      <c r="C55" s="4"/>
      <c r="D55" s="4"/>
      <c r="E55" s="5"/>
      <c r="F55" s="6"/>
      <c r="G55" s="6"/>
      <c r="H55" s="6"/>
      <c r="I55" s="6"/>
      <c r="J55" s="6"/>
      <c r="K55" s="6"/>
    </row>
    <row r="56" ht="15" customHeight="1">
      <c r="A56" s="4"/>
      <c r="B56" s="4"/>
      <c r="C56" s="4"/>
      <c r="D56" s="4"/>
      <c r="E56" s="5"/>
      <c r="F56" s="6"/>
      <c r="G56" s="6"/>
      <c r="H56" s="6"/>
      <c r="I56" s="6"/>
      <c r="J56" s="6"/>
      <c r="K56" s="6"/>
    </row>
    <row r="57" ht="15" customHeight="1">
      <c r="A57" s="4"/>
      <c r="B57" s="4"/>
      <c r="C57" s="4"/>
      <c r="D57" s="4"/>
      <c r="E57" s="5"/>
      <c r="F57" s="6"/>
      <c r="G57" s="6"/>
      <c r="H57" s="6"/>
      <c r="I57" s="6"/>
      <c r="J57" s="6"/>
      <c r="K57" s="6"/>
    </row>
    <row r="58" ht="15" customHeight="1">
      <c r="A58" s="4"/>
      <c r="B58" s="4"/>
      <c r="C58" s="4"/>
      <c r="D58" s="4"/>
      <c r="E58" s="5"/>
      <c r="F58" s="6"/>
      <c r="G58" s="6"/>
      <c r="H58" s="6"/>
      <c r="I58" s="6"/>
      <c r="J58" s="6"/>
      <c r="K58" s="6"/>
    </row>
    <row r="59" ht="15" customHeight="1">
      <c r="A59" s="4"/>
      <c r="B59" s="4"/>
      <c r="C59" s="4"/>
      <c r="D59" s="4"/>
      <c r="E59" s="5"/>
      <c r="F59" s="6"/>
      <c r="G59" s="6"/>
      <c r="H59" s="6"/>
      <c r="I59" s="6"/>
      <c r="J59" s="6"/>
      <c r="K59" s="6"/>
    </row>
    <row r="60" ht="15" customHeight="1">
      <c r="A60" s="4"/>
      <c r="B60" s="4"/>
      <c r="C60" s="4"/>
      <c r="D60" s="4"/>
      <c r="E60" s="5"/>
      <c r="F60" s="6"/>
      <c r="G60" s="6"/>
      <c r="H60" s="6"/>
      <c r="I60" s="6"/>
      <c r="J60" s="6"/>
      <c r="K60" s="6"/>
    </row>
    <row r="61" ht="15" customHeight="1">
      <c r="A61" s="4"/>
      <c r="B61" s="4"/>
      <c r="C61" s="4"/>
      <c r="D61" s="4"/>
      <c r="E61" s="5"/>
      <c r="F61" s="6"/>
      <c r="G61" s="6"/>
      <c r="H61" s="6"/>
      <c r="I61" s="6"/>
      <c r="J61" s="6"/>
      <c r="K61" s="6"/>
    </row>
    <row r="62" ht="15" customHeight="1">
      <c r="A62" s="4"/>
      <c r="B62" s="4"/>
      <c r="C62" s="4"/>
      <c r="D62" s="4"/>
      <c r="E62" s="5"/>
      <c r="F62" s="6"/>
      <c r="G62" s="6"/>
      <c r="H62" s="6"/>
      <c r="I62" s="6"/>
      <c r="J62" s="6"/>
      <c r="K62" s="6"/>
    </row>
    <row r="63" ht="15" customHeight="1">
      <c r="A63" s="4"/>
      <c r="B63" s="4"/>
      <c r="C63" s="4"/>
      <c r="D63" s="4"/>
      <c r="E63" s="5"/>
      <c r="F63" s="6"/>
      <c r="G63" s="6"/>
      <c r="H63" s="6"/>
      <c r="I63" s="6"/>
      <c r="J63" s="6"/>
      <c r="K63" s="6"/>
    </row>
    <row r="64" ht="15" customHeight="1">
      <c r="A64" s="4"/>
      <c r="B64" s="4"/>
      <c r="C64" s="4"/>
      <c r="D64" s="4"/>
      <c r="E64" s="5"/>
      <c r="F64" s="6"/>
      <c r="G64" s="6"/>
      <c r="H64" s="6"/>
      <c r="I64" s="6"/>
      <c r="J64" s="6"/>
      <c r="K64" s="6"/>
    </row>
    <row r="65" ht="15" customHeight="1">
      <c r="A65" s="4"/>
      <c r="B65" s="4"/>
      <c r="C65" s="4"/>
      <c r="D65" s="4"/>
      <c r="E65" s="5"/>
      <c r="F65" s="6"/>
      <c r="G65" s="6"/>
      <c r="H65" s="6"/>
      <c r="I65" s="6"/>
      <c r="J65" s="6"/>
      <c r="K65" s="6"/>
    </row>
    <row r="66" ht="18" customHeight="1">
      <c r="A66" t="s" s="40">
        <v>7</v>
      </c>
      <c r="B66" s="4"/>
      <c r="C66" s="4"/>
      <c r="D66" s="4"/>
      <c r="E66" s="5"/>
      <c r="F66" s="6"/>
      <c r="G66" s="6"/>
      <c r="H66" s="6"/>
      <c r="I66" s="6"/>
      <c r="J66" s="6"/>
      <c r="K66" s="6"/>
    </row>
    <row r="67" ht="15" customHeight="1">
      <c r="A67" t="s" s="27">
        <v>18</v>
      </c>
      <c r="B67" t="s" s="28">
        <v>19</v>
      </c>
      <c r="C67" t="s" s="28">
        <v>20</v>
      </c>
      <c r="D67" t="s" s="29">
        <v>21</v>
      </c>
      <c r="E67" s="5"/>
      <c r="F67" s="6"/>
      <c r="G67" s="6"/>
      <c r="H67" s="6"/>
      <c r="I67" s="6"/>
      <c r="J67" s="6"/>
      <c r="K67" s="6"/>
    </row>
    <row r="68" ht="15" customHeight="1">
      <c r="A68" t="s" s="30">
        <v>39</v>
      </c>
      <c r="B68" s="31">
        <v>2</v>
      </c>
      <c r="C68" s="31">
        <v>753</v>
      </c>
      <c r="D68" s="39">
        <f>C68+95</f>
        <v>848</v>
      </c>
      <c r="E68" s="5"/>
      <c r="F68" s="6"/>
      <c r="G68" s="6"/>
      <c r="H68" s="6"/>
      <c r="I68" s="6"/>
      <c r="J68" s="6"/>
      <c r="K68" s="6"/>
    </row>
    <row r="69" ht="15" customHeight="1">
      <c r="A69" t="s" s="30">
        <v>40</v>
      </c>
      <c r="B69" s="31">
        <v>2</v>
      </c>
      <c r="C69" s="31">
        <v>757</v>
      </c>
      <c r="D69" s="39">
        <f>C69+95</f>
        <v>852</v>
      </c>
      <c r="E69" s="5"/>
      <c r="F69" s="6"/>
      <c r="G69" s="6"/>
      <c r="H69" s="6"/>
      <c r="I69" s="6"/>
      <c r="J69" s="6"/>
      <c r="K69" s="6"/>
    </row>
    <row r="70" ht="15" customHeight="1">
      <c r="A70" t="s" s="30">
        <v>41</v>
      </c>
      <c r="B70" s="31">
        <v>2</v>
      </c>
      <c r="C70" s="31">
        <v>767</v>
      </c>
      <c r="D70" s="39">
        <f>C70+95</f>
        <v>862</v>
      </c>
      <c r="E70" s="5"/>
      <c r="F70" s="6"/>
      <c r="G70" s="6"/>
      <c r="H70" s="6"/>
      <c r="I70" s="6"/>
      <c r="J70" s="6"/>
      <c r="K70" s="6"/>
    </row>
    <row r="71" ht="15" customHeight="1">
      <c r="A71" t="s" s="30">
        <v>42</v>
      </c>
      <c r="B71" s="31">
        <v>2</v>
      </c>
      <c r="C71" s="31">
        <v>779</v>
      </c>
      <c r="D71" s="39">
        <f>C71+95</f>
        <v>874</v>
      </c>
      <c r="E71" s="5"/>
      <c r="F71" s="6"/>
      <c r="G71" s="6"/>
      <c r="H71" s="6"/>
      <c r="I71" s="6"/>
      <c r="J71" s="6"/>
      <c r="K71" s="6"/>
    </row>
    <row r="72" ht="15" customHeight="1">
      <c r="A72" t="s" s="30">
        <v>43</v>
      </c>
      <c r="B72" s="31">
        <v>2</v>
      </c>
      <c r="C72" s="31">
        <v>787</v>
      </c>
      <c r="D72" s="39">
        <f>C72+95</f>
        <v>882</v>
      </c>
      <c r="E72" s="5"/>
      <c r="F72" s="6"/>
      <c r="G72" s="6"/>
      <c r="H72" s="6"/>
      <c r="I72" s="6"/>
      <c r="J72" s="6"/>
      <c r="K72" s="6"/>
    </row>
    <row r="73" ht="15" customHeight="1">
      <c r="A73" t="s" s="30">
        <v>44</v>
      </c>
      <c r="B73" s="31">
        <v>2</v>
      </c>
      <c r="C73" s="31">
        <v>789</v>
      </c>
      <c r="D73" s="39">
        <f>C73+95</f>
        <v>884</v>
      </c>
      <c r="E73" s="5"/>
      <c r="F73" s="6"/>
      <c r="G73" s="6"/>
      <c r="H73" s="6"/>
      <c r="I73" s="6"/>
      <c r="J73" s="6"/>
      <c r="K73" s="6"/>
    </row>
    <row r="74" ht="15" customHeight="1">
      <c r="A74" t="s" s="30">
        <v>45</v>
      </c>
      <c r="B74" s="31">
        <v>2</v>
      </c>
      <c r="C74" s="31">
        <v>802</v>
      </c>
      <c r="D74" s="39">
        <f>C74+95</f>
        <v>897</v>
      </c>
      <c r="E74" s="5"/>
      <c r="F74" s="6"/>
      <c r="G74" s="6"/>
      <c r="H74" s="6"/>
      <c r="I74" s="6"/>
      <c r="J74" s="6"/>
      <c r="K74" s="6"/>
    </row>
    <row r="75" ht="15" customHeight="1">
      <c r="A75" t="s" s="30">
        <v>46</v>
      </c>
      <c r="B75" s="31">
        <v>2</v>
      </c>
      <c r="C75" s="31">
        <v>815</v>
      </c>
      <c r="D75" s="39">
        <f>C75+95</f>
        <v>910</v>
      </c>
      <c r="E75" s="5"/>
      <c r="F75" s="6"/>
      <c r="G75" s="6"/>
      <c r="H75" s="6"/>
      <c r="I75" s="6"/>
      <c r="J75" s="6"/>
      <c r="K75" s="6"/>
    </row>
    <row r="76" ht="15" customHeight="1">
      <c r="A76" t="s" s="30">
        <v>47</v>
      </c>
      <c r="B76" s="31">
        <v>2</v>
      </c>
      <c r="C76" s="31">
        <v>824</v>
      </c>
      <c r="D76" s="39">
        <f>C76+95</f>
        <v>919</v>
      </c>
      <c r="E76" s="5"/>
      <c r="F76" s="6"/>
      <c r="G76" s="6"/>
      <c r="H76" s="6"/>
      <c r="I76" s="6"/>
      <c r="J76" s="6"/>
      <c r="K76" s="6"/>
    </row>
    <row r="77" ht="15" customHeight="1">
      <c r="A77" t="s" s="30">
        <v>48</v>
      </c>
      <c r="B77" s="31">
        <v>2</v>
      </c>
      <c r="C77" s="31">
        <v>844</v>
      </c>
      <c r="D77" s="39">
        <f>C77+95</f>
        <v>939</v>
      </c>
      <c r="E77" s="5"/>
      <c r="F77" s="6"/>
      <c r="G77" s="6"/>
      <c r="H77" s="6"/>
      <c r="I77" s="6"/>
      <c r="J77" s="6"/>
      <c r="K77" s="6"/>
    </row>
    <row r="78" ht="15" customHeight="1">
      <c r="A78" t="s" s="30">
        <v>49</v>
      </c>
      <c r="B78" s="31">
        <v>4</v>
      </c>
      <c r="C78" s="31">
        <v>849</v>
      </c>
      <c r="D78" s="39">
        <f>C78+95</f>
        <v>944</v>
      </c>
      <c r="E78" s="5"/>
      <c r="F78" s="6"/>
      <c r="G78" s="6"/>
      <c r="H78" s="6"/>
      <c r="I78" s="6"/>
      <c r="J78" s="6"/>
      <c r="K78" s="6"/>
    </row>
    <row r="79" ht="15" customHeight="1">
      <c r="A79" t="s" s="30">
        <v>50</v>
      </c>
      <c r="B79" s="31">
        <v>2</v>
      </c>
      <c r="C79" s="31">
        <v>858</v>
      </c>
      <c r="D79" s="39">
        <f>C79+95</f>
        <v>953</v>
      </c>
      <c r="E79" s="5"/>
      <c r="F79" s="6"/>
      <c r="G79" s="6"/>
      <c r="H79" s="6"/>
      <c r="I79" s="6"/>
      <c r="J79" s="6"/>
      <c r="K79" s="6"/>
    </row>
    <row r="80" ht="15" customHeight="1">
      <c r="A80" t="s" s="30">
        <v>51</v>
      </c>
      <c r="B80" s="31">
        <v>2</v>
      </c>
      <c r="C80" s="31">
        <v>861</v>
      </c>
      <c r="D80" s="39">
        <f>C80+95</f>
        <v>956</v>
      </c>
      <c r="E80" s="5"/>
      <c r="F80" s="6"/>
      <c r="G80" s="6"/>
      <c r="H80" s="6"/>
      <c r="I80" s="6"/>
      <c r="J80" s="6"/>
      <c r="K80" s="6"/>
    </row>
    <row r="81" ht="15" customHeight="1">
      <c r="A81" t="s" s="30">
        <v>52</v>
      </c>
      <c r="B81" s="31">
        <v>2</v>
      </c>
      <c r="C81" s="31">
        <v>866</v>
      </c>
      <c r="D81" s="39">
        <f>C81+95</f>
        <v>961</v>
      </c>
      <c r="E81" s="5"/>
      <c r="F81" s="6"/>
      <c r="G81" s="6"/>
      <c r="H81" s="6"/>
      <c r="I81" s="6"/>
      <c r="J81" s="6"/>
      <c r="K81" s="6"/>
    </row>
    <row r="82" ht="15" customHeight="1">
      <c r="A82" t="s" s="30">
        <v>53</v>
      </c>
      <c r="B82" s="31">
        <v>2</v>
      </c>
      <c r="C82" s="31">
        <v>888</v>
      </c>
      <c r="D82" s="39">
        <f>C82+95</f>
        <v>983</v>
      </c>
      <c r="E82" s="5"/>
      <c r="F82" s="6"/>
      <c r="G82" s="6"/>
      <c r="H82" s="6"/>
      <c r="I82" s="6"/>
      <c r="J82" s="6"/>
      <c r="K82" s="6"/>
    </row>
    <row r="83" ht="15" customHeight="1">
      <c r="A83" t="s" s="30">
        <v>54</v>
      </c>
      <c r="B83" s="31">
        <v>2</v>
      </c>
      <c r="C83" s="31">
        <v>902</v>
      </c>
      <c r="D83" s="39">
        <f>C83+95</f>
        <v>997</v>
      </c>
      <c r="E83" s="5"/>
      <c r="F83" s="6"/>
      <c r="G83" s="6"/>
      <c r="H83" s="6"/>
      <c r="I83" s="6"/>
      <c r="J83" s="6"/>
      <c r="K83" s="6"/>
    </row>
    <row r="84" ht="15" customHeight="1">
      <c r="A84" t="s" s="30">
        <v>55</v>
      </c>
      <c r="B84" s="31">
        <v>2</v>
      </c>
      <c r="C84" s="31">
        <v>911</v>
      </c>
      <c r="D84" s="39">
        <f>C84+95</f>
        <v>1006</v>
      </c>
      <c r="E84" s="5"/>
      <c r="F84" s="6"/>
      <c r="G84" s="6"/>
      <c r="H84" s="6"/>
      <c r="I84" s="6"/>
      <c r="J84" s="6"/>
      <c r="K84" s="6"/>
    </row>
    <row r="85" ht="15" customHeight="1">
      <c r="A85" t="s" s="30">
        <v>56</v>
      </c>
      <c r="B85" s="31">
        <v>4</v>
      </c>
      <c r="C85" s="31">
        <v>918</v>
      </c>
      <c r="D85" s="39">
        <f>C85+95</f>
        <v>1013</v>
      </c>
      <c r="E85" s="5"/>
      <c r="F85" s="6"/>
      <c r="G85" s="6"/>
      <c r="H85" s="6"/>
      <c r="I85" s="6"/>
      <c r="J85" s="6"/>
      <c r="K85" s="6"/>
    </row>
    <row r="86" ht="15" customHeight="1">
      <c r="A86" t="s" s="30">
        <v>57</v>
      </c>
      <c r="B86" s="31">
        <v>2</v>
      </c>
      <c r="C86" s="31">
        <v>924</v>
      </c>
      <c r="D86" s="39">
        <f>C86+95</f>
        <v>1019</v>
      </c>
      <c r="E86" s="5"/>
      <c r="F86" s="6"/>
      <c r="G86" s="6"/>
      <c r="H86" s="6"/>
      <c r="I86" s="6"/>
      <c r="J86" s="6"/>
      <c r="K86" s="6"/>
    </row>
    <row r="87" ht="15" customHeight="1">
      <c r="A87" t="s" s="30">
        <v>58</v>
      </c>
      <c r="B87" s="31">
        <v>2</v>
      </c>
      <c r="C87" s="31">
        <v>929</v>
      </c>
      <c r="D87" s="39">
        <f>C87+95</f>
        <v>1024</v>
      </c>
      <c r="E87" s="5"/>
      <c r="F87" s="6"/>
      <c r="G87" s="6"/>
      <c r="H87" s="6"/>
      <c r="I87" s="6"/>
      <c r="J87" s="6"/>
      <c r="K87" s="6"/>
    </row>
    <row r="88" ht="15" customHeight="1">
      <c r="A88" t="s" s="30">
        <v>59</v>
      </c>
      <c r="B88" s="31">
        <v>2</v>
      </c>
      <c r="C88" s="31">
        <v>937</v>
      </c>
      <c r="D88" s="39">
        <f>C88+95</f>
        <v>1032</v>
      </c>
      <c r="E88" s="5"/>
      <c r="F88" s="6"/>
      <c r="G88" s="6"/>
      <c r="H88" s="6"/>
      <c r="I88" s="6"/>
      <c r="J88" s="6"/>
      <c r="K88" s="6"/>
    </row>
    <row r="89" ht="15" customHeight="1">
      <c r="A89" t="s" s="30">
        <v>60</v>
      </c>
      <c r="B89" s="31">
        <v>2</v>
      </c>
      <c r="C89" s="31">
        <v>941</v>
      </c>
      <c r="D89" s="39">
        <f>C89+95</f>
        <v>1036</v>
      </c>
      <c r="E89" s="5"/>
      <c r="F89" s="6"/>
      <c r="G89" s="6"/>
      <c r="H89" s="6"/>
      <c r="I89" s="6"/>
      <c r="J89" s="6"/>
      <c r="K89" s="6"/>
    </row>
    <row r="90" ht="15" customHeight="1">
      <c r="A90" t="s" s="30">
        <v>61</v>
      </c>
      <c r="B90" s="31">
        <v>2</v>
      </c>
      <c r="C90" s="31">
        <v>1002</v>
      </c>
      <c r="D90" s="39">
        <f>C90+95</f>
        <v>1097</v>
      </c>
      <c r="E90" s="5"/>
      <c r="F90" s="6"/>
      <c r="G90" s="6"/>
      <c r="H90" s="6"/>
      <c r="I90" s="6"/>
      <c r="J90" s="6"/>
      <c r="K90" s="6"/>
    </row>
    <row r="91" ht="15" customHeight="1">
      <c r="A91" t="s" s="30">
        <v>62</v>
      </c>
      <c r="B91" s="31">
        <v>2</v>
      </c>
      <c r="C91" s="31">
        <v>1042</v>
      </c>
      <c r="D91" s="39">
        <f>C91+95</f>
        <v>1137</v>
      </c>
      <c r="E91" s="5"/>
      <c r="F91" s="6"/>
      <c r="G91" s="6"/>
      <c r="H91" s="6"/>
      <c r="I91" s="6"/>
      <c r="J91" s="6"/>
      <c r="K91" s="6"/>
    </row>
    <row r="92" ht="15" customHeight="1">
      <c r="A92" t="s" s="30">
        <v>63</v>
      </c>
      <c r="B92" s="31">
        <v>2</v>
      </c>
      <c r="C92" s="31">
        <v>1074</v>
      </c>
      <c r="D92" s="39">
        <f>C92+95</f>
        <v>1169</v>
      </c>
      <c r="E92" s="5"/>
      <c r="F92" s="6"/>
      <c r="G92" s="6"/>
      <c r="H92" s="6"/>
      <c r="I92" s="6"/>
      <c r="J92" s="6"/>
      <c r="K92" s="6"/>
    </row>
    <row r="93" ht="15" customHeight="1">
      <c r="A93" t="s" s="30">
        <v>64</v>
      </c>
      <c r="B93" s="31">
        <v>2</v>
      </c>
      <c r="C93" s="31">
        <v>1140</v>
      </c>
      <c r="D93" s="39">
        <f>C93+95</f>
        <v>1235</v>
      </c>
      <c r="E93" s="5"/>
      <c r="F93" s="6"/>
      <c r="G93" s="6"/>
      <c r="H93" s="6"/>
      <c r="I93" s="6"/>
      <c r="J93" s="6"/>
      <c r="K93" s="6"/>
    </row>
    <row r="94" ht="15" customHeight="1">
      <c r="A94" s="4"/>
      <c r="B94" s="4"/>
      <c r="C94" s="4"/>
      <c r="D94" s="4"/>
      <c r="E94" s="5"/>
      <c r="F94" s="6"/>
      <c r="G94" s="6"/>
      <c r="H94" s="6"/>
      <c r="I94" s="6"/>
      <c r="J94" s="6"/>
      <c r="K94" s="6"/>
    </row>
    <row r="95" ht="21" customHeight="1">
      <c r="A95" t="s" s="41">
        <v>8</v>
      </c>
      <c r="B95" s="4"/>
      <c r="C95" s="4"/>
      <c r="D95" s="4"/>
      <c r="E95" s="5"/>
      <c r="F95" s="6"/>
      <c r="G95" s="6"/>
      <c r="H95" s="6"/>
      <c r="I95" s="6"/>
      <c r="J95" s="6"/>
      <c r="K95" s="6"/>
    </row>
    <row r="96" ht="15" customHeight="1">
      <c r="A96" t="s" s="27">
        <v>18</v>
      </c>
      <c r="B96" t="s" s="28">
        <v>19</v>
      </c>
      <c r="C96" t="s" s="28">
        <v>20</v>
      </c>
      <c r="D96" t="s" s="30">
        <v>65</v>
      </c>
      <c r="E96" s="5"/>
      <c r="F96" s="6"/>
      <c r="G96" s="6"/>
      <c r="H96" s="6"/>
      <c r="I96" s="6"/>
      <c r="J96" s="6"/>
      <c r="K96" s="6"/>
    </row>
    <row r="97" ht="15" customHeight="1">
      <c r="A97" t="s" s="30">
        <v>66</v>
      </c>
      <c r="B97" s="31">
        <v>4</v>
      </c>
      <c r="C97" s="31">
        <v>1090</v>
      </c>
      <c r="D97" s="42">
        <f>C97+80</f>
        <v>1170</v>
      </c>
      <c r="E97" s="5"/>
      <c r="F97" s="6"/>
      <c r="G97" s="6"/>
      <c r="H97" s="6"/>
      <c r="I97" s="6"/>
      <c r="J97" s="6"/>
      <c r="K97" s="6"/>
    </row>
    <row r="98" ht="15" customHeight="1">
      <c r="A98" t="s" s="30">
        <v>67</v>
      </c>
      <c r="B98" s="31">
        <v>2</v>
      </c>
      <c r="C98" s="31">
        <v>1110</v>
      </c>
      <c r="D98" s="42">
        <f>C98+80</f>
        <v>1190</v>
      </c>
      <c r="E98" s="5"/>
      <c r="F98" s="6"/>
      <c r="G98" s="6"/>
      <c r="H98" s="6"/>
      <c r="I98" s="6"/>
      <c r="J98" s="6"/>
      <c r="K98" s="6"/>
    </row>
    <row r="99" ht="15" customHeight="1">
      <c r="A99" t="s" s="30">
        <v>68</v>
      </c>
      <c r="B99" s="31">
        <v>2</v>
      </c>
      <c r="C99" s="31">
        <v>1159</v>
      </c>
      <c r="D99" s="42">
        <f>C99+80</f>
        <v>1239</v>
      </c>
      <c r="E99" s="5"/>
      <c r="F99" s="6"/>
      <c r="G99" s="6"/>
      <c r="H99" s="6"/>
      <c r="I99" s="6"/>
      <c r="J99" s="6"/>
      <c r="K99" s="6"/>
    </row>
    <row r="100" ht="15" customHeight="1">
      <c r="A100" t="s" s="30">
        <v>69</v>
      </c>
      <c r="B100" s="31">
        <v>2</v>
      </c>
      <c r="C100" s="31">
        <v>1175</v>
      </c>
      <c r="D100" s="42">
        <f>C100+80</f>
        <v>1255</v>
      </c>
      <c r="E100" s="5"/>
      <c r="F100" s="6"/>
      <c r="G100" s="6"/>
      <c r="H100" s="6"/>
      <c r="I100" s="6"/>
      <c r="J100" s="6"/>
      <c r="K100" s="6"/>
    </row>
    <row r="101" ht="15" customHeight="1">
      <c r="A101" t="s" s="30">
        <v>70</v>
      </c>
      <c r="B101" s="31">
        <v>2</v>
      </c>
      <c r="C101" s="31">
        <v>1345</v>
      </c>
      <c r="D101" s="42">
        <f>C101+80</f>
        <v>1425</v>
      </c>
      <c r="E101" s="5"/>
      <c r="F101" s="6"/>
      <c r="G101" s="6"/>
      <c r="H101" s="6"/>
      <c r="I101" s="6"/>
      <c r="J101" s="6"/>
      <c r="K101" s="6"/>
    </row>
  </sheetData>
  <pageMargins left="0.13" right="0.13" top="0.18" bottom="0.21" header="0.3" footer="0.3"/>
  <pageSetup firstPageNumber="1" fitToHeight="1" fitToWidth="1" scale="95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T20"/>
  <sheetViews>
    <sheetView workbookViewId="0" showGridLines="0" defaultGridColor="1"/>
  </sheetViews>
  <sheetFormatPr defaultColWidth="5" defaultRowHeight="66" customHeight="1" outlineLevelRow="0" outlineLevelCol="0"/>
  <cols>
    <col min="1" max="1" width="3" style="43" customWidth="1"/>
    <col min="2" max="2" width="3.35156" style="43" customWidth="1"/>
    <col min="3" max="6" width="5" style="43" customWidth="1"/>
    <col min="7" max="7" width="6.5" style="43" customWidth="1"/>
    <col min="8" max="17" width="5" style="43" customWidth="1"/>
    <col min="18" max="18" width="6.35156" style="43" customWidth="1"/>
    <col min="19" max="20" width="5" style="43" customWidth="1"/>
    <col min="21" max="16384" width="5" style="43" customWidth="1"/>
  </cols>
  <sheetData>
    <row r="1" ht="66" customHeight="1">
      <c r="A1" s="44"/>
      <c r="B1" s="45"/>
      <c r="C1" s="46"/>
      <c r="D1" t="s" s="47">
        <v>0</v>
      </c>
      <c r="E1" s="48">
        <f>'Line details'!D92</f>
        <v>1169</v>
      </c>
      <c r="F1" s="45">
        <f>'Line details'!C92</f>
        <v>1074</v>
      </c>
      <c r="G1" t="s" s="49">
        <f>'Line details'!A92</f>
        <v>63</v>
      </c>
      <c r="H1" t="s" s="47">
        <v>0</v>
      </c>
      <c r="I1" s="48">
        <f>'Line details'!D80</f>
        <v>956</v>
      </c>
      <c r="J1" s="45">
        <f>'Line details'!C80</f>
        <v>861</v>
      </c>
      <c r="K1" t="s" s="49">
        <f>'Line details'!A80</f>
        <v>51</v>
      </c>
      <c r="L1" t="s" s="47">
        <v>0</v>
      </c>
      <c r="M1" s="48">
        <f>'Line details'!D68</f>
        <v>848</v>
      </c>
      <c r="N1" s="45">
        <f>'Line details'!C68</f>
        <v>753</v>
      </c>
      <c r="O1" t="s" s="49">
        <f>'Line details'!A68</f>
        <v>39</v>
      </c>
      <c r="P1" t="s" s="47">
        <v>0</v>
      </c>
      <c r="Q1" s="50">
        <f>'Line details'!D19</f>
        <v>1645</v>
      </c>
      <c r="R1" t="s" s="49">
        <v>71</v>
      </c>
      <c r="S1" s="45"/>
      <c r="T1" t="s" s="47">
        <v>0</v>
      </c>
    </row>
    <row r="2" ht="66" customHeight="1">
      <c r="A2" s="44"/>
      <c r="B2" s="45"/>
      <c r="C2" s="46"/>
      <c r="D2" t="s" s="47">
        <v>0</v>
      </c>
      <c r="E2" s="48">
        <f>'Line details'!D93</f>
        <v>1235</v>
      </c>
      <c r="F2" s="45">
        <f>'Line details'!C93</f>
        <v>1140</v>
      </c>
      <c r="G2" t="s" s="49">
        <f>'Line details'!A93</f>
        <v>64</v>
      </c>
      <c r="H2" t="s" s="47">
        <v>0</v>
      </c>
      <c r="I2" s="48">
        <f>'Line details'!D81</f>
        <v>961</v>
      </c>
      <c r="J2" s="45">
        <f>'Line details'!C81</f>
        <v>866</v>
      </c>
      <c r="K2" t="s" s="49">
        <f>'Line details'!A81</f>
        <v>52</v>
      </c>
      <c r="L2" t="s" s="47">
        <v>0</v>
      </c>
      <c r="M2" s="48">
        <f>'Line details'!D69</f>
        <v>852</v>
      </c>
      <c r="N2" s="45">
        <f>'Line details'!C69</f>
        <v>757</v>
      </c>
      <c r="O2" t="s" s="49">
        <f>'Line details'!A69</f>
        <v>40</v>
      </c>
      <c r="P2" t="s" s="47">
        <v>0</v>
      </c>
      <c r="Q2" s="51"/>
      <c r="R2" s="46"/>
      <c r="S2" s="46"/>
      <c r="T2" t="s" s="47">
        <v>0</v>
      </c>
    </row>
    <row r="3" ht="66" customHeight="1">
      <c r="A3" s="44"/>
      <c r="B3" s="45"/>
      <c r="C3" s="46"/>
      <c r="D3" t="s" s="47">
        <v>0</v>
      </c>
      <c r="E3" s="50">
        <f>'Line details'!D94</f>
        <v>0</v>
      </c>
      <c r="F3" s="45">
        <f>'Line details'!C94</f>
        <v>0</v>
      </c>
      <c r="G3" s="52">
        <f>'Line details'!A94</f>
        <v>0</v>
      </c>
      <c r="H3" t="s" s="47">
        <v>0</v>
      </c>
      <c r="I3" s="48">
        <f>'Line details'!D82</f>
        <v>983</v>
      </c>
      <c r="J3" s="45">
        <f>'Line details'!C82</f>
        <v>888</v>
      </c>
      <c r="K3" t="s" s="49">
        <f>'Line details'!A82</f>
        <v>53</v>
      </c>
      <c r="L3" t="s" s="47">
        <v>0</v>
      </c>
      <c r="M3" s="48">
        <f>'Line details'!D70</f>
        <v>862</v>
      </c>
      <c r="N3" s="45">
        <f>'Line details'!C70</f>
        <v>767</v>
      </c>
      <c r="O3" t="s" s="49">
        <f>'Line details'!A70</f>
        <v>41</v>
      </c>
      <c r="P3" t="s" s="47">
        <v>0</v>
      </c>
      <c r="Q3" s="48">
        <f>'Line details'!D39</f>
        <v>2350</v>
      </c>
      <c r="R3" s="45">
        <f>'Line details'!C39</f>
        <v>2260</v>
      </c>
      <c r="S3" t="s" s="49">
        <f>'Line details'!A39</f>
        <v>31</v>
      </c>
      <c r="T3" t="s" s="47">
        <v>0</v>
      </c>
    </row>
    <row r="4" ht="66" customHeight="1">
      <c r="A4" s="6"/>
      <c r="B4" s="45"/>
      <c r="C4" s="53">
        <v>42500</v>
      </c>
      <c r="D4" t="s" s="47">
        <v>0</v>
      </c>
      <c r="E4" s="44">
        <f>'Line details'!D97</f>
        <v>1170</v>
      </c>
      <c r="F4" s="45">
        <f>'Line details'!C97</f>
        <v>1090</v>
      </c>
      <c r="G4" t="s" s="49">
        <f>'Line details'!A97</f>
        <v>66</v>
      </c>
      <c r="H4" t="s" s="47">
        <v>0</v>
      </c>
      <c r="I4" s="48">
        <f>'Line details'!D83</f>
        <v>997</v>
      </c>
      <c r="J4" s="45">
        <f>'Line details'!C83</f>
        <v>902</v>
      </c>
      <c r="K4" t="s" s="49">
        <f>'Line details'!A83</f>
        <v>54</v>
      </c>
      <c r="L4" t="s" s="47">
        <v>0</v>
      </c>
      <c r="M4" s="48">
        <f>'Line details'!D71</f>
        <v>874</v>
      </c>
      <c r="N4" s="45">
        <f>'Line details'!C71</f>
        <v>779</v>
      </c>
      <c r="O4" t="s" s="49">
        <f>'Line details'!A71</f>
        <v>42</v>
      </c>
      <c r="P4" t="s" s="47">
        <v>0</v>
      </c>
      <c r="Q4" s="51"/>
      <c r="R4" s="45"/>
      <c r="S4" s="46"/>
      <c r="T4" t="s" s="47">
        <v>0</v>
      </c>
    </row>
    <row r="5" ht="66" customHeight="1">
      <c r="A5" s="6"/>
      <c r="B5" s="45"/>
      <c r="C5" s="54"/>
      <c r="D5" t="s" s="47">
        <v>0</v>
      </c>
      <c r="E5" s="44">
        <f>'Line details'!D98</f>
        <v>1190</v>
      </c>
      <c r="F5" s="45">
        <f>'Line details'!C98</f>
        <v>1110</v>
      </c>
      <c r="G5" t="s" s="49">
        <f>'Line details'!A98</f>
        <v>67</v>
      </c>
      <c r="H5" t="s" s="47">
        <v>0</v>
      </c>
      <c r="I5" s="48">
        <f>'Line details'!D84</f>
        <v>1006</v>
      </c>
      <c r="J5" s="45">
        <f>'Line details'!C84</f>
        <v>911</v>
      </c>
      <c r="K5" t="s" s="49">
        <f>'Line details'!A84</f>
        <v>55</v>
      </c>
      <c r="L5" t="s" s="47">
        <v>0</v>
      </c>
      <c r="M5" s="48">
        <f>'Line details'!D72</f>
        <v>882</v>
      </c>
      <c r="N5" s="45">
        <f>'Line details'!C72</f>
        <v>787</v>
      </c>
      <c r="O5" t="s" s="49">
        <f>'Line details'!A72</f>
        <v>43</v>
      </c>
      <c r="P5" t="s" s="47">
        <v>0</v>
      </c>
      <c r="Q5" s="48">
        <f>'Line details'!D43</f>
        <v>2350</v>
      </c>
      <c r="R5" s="45">
        <f>'Line details'!C43</f>
        <v>2260</v>
      </c>
      <c r="S5" t="s" s="49">
        <f>'Line details'!A43</f>
        <v>32</v>
      </c>
      <c r="T5" t="s" s="47">
        <v>0</v>
      </c>
    </row>
    <row r="6" ht="66" customHeight="1">
      <c r="A6" s="6"/>
      <c r="B6" s="45"/>
      <c r="C6" s="46"/>
      <c r="D6" t="s" s="47">
        <v>0</v>
      </c>
      <c r="E6" s="44">
        <f>'Line details'!D99</f>
        <v>1239</v>
      </c>
      <c r="F6" s="45">
        <f>'Line details'!C99</f>
        <v>1159</v>
      </c>
      <c r="G6" t="s" s="49">
        <f>'Line details'!A99</f>
        <v>68</v>
      </c>
      <c r="H6" t="s" s="47">
        <v>0</v>
      </c>
      <c r="I6" s="48">
        <f>'Line details'!D85</f>
        <v>1013</v>
      </c>
      <c r="J6" s="45">
        <f>'Line details'!C85</f>
        <v>918</v>
      </c>
      <c r="K6" t="s" s="49">
        <f>'Line details'!A85</f>
        <v>56</v>
      </c>
      <c r="L6" t="s" s="47">
        <v>0</v>
      </c>
      <c r="M6" s="48">
        <f>'Line details'!D73</f>
        <v>884</v>
      </c>
      <c r="N6" s="45">
        <f>'Line details'!C73</f>
        <v>789</v>
      </c>
      <c r="O6" t="s" s="49">
        <f>'Line details'!A73</f>
        <v>44</v>
      </c>
      <c r="P6" t="s" s="47">
        <v>0</v>
      </c>
      <c r="Q6" s="48">
        <f>'Line details'!D44</f>
        <v>2490</v>
      </c>
      <c r="R6" s="45">
        <f>'Line details'!C44</f>
        <v>2400</v>
      </c>
      <c r="S6" t="s" s="49">
        <f>'Line details'!A44</f>
        <v>33</v>
      </c>
      <c r="T6" t="s" s="47">
        <v>0</v>
      </c>
    </row>
    <row r="7" ht="66" customHeight="1">
      <c r="A7" s="6"/>
      <c r="B7" s="45"/>
      <c r="C7" s="46"/>
      <c r="D7" t="s" s="47">
        <v>0</v>
      </c>
      <c r="E7" s="44">
        <f>'Line details'!D100</f>
        <v>1255</v>
      </c>
      <c r="F7" s="45">
        <f>'Line details'!C100</f>
        <v>1175</v>
      </c>
      <c r="G7" t="s" s="49">
        <f>'Line details'!A100</f>
        <v>69</v>
      </c>
      <c r="H7" t="s" s="47">
        <v>0</v>
      </c>
      <c r="I7" s="48">
        <f>'Line details'!D86</f>
        <v>1019</v>
      </c>
      <c r="J7" s="45">
        <f>'Line details'!C86</f>
        <v>924</v>
      </c>
      <c r="K7" t="s" s="49">
        <f>'Line details'!A86</f>
        <v>57</v>
      </c>
      <c r="L7" t="s" s="47">
        <v>0</v>
      </c>
      <c r="M7" s="48">
        <f>'Line details'!D74</f>
        <v>897</v>
      </c>
      <c r="N7" s="45">
        <f>'Line details'!C74</f>
        <v>802</v>
      </c>
      <c r="O7" t="s" s="49">
        <f>'Line details'!A74</f>
        <v>45</v>
      </c>
      <c r="P7" t="s" s="47">
        <v>0</v>
      </c>
      <c r="Q7" s="48">
        <f>'Line details'!D45</f>
        <v>2600</v>
      </c>
      <c r="R7" s="45">
        <f>'Line details'!C45</f>
        <v>2510</v>
      </c>
      <c r="S7" t="s" s="49">
        <f>'Line details'!A45</f>
        <v>34</v>
      </c>
      <c r="T7" t="s" s="47">
        <v>0</v>
      </c>
    </row>
    <row r="8" ht="66" customHeight="1">
      <c r="A8" s="6"/>
      <c r="B8" s="6"/>
      <c r="C8" s="6"/>
      <c r="D8" t="s" s="47">
        <v>0</v>
      </c>
      <c r="E8" s="44">
        <f>'Line details'!D101</f>
        <v>1425</v>
      </c>
      <c r="F8" s="45">
        <f>'Line details'!C101</f>
        <v>1345</v>
      </c>
      <c r="G8" t="s" s="49">
        <f>'Line details'!A101</f>
        <v>70</v>
      </c>
      <c r="H8" t="s" s="47">
        <v>0</v>
      </c>
      <c r="I8" s="48">
        <f>'Line details'!D87</f>
        <v>1024</v>
      </c>
      <c r="J8" s="45">
        <f>'Line details'!C87</f>
        <v>929</v>
      </c>
      <c r="K8" t="s" s="49">
        <f>'Line details'!A87</f>
        <v>58</v>
      </c>
      <c r="L8" t="s" s="47">
        <v>0</v>
      </c>
      <c r="M8" s="48">
        <f>'Line details'!D75</f>
        <v>910</v>
      </c>
      <c r="N8" s="45">
        <f>'Line details'!C75</f>
        <v>815</v>
      </c>
      <c r="O8" t="s" s="49">
        <f>'Line details'!A75</f>
        <v>46</v>
      </c>
      <c r="P8" t="s" s="47">
        <v>0</v>
      </c>
      <c r="Q8" s="48">
        <f>'Line details'!D46</f>
        <v>2710</v>
      </c>
      <c r="R8" s="45">
        <f>'Line details'!C46</f>
        <v>2620</v>
      </c>
      <c r="S8" t="s" s="49">
        <f>'Line details'!A46</f>
        <v>35</v>
      </c>
      <c r="T8" t="s" s="47">
        <v>0</v>
      </c>
    </row>
    <row r="9" ht="66" customHeight="1">
      <c r="A9" s="6"/>
      <c r="B9" s="6"/>
      <c r="C9" s="6"/>
      <c r="D9" t="s" s="47">
        <v>0</v>
      </c>
      <c r="E9" s="51"/>
      <c r="F9" s="45"/>
      <c r="G9" s="46"/>
      <c r="H9" t="s" s="47">
        <v>0</v>
      </c>
      <c r="I9" s="48">
        <f>'Line details'!D88</f>
        <v>1032</v>
      </c>
      <c r="J9" s="45">
        <f>'Line details'!C88</f>
        <v>937</v>
      </c>
      <c r="K9" t="s" s="49">
        <f>'Line details'!A88</f>
        <v>59</v>
      </c>
      <c r="L9" t="s" s="47">
        <v>0</v>
      </c>
      <c r="M9" s="48">
        <f>'Line details'!D76</f>
        <v>919</v>
      </c>
      <c r="N9" s="45">
        <f>'Line details'!C76</f>
        <v>824</v>
      </c>
      <c r="O9" t="s" s="49">
        <f>'Line details'!A76</f>
        <v>47</v>
      </c>
      <c r="P9" t="s" s="47">
        <v>0</v>
      </c>
      <c r="Q9" s="48">
        <f>'Line details'!D47</f>
        <v>2720</v>
      </c>
      <c r="R9" s="45">
        <f>'Line details'!C47</f>
        <v>2630</v>
      </c>
      <c r="S9" t="s" s="49">
        <f>'Line details'!A47</f>
        <v>36</v>
      </c>
      <c r="T9" t="s" s="47">
        <v>0</v>
      </c>
    </row>
    <row r="10" ht="66" customHeight="1">
      <c r="A10" s="6"/>
      <c r="B10" s="6"/>
      <c r="C10" s="6"/>
      <c r="D10" t="s" s="47">
        <v>0</v>
      </c>
      <c r="E10" s="51"/>
      <c r="F10" s="45"/>
      <c r="G10" s="46"/>
      <c r="H10" t="s" s="47">
        <v>0</v>
      </c>
      <c r="I10" s="48">
        <f>'Line details'!D89</f>
        <v>1036</v>
      </c>
      <c r="J10" s="45">
        <f>'Line details'!C89</f>
        <v>941</v>
      </c>
      <c r="K10" t="s" s="49">
        <f>'Line details'!A89</f>
        <v>60</v>
      </c>
      <c r="L10" t="s" s="47">
        <v>0</v>
      </c>
      <c r="M10" s="48">
        <f>'Line details'!D77</f>
        <v>939</v>
      </c>
      <c r="N10" s="45">
        <f>'Line details'!C77</f>
        <v>844</v>
      </c>
      <c r="O10" t="s" s="49">
        <f>'Line details'!A77</f>
        <v>48</v>
      </c>
      <c r="P10" t="s" s="47">
        <v>0</v>
      </c>
      <c r="Q10" s="48">
        <f>'Line details'!D48</f>
        <v>2810</v>
      </c>
      <c r="R10" s="45">
        <f>'Line details'!C48</f>
        <v>2720</v>
      </c>
      <c r="S10" t="s" s="49">
        <f>'Line details'!A48</f>
        <v>37</v>
      </c>
      <c r="T10" t="s" s="47">
        <v>0</v>
      </c>
    </row>
    <row r="11" ht="66" customHeight="1">
      <c r="A11" s="6"/>
      <c r="B11" s="6"/>
      <c r="C11" s="6"/>
      <c r="D11" t="s" s="47">
        <v>0</v>
      </c>
      <c r="E11" s="51"/>
      <c r="F11" s="45"/>
      <c r="G11" s="46"/>
      <c r="H11" t="s" s="47">
        <v>0</v>
      </c>
      <c r="I11" s="48">
        <f>'Line details'!D90</f>
        <v>1097</v>
      </c>
      <c r="J11" s="45">
        <f>'Line details'!C90</f>
        <v>1002</v>
      </c>
      <c r="K11" t="s" s="49">
        <f>'Line details'!A90</f>
        <v>61</v>
      </c>
      <c r="L11" t="s" s="47">
        <v>0</v>
      </c>
      <c r="M11" s="48">
        <f>'Line details'!D78</f>
        <v>944</v>
      </c>
      <c r="N11" s="45">
        <f>'Line details'!C78</f>
        <v>849</v>
      </c>
      <c r="O11" t="s" s="49">
        <f>'Line details'!A78</f>
        <v>49</v>
      </c>
      <c r="P11" t="s" s="47">
        <v>0</v>
      </c>
      <c r="Q11" s="48">
        <f>'Line details'!D49</f>
        <v>2820</v>
      </c>
      <c r="R11" s="45">
        <f>'Line details'!C49</f>
        <v>2730</v>
      </c>
      <c r="S11" t="s" s="49">
        <f>'Line details'!A49</f>
        <v>38</v>
      </c>
      <c r="T11" t="s" s="47">
        <v>0</v>
      </c>
    </row>
    <row r="12" ht="66" customHeight="1">
      <c r="A12" s="6"/>
      <c r="B12" s="6"/>
      <c r="C12" s="6"/>
      <c r="D12" t="s" s="47">
        <v>0</v>
      </c>
      <c r="E12" s="51"/>
      <c r="F12" s="45"/>
      <c r="G12" s="46"/>
      <c r="H12" t="s" s="47">
        <v>0</v>
      </c>
      <c r="I12" s="48">
        <f>'Line details'!D91</f>
        <v>1137</v>
      </c>
      <c r="J12" s="45">
        <f>'Line details'!C91</f>
        <v>1042</v>
      </c>
      <c r="K12" t="s" s="49">
        <f>'Line details'!A91</f>
        <v>62</v>
      </c>
      <c r="L12" t="s" s="47">
        <v>0</v>
      </c>
      <c r="M12" s="48">
        <f>'Line details'!D79</f>
        <v>953</v>
      </c>
      <c r="N12" s="45">
        <f>'Line details'!C79</f>
        <v>858</v>
      </c>
      <c r="O12" t="s" s="49">
        <f>'Line details'!A79</f>
        <v>50</v>
      </c>
      <c r="P12" t="s" s="47">
        <v>0</v>
      </c>
      <c r="Q12" s="50">
        <f>'Line details'!D50</f>
        <v>0</v>
      </c>
      <c r="R12" s="45">
        <f>'Line details'!C50</f>
        <v>0</v>
      </c>
      <c r="S12" s="52">
        <f>'Line details'!A50</f>
        <v>0</v>
      </c>
      <c r="T12" t="s" s="47">
        <v>0</v>
      </c>
    </row>
    <row r="13" ht="66" customHeight="1">
      <c r="A13" s="6"/>
      <c r="B13" s="6"/>
      <c r="C13" s="6"/>
      <c r="D13" s="55"/>
      <c r="E13" s="51"/>
      <c r="F13" s="45"/>
      <c r="G13" s="46"/>
      <c r="H13" s="55"/>
      <c r="I13" s="6"/>
      <c r="J13" s="6"/>
      <c r="K13" s="6"/>
      <c r="L13" s="55"/>
      <c r="M13" s="6"/>
      <c r="N13" s="6"/>
      <c r="O13" s="6"/>
      <c r="P13" s="55"/>
      <c r="Q13" s="51"/>
      <c r="R13" s="45"/>
      <c r="S13" s="46"/>
      <c r="T13" s="55"/>
    </row>
    <row r="14" ht="66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44"/>
      <c r="R14" s="45"/>
      <c r="S14" s="46"/>
      <c r="T14" s="55"/>
    </row>
    <row r="15" ht="66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44"/>
      <c r="R15" s="45"/>
      <c r="S15" s="46"/>
      <c r="T15" s="55"/>
    </row>
    <row r="16" ht="66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44"/>
      <c r="R16" s="45"/>
      <c r="S16" s="46"/>
      <c r="T16" s="55"/>
    </row>
    <row r="17" ht="66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44"/>
      <c r="R17" s="45"/>
      <c r="S17" s="46"/>
      <c r="T17" s="55"/>
    </row>
    <row r="18" ht="66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44"/>
      <c r="R18" s="45"/>
      <c r="S18" s="46"/>
      <c r="T18" s="55"/>
    </row>
    <row r="19" ht="66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44"/>
      <c r="R19" s="45"/>
      <c r="S19" s="46"/>
      <c r="T19" s="55"/>
    </row>
    <row r="20" ht="66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44"/>
      <c r="R20" s="45"/>
      <c r="S20" s="46"/>
      <c r="T20" s="55"/>
    </row>
  </sheetData>
  <mergeCells count="1">
    <mergeCell ref="C4:C5"/>
  </mergeCells>
  <pageMargins left="0.19" right="0.21" top="0.16" bottom="0.2" header="0.18" footer="0.2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P37"/>
  <sheetViews>
    <sheetView workbookViewId="0" showGridLines="0" defaultGridColor="1"/>
  </sheetViews>
  <sheetFormatPr defaultColWidth="8.66667" defaultRowHeight="15" customHeight="1" outlineLevelRow="0" outlineLevelCol="0"/>
  <cols>
    <col min="1" max="16" width="8.67188" style="56" customWidth="1"/>
    <col min="17" max="16384" width="8.67188" style="56" customWidth="1"/>
  </cols>
  <sheetData>
    <row r="1" ht="20.45" customHeight="1">
      <c r="A1" t="s" s="57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15" customHeight="1">
      <c r="A2" t="s" s="58">
        <v>73</v>
      </c>
      <c r="B2" t="s" s="58">
        <v>74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>
      <c r="A3" t="s" s="58">
        <v>75</v>
      </c>
      <c r="B3" t="s" s="58">
        <v>74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ht="15" customHeight="1">
      <c r="A5" t="s" s="58">
        <v>76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1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ht="15" customHeight="1">
      <c r="A7" s="6"/>
      <c r="B7" t="s" s="23">
        <v>11</v>
      </c>
      <c r="C7" t="s" s="23">
        <v>12</v>
      </c>
      <c r="D7" t="s" s="23">
        <v>13</v>
      </c>
      <c r="E7" t="s" s="23">
        <v>14</v>
      </c>
      <c r="F7" t="s" s="23">
        <v>77</v>
      </c>
      <c r="G7" t="s" s="23">
        <v>78</v>
      </c>
      <c r="H7" t="s" s="23">
        <v>15</v>
      </c>
      <c r="I7" s="6"/>
      <c r="J7" s="6"/>
      <c r="K7" s="6"/>
      <c r="L7" s="6"/>
      <c r="M7" s="6"/>
      <c r="N7" s="6"/>
      <c r="O7" s="6"/>
      <c r="P7" s="6"/>
    </row>
    <row r="8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15" customHeight="1">
      <c r="A9" t="s" s="58">
        <v>16</v>
      </c>
      <c r="B9" s="25">
        <f>2400+929+(-10+5)</f>
        <v>3324</v>
      </c>
      <c r="C9" s="25">
        <f>2400+941+(-10+5)</f>
        <v>3336</v>
      </c>
      <c r="D9" s="25">
        <f>2630+866+(-10+5)</f>
        <v>3491</v>
      </c>
      <c r="E9" s="6"/>
      <c r="F9" s="6"/>
      <c r="G9" s="6"/>
      <c r="H9" s="25">
        <f>1715+1090+1345+(-13-1+5)</f>
        <v>4141</v>
      </c>
      <c r="I9" s="6"/>
      <c r="J9" s="6"/>
      <c r="K9" s="6"/>
      <c r="L9" s="6"/>
      <c r="M9" s="6"/>
      <c r="N9" s="6"/>
      <c r="O9" s="6"/>
      <c r="P9" s="6"/>
    </row>
    <row r="10" ht="15" customHeight="1">
      <c r="A10" t="s" s="58">
        <v>17</v>
      </c>
      <c r="B10" s="25">
        <f>2400+911+(-10+5)</f>
        <v>3306</v>
      </c>
      <c r="C10" s="25">
        <f>2400+924+(-10+5)</f>
        <v>3319</v>
      </c>
      <c r="D10" s="25">
        <f>2630+849+(-10+5)</f>
        <v>3474</v>
      </c>
      <c r="E10" s="6"/>
      <c r="F10" s="6"/>
      <c r="G10" s="6"/>
      <c r="H10" s="25">
        <f>1715+1090+1175+(-13-1+5)</f>
        <v>3971</v>
      </c>
      <c r="I10" s="6"/>
      <c r="J10" s="6"/>
      <c r="K10" s="6"/>
      <c r="L10" s="6"/>
      <c r="M10" s="6"/>
      <c r="N10" s="6"/>
      <c r="O10" s="6"/>
      <c r="P10" s="6"/>
    </row>
    <row r="11" ht="15" customHeight="1">
      <c r="A11" t="s" s="58">
        <v>22</v>
      </c>
      <c r="B11" s="25">
        <f>2400+902+(-10+5)</f>
        <v>3297</v>
      </c>
      <c r="C11" s="25">
        <f>2400+918+(-10+5)</f>
        <v>3313</v>
      </c>
      <c r="D11" s="25">
        <f>2630+844+(-10+5)</f>
        <v>3469</v>
      </c>
      <c r="E11" s="6"/>
      <c r="F11" s="6"/>
      <c r="G11" s="6"/>
      <c r="H11" s="25">
        <f>1715+1090+1159+(-13-1+5)</f>
        <v>3955</v>
      </c>
      <c r="I11" s="6"/>
      <c r="J11" s="6"/>
      <c r="K11" s="6"/>
      <c r="L11" s="6"/>
      <c r="M11" s="6"/>
      <c r="N11" s="6"/>
      <c r="O11" s="6"/>
      <c r="P11" s="6"/>
    </row>
    <row r="12" ht="15" customHeight="1">
      <c r="A12" t="s" s="58">
        <v>24</v>
      </c>
      <c r="B12" s="25">
        <f>2400+918+(-10+5)</f>
        <v>3313</v>
      </c>
      <c r="C12" s="25">
        <f>2400+937+(-10+5)</f>
        <v>3332</v>
      </c>
      <c r="D12" s="25">
        <f>2630+858+(-10+5)</f>
        <v>3483</v>
      </c>
      <c r="E12" s="6"/>
      <c r="F12" s="6"/>
      <c r="G12" s="6"/>
      <c r="H12" s="25">
        <f>1715+1090+1110+(-13-1+5)</f>
        <v>3906</v>
      </c>
      <c r="I12" s="6"/>
      <c r="J12" s="6"/>
      <c r="K12" s="6"/>
      <c r="L12" s="6"/>
      <c r="M12" s="6"/>
      <c r="N12" s="6"/>
      <c r="O12" s="6"/>
      <c r="P12" s="6"/>
    </row>
    <row r="13" ht="15" customHeight="1">
      <c r="A13" t="s" s="58">
        <v>26</v>
      </c>
      <c r="B13" s="25">
        <f>2510+824+(-10+5)</f>
        <v>3329</v>
      </c>
      <c r="C13" s="25">
        <f>2510+849+(-10+5)</f>
        <v>3354</v>
      </c>
      <c r="D13" s="25">
        <f>2720+787+(-10+5)</f>
        <v>3502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ht="15" customHeight="1">
      <c r="A14" t="s" s="58">
        <v>27</v>
      </c>
      <c r="B14" s="25">
        <f>2510+861+(-10+5)</f>
        <v>3366</v>
      </c>
      <c r="C14" s="25">
        <f>2510+888+(-10+5)</f>
        <v>3393</v>
      </c>
      <c r="D14" s="25">
        <f>2720+815+(-10+5)</f>
        <v>3530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ht="15" customHeight="1">
      <c r="A15" t="s" s="58">
        <v>28</v>
      </c>
      <c r="B15" s="25">
        <f>2620+757+(-10+5)</f>
        <v>3372</v>
      </c>
      <c r="C15" s="25">
        <f>2620+789+(-10+5)</f>
        <v>3404</v>
      </c>
      <c r="D15" s="25">
        <f>2730+802+(-10+5)</f>
        <v>3527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ht="15" customHeight="1">
      <c r="A16" t="s" s="58">
        <v>29</v>
      </c>
      <c r="B16" s="25">
        <f>2620+753+(-10+5)</f>
        <v>3368</v>
      </c>
      <c r="C16" s="25">
        <f>2620+779+(-10+5)</f>
        <v>3394</v>
      </c>
      <c r="D16" s="25">
        <f>2730+767+(-10+5)</f>
        <v>3492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ht="15" customHeight="1">
      <c r="A17" t="s" s="58">
        <v>30</v>
      </c>
      <c r="B17" s="25">
        <f>2260+1002+(-7+5)</f>
        <v>3260</v>
      </c>
      <c r="C17" s="25">
        <f>2260+1042+(-7+5)</f>
        <v>3300</v>
      </c>
      <c r="D17" s="25">
        <f>2260+1074+(-10+5)</f>
        <v>3329</v>
      </c>
      <c r="E17" s="25">
        <f>2260+1140+(-10+5)</f>
        <v>3395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ht="1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ht="26" customHeight="1">
      <c r="A21" t="s" s="59">
        <v>79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ht="22" customHeight="1">
      <c r="A22" t="s" s="60">
        <v>72</v>
      </c>
      <c r="B22" s="35"/>
      <c r="C22" s="35"/>
      <c r="D22" s="35"/>
      <c r="E22" s="35"/>
      <c r="F22" s="35"/>
      <c r="G22" s="61">
        <v>42500</v>
      </c>
      <c r="H22" s="62"/>
      <c r="I22" s="62"/>
      <c r="J22" s="35"/>
      <c r="K22" s="35"/>
      <c r="L22" s="35"/>
      <c r="M22" s="35"/>
      <c r="N22" s="35"/>
      <c r="O22" s="35"/>
      <c r="P22" s="35"/>
    </row>
    <row r="23" ht="20.5" customHeight="1">
      <c r="A23" s="63"/>
      <c r="B23" s="35"/>
      <c r="C23" s="35"/>
      <c r="D23" s="64"/>
      <c r="E23" s="65"/>
      <c r="F23" s="65"/>
      <c r="G23" s="66"/>
      <c r="H23" s="67"/>
      <c r="I23" s="67"/>
      <c r="J23" s="68"/>
      <c r="K23" s="68"/>
      <c r="L23" s="69"/>
      <c r="M23" s="65"/>
      <c r="N23" s="70"/>
      <c r="O23" s="71"/>
      <c r="P23" s="69"/>
    </row>
    <row r="24" ht="21" customHeight="1">
      <c r="A24" t="s" s="72">
        <v>80</v>
      </c>
      <c r="B24" s="73"/>
      <c r="C24" s="74"/>
      <c r="D24" t="s" s="75">
        <v>81</v>
      </c>
      <c r="E24" s="76"/>
      <c r="F24" s="76"/>
      <c r="G24" s="77"/>
      <c r="H24" s="78"/>
      <c r="I24" t="s" s="72">
        <v>82</v>
      </c>
      <c r="J24" s="73"/>
      <c r="K24" s="67"/>
      <c r="L24" s="74"/>
      <c r="M24" s="79"/>
      <c r="N24" s="80"/>
      <c r="O24" s="81"/>
      <c r="P24" s="78"/>
    </row>
    <row r="25" ht="21" customHeight="1">
      <c r="A25" t="s" s="72">
        <v>83</v>
      </c>
      <c r="B25" s="73"/>
      <c r="C25" s="74"/>
      <c r="D25" s="82"/>
      <c r="E25" s="83"/>
      <c r="F25" s="84"/>
      <c r="G25" s="85"/>
      <c r="H25" s="78"/>
      <c r="I25" t="s" s="72">
        <v>84</v>
      </c>
      <c r="J25" s="86"/>
      <c r="K25" s="67"/>
      <c r="L25" s="74"/>
      <c r="M25" s="79"/>
      <c r="N25" s="80"/>
      <c r="O25" s="81"/>
      <c r="P25" s="78"/>
    </row>
    <row r="26" ht="14.15" customHeight="1">
      <c r="A26" s="87"/>
      <c r="B26" s="87"/>
      <c r="C26" s="87"/>
      <c r="D26" s="88"/>
      <c r="E26" s="88"/>
      <c r="F26" s="88"/>
      <c r="G26" s="88"/>
      <c r="H26" s="87"/>
      <c r="I26" s="87"/>
      <c r="J26" s="87"/>
      <c r="K26" s="87"/>
      <c r="L26" s="87"/>
      <c r="M26" s="88"/>
      <c r="N26" s="88"/>
      <c r="O26" s="88"/>
      <c r="P26" s="87"/>
    </row>
    <row r="27" ht="13.65" customHeight="1">
      <c r="A27" s="89"/>
      <c r="B27" t="s" s="90">
        <v>11</v>
      </c>
      <c r="C27" s="91"/>
      <c r="D27" s="91"/>
      <c r="E27" t="s" s="90">
        <v>12</v>
      </c>
      <c r="F27" s="91"/>
      <c r="G27" s="91"/>
      <c r="H27" t="s" s="90">
        <v>13</v>
      </c>
      <c r="I27" s="91"/>
      <c r="J27" s="91"/>
      <c r="K27" t="s" s="90">
        <v>14</v>
      </c>
      <c r="L27" s="91"/>
      <c r="M27" s="91"/>
      <c r="N27" t="s" s="90">
        <v>15</v>
      </c>
      <c r="O27" s="91"/>
      <c r="P27" s="91"/>
    </row>
    <row r="28" ht="13.65" customHeight="1">
      <c r="A28" s="89"/>
      <c r="B28" s="89"/>
      <c r="C28" t="s" s="92">
        <v>85</v>
      </c>
      <c r="D28" t="s" s="92">
        <v>86</v>
      </c>
      <c r="E28" s="89"/>
      <c r="F28" t="s" s="92">
        <v>85</v>
      </c>
      <c r="G28" t="s" s="92">
        <v>86</v>
      </c>
      <c r="H28" s="89"/>
      <c r="I28" t="s" s="92">
        <v>85</v>
      </c>
      <c r="J28" t="s" s="92">
        <v>86</v>
      </c>
      <c r="K28" s="89"/>
      <c r="L28" t="s" s="92">
        <v>85</v>
      </c>
      <c r="M28" t="s" s="92">
        <v>86</v>
      </c>
      <c r="N28" s="89"/>
      <c r="O28" t="s" s="92">
        <v>85</v>
      </c>
      <c r="P28" t="s" s="92">
        <v>86</v>
      </c>
    </row>
    <row r="29" ht="13.65" customHeight="1">
      <c r="A29" s="93">
        <v>1</v>
      </c>
      <c r="B29" s="94">
        <f>'Line details'!F41</f>
        <v>3325</v>
      </c>
      <c r="C29" s="89"/>
      <c r="D29" s="89"/>
      <c r="E29" s="94">
        <f>'Line details'!G41</f>
        <v>3337</v>
      </c>
      <c r="F29" s="89"/>
      <c r="G29" s="89"/>
      <c r="H29" s="94">
        <f>'Line details'!H41</f>
        <v>3492</v>
      </c>
      <c r="I29" s="89"/>
      <c r="J29" s="89"/>
      <c r="K29" s="89"/>
      <c r="L29" s="89"/>
      <c r="M29" s="89"/>
      <c r="N29" s="94">
        <f>'Line details'!J41</f>
        <v>3949</v>
      </c>
      <c r="O29" s="89"/>
      <c r="P29" s="89"/>
    </row>
    <row r="30" ht="13.65" customHeight="1">
      <c r="A30" s="93">
        <v>2</v>
      </c>
      <c r="B30" s="94">
        <f>'Line details'!F42</f>
        <v>3306</v>
      </c>
      <c r="C30" s="89"/>
      <c r="D30" s="89"/>
      <c r="E30" s="94">
        <f>'Line details'!G42</f>
        <v>3319</v>
      </c>
      <c r="F30" s="89"/>
      <c r="G30" s="89"/>
      <c r="H30" s="94">
        <f>'Line details'!H42</f>
        <v>3474</v>
      </c>
      <c r="I30" s="89"/>
      <c r="J30" s="89"/>
      <c r="K30" s="89"/>
      <c r="L30" s="89"/>
      <c r="M30" s="89"/>
      <c r="N30" s="94">
        <f>'Line details'!J42</f>
        <v>3779</v>
      </c>
      <c r="O30" s="89"/>
      <c r="P30" s="89"/>
    </row>
    <row r="31" ht="13.65" customHeight="1">
      <c r="A31" s="93">
        <v>3</v>
      </c>
      <c r="B31" s="94">
        <f>'Line details'!F43</f>
        <v>3298</v>
      </c>
      <c r="C31" s="89"/>
      <c r="D31" s="89"/>
      <c r="E31" s="94">
        <f>'Line details'!G43</f>
        <v>3314</v>
      </c>
      <c r="F31" s="89"/>
      <c r="G31" s="89"/>
      <c r="H31" s="94">
        <f>'Line details'!H43</f>
        <v>3470</v>
      </c>
      <c r="I31" s="89"/>
      <c r="J31" s="89"/>
      <c r="K31" s="89"/>
      <c r="L31" s="89"/>
      <c r="M31" s="89"/>
      <c r="N31" s="94">
        <f>'Line details'!J43</f>
        <v>3763</v>
      </c>
      <c r="O31" s="89"/>
      <c r="P31" s="89"/>
    </row>
    <row r="32" ht="13.65" customHeight="1">
      <c r="A32" s="93">
        <v>4</v>
      </c>
      <c r="B32" s="94">
        <f>'Line details'!F44</f>
        <v>3313</v>
      </c>
      <c r="C32" s="89"/>
      <c r="D32" s="89"/>
      <c r="E32" s="94">
        <f>'Line details'!G44</f>
        <v>3332</v>
      </c>
      <c r="F32" s="89"/>
      <c r="G32" s="89"/>
      <c r="H32" s="94">
        <f>'Line details'!H44</f>
        <v>3483</v>
      </c>
      <c r="I32" s="89"/>
      <c r="J32" s="89"/>
      <c r="K32" s="89"/>
      <c r="L32" s="89"/>
      <c r="M32" s="89"/>
      <c r="N32" s="94">
        <f>'Line details'!J44</f>
        <v>3714</v>
      </c>
      <c r="O32" s="89"/>
      <c r="P32" s="89"/>
    </row>
    <row r="33" ht="13.65" customHeight="1">
      <c r="A33" s="93">
        <v>5</v>
      </c>
      <c r="B33" s="94">
        <f>'Line details'!F45</f>
        <v>3330</v>
      </c>
      <c r="C33" s="89"/>
      <c r="D33" s="89"/>
      <c r="E33" s="94">
        <f>'Line details'!G45</f>
        <v>3355</v>
      </c>
      <c r="F33" s="89"/>
      <c r="G33" s="89"/>
      <c r="H33" s="94">
        <f>'Line details'!H45</f>
        <v>3503</v>
      </c>
      <c r="I33" s="89"/>
      <c r="J33" s="89"/>
      <c r="K33" s="89"/>
      <c r="L33" s="89"/>
      <c r="M33" s="89"/>
      <c r="N33" s="89"/>
      <c r="O33" s="89"/>
      <c r="P33" s="89"/>
    </row>
    <row r="34" ht="13.65" customHeight="1">
      <c r="A34" s="93">
        <v>6</v>
      </c>
      <c r="B34" s="94">
        <f>'Line details'!F46</f>
        <v>3366</v>
      </c>
      <c r="C34" s="89"/>
      <c r="D34" s="89"/>
      <c r="E34" s="94">
        <f>'Line details'!G46</f>
        <v>3393</v>
      </c>
      <c r="F34" s="89"/>
      <c r="G34" s="89"/>
      <c r="H34" s="94">
        <f>'Line details'!H46</f>
        <v>3530</v>
      </c>
      <c r="I34" s="89"/>
      <c r="J34" s="89"/>
      <c r="K34" s="89"/>
      <c r="L34" s="89"/>
      <c r="M34" s="89"/>
      <c r="N34" s="89"/>
      <c r="O34" s="89"/>
      <c r="P34" s="89"/>
    </row>
    <row r="35" ht="13.65" customHeight="1">
      <c r="A35" s="93">
        <v>7</v>
      </c>
      <c r="B35" s="94">
        <f>'Line details'!F47</f>
        <v>3373</v>
      </c>
      <c r="C35" s="89"/>
      <c r="D35" s="89"/>
      <c r="E35" s="94">
        <f>'Line details'!G47</f>
        <v>3405</v>
      </c>
      <c r="F35" s="89"/>
      <c r="G35" s="89"/>
      <c r="H35" s="94">
        <f>'Line details'!H47</f>
        <v>3528</v>
      </c>
      <c r="I35" s="89"/>
      <c r="J35" s="89"/>
      <c r="K35" s="89"/>
      <c r="L35" s="89"/>
      <c r="M35" s="89"/>
      <c r="N35" s="89"/>
      <c r="O35" s="89"/>
      <c r="P35" s="89"/>
    </row>
    <row r="36" ht="13.65" customHeight="1">
      <c r="A36" s="93">
        <v>8</v>
      </c>
      <c r="B36" s="94">
        <f>'Line details'!F48</f>
        <v>3368</v>
      </c>
      <c r="C36" s="89"/>
      <c r="D36" s="89"/>
      <c r="E36" s="94">
        <f>'Line details'!G48</f>
        <v>3394</v>
      </c>
      <c r="F36" s="89"/>
      <c r="G36" s="89"/>
      <c r="H36" s="94">
        <f>'Line details'!H48</f>
        <v>3492</v>
      </c>
      <c r="I36" s="89"/>
      <c r="J36" s="89"/>
      <c r="K36" s="89"/>
      <c r="L36" s="89"/>
      <c r="M36" s="89"/>
      <c r="N36" s="89"/>
      <c r="O36" s="89"/>
      <c r="P36" s="89"/>
    </row>
    <row r="37" ht="13.65" customHeight="1">
      <c r="A37" s="93">
        <v>9</v>
      </c>
      <c r="B37" s="94">
        <f>'Line details'!F49</f>
        <v>3259</v>
      </c>
      <c r="C37" s="89"/>
      <c r="D37" s="89"/>
      <c r="E37" s="94">
        <f>'Line details'!G49</f>
        <v>3298</v>
      </c>
      <c r="F37" s="89"/>
      <c r="G37" s="89"/>
      <c r="H37" s="94">
        <f>'Line details'!H49</f>
        <v>3330</v>
      </c>
      <c r="I37" s="89"/>
      <c r="J37" s="89"/>
      <c r="K37" s="94">
        <f>'Line details'!I49</f>
        <v>3395</v>
      </c>
      <c r="L37" s="89"/>
      <c r="M37" s="89"/>
      <c r="N37" s="89"/>
      <c r="O37" s="89"/>
      <c r="P37" s="89"/>
    </row>
  </sheetData>
  <mergeCells count="7">
    <mergeCell ref="K27:M27"/>
    <mergeCell ref="N27:P27"/>
    <mergeCell ref="G22:I22"/>
    <mergeCell ref="D24:G24"/>
    <mergeCell ref="B27:D27"/>
    <mergeCell ref="E27:G27"/>
    <mergeCell ref="H27:J27"/>
  </mergeCells>
  <pageMargins left="0.12" right="0.12" top="1" bottom="1" header="0.3" footer="0.3"/>
  <pageSetup firstPageNumber="1" fitToHeight="1" fitToWidth="1" scale="95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O33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95" customWidth="1"/>
    <col min="2" max="3" width="19.5" style="95" customWidth="1"/>
    <col min="4" max="15" width="8.85156" style="95" customWidth="1"/>
    <col min="16" max="16384" width="8.85156" style="95" customWidth="1"/>
  </cols>
  <sheetData>
    <row r="1" ht="20.45" customHeight="1">
      <c r="A1" t="s" s="57">
        <v>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15" customHeight="1">
      <c r="A2" t="s" s="58">
        <v>73</v>
      </c>
      <c r="B2" t="s" s="58">
        <v>74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customHeight="1">
      <c r="A3" t="s" s="58">
        <v>75</v>
      </c>
      <c r="B3" t="s" s="58">
        <v>74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ht="20.45" customHeight="1">
      <c r="A5" t="s" s="57">
        <v>88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ht="1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20.45" customHeight="1">
      <c r="A7" t="s" s="57">
        <v>89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15" customHeight="1">
      <c r="A8" s="6"/>
      <c r="B8" t="s" s="58">
        <v>11</v>
      </c>
      <c r="C8" s="6"/>
      <c r="D8" t="s" s="58">
        <v>12</v>
      </c>
      <c r="E8" s="6"/>
      <c r="F8" t="s" s="58">
        <v>13</v>
      </c>
      <c r="G8" s="6"/>
      <c r="H8" t="s" s="58">
        <v>14</v>
      </c>
      <c r="I8" s="6"/>
      <c r="J8" t="s" s="58">
        <v>77</v>
      </c>
      <c r="K8" s="6"/>
      <c r="L8" t="s" s="58">
        <v>78</v>
      </c>
      <c r="M8" s="6"/>
      <c r="N8" t="s" s="58">
        <v>15</v>
      </c>
      <c r="O8" s="6"/>
    </row>
    <row r="9" ht="15" customHeight="1">
      <c r="A9" s="6"/>
      <c r="B9" t="s" s="58">
        <v>90</v>
      </c>
      <c r="C9" t="s" s="58">
        <v>91</v>
      </c>
      <c r="D9" t="s" s="58">
        <v>90</v>
      </c>
      <c r="E9" t="s" s="58">
        <v>91</v>
      </c>
      <c r="F9" t="s" s="58">
        <v>90</v>
      </c>
      <c r="G9" t="s" s="58">
        <v>91</v>
      </c>
      <c r="H9" t="s" s="58">
        <v>90</v>
      </c>
      <c r="I9" t="s" s="58">
        <v>91</v>
      </c>
      <c r="J9" t="s" s="58">
        <v>90</v>
      </c>
      <c r="K9" t="s" s="58">
        <v>91</v>
      </c>
      <c r="L9" t="s" s="58">
        <v>90</v>
      </c>
      <c r="M9" t="s" s="58">
        <v>91</v>
      </c>
      <c r="N9" t="s" s="58">
        <v>90</v>
      </c>
      <c r="O9" t="s" s="58">
        <v>91</v>
      </c>
    </row>
    <row r="10" ht="15" customHeight="1">
      <c r="A10" t="s" s="58">
        <v>16</v>
      </c>
      <c r="B10" s="25">
        <v>929</v>
      </c>
      <c r="C10" s="6"/>
      <c r="D10" s="25">
        <v>941</v>
      </c>
      <c r="E10" s="6"/>
      <c r="F10" s="25">
        <v>866</v>
      </c>
      <c r="G10" s="6"/>
      <c r="H10" s="6"/>
      <c r="I10" s="6"/>
      <c r="J10" s="6"/>
      <c r="K10" s="6"/>
      <c r="L10" s="6"/>
      <c r="M10" s="6"/>
      <c r="N10" s="25">
        <v>1345</v>
      </c>
      <c r="O10" s="6"/>
    </row>
    <row r="11" ht="15" customHeight="1">
      <c r="A11" t="s" s="58">
        <v>17</v>
      </c>
      <c r="B11" s="25">
        <v>911</v>
      </c>
      <c r="C11" s="6"/>
      <c r="D11" s="25">
        <v>924</v>
      </c>
      <c r="E11" s="6"/>
      <c r="F11" s="25">
        <v>849</v>
      </c>
      <c r="G11" s="6"/>
      <c r="H11" s="6"/>
      <c r="I11" s="6"/>
      <c r="J11" s="6"/>
      <c r="K11" s="6"/>
      <c r="L11" s="6"/>
      <c r="M11" s="6"/>
      <c r="N11" s="25">
        <v>1175</v>
      </c>
      <c r="O11" s="6"/>
    </row>
    <row r="12" ht="15" customHeight="1">
      <c r="A12" t="s" s="58">
        <v>22</v>
      </c>
      <c r="B12" s="25">
        <v>902</v>
      </c>
      <c r="C12" s="6"/>
      <c r="D12" s="25">
        <v>918</v>
      </c>
      <c r="E12" s="6"/>
      <c r="F12" s="25">
        <v>844</v>
      </c>
      <c r="G12" s="6"/>
      <c r="H12" s="6"/>
      <c r="I12" s="6"/>
      <c r="J12" s="6"/>
      <c r="K12" s="6"/>
      <c r="L12" s="6"/>
      <c r="M12" s="6"/>
      <c r="N12" s="25">
        <v>1159</v>
      </c>
      <c r="O12" s="6"/>
    </row>
    <row r="13" ht="15" customHeight="1">
      <c r="A13" t="s" s="58">
        <v>24</v>
      </c>
      <c r="B13" s="25">
        <v>918</v>
      </c>
      <c r="C13" s="6"/>
      <c r="D13" s="25">
        <v>937</v>
      </c>
      <c r="E13" s="6"/>
      <c r="F13" s="25">
        <v>858</v>
      </c>
      <c r="G13" s="6"/>
      <c r="H13" s="6"/>
      <c r="I13" s="6"/>
      <c r="J13" s="6"/>
      <c r="K13" s="6"/>
      <c r="L13" s="6"/>
      <c r="M13" s="6"/>
      <c r="N13" s="25">
        <v>1110</v>
      </c>
      <c r="O13" s="6"/>
    </row>
    <row r="14" ht="15" customHeight="1">
      <c r="A14" t="s" s="58">
        <v>26</v>
      </c>
      <c r="B14" s="25">
        <v>824</v>
      </c>
      <c r="C14" s="6"/>
      <c r="D14" s="25">
        <v>849</v>
      </c>
      <c r="E14" s="6"/>
      <c r="F14" s="25">
        <v>787</v>
      </c>
      <c r="G14" s="6"/>
      <c r="H14" s="6"/>
      <c r="I14" s="6"/>
      <c r="J14" s="6"/>
      <c r="K14" s="6"/>
      <c r="L14" s="6"/>
      <c r="M14" s="6"/>
      <c r="N14" s="6"/>
      <c r="O14" s="6"/>
    </row>
    <row r="15" ht="15" customHeight="1">
      <c r="A15" t="s" s="58">
        <v>27</v>
      </c>
      <c r="B15" s="25">
        <v>861</v>
      </c>
      <c r="C15" s="6"/>
      <c r="D15" s="25">
        <v>888</v>
      </c>
      <c r="E15" s="6"/>
      <c r="F15" s="25">
        <v>815</v>
      </c>
      <c r="G15" s="6"/>
      <c r="H15" s="6"/>
      <c r="I15" s="6"/>
      <c r="J15" s="6"/>
      <c r="K15" s="6"/>
      <c r="L15" s="6"/>
      <c r="M15" s="6"/>
      <c r="N15" s="6"/>
      <c r="O15" s="6"/>
    </row>
    <row r="16" ht="15" customHeight="1">
      <c r="A16" t="s" s="58">
        <v>28</v>
      </c>
      <c r="B16" s="25">
        <v>757</v>
      </c>
      <c r="C16" s="6"/>
      <c r="D16" s="25">
        <v>789</v>
      </c>
      <c r="E16" s="6"/>
      <c r="F16" s="25">
        <v>802</v>
      </c>
      <c r="G16" s="6"/>
      <c r="H16" s="6"/>
      <c r="I16" s="6"/>
      <c r="J16" s="6"/>
      <c r="K16" s="6"/>
      <c r="L16" s="6"/>
      <c r="M16" s="6"/>
      <c r="N16" s="6"/>
      <c r="O16" s="6"/>
    </row>
    <row r="17" ht="15" customHeight="1">
      <c r="A17" t="s" s="58">
        <v>29</v>
      </c>
      <c r="B17" s="25">
        <v>753</v>
      </c>
      <c r="C17" s="6"/>
      <c r="D17" s="25">
        <v>779</v>
      </c>
      <c r="E17" s="6"/>
      <c r="F17" s="25">
        <v>767</v>
      </c>
      <c r="G17" s="6"/>
      <c r="H17" s="6"/>
      <c r="I17" s="6"/>
      <c r="J17" s="6"/>
      <c r="K17" s="6"/>
      <c r="L17" s="6"/>
      <c r="M17" s="6"/>
      <c r="N17" s="6"/>
      <c r="O17" s="6"/>
    </row>
    <row r="18" ht="15" customHeight="1">
      <c r="A18" t="s" s="58">
        <v>30</v>
      </c>
      <c r="B18" s="25">
        <v>1002</v>
      </c>
      <c r="C18" s="6"/>
      <c r="D18" s="25">
        <v>1042</v>
      </c>
      <c r="E18" s="6"/>
      <c r="F18" s="25">
        <v>1074</v>
      </c>
      <c r="G18" s="6"/>
      <c r="H18" s="25">
        <v>1140</v>
      </c>
      <c r="I18" s="6"/>
      <c r="J18" s="6"/>
      <c r="K18" s="6"/>
      <c r="L18" s="6"/>
      <c r="M18" s="6"/>
      <c r="N18" s="6"/>
      <c r="O18" s="6"/>
    </row>
    <row r="19" ht="1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ht="20.45" customHeight="1">
      <c r="A20" t="s" s="57">
        <v>92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ht="15" customHeight="1">
      <c r="A21" t="s" s="58">
        <v>93</v>
      </c>
      <c r="B21" t="s" s="58">
        <v>90</v>
      </c>
      <c r="C21" t="s" s="58">
        <v>91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ht="15" customHeight="1">
      <c r="A22" t="s" s="96">
        <v>94</v>
      </c>
      <c r="B22" s="25">
        <v>1090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ht="15" customHeight="1">
      <c r="A23" t="s" s="96">
        <v>95</v>
      </c>
      <c r="B23" s="25">
        <v>1090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ht="1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ht="20.45" customHeight="1">
      <c r="A26" t="s" s="57">
        <v>96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ht="15" customHeight="1">
      <c r="A27" s="6"/>
      <c r="B27" t="s" s="58">
        <v>11</v>
      </c>
      <c r="C27" s="6"/>
      <c r="D27" t="s" s="58">
        <v>12</v>
      </c>
      <c r="E27" s="6"/>
      <c r="F27" t="s" s="58">
        <v>13</v>
      </c>
      <c r="G27" s="6"/>
      <c r="H27" t="s" s="58">
        <v>14</v>
      </c>
      <c r="I27" s="6"/>
      <c r="J27" t="s" s="58">
        <v>77</v>
      </c>
      <c r="K27" s="6"/>
      <c r="L27" t="s" s="58">
        <v>78</v>
      </c>
      <c r="M27" s="6"/>
      <c r="N27" t="s" s="58">
        <v>15</v>
      </c>
      <c r="O27" s="6"/>
    </row>
    <row r="28" ht="15" customHeight="1">
      <c r="A28" s="6"/>
      <c r="B28" t="s" s="58">
        <v>90</v>
      </c>
      <c r="C28" t="s" s="58">
        <v>91</v>
      </c>
      <c r="D28" t="s" s="58">
        <v>90</v>
      </c>
      <c r="E28" t="s" s="58">
        <v>91</v>
      </c>
      <c r="F28" t="s" s="58">
        <v>90</v>
      </c>
      <c r="G28" t="s" s="58">
        <v>91</v>
      </c>
      <c r="H28" t="s" s="58">
        <v>90</v>
      </c>
      <c r="I28" t="s" s="58">
        <v>91</v>
      </c>
      <c r="J28" t="s" s="58">
        <v>90</v>
      </c>
      <c r="K28" t="s" s="58">
        <v>91</v>
      </c>
      <c r="L28" t="s" s="58">
        <v>90</v>
      </c>
      <c r="M28" t="s" s="58">
        <v>91</v>
      </c>
      <c r="N28" t="s" s="58">
        <v>90</v>
      </c>
      <c r="O28" t="s" s="58">
        <v>91</v>
      </c>
    </row>
    <row r="29" ht="15" customHeight="1">
      <c r="A29" t="s" s="58">
        <v>16</v>
      </c>
      <c r="B29" s="25">
        <v>2400</v>
      </c>
      <c r="C29" s="6"/>
      <c r="D29" s="25">
        <v>2400</v>
      </c>
      <c r="E29" s="6"/>
      <c r="F29" s="25">
        <v>2630</v>
      </c>
      <c r="G29" s="6"/>
      <c r="H29" s="6"/>
      <c r="I29" s="6"/>
      <c r="J29" s="6"/>
      <c r="K29" s="6"/>
      <c r="L29" s="6"/>
      <c r="M29" s="6"/>
      <c r="N29" s="25">
        <v>1415</v>
      </c>
      <c r="O29" s="25">
        <v>300</v>
      </c>
    </row>
    <row r="30" ht="15" customHeight="1">
      <c r="A30" t="s" s="58">
        <v>17</v>
      </c>
      <c r="B30" s="25">
        <v>2400</v>
      </c>
      <c r="C30" s="6"/>
      <c r="D30" s="25">
        <v>2400</v>
      </c>
      <c r="E30" s="6"/>
      <c r="F30" s="25">
        <v>2630</v>
      </c>
      <c r="G30" s="6"/>
      <c r="H30" s="6"/>
      <c r="I30" s="6"/>
      <c r="J30" s="6"/>
      <c r="K30" s="6"/>
      <c r="L30" s="6"/>
      <c r="M30" s="6"/>
      <c r="N30" s="6"/>
      <c r="O30" s="6"/>
    </row>
    <row r="31" ht="15" customHeight="1">
      <c r="A31" t="s" s="58">
        <v>22</v>
      </c>
      <c r="B31" s="25">
        <v>2510</v>
      </c>
      <c r="C31" s="6"/>
      <c r="D31" s="25">
        <v>2510</v>
      </c>
      <c r="E31" s="6"/>
      <c r="F31" s="25">
        <v>2720</v>
      </c>
      <c r="G31" s="6"/>
      <c r="H31" s="6"/>
      <c r="I31" s="6"/>
      <c r="J31" s="6"/>
      <c r="K31" s="6"/>
      <c r="L31" s="6"/>
      <c r="M31" s="6"/>
      <c r="N31" s="6"/>
      <c r="O31" s="6"/>
    </row>
    <row r="32" ht="15" customHeight="1">
      <c r="A32" t="s" s="58">
        <v>24</v>
      </c>
      <c r="B32" s="25">
        <v>2620</v>
      </c>
      <c r="C32" s="6"/>
      <c r="D32" s="25">
        <v>2620</v>
      </c>
      <c r="E32" s="6"/>
      <c r="F32" s="25">
        <v>2730</v>
      </c>
      <c r="G32" s="6"/>
      <c r="H32" s="6"/>
      <c r="I32" s="6"/>
      <c r="J32" s="6"/>
      <c r="K32" s="6"/>
      <c r="L32" s="6"/>
      <c r="M32" s="6"/>
      <c r="N32" s="6"/>
      <c r="O32" s="6"/>
    </row>
    <row r="33" ht="15" customHeight="1">
      <c r="A33" t="s" s="58">
        <v>26</v>
      </c>
      <c r="B33" s="25">
        <v>2260</v>
      </c>
      <c r="C33" s="6"/>
      <c r="D33" s="6"/>
      <c r="E33" s="6"/>
      <c r="F33" s="25">
        <v>2260</v>
      </c>
      <c r="G33" s="6"/>
      <c r="H33" s="6"/>
      <c r="I33" s="6"/>
      <c r="J33" s="6"/>
      <c r="K33" s="6"/>
      <c r="L33" s="6"/>
      <c r="M33" s="6"/>
      <c r="N33" s="6"/>
      <c r="O33" s="6"/>
    </row>
  </sheetData>
  <pageMargins left="0.75" right="0.75" top="1" bottom="1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