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1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novationnorway-my.sharepoint.com/personal/galina_vassileva_innovationnorway_no/Documents/Skrivebord/WT call updated attachments 27.01.2021/"/>
    </mc:Choice>
  </mc:AlternateContent>
  <xr:revisionPtr revIDLastSave="0" documentId="8_{14E9941B-D502-43A8-B3F2-3B3C4986041B}" xr6:coauthVersionLast="46" xr6:coauthVersionMax="46" xr10:uidLastSave="{00000000-0000-0000-0000-000000000000}"/>
  <workbookProtection workbookAlgorithmName="SHA-512" workbookHashValue="m19yREPOX7Bw7P7MA4P5g7el/DYc03oHJSQcBsEFU3bDPYIm+HeTPmoZGmtnVRV1+yOWt5f8cAgTgVvvw8ROMA==" workbookSaltValue="gwN2lwx/24WMh36moZuchA==" workbookSpinCount="100000" lockStructure="1"/>
  <bookViews>
    <workbookView xWindow="-110" yWindow="-110" windowWidth="22780" windowHeight="14660" tabRatio="797" xr2:uid="{00000000-000D-0000-FFFF-FFFF00000000}"/>
  </bookViews>
  <sheets>
    <sheet name="Detailed Budget" sheetId="6" r:id="rId1"/>
    <sheet name="Balance_sheet_Historical data" sheetId="8" r:id="rId2"/>
    <sheet name="P&amp;L_historic + forecast" sheetId="9" r:id="rId3"/>
    <sheet name="Cash Flow" sheetId="10" r:id="rId4"/>
    <sheet name="Project costs and revenues" sheetId="11" r:id="rId5"/>
    <sheet name="Project_profitability" sheetId="12" state="hidden" r:id="rId6"/>
    <sheet name="Financial Analysis company " sheetId="13" state="hidden" r:id="rId7"/>
    <sheet name="Sensitivity analysis project" sheetId="14" state="hidden" r:id="rId8"/>
    <sheet name="Undertaking in difficulty" sheetId="15" state="hidden" r:id="rId9"/>
    <sheet name="Admin" sheetId="3" state="hidden" r:id="rId10"/>
  </sheets>
  <definedNames>
    <definedName name="_xlnm._FilterDatabase" localSheetId="9" hidden="1">Admin!$A$1:$N$62</definedName>
    <definedName name="_xlnm._FilterDatabase" localSheetId="0" hidden="1">'Detailed Budget'!$Y$1:$Y$270</definedName>
    <definedName name="Activity_1">#REF!</definedName>
    <definedName name="Activity_2">#REF!</definedName>
    <definedName name="Activity_3">#REF!</definedName>
    <definedName name="Activity_4" localSheetId="0">#REF!</definedName>
    <definedName name="Activity_4">#REF!</definedName>
    <definedName name="Activity_5" localSheetId="0">#REF!</definedName>
    <definedName name="Activity_5">#REF!</definedName>
    <definedName name="Bulgaria">Admin!$AF$18:$AF$20</definedName>
    <definedName name="Croatia">Admin!$AF$18:$AF$20</definedName>
    <definedName name="Cyprus">Admin!$AF$18:$AF$20</definedName>
    <definedName name="Czech_Republic">Admin!$AF$18:$AF$21</definedName>
    <definedName name="Estonia">Admin!$AF$18:$AF$21</definedName>
    <definedName name="Hungary">Admin!$AF$18:$AF$21</definedName>
    <definedName name="Latvia">Admin!$AF$18:$AF$20</definedName>
    <definedName name="Lithuania">Admin!$AF$18:$AF$20</definedName>
    <definedName name="Malta">Admin!$AF$18:$AF$20</definedName>
    <definedName name="Management" localSheetId="0">#REF!</definedName>
    <definedName name="Management">#REF!</definedName>
    <definedName name="Other" localSheetId="0">#REF!</definedName>
    <definedName name="Other">#REF!</definedName>
    <definedName name="Poland">Admin!$AF$18:$AF$21</definedName>
    <definedName name="_xlnm.Print_Area" localSheetId="0">'Detailed Budget'!$A$2:$U$231,'Detailed Budget'!$A$232:$W$258</definedName>
    <definedName name="Publicity" localSheetId="0">#REF!</definedName>
    <definedName name="Publicity">#REF!</definedName>
    <definedName name="Romania">Admin!$AF$18:$AF$21</definedName>
    <definedName name="Slovakia">Admin!$AF$18:$AF$21</definedName>
    <definedName name="Slovenia">Admin!$AF$18:$AF$20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6" l="1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Q211" i="6"/>
  <c r="Q212" i="6"/>
  <c r="Q213" i="6"/>
  <c r="Q214" i="6"/>
  <c r="Q215" i="6"/>
  <c r="Q216" i="6"/>
  <c r="Q217" i="6"/>
  <c r="Q218" i="6"/>
  <c r="Q219" i="6"/>
  <c r="Q220" i="6"/>
  <c r="Q221" i="6"/>
  <c r="Q222" i="6"/>
  <c r="Q223" i="6"/>
  <c r="Q224" i="6"/>
  <c r="Q225" i="6"/>
  <c r="Q226" i="6"/>
  <c r="Q227" i="6"/>
  <c r="Q228" i="6"/>
  <c r="Q229" i="6"/>
  <c r="Q210" i="6"/>
  <c r="Q186" i="6"/>
  <c r="Q187" i="6"/>
  <c r="Q188" i="6"/>
  <c r="Q189" i="6"/>
  <c r="Q190" i="6"/>
  <c r="Q191" i="6"/>
  <c r="Q192" i="6"/>
  <c r="Q193" i="6"/>
  <c r="Q194" i="6"/>
  <c r="Q195" i="6"/>
  <c r="Q196" i="6"/>
  <c r="Q197" i="6"/>
  <c r="Q198" i="6"/>
  <c r="Q199" i="6"/>
  <c r="Q200" i="6"/>
  <c r="Q201" i="6"/>
  <c r="Q202" i="6"/>
  <c r="Q203" i="6"/>
  <c r="Q204" i="6"/>
  <c r="Q185" i="6"/>
  <c r="Q159" i="6"/>
  <c r="Q160" i="6"/>
  <c r="Q161" i="6"/>
  <c r="Q162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58" i="6"/>
  <c r="Q134" i="6"/>
  <c r="Q135" i="6"/>
  <c r="Q136" i="6"/>
  <c r="Q137" i="6"/>
  <c r="Q138" i="6"/>
  <c r="Q139" i="6"/>
  <c r="Q140" i="6"/>
  <c r="Q141" i="6"/>
  <c r="Q142" i="6"/>
  <c r="Q143" i="6"/>
  <c r="Q144" i="6"/>
  <c r="Q145" i="6"/>
  <c r="Q146" i="6"/>
  <c r="Q147" i="6"/>
  <c r="Q148" i="6"/>
  <c r="Q149" i="6"/>
  <c r="Q150" i="6"/>
  <c r="Q151" i="6"/>
  <c r="Q152" i="6"/>
  <c r="Q133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88" i="6"/>
  <c r="Q82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23" i="6"/>
  <c r="G23" i="6"/>
  <c r="T242" i="6" l="1"/>
  <c r="T17" i="6" s="1"/>
  <c r="T241" i="6"/>
  <c r="T240" i="6"/>
  <c r="T239" i="6"/>
  <c r="T238" i="6"/>
  <c r="T237" i="6"/>
  <c r="T236" i="6"/>
  <c r="Y242" i="6"/>
  <c r="S242" i="6"/>
  <c r="R17" i="6" s="1"/>
  <c r="Q242" i="6"/>
  <c r="O242" i="6"/>
  <c r="I242" i="6"/>
  <c r="F17" i="6" s="1"/>
  <c r="G242" i="6"/>
  <c r="E17" i="6" s="1"/>
  <c r="E242" i="6"/>
  <c r="C17" i="6" s="1"/>
  <c r="C242" i="6"/>
  <c r="B17" i="6" s="1"/>
  <c r="Y241" i="6"/>
  <c r="S241" i="6"/>
  <c r="Q241" i="6"/>
  <c r="O241" i="6"/>
  <c r="I241" i="6"/>
  <c r="G241" i="6"/>
  <c r="E241" i="6"/>
  <c r="C241" i="6"/>
  <c r="Y240" i="6"/>
  <c r="S240" i="6"/>
  <c r="Q240" i="6"/>
  <c r="O240" i="6"/>
  <c r="I240" i="6"/>
  <c r="G240" i="6"/>
  <c r="E240" i="6"/>
  <c r="C240" i="6"/>
  <c r="Y239" i="6"/>
  <c r="S239" i="6"/>
  <c r="Q239" i="6"/>
  <c r="O239" i="6"/>
  <c r="I239" i="6"/>
  <c r="G239" i="6"/>
  <c r="E239" i="6"/>
  <c r="C239" i="6"/>
  <c r="Y238" i="6"/>
  <c r="S238" i="6"/>
  <c r="Q238" i="6"/>
  <c r="O238" i="6"/>
  <c r="I238" i="6"/>
  <c r="G238" i="6"/>
  <c r="E238" i="6"/>
  <c r="C238" i="6"/>
  <c r="Y237" i="6"/>
  <c r="S237" i="6"/>
  <c r="Q237" i="6"/>
  <c r="O237" i="6"/>
  <c r="I237" i="6"/>
  <c r="G237" i="6"/>
  <c r="E237" i="6"/>
  <c r="C237" i="6"/>
  <c r="Y236" i="6"/>
  <c r="S236" i="6"/>
  <c r="Q236" i="6"/>
  <c r="O236" i="6"/>
  <c r="I236" i="6"/>
  <c r="G236" i="6"/>
  <c r="E236" i="6"/>
  <c r="C236" i="6"/>
  <c r="Y235" i="6"/>
  <c r="Y234" i="6"/>
  <c r="Y233" i="6"/>
  <c r="Y232" i="6"/>
  <c r="Y231" i="6"/>
  <c r="Y230" i="6"/>
  <c r="Y229" i="6"/>
  <c r="Y228" i="6"/>
  <c r="Y227" i="6"/>
  <c r="Y226" i="6"/>
  <c r="Y225" i="6"/>
  <c r="Y224" i="6"/>
  <c r="Y223" i="6"/>
  <c r="Y222" i="6"/>
  <c r="Y221" i="6"/>
  <c r="Y220" i="6"/>
  <c r="Y219" i="6"/>
  <c r="Y218" i="6"/>
  <c r="Y217" i="6"/>
  <c r="Y216" i="6"/>
  <c r="Y215" i="6"/>
  <c r="Y214" i="6"/>
  <c r="Y213" i="6"/>
  <c r="Y212" i="6"/>
  <c r="Y211" i="6"/>
  <c r="Y210" i="6"/>
  <c r="Y209" i="6"/>
  <c r="Y208" i="6"/>
  <c r="Y207" i="6"/>
  <c r="Y206" i="6"/>
  <c r="Y205" i="6"/>
  <c r="Y204" i="6"/>
  <c r="Y203" i="6"/>
  <c r="Y202" i="6"/>
  <c r="Y201" i="6"/>
  <c r="Y200" i="6"/>
  <c r="Y199" i="6"/>
  <c r="Y198" i="6"/>
  <c r="Y197" i="6"/>
  <c r="Y196" i="6"/>
  <c r="Y195" i="6"/>
  <c r="Y194" i="6"/>
  <c r="Y193" i="6"/>
  <c r="Y192" i="6"/>
  <c r="Y191" i="6"/>
  <c r="Y190" i="6"/>
  <c r="Y189" i="6"/>
  <c r="Y188" i="6"/>
  <c r="Y187" i="6"/>
  <c r="Y186" i="6"/>
  <c r="Y185" i="6"/>
  <c r="Y184" i="6"/>
  <c r="Y183" i="6"/>
  <c r="Y182" i="6"/>
  <c r="Y181" i="6"/>
  <c r="Y180" i="6"/>
  <c r="Y179" i="6"/>
  <c r="Y178" i="6"/>
  <c r="Y177" i="6"/>
  <c r="Y176" i="6"/>
  <c r="Y175" i="6"/>
  <c r="Y174" i="6"/>
  <c r="Y173" i="6"/>
  <c r="Y172" i="6"/>
  <c r="Y171" i="6"/>
  <c r="Y170" i="6"/>
  <c r="Y169" i="6"/>
  <c r="Y168" i="6"/>
  <c r="Y167" i="6"/>
  <c r="Y166" i="6"/>
  <c r="Y165" i="6"/>
  <c r="Y164" i="6"/>
  <c r="Y163" i="6"/>
  <c r="Y162" i="6"/>
  <c r="Y161" i="6"/>
  <c r="Y160" i="6"/>
  <c r="Y159" i="6"/>
  <c r="Y158" i="6"/>
  <c r="Y157" i="6"/>
  <c r="Y156" i="6"/>
  <c r="Y155" i="6"/>
  <c r="Y154" i="6"/>
  <c r="Y153" i="6"/>
  <c r="Y152" i="6"/>
  <c r="Y151" i="6"/>
  <c r="Y150" i="6"/>
  <c r="Y149" i="6"/>
  <c r="Y148" i="6"/>
  <c r="Y147" i="6"/>
  <c r="Y146" i="6"/>
  <c r="Y145" i="6"/>
  <c r="Y144" i="6"/>
  <c r="Y143" i="6"/>
  <c r="Y142" i="6"/>
  <c r="Y141" i="6"/>
  <c r="Y140" i="6"/>
  <c r="Y139" i="6"/>
  <c r="Y138" i="6"/>
  <c r="Y137" i="6"/>
  <c r="Y136" i="6"/>
  <c r="Y135" i="6"/>
  <c r="Y134" i="6"/>
  <c r="Y133" i="6"/>
  <c r="Y132" i="6"/>
  <c r="Y131" i="6"/>
  <c r="Y130" i="6"/>
  <c r="Y129" i="6"/>
  <c r="Y128" i="6"/>
  <c r="Y127" i="6"/>
  <c r="Y126" i="6"/>
  <c r="Y125" i="6"/>
  <c r="Y124" i="6"/>
  <c r="Y123" i="6"/>
  <c r="Y122" i="6"/>
  <c r="Y121" i="6"/>
  <c r="Y120" i="6"/>
  <c r="Y119" i="6"/>
  <c r="Y118" i="6"/>
  <c r="Y117" i="6"/>
  <c r="Y116" i="6"/>
  <c r="Y115" i="6"/>
  <c r="Y114" i="6"/>
  <c r="Y113" i="6"/>
  <c r="Y112" i="6"/>
  <c r="Y111" i="6"/>
  <c r="Y110" i="6"/>
  <c r="Y109" i="6"/>
  <c r="Y108" i="6"/>
  <c r="Y107" i="6"/>
  <c r="Y106" i="6"/>
  <c r="Y105" i="6"/>
  <c r="Y104" i="6"/>
  <c r="Y103" i="6"/>
  <c r="Y102" i="6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I128" i="6" l="1"/>
  <c r="I83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10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185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58" i="6"/>
  <c r="G135" i="6"/>
  <c r="G134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33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C30" i="8"/>
  <c r="D46" i="8"/>
  <c r="E46" i="8"/>
  <c r="F46" i="8"/>
  <c r="D30" i="8"/>
  <c r="E30" i="8"/>
  <c r="F30" i="8"/>
  <c r="G153" i="6" l="1"/>
  <c r="B238" i="6" s="1"/>
  <c r="G178" i="6"/>
  <c r="B239" i="6" s="1"/>
  <c r="G205" i="6"/>
  <c r="B240" i="6" s="1"/>
  <c r="G230" i="6"/>
  <c r="B241" i="6" s="1"/>
  <c r="F42" i="10"/>
  <c r="G42" i="10"/>
  <c r="H42" i="10"/>
  <c r="F41" i="10"/>
  <c r="G41" i="10"/>
  <c r="H41" i="10"/>
  <c r="D39" i="10" l="1"/>
  <c r="E39" i="10"/>
  <c r="F39" i="10"/>
  <c r="G39" i="10"/>
  <c r="H39" i="10"/>
  <c r="F37" i="10"/>
  <c r="G37" i="10"/>
  <c r="H37" i="10"/>
  <c r="C39" i="10"/>
  <c r="D35" i="10"/>
  <c r="E35" i="10"/>
  <c r="F35" i="10"/>
  <c r="G35" i="10"/>
  <c r="H35" i="10"/>
  <c r="C35" i="10"/>
  <c r="F34" i="10"/>
  <c r="G34" i="10"/>
  <c r="H34" i="10"/>
  <c r="B57" i="11" l="1"/>
  <c r="B54" i="11"/>
  <c r="B51" i="11"/>
  <c r="B48" i="11"/>
  <c r="B45" i="11"/>
  <c r="F43" i="10"/>
  <c r="G43" i="10"/>
  <c r="H43" i="10"/>
  <c r="G88" i="6" l="1"/>
  <c r="G128" i="6" s="1"/>
  <c r="B237" i="6" s="1"/>
  <c r="G83" i="6"/>
  <c r="B242" i="6" l="1"/>
  <c r="A17" i="6" s="1"/>
  <c r="B236" i="6"/>
  <c r="G26" i="9"/>
  <c r="D21" i="9"/>
  <c r="D29" i="9"/>
  <c r="E29" i="9"/>
  <c r="F29" i="9"/>
  <c r="G29" i="9"/>
  <c r="H29" i="9"/>
  <c r="I29" i="9"/>
  <c r="J29" i="9"/>
  <c r="K29" i="9"/>
  <c r="L29" i="9"/>
  <c r="C29" i="9"/>
  <c r="D26" i="9"/>
  <c r="E26" i="9"/>
  <c r="F26" i="9"/>
  <c r="C26" i="9"/>
  <c r="E21" i="9"/>
  <c r="C21" i="9"/>
  <c r="C15" i="9"/>
  <c r="D41" i="8"/>
  <c r="E41" i="8"/>
  <c r="F41" i="8"/>
  <c r="C41" i="8"/>
  <c r="D36" i="8"/>
  <c r="E36" i="8"/>
  <c r="E42" i="8" s="1"/>
  <c r="F36" i="8"/>
  <c r="F42" i="8" s="1"/>
  <c r="C36" i="8"/>
  <c r="D32" i="8"/>
  <c r="E32" i="8"/>
  <c r="F32" i="8"/>
  <c r="C32" i="8"/>
  <c r="D28" i="8"/>
  <c r="E28" i="8"/>
  <c r="F28" i="8"/>
  <c r="C28" i="8"/>
  <c r="D23" i="8"/>
  <c r="E23" i="8"/>
  <c r="F23" i="8"/>
  <c r="C23" i="8"/>
  <c r="E15" i="9" l="1"/>
  <c r="E22" i="9" s="1"/>
  <c r="E30" i="9" s="1"/>
  <c r="E33" i="9" s="1"/>
  <c r="D15" i="9"/>
  <c r="D22" i="9" s="1"/>
  <c r="D30" i="9" s="1"/>
  <c r="D33" i="9" s="1"/>
  <c r="I26" i="9"/>
  <c r="H26" i="9"/>
  <c r="F21" i="9"/>
  <c r="C22" i="9"/>
  <c r="C30" i="9" s="1"/>
  <c r="C33" i="9" s="1"/>
  <c r="F15" i="9"/>
  <c r="C29" i="8"/>
  <c r="E29" i="8"/>
  <c r="D29" i="8"/>
  <c r="C42" i="8"/>
  <c r="C43" i="8" s="1"/>
  <c r="C46" i="8" s="1"/>
  <c r="D42" i="8"/>
  <c r="F29" i="8"/>
  <c r="F43" i="8"/>
  <c r="E43" i="8"/>
  <c r="D43" i="8"/>
  <c r="C31" i="10"/>
  <c r="C28" i="10"/>
  <c r="D25" i="10"/>
  <c r="E25" i="10"/>
  <c r="F25" i="10"/>
  <c r="G25" i="10"/>
  <c r="H25" i="10"/>
  <c r="C25" i="10"/>
  <c r="D20" i="10"/>
  <c r="E20" i="10"/>
  <c r="F20" i="10"/>
  <c r="G20" i="10"/>
  <c r="H20" i="10"/>
  <c r="C20" i="10"/>
  <c r="D47" i="10"/>
  <c r="E47" i="10"/>
  <c r="F47" i="10"/>
  <c r="G47" i="10"/>
  <c r="H47" i="10"/>
  <c r="C47" i="10"/>
  <c r="J26" i="9" l="1"/>
  <c r="F22" i="9"/>
  <c r="F30" i="9" s="1"/>
  <c r="F33" i="9" s="1"/>
  <c r="G21" i="9"/>
  <c r="G15" i="9"/>
  <c r="C32" i="10"/>
  <c r="C7" i="15"/>
  <c r="C6" i="15"/>
  <c r="C4" i="15"/>
  <c r="C5" i="15" s="1"/>
  <c r="D260" i="14"/>
  <c r="H247" i="14"/>
  <c r="H268" i="14" s="1"/>
  <c r="G247" i="14"/>
  <c r="G268" i="14" s="1"/>
  <c r="F247" i="14"/>
  <c r="E247" i="14"/>
  <c r="E268" i="14" s="1"/>
  <c r="D247" i="14"/>
  <c r="C247" i="14"/>
  <c r="C268" i="14" s="1"/>
  <c r="D239" i="14"/>
  <c r="D217" i="14"/>
  <c r="H204" i="14"/>
  <c r="G204" i="14"/>
  <c r="G225" i="14" s="1"/>
  <c r="F204" i="14"/>
  <c r="F225" i="14" s="1"/>
  <c r="E204" i="14"/>
  <c r="E225" i="14" s="1"/>
  <c r="D204" i="14"/>
  <c r="D225" i="14" s="1"/>
  <c r="C204" i="14"/>
  <c r="C225" i="14" s="1"/>
  <c r="D196" i="14"/>
  <c r="D174" i="14"/>
  <c r="H161" i="14"/>
  <c r="G161" i="14"/>
  <c r="G182" i="14" s="1"/>
  <c r="F161" i="14"/>
  <c r="E161" i="14"/>
  <c r="E182" i="14" s="1"/>
  <c r="D161" i="14"/>
  <c r="C161" i="14"/>
  <c r="C182" i="14" s="1"/>
  <c r="D153" i="14"/>
  <c r="D131" i="14"/>
  <c r="H118" i="14"/>
  <c r="H139" i="14" s="1"/>
  <c r="G118" i="14"/>
  <c r="G139" i="14" s="1"/>
  <c r="F118" i="14"/>
  <c r="E118" i="14"/>
  <c r="D118" i="14"/>
  <c r="C118" i="14"/>
  <c r="C139" i="14" s="1"/>
  <c r="H114" i="14"/>
  <c r="G114" i="14"/>
  <c r="F114" i="14"/>
  <c r="E114" i="14"/>
  <c r="D114" i="14"/>
  <c r="C114" i="14"/>
  <c r="D110" i="14"/>
  <c r="D88" i="14"/>
  <c r="H75" i="14"/>
  <c r="G75" i="14"/>
  <c r="G96" i="14" s="1"/>
  <c r="F75" i="14"/>
  <c r="F96" i="14" s="1"/>
  <c r="E75" i="14"/>
  <c r="E96" i="14" s="1"/>
  <c r="D75" i="14"/>
  <c r="C75" i="14"/>
  <c r="C96" i="14" s="1"/>
  <c r="D67" i="14"/>
  <c r="D45" i="14"/>
  <c r="D24" i="14"/>
  <c r="D268" i="14"/>
  <c r="F268" i="14"/>
  <c r="H225" i="14"/>
  <c r="H182" i="14"/>
  <c r="D182" i="14"/>
  <c r="F182" i="14"/>
  <c r="F139" i="14"/>
  <c r="E139" i="14"/>
  <c r="D139" i="14"/>
  <c r="H96" i="14"/>
  <c r="D96" i="14"/>
  <c r="E38" i="13"/>
  <c r="D38" i="13"/>
  <c r="C38" i="13"/>
  <c r="B38" i="13"/>
  <c r="E37" i="13"/>
  <c r="D37" i="13"/>
  <c r="C37" i="13"/>
  <c r="B37" i="13"/>
  <c r="E36" i="13"/>
  <c r="D36" i="13"/>
  <c r="C36" i="13"/>
  <c r="B36" i="13"/>
  <c r="E35" i="13"/>
  <c r="D35" i="13"/>
  <c r="C35" i="13"/>
  <c r="B35" i="13"/>
  <c r="E33" i="13"/>
  <c r="D33" i="13"/>
  <c r="C33" i="13"/>
  <c r="B33" i="13"/>
  <c r="E32" i="13"/>
  <c r="D32" i="13"/>
  <c r="C32" i="13"/>
  <c r="B32" i="13"/>
  <c r="E30" i="13"/>
  <c r="D30" i="13"/>
  <c r="C30" i="13"/>
  <c r="B30" i="13"/>
  <c r="E29" i="13"/>
  <c r="D29" i="13"/>
  <c r="C29" i="13"/>
  <c r="B29" i="13"/>
  <c r="E28" i="13"/>
  <c r="D28" i="13"/>
  <c r="C28" i="13"/>
  <c r="B28" i="13"/>
  <c r="E27" i="13"/>
  <c r="D27" i="13"/>
  <c r="C27" i="13"/>
  <c r="B27" i="13"/>
  <c r="E26" i="13"/>
  <c r="D26" i="13"/>
  <c r="C26" i="13"/>
  <c r="B26" i="13"/>
  <c r="E25" i="13"/>
  <c r="D25" i="13"/>
  <c r="C25" i="13"/>
  <c r="B25" i="13"/>
  <c r="E23" i="13"/>
  <c r="D23" i="13"/>
  <c r="C23" i="13"/>
  <c r="B23" i="13"/>
  <c r="E22" i="13"/>
  <c r="D22" i="13"/>
  <c r="C22" i="13"/>
  <c r="B22" i="13"/>
  <c r="E17" i="13"/>
  <c r="D17" i="13"/>
  <c r="C17" i="13"/>
  <c r="B17" i="13"/>
  <c r="E16" i="13"/>
  <c r="D16" i="13"/>
  <c r="C16" i="13"/>
  <c r="B16" i="13"/>
  <c r="E15" i="13"/>
  <c r="D15" i="13"/>
  <c r="C15" i="13"/>
  <c r="B15" i="13"/>
  <c r="E13" i="13"/>
  <c r="D13" i="13"/>
  <c r="C13" i="13"/>
  <c r="B13" i="13"/>
  <c r="E12" i="13"/>
  <c r="D12" i="13"/>
  <c r="C12" i="13"/>
  <c r="B12" i="13"/>
  <c r="E11" i="13"/>
  <c r="D11" i="13"/>
  <c r="C11" i="13"/>
  <c r="B11" i="13"/>
  <c r="L28" i="12"/>
  <c r="Q14" i="12"/>
  <c r="P14" i="12"/>
  <c r="O14" i="12"/>
  <c r="N14" i="12"/>
  <c r="M14" i="12"/>
  <c r="G22" i="9" l="1"/>
  <c r="G30" i="9" s="1"/>
  <c r="G33" i="9" s="1"/>
  <c r="L26" i="9"/>
  <c r="K26" i="9"/>
  <c r="H21" i="9"/>
  <c r="H15" i="9"/>
  <c r="C8" i="15"/>
  <c r="C10" i="15" s="1"/>
  <c r="I21" i="9" l="1"/>
  <c r="H22" i="9"/>
  <c r="H30" i="9" s="1"/>
  <c r="H33" i="9" s="1"/>
  <c r="I15" i="9"/>
  <c r="I205" i="6"/>
  <c r="Q205" i="6"/>
  <c r="M240" i="6" s="1"/>
  <c r="S205" i="6"/>
  <c r="S128" i="6"/>
  <c r="Q128" i="6"/>
  <c r="M237" i="6" s="1"/>
  <c r="Q83" i="6"/>
  <c r="S83" i="6"/>
  <c r="Q17" i="6"/>
  <c r="I22" i="9" l="1"/>
  <c r="I30" i="9" s="1"/>
  <c r="I33" i="9" s="1"/>
  <c r="J21" i="9"/>
  <c r="J15" i="9"/>
  <c r="M236" i="6"/>
  <c r="J22" i="9" l="1"/>
  <c r="J30" i="9" s="1"/>
  <c r="J33" i="9" s="1"/>
  <c r="K21" i="9"/>
  <c r="L21" i="9"/>
  <c r="K15" i="9"/>
  <c r="K22" i="9" s="1"/>
  <c r="K30" i="9" s="1"/>
  <c r="K33" i="9" s="1"/>
  <c r="L15" i="9"/>
  <c r="H135" i="11"/>
  <c r="H22" i="12" s="1"/>
  <c r="G135" i="11"/>
  <c r="G22" i="12" s="1"/>
  <c r="F135" i="11"/>
  <c r="F22" i="12" s="1"/>
  <c r="E135" i="11"/>
  <c r="E22" i="12" s="1"/>
  <c r="D135" i="11"/>
  <c r="D22" i="12" s="1"/>
  <c r="C135" i="11"/>
  <c r="C22" i="12" s="1"/>
  <c r="C126" i="11"/>
  <c r="C125" i="11"/>
  <c r="C18" i="12" s="1"/>
  <c r="D122" i="11"/>
  <c r="D123" i="11" s="1"/>
  <c r="D117" i="11"/>
  <c r="D118" i="11" s="1"/>
  <c r="D112" i="11"/>
  <c r="D113" i="11" s="1"/>
  <c r="D107" i="11"/>
  <c r="D108" i="11" s="1"/>
  <c r="D102" i="11"/>
  <c r="D103" i="11" s="1"/>
  <c r="D104" i="11" s="1"/>
  <c r="D97" i="11"/>
  <c r="D98" i="11" s="1"/>
  <c r="D93" i="11"/>
  <c r="D94" i="11" s="1"/>
  <c r="E92" i="11"/>
  <c r="E93" i="11" s="1"/>
  <c r="D92" i="11"/>
  <c r="D87" i="11"/>
  <c r="D88" i="11" s="1"/>
  <c r="D82" i="11"/>
  <c r="D83" i="11" s="1"/>
  <c r="D84" i="11" s="1"/>
  <c r="D77" i="11"/>
  <c r="H66" i="11"/>
  <c r="G66" i="11"/>
  <c r="F66" i="11"/>
  <c r="E66" i="11"/>
  <c r="D66" i="11"/>
  <c r="C66" i="11"/>
  <c r="H60" i="11"/>
  <c r="G60" i="11"/>
  <c r="F60" i="11"/>
  <c r="E60" i="11"/>
  <c r="D60" i="11"/>
  <c r="C60" i="11"/>
  <c r="H58" i="11"/>
  <c r="G58" i="11"/>
  <c r="F58" i="11"/>
  <c r="E58" i="11"/>
  <c r="E57" i="11" s="1"/>
  <c r="D58" i="11"/>
  <c r="C58" i="11"/>
  <c r="H57" i="11"/>
  <c r="G57" i="11"/>
  <c r="F57" i="11"/>
  <c r="D57" i="11"/>
  <c r="C57" i="11"/>
  <c r="H55" i="11"/>
  <c r="G55" i="11"/>
  <c r="F55" i="11"/>
  <c r="E55" i="11"/>
  <c r="E54" i="11" s="1"/>
  <c r="D55" i="11"/>
  <c r="C55" i="11"/>
  <c r="H54" i="11"/>
  <c r="G54" i="11"/>
  <c r="F54" i="11"/>
  <c r="D54" i="11"/>
  <c r="C54" i="11"/>
  <c r="H52" i="11"/>
  <c r="G52" i="11"/>
  <c r="F52" i="11"/>
  <c r="E52" i="11"/>
  <c r="E51" i="11" s="1"/>
  <c r="D52" i="11"/>
  <c r="C52" i="11"/>
  <c r="H51" i="11"/>
  <c r="G51" i="11"/>
  <c r="F51" i="11"/>
  <c r="D51" i="11"/>
  <c r="C51" i="11"/>
  <c r="H49" i="11"/>
  <c r="H48" i="11" s="1"/>
  <c r="G49" i="11"/>
  <c r="G48" i="11" s="1"/>
  <c r="F49" i="11"/>
  <c r="F48" i="11" s="1"/>
  <c r="E49" i="11"/>
  <c r="E48" i="11" s="1"/>
  <c r="D49" i="11"/>
  <c r="D48" i="11" s="1"/>
  <c r="C49" i="11"/>
  <c r="C48" i="11" s="1"/>
  <c r="H46" i="11"/>
  <c r="H45" i="11" s="1"/>
  <c r="G46" i="11"/>
  <c r="G45" i="11" s="1"/>
  <c r="F46" i="11"/>
  <c r="F45" i="11" s="1"/>
  <c r="E46" i="11"/>
  <c r="E45" i="11" s="1"/>
  <c r="D46" i="11"/>
  <c r="D45" i="11" s="1"/>
  <c r="C46" i="11"/>
  <c r="C45" i="11" s="1"/>
  <c r="H41" i="11"/>
  <c r="H38" i="10" s="1"/>
  <c r="G41" i="11"/>
  <c r="G38" i="10" s="1"/>
  <c r="F41" i="11"/>
  <c r="F38" i="10" s="1"/>
  <c r="E41" i="11"/>
  <c r="E38" i="10" s="1"/>
  <c r="D41" i="11"/>
  <c r="D38" i="10" s="1"/>
  <c r="C41" i="11"/>
  <c r="C38" i="10" s="1"/>
  <c r="H30" i="11"/>
  <c r="G30" i="11"/>
  <c r="F30" i="11"/>
  <c r="E30" i="11"/>
  <c r="D30" i="11"/>
  <c r="C30" i="11"/>
  <c r="H27" i="11"/>
  <c r="G27" i="11"/>
  <c r="F27" i="11"/>
  <c r="E27" i="11"/>
  <c r="D27" i="11"/>
  <c r="C27" i="11"/>
  <c r="H24" i="11"/>
  <c r="G24" i="11"/>
  <c r="F24" i="11"/>
  <c r="E24" i="11"/>
  <c r="D24" i="11"/>
  <c r="C24" i="11"/>
  <c r="H21" i="11"/>
  <c r="G21" i="11"/>
  <c r="F21" i="11"/>
  <c r="E21" i="11"/>
  <c r="D21" i="11"/>
  <c r="C21" i="11"/>
  <c r="H18" i="11"/>
  <c r="G18" i="11"/>
  <c r="F18" i="11"/>
  <c r="E18" i="11"/>
  <c r="D18" i="11"/>
  <c r="C18" i="11"/>
  <c r="H15" i="11"/>
  <c r="G15" i="11"/>
  <c r="F15" i="11"/>
  <c r="E15" i="11"/>
  <c r="D15" i="11"/>
  <c r="C15" i="11"/>
  <c r="C34" i="10" s="1"/>
  <c r="H31" i="10"/>
  <c r="G31" i="10"/>
  <c r="F31" i="10"/>
  <c r="E31" i="10"/>
  <c r="D31" i="10"/>
  <c r="H28" i="10"/>
  <c r="H32" i="10" s="1"/>
  <c r="G28" i="10"/>
  <c r="F28" i="10"/>
  <c r="E28" i="10"/>
  <c r="D28" i="10"/>
  <c r="D34" i="10" l="1"/>
  <c r="E34" i="10"/>
  <c r="E82" i="11"/>
  <c r="E83" i="11" s="1"/>
  <c r="G36" i="10"/>
  <c r="D125" i="11"/>
  <c r="D18" i="12" s="1"/>
  <c r="D221" i="14" s="1"/>
  <c r="D114" i="11"/>
  <c r="E112" i="11"/>
  <c r="E113" i="11" s="1"/>
  <c r="F112" i="11" s="1"/>
  <c r="F113" i="11" s="1"/>
  <c r="D124" i="11"/>
  <c r="E122" i="11"/>
  <c r="E123" i="11" s="1"/>
  <c r="E124" i="11" s="1"/>
  <c r="C264" i="14"/>
  <c r="C243" i="14"/>
  <c r="C178" i="14"/>
  <c r="C157" i="14"/>
  <c r="C92" i="14"/>
  <c r="C71" i="14"/>
  <c r="C28" i="14"/>
  <c r="C221" i="14"/>
  <c r="C200" i="14"/>
  <c r="C49" i="14"/>
  <c r="L19" i="12"/>
  <c r="H32" i="14"/>
  <c r="H53" i="14" s="1"/>
  <c r="Q23" i="12"/>
  <c r="P23" i="12"/>
  <c r="G32" i="14"/>
  <c r="G53" i="14" s="1"/>
  <c r="O23" i="12"/>
  <c r="F32" i="14"/>
  <c r="F53" i="14" s="1"/>
  <c r="N23" i="12"/>
  <c r="E32" i="14"/>
  <c r="E53" i="14" s="1"/>
  <c r="C32" i="14"/>
  <c r="C53" i="14" s="1"/>
  <c r="L23" i="12"/>
  <c r="D32" i="14"/>
  <c r="D53" i="14" s="1"/>
  <c r="M23" i="12"/>
  <c r="L22" i="9"/>
  <c r="L30" i="9" s="1"/>
  <c r="L33" i="9" s="1"/>
  <c r="G32" i="10"/>
  <c r="G44" i="11"/>
  <c r="G40" i="10" s="1"/>
  <c r="H44" i="11"/>
  <c r="H40" i="10" s="1"/>
  <c r="G14" i="11"/>
  <c r="G15" i="12" s="1"/>
  <c r="G240" i="14" s="1"/>
  <c r="F44" i="11"/>
  <c r="F40" i="10" s="1"/>
  <c r="D44" i="11"/>
  <c r="C44" i="11"/>
  <c r="H14" i="11"/>
  <c r="H36" i="10"/>
  <c r="E14" i="11"/>
  <c r="E36" i="10"/>
  <c r="E41" i="10" s="1"/>
  <c r="F14" i="11"/>
  <c r="F36" i="10"/>
  <c r="G40" i="11"/>
  <c r="G16" i="12" s="1"/>
  <c r="G47" i="14" s="1"/>
  <c r="D14" i="11"/>
  <c r="D36" i="10"/>
  <c r="D41" i="10" s="1"/>
  <c r="C14" i="11"/>
  <c r="C36" i="10"/>
  <c r="C41" i="10" s="1"/>
  <c r="F32" i="10"/>
  <c r="E32" i="10"/>
  <c r="D32" i="10"/>
  <c r="E107" i="11"/>
  <c r="E108" i="11" s="1"/>
  <c r="D109" i="11"/>
  <c r="D99" i="11"/>
  <c r="E97" i="11"/>
  <c r="E98" i="11" s="1"/>
  <c r="F122" i="11"/>
  <c r="F123" i="11" s="1"/>
  <c r="D119" i="11"/>
  <c r="E117" i="11"/>
  <c r="E118" i="11" s="1"/>
  <c r="E44" i="11"/>
  <c r="E37" i="10" s="1"/>
  <c r="E42" i="10" s="1"/>
  <c r="E87" i="11"/>
  <c r="E88" i="11" s="1"/>
  <c r="D89" i="11"/>
  <c r="E84" i="11"/>
  <c r="F82" i="11"/>
  <c r="F83" i="11" s="1"/>
  <c r="F92" i="11"/>
  <c r="F93" i="11" s="1"/>
  <c r="E94" i="11"/>
  <c r="E102" i="11"/>
  <c r="E103" i="11" s="1"/>
  <c r="D78" i="11"/>
  <c r="D37" i="10" l="1"/>
  <c r="D42" i="10" s="1"/>
  <c r="C37" i="10"/>
  <c r="C42" i="10" s="1"/>
  <c r="D49" i="14"/>
  <c r="D71" i="14"/>
  <c r="D178" i="14"/>
  <c r="D243" i="14"/>
  <c r="D264" i="14"/>
  <c r="D28" i="14"/>
  <c r="D157" i="14"/>
  <c r="D200" i="14"/>
  <c r="D92" i="14"/>
  <c r="M19" i="12"/>
  <c r="E114" i="11"/>
  <c r="C7" i="13"/>
  <c r="C8" i="13"/>
  <c r="C9" i="13"/>
  <c r="E9" i="13"/>
  <c r="E7" i="13"/>
  <c r="E8" i="13"/>
  <c r="D8" i="13"/>
  <c r="D7" i="13"/>
  <c r="D9" i="13"/>
  <c r="B8" i="13"/>
  <c r="B7" i="13"/>
  <c r="B9" i="13"/>
  <c r="H40" i="11"/>
  <c r="H16" i="12" s="1"/>
  <c r="H219" i="14" s="1"/>
  <c r="G68" i="14"/>
  <c r="G111" i="14"/>
  <c r="G26" i="14"/>
  <c r="G155" i="14"/>
  <c r="G198" i="14"/>
  <c r="G219" i="14"/>
  <c r="P17" i="12"/>
  <c r="G133" i="14"/>
  <c r="G262" i="14"/>
  <c r="C40" i="11"/>
  <c r="C16" i="12" s="1"/>
  <c r="C176" i="14" s="1"/>
  <c r="D40" i="11"/>
  <c r="D16" i="12" s="1"/>
  <c r="D262" i="14" s="1"/>
  <c r="G175" i="14"/>
  <c r="G154" i="14"/>
  <c r="G132" i="14"/>
  <c r="G197" i="14"/>
  <c r="G261" i="14"/>
  <c r="G17" i="12"/>
  <c r="G25" i="14"/>
  <c r="G218" i="14"/>
  <c r="G69" i="14"/>
  <c r="G90" i="14"/>
  <c r="G241" i="14"/>
  <c r="G242" i="14" s="1"/>
  <c r="F40" i="11"/>
  <c r="F16" i="12" s="1"/>
  <c r="P16" i="12"/>
  <c r="P18" i="12" s="1"/>
  <c r="G46" i="14"/>
  <c r="G48" i="14" s="1"/>
  <c r="G89" i="14"/>
  <c r="G176" i="14"/>
  <c r="G112" i="14"/>
  <c r="E40" i="11"/>
  <c r="E16" i="12" s="1"/>
  <c r="E155" i="14" s="1"/>
  <c r="F15" i="12"/>
  <c r="E15" i="12"/>
  <c r="H15" i="12"/>
  <c r="D15" i="12"/>
  <c r="C15" i="12"/>
  <c r="F94" i="11"/>
  <c r="G92" i="11"/>
  <c r="G93" i="11" s="1"/>
  <c r="F124" i="11"/>
  <c r="G122" i="11"/>
  <c r="G123" i="11" s="1"/>
  <c r="E104" i="11"/>
  <c r="F102" i="11"/>
  <c r="F103" i="11" s="1"/>
  <c r="E119" i="11"/>
  <c r="F117" i="11"/>
  <c r="F118" i="11" s="1"/>
  <c r="F87" i="11"/>
  <c r="F88" i="11" s="1"/>
  <c r="E89" i="11"/>
  <c r="E99" i="11"/>
  <c r="F97" i="11"/>
  <c r="F98" i="11" s="1"/>
  <c r="D79" i="11"/>
  <c r="D126" i="11" s="1"/>
  <c r="E77" i="11"/>
  <c r="F84" i="11"/>
  <c r="G82" i="11"/>
  <c r="G83" i="11" s="1"/>
  <c r="G112" i="11"/>
  <c r="G113" i="11" s="1"/>
  <c r="F114" i="11"/>
  <c r="F107" i="11"/>
  <c r="F108" i="11" s="1"/>
  <c r="E109" i="11"/>
  <c r="E43" i="10" l="1"/>
  <c r="D40" i="10"/>
  <c r="D43" i="10"/>
  <c r="C40" i="10"/>
  <c r="C43" i="10"/>
  <c r="C44" i="10" s="1"/>
  <c r="C17" i="12"/>
  <c r="H17" i="12"/>
  <c r="H176" i="14"/>
  <c r="H69" i="14"/>
  <c r="H26" i="14"/>
  <c r="H112" i="14"/>
  <c r="H133" i="14"/>
  <c r="H155" i="14"/>
  <c r="D112" i="14"/>
  <c r="H90" i="14"/>
  <c r="G91" i="14"/>
  <c r="H47" i="14"/>
  <c r="H262" i="14"/>
  <c r="H198" i="14"/>
  <c r="H241" i="14"/>
  <c r="Q17" i="12"/>
  <c r="D39" i="13"/>
  <c r="D19" i="13"/>
  <c r="D20" i="13"/>
  <c r="E19" i="13"/>
  <c r="E39" i="13"/>
  <c r="E20" i="13"/>
  <c r="C20" i="13"/>
  <c r="C19" i="13"/>
  <c r="C39" i="13"/>
  <c r="B19" i="13"/>
  <c r="B39" i="13"/>
  <c r="B20" i="13"/>
  <c r="G27" i="14"/>
  <c r="E17" i="12"/>
  <c r="C47" i="14"/>
  <c r="G113" i="14"/>
  <c r="G115" i="14" s="1"/>
  <c r="G116" i="14" s="1"/>
  <c r="G117" i="14" s="1"/>
  <c r="G119" i="14" s="1"/>
  <c r="G121" i="14" s="1"/>
  <c r="G199" i="14"/>
  <c r="G70" i="14"/>
  <c r="E90" i="14"/>
  <c r="D241" i="14"/>
  <c r="D176" i="14"/>
  <c r="E69" i="14"/>
  <c r="D26" i="14"/>
  <c r="D133" i="14"/>
  <c r="D198" i="14"/>
  <c r="E262" i="14"/>
  <c r="D44" i="10"/>
  <c r="M17" i="12"/>
  <c r="D69" i="14"/>
  <c r="D155" i="14"/>
  <c r="G263" i="14"/>
  <c r="G156" i="14"/>
  <c r="E112" i="14"/>
  <c r="D219" i="14"/>
  <c r="D47" i="14"/>
  <c r="D90" i="14"/>
  <c r="C219" i="14"/>
  <c r="G134" i="14"/>
  <c r="G220" i="14"/>
  <c r="C69" i="14"/>
  <c r="C241" i="14"/>
  <c r="C262" i="14"/>
  <c r="C19" i="12"/>
  <c r="C20" i="12" s="1"/>
  <c r="L21" i="12" s="1"/>
  <c r="C26" i="14"/>
  <c r="C133" i="14"/>
  <c r="L17" i="12"/>
  <c r="C198" i="14"/>
  <c r="C90" i="14"/>
  <c r="C155" i="14"/>
  <c r="C112" i="14"/>
  <c r="G177" i="14"/>
  <c r="O17" i="12"/>
  <c r="F133" i="14"/>
  <c r="F198" i="14"/>
  <c r="F47" i="14"/>
  <c r="F112" i="14"/>
  <c r="F176" i="14"/>
  <c r="F241" i="14"/>
  <c r="F90" i="14"/>
  <c r="F219" i="14"/>
  <c r="F26" i="14"/>
  <c r="F262" i="14"/>
  <c r="F69" i="14"/>
  <c r="F155" i="14"/>
  <c r="E241" i="14"/>
  <c r="E176" i="14"/>
  <c r="E111" i="14"/>
  <c r="E261" i="14"/>
  <c r="E68" i="14"/>
  <c r="E89" i="14"/>
  <c r="E197" i="14"/>
  <c r="E46" i="14"/>
  <c r="E25" i="14"/>
  <c r="E175" i="14"/>
  <c r="E154" i="14"/>
  <c r="E156" i="14" s="1"/>
  <c r="E218" i="14"/>
  <c r="N16" i="12"/>
  <c r="E132" i="14"/>
  <c r="E240" i="14"/>
  <c r="E26" i="14"/>
  <c r="E47" i="14"/>
  <c r="E198" i="14"/>
  <c r="N17" i="12"/>
  <c r="Q16" i="12"/>
  <c r="H111" i="14"/>
  <c r="H113" i="14" s="1"/>
  <c r="H115" i="14" s="1"/>
  <c r="H116" i="14" s="1"/>
  <c r="H117" i="14" s="1"/>
  <c r="H119" i="14" s="1"/>
  <c r="H197" i="14"/>
  <c r="H46" i="14"/>
  <c r="H48" i="14" s="1"/>
  <c r="H240" i="14"/>
  <c r="H89" i="14"/>
  <c r="H91" i="14" s="1"/>
  <c r="H175" i="14"/>
  <c r="H177" i="14" s="1"/>
  <c r="H218" i="14"/>
  <c r="H220" i="14" s="1"/>
  <c r="H25" i="14"/>
  <c r="H27" i="14" s="1"/>
  <c r="H132" i="14"/>
  <c r="H154" i="14"/>
  <c r="H261" i="14"/>
  <c r="H68" i="14"/>
  <c r="F132" i="14"/>
  <c r="F240" i="14"/>
  <c r="F89" i="14"/>
  <c r="F261" i="14"/>
  <c r="F68" i="14"/>
  <c r="F218" i="14"/>
  <c r="F25" i="14"/>
  <c r="F197" i="14"/>
  <c r="F46" i="14"/>
  <c r="F154" i="14"/>
  <c r="O16" i="12"/>
  <c r="F175" i="14"/>
  <c r="F17" i="12"/>
  <c r="F111" i="14"/>
  <c r="E219" i="14"/>
  <c r="E133" i="14"/>
  <c r="E40" i="10"/>
  <c r="D218" i="14"/>
  <c r="D46" i="14"/>
  <c r="D261" i="14"/>
  <c r="D263" i="14" s="1"/>
  <c r="D265" i="14" s="1"/>
  <c r="D266" i="14" s="1"/>
  <c r="D267" i="14" s="1"/>
  <c r="D269" i="14" s="1"/>
  <c r="D271" i="14" s="1"/>
  <c r="D17" i="12"/>
  <c r="D68" i="14"/>
  <c r="M16" i="12"/>
  <c r="D25" i="14"/>
  <c r="D154" i="14"/>
  <c r="D197" i="14"/>
  <c r="D89" i="14"/>
  <c r="D240" i="14"/>
  <c r="D132" i="14"/>
  <c r="D175" i="14"/>
  <c r="D111" i="14"/>
  <c r="C218" i="14"/>
  <c r="C197" i="14"/>
  <c r="C25" i="14"/>
  <c r="C132" i="14"/>
  <c r="C261" i="14"/>
  <c r="L16" i="12"/>
  <c r="C154" i="14"/>
  <c r="C175" i="14"/>
  <c r="C177" i="14" s="1"/>
  <c r="C179" i="14" s="1"/>
  <c r="C180" i="14" s="1"/>
  <c r="C181" i="14" s="1"/>
  <c r="C183" i="14" s="1"/>
  <c r="C68" i="14"/>
  <c r="C111" i="14"/>
  <c r="C46" i="14"/>
  <c r="C240" i="14"/>
  <c r="C89" i="14"/>
  <c r="C91" i="14" s="1"/>
  <c r="C93" i="14" s="1"/>
  <c r="C94" i="14" s="1"/>
  <c r="C95" i="14" s="1"/>
  <c r="C97" i="14" s="1"/>
  <c r="G97" i="11"/>
  <c r="G98" i="11" s="1"/>
  <c r="F99" i="11"/>
  <c r="H122" i="11"/>
  <c r="H123" i="11" s="1"/>
  <c r="H124" i="11" s="1"/>
  <c r="G124" i="11"/>
  <c r="F104" i="11"/>
  <c r="G102" i="11"/>
  <c r="G103" i="11" s="1"/>
  <c r="G94" i="11"/>
  <c r="H92" i="11"/>
  <c r="H93" i="11" s="1"/>
  <c r="H94" i="11" s="1"/>
  <c r="H82" i="11"/>
  <c r="H83" i="11" s="1"/>
  <c r="H84" i="11" s="1"/>
  <c r="G84" i="11"/>
  <c r="G117" i="11"/>
  <c r="G118" i="11" s="1"/>
  <c r="F119" i="11"/>
  <c r="F109" i="11"/>
  <c r="G107" i="11"/>
  <c r="G108" i="11" s="1"/>
  <c r="E125" i="11"/>
  <c r="E18" i="12" s="1"/>
  <c r="E78" i="11"/>
  <c r="G114" i="11"/>
  <c r="H112" i="11"/>
  <c r="H113" i="11" s="1"/>
  <c r="H114" i="11" s="1"/>
  <c r="F89" i="11"/>
  <c r="G87" i="11"/>
  <c r="G88" i="11" s="1"/>
  <c r="C70" i="14" l="1"/>
  <c r="C72" i="14" s="1"/>
  <c r="C73" i="14" s="1"/>
  <c r="C74" i="14" s="1"/>
  <c r="C76" i="14" s="1"/>
  <c r="D48" i="10"/>
  <c r="D50" i="10" s="1"/>
  <c r="C48" i="10"/>
  <c r="C50" i="10" s="1"/>
  <c r="C51" i="10" s="1"/>
  <c r="C263" i="14"/>
  <c r="C265" i="14" s="1"/>
  <c r="C266" i="14" s="1"/>
  <c r="C267" i="14" s="1"/>
  <c r="C269" i="14" s="1"/>
  <c r="H156" i="14"/>
  <c r="H70" i="14"/>
  <c r="C135" i="14"/>
  <c r="H263" i="14"/>
  <c r="D19" i="12"/>
  <c r="F113" i="14"/>
  <c r="F115" i="14" s="1"/>
  <c r="F116" i="14" s="1"/>
  <c r="F117" i="14" s="1"/>
  <c r="F119" i="14" s="1"/>
  <c r="F121" i="14" s="1"/>
  <c r="F156" i="14"/>
  <c r="F220" i="14"/>
  <c r="H134" i="14"/>
  <c r="D177" i="14"/>
  <c r="D179" i="14" s="1"/>
  <c r="D180" i="14" s="1"/>
  <c r="D181" i="14" s="1"/>
  <c r="D183" i="14" s="1"/>
  <c r="D185" i="14" s="1"/>
  <c r="D199" i="14"/>
  <c r="D201" i="14" s="1"/>
  <c r="D202" i="14" s="1"/>
  <c r="D203" i="14" s="1"/>
  <c r="D205" i="14" s="1"/>
  <c r="D207" i="14" s="1"/>
  <c r="D70" i="14"/>
  <c r="D72" i="14" s="1"/>
  <c r="D73" i="14" s="1"/>
  <c r="D74" i="14" s="1"/>
  <c r="D76" i="14" s="1"/>
  <c r="D78" i="14" s="1"/>
  <c r="D134" i="14"/>
  <c r="D242" i="14"/>
  <c r="D244" i="14" s="1"/>
  <c r="D245" i="14" s="1"/>
  <c r="D246" i="14" s="1"/>
  <c r="D248" i="14" s="1"/>
  <c r="D250" i="14" s="1"/>
  <c r="E19" i="12"/>
  <c r="E20" i="12" s="1"/>
  <c r="D113" i="14"/>
  <c r="D115" i="14" s="1"/>
  <c r="D116" i="14" s="1"/>
  <c r="D117" i="14" s="1"/>
  <c r="D119" i="14" s="1"/>
  <c r="D121" i="14" s="1"/>
  <c r="D91" i="14"/>
  <c r="D93" i="14" s="1"/>
  <c r="D94" i="14" s="1"/>
  <c r="D95" i="14" s="1"/>
  <c r="D97" i="14" s="1"/>
  <c r="D99" i="14" s="1"/>
  <c r="M18" i="12"/>
  <c r="M20" i="12" s="1"/>
  <c r="C156" i="14"/>
  <c r="C158" i="14" s="1"/>
  <c r="C159" i="14" s="1"/>
  <c r="C160" i="14" s="1"/>
  <c r="C162" i="14" s="1"/>
  <c r="F70" i="14"/>
  <c r="F48" i="14"/>
  <c r="E91" i="14"/>
  <c r="D27" i="14"/>
  <c r="D29" i="14" s="1"/>
  <c r="D30" i="14" s="1"/>
  <c r="D31" i="14" s="1"/>
  <c r="D33" i="14" s="1"/>
  <c r="D35" i="14" s="1"/>
  <c r="F263" i="14"/>
  <c r="F199" i="14"/>
  <c r="F27" i="14"/>
  <c r="E70" i="14"/>
  <c r="H242" i="14"/>
  <c r="H199" i="14"/>
  <c r="Q18" i="12"/>
  <c r="D48" i="14"/>
  <c r="D50" i="14" s="1"/>
  <c r="D51" i="14" s="1"/>
  <c r="D52" i="14" s="1"/>
  <c r="D54" i="14" s="1"/>
  <c r="D56" i="14" s="1"/>
  <c r="C48" i="14"/>
  <c r="C50" i="14" s="1"/>
  <c r="C51" i="14" s="1"/>
  <c r="C52" i="14" s="1"/>
  <c r="C54" i="14" s="1"/>
  <c r="E113" i="14"/>
  <c r="E115" i="14" s="1"/>
  <c r="E116" i="14" s="1"/>
  <c r="E117" i="14" s="1"/>
  <c r="E119" i="14" s="1"/>
  <c r="E121" i="14" s="1"/>
  <c r="C220" i="14"/>
  <c r="C222" i="14" s="1"/>
  <c r="C223" i="14" s="1"/>
  <c r="C224" i="14" s="1"/>
  <c r="C226" i="14" s="1"/>
  <c r="C242" i="14"/>
  <c r="C244" i="14" s="1"/>
  <c r="C245" i="14" s="1"/>
  <c r="C246" i="14" s="1"/>
  <c r="C248" i="14" s="1"/>
  <c r="C134" i="14"/>
  <c r="D220" i="14"/>
  <c r="D222" i="14" s="1"/>
  <c r="D223" i="14" s="1"/>
  <c r="D224" i="14" s="1"/>
  <c r="D226" i="14" s="1"/>
  <c r="D228" i="14" s="1"/>
  <c r="F91" i="14"/>
  <c r="E263" i="14"/>
  <c r="C113" i="14"/>
  <c r="C115" i="14" s="1"/>
  <c r="C116" i="14" s="1"/>
  <c r="C117" i="14" s="1"/>
  <c r="C119" i="14" s="1"/>
  <c r="L18" i="12"/>
  <c r="L20" i="12" s="1"/>
  <c r="D156" i="14"/>
  <c r="D158" i="14" s="1"/>
  <c r="D159" i="14" s="1"/>
  <c r="D160" i="14" s="1"/>
  <c r="D162" i="14" s="1"/>
  <c r="D164" i="14" s="1"/>
  <c r="F242" i="14"/>
  <c r="D51" i="10"/>
  <c r="C27" i="14"/>
  <c r="C29" i="14" s="1"/>
  <c r="C30" i="14" s="1"/>
  <c r="C31" i="14" s="1"/>
  <c r="C33" i="14" s="1"/>
  <c r="C199" i="14"/>
  <c r="C201" i="14" s="1"/>
  <c r="C202" i="14" s="1"/>
  <c r="C203" i="14" s="1"/>
  <c r="C205" i="14" s="1"/>
  <c r="E44" i="10"/>
  <c r="E48" i="10" s="1"/>
  <c r="E50" i="10" s="1"/>
  <c r="O18" i="12"/>
  <c r="E242" i="14"/>
  <c r="F134" i="14"/>
  <c r="F177" i="14"/>
  <c r="E48" i="14"/>
  <c r="E177" i="14"/>
  <c r="N18" i="12"/>
  <c r="E220" i="14"/>
  <c r="E199" i="14"/>
  <c r="E134" i="14"/>
  <c r="E27" i="14"/>
  <c r="E264" i="14"/>
  <c r="E200" i="14"/>
  <c r="E178" i="14"/>
  <c r="E71" i="14"/>
  <c r="E49" i="14"/>
  <c r="N19" i="12"/>
  <c r="E243" i="14"/>
  <c r="E221" i="14"/>
  <c r="E157" i="14"/>
  <c r="E158" i="14" s="1"/>
  <c r="E159" i="14" s="1"/>
  <c r="E160" i="14" s="1"/>
  <c r="E162" i="14" s="1"/>
  <c r="E164" i="14" s="1"/>
  <c r="E92" i="14"/>
  <c r="E28" i="14"/>
  <c r="G89" i="11"/>
  <c r="H87" i="11"/>
  <c r="H88" i="11" s="1"/>
  <c r="H89" i="11" s="1"/>
  <c r="E79" i="11"/>
  <c r="E126" i="11" s="1"/>
  <c r="F77" i="11"/>
  <c r="H117" i="11"/>
  <c r="H118" i="11" s="1"/>
  <c r="H119" i="11" s="1"/>
  <c r="G119" i="11"/>
  <c r="G109" i="11"/>
  <c r="H107" i="11"/>
  <c r="H108" i="11" s="1"/>
  <c r="H109" i="11" s="1"/>
  <c r="H102" i="11"/>
  <c r="H103" i="11" s="1"/>
  <c r="H104" i="11" s="1"/>
  <c r="G104" i="11"/>
  <c r="H97" i="11"/>
  <c r="H98" i="11" s="1"/>
  <c r="H99" i="11" s="1"/>
  <c r="G99" i="11"/>
  <c r="D20" i="12" l="1"/>
  <c r="D135" i="14" s="1"/>
  <c r="D136" i="14" s="1"/>
  <c r="D137" i="14" s="1"/>
  <c r="D138" i="14" s="1"/>
  <c r="D140" i="14" s="1"/>
  <c r="D142" i="14" s="1"/>
  <c r="C21" i="12"/>
  <c r="C23" i="12" s="1"/>
  <c r="M21" i="12"/>
  <c r="M22" i="12" s="1"/>
  <c r="E21" i="12"/>
  <c r="E23" i="12" s="1"/>
  <c r="E25" i="12" s="1"/>
  <c r="D21" i="12"/>
  <c r="N21" i="12"/>
  <c r="E72" i="14"/>
  <c r="E73" i="14" s="1"/>
  <c r="E74" i="14" s="1"/>
  <c r="E76" i="14" s="1"/>
  <c r="E78" i="14" s="1"/>
  <c r="E93" i="14"/>
  <c r="E94" i="14" s="1"/>
  <c r="E95" i="14" s="1"/>
  <c r="E97" i="14" s="1"/>
  <c r="E99" i="14" s="1"/>
  <c r="E265" i="14"/>
  <c r="E266" i="14" s="1"/>
  <c r="E267" i="14" s="1"/>
  <c r="E269" i="14" s="1"/>
  <c r="E271" i="14" s="1"/>
  <c r="E179" i="14"/>
  <c r="E180" i="14" s="1"/>
  <c r="E181" i="14" s="1"/>
  <c r="E183" i="14" s="1"/>
  <c r="E185" i="14" s="1"/>
  <c r="C136" i="14"/>
  <c r="C137" i="14" s="1"/>
  <c r="C138" i="14" s="1"/>
  <c r="C140" i="14" s="1"/>
  <c r="L22" i="12"/>
  <c r="L24" i="12" s="1"/>
  <c r="E244" i="14"/>
  <c r="E245" i="14" s="1"/>
  <c r="E246" i="14" s="1"/>
  <c r="E248" i="14" s="1"/>
  <c r="E250" i="14" s="1"/>
  <c r="E51" i="10"/>
  <c r="E222" i="14"/>
  <c r="E223" i="14" s="1"/>
  <c r="E224" i="14" s="1"/>
  <c r="E226" i="14" s="1"/>
  <c r="E228" i="14" s="1"/>
  <c r="E50" i="14"/>
  <c r="E51" i="14" s="1"/>
  <c r="E52" i="14" s="1"/>
  <c r="E54" i="14" s="1"/>
  <c r="E56" i="14" s="1"/>
  <c r="N20" i="12"/>
  <c r="E201" i="14"/>
  <c r="E202" i="14" s="1"/>
  <c r="E203" i="14" s="1"/>
  <c r="E205" i="14" s="1"/>
  <c r="E207" i="14" s="1"/>
  <c r="E29" i="14"/>
  <c r="E30" i="14" s="1"/>
  <c r="E31" i="14" s="1"/>
  <c r="E33" i="14" s="1"/>
  <c r="E35" i="14" s="1"/>
  <c r="F78" i="11"/>
  <c r="F125" i="11"/>
  <c r="N22" i="12" l="1"/>
  <c r="N24" i="12" s="1"/>
  <c r="N26" i="12" s="1"/>
  <c r="D23" i="12"/>
  <c r="D25" i="12" s="1"/>
  <c r="M24" i="12"/>
  <c r="M26" i="12" s="1"/>
  <c r="E135" i="14"/>
  <c r="E136" i="14" s="1"/>
  <c r="E137" i="14" s="1"/>
  <c r="E138" i="14" s="1"/>
  <c r="E140" i="14" s="1"/>
  <c r="E142" i="14" s="1"/>
  <c r="F18" i="12"/>
  <c r="F264" i="14" s="1"/>
  <c r="F265" i="14" s="1"/>
  <c r="F266" i="14" s="1"/>
  <c r="F267" i="14" s="1"/>
  <c r="F269" i="14" s="1"/>
  <c r="F271" i="14" s="1"/>
  <c r="F44" i="10"/>
  <c r="F48" i="10" s="1"/>
  <c r="F50" i="10" s="1"/>
  <c r="F51" i="10" s="1"/>
  <c r="G77" i="11"/>
  <c r="F79" i="11"/>
  <c r="F126" i="11" s="1"/>
  <c r="F19" i="12" l="1"/>
  <c r="F20" i="12" s="1"/>
  <c r="F92" i="14"/>
  <c r="F93" i="14" s="1"/>
  <c r="F94" i="14" s="1"/>
  <c r="F95" i="14" s="1"/>
  <c r="F97" i="14" s="1"/>
  <c r="F99" i="14" s="1"/>
  <c r="O19" i="12"/>
  <c r="O20" i="12" s="1"/>
  <c r="F157" i="14"/>
  <c r="F158" i="14" s="1"/>
  <c r="F159" i="14" s="1"/>
  <c r="F160" i="14" s="1"/>
  <c r="F162" i="14" s="1"/>
  <c r="F164" i="14" s="1"/>
  <c r="F71" i="14"/>
  <c r="F72" i="14" s="1"/>
  <c r="F73" i="14" s="1"/>
  <c r="F74" i="14" s="1"/>
  <c r="F76" i="14" s="1"/>
  <c r="F78" i="14" s="1"/>
  <c r="F49" i="14"/>
  <c r="F50" i="14" s="1"/>
  <c r="F51" i="14" s="1"/>
  <c r="F52" i="14" s="1"/>
  <c r="F54" i="14" s="1"/>
  <c r="F56" i="14" s="1"/>
  <c r="F221" i="14"/>
  <c r="F222" i="14" s="1"/>
  <c r="F223" i="14" s="1"/>
  <c r="F224" i="14" s="1"/>
  <c r="F226" i="14" s="1"/>
  <c r="F228" i="14" s="1"/>
  <c r="F200" i="14"/>
  <c r="F201" i="14" s="1"/>
  <c r="F202" i="14" s="1"/>
  <c r="F203" i="14" s="1"/>
  <c r="F205" i="14" s="1"/>
  <c r="F207" i="14" s="1"/>
  <c r="F28" i="14"/>
  <c r="F29" i="14" s="1"/>
  <c r="F30" i="14" s="1"/>
  <c r="F31" i="14" s="1"/>
  <c r="F33" i="14" s="1"/>
  <c r="F35" i="14" s="1"/>
  <c r="F243" i="14"/>
  <c r="F244" i="14" s="1"/>
  <c r="F245" i="14" s="1"/>
  <c r="F246" i="14" s="1"/>
  <c r="F248" i="14" s="1"/>
  <c r="F250" i="14" s="1"/>
  <c r="F178" i="14"/>
  <c r="F179" i="14" s="1"/>
  <c r="F180" i="14" s="1"/>
  <c r="F181" i="14" s="1"/>
  <c r="F183" i="14" s="1"/>
  <c r="F185" i="14" s="1"/>
  <c r="G78" i="11"/>
  <c r="G125" i="11"/>
  <c r="F135" i="14" l="1"/>
  <c r="F136" i="14" s="1"/>
  <c r="F137" i="14" s="1"/>
  <c r="F138" i="14" s="1"/>
  <c r="F140" i="14" s="1"/>
  <c r="F142" i="14" s="1"/>
  <c r="G18" i="12"/>
  <c r="P19" i="12" s="1"/>
  <c r="P20" i="12" s="1"/>
  <c r="G44" i="10"/>
  <c r="G48" i="10" s="1"/>
  <c r="G50" i="10" s="1"/>
  <c r="G51" i="10" s="1"/>
  <c r="H77" i="11"/>
  <c r="G79" i="11"/>
  <c r="G126" i="11" s="1"/>
  <c r="Y2" i="3"/>
  <c r="Y3" i="3" s="1"/>
  <c r="F21" i="12" l="1"/>
  <c r="F23" i="12" s="1"/>
  <c r="F25" i="12" s="1"/>
  <c r="O21" i="12"/>
  <c r="O22" i="12" s="1"/>
  <c r="O24" i="12" s="1"/>
  <c r="O26" i="12" s="1"/>
  <c r="G19" i="12"/>
  <c r="G20" i="12" s="1"/>
  <c r="G200" i="14"/>
  <c r="G201" i="14" s="1"/>
  <c r="G202" i="14" s="1"/>
  <c r="G203" i="14" s="1"/>
  <c r="G205" i="14" s="1"/>
  <c r="G207" i="14" s="1"/>
  <c r="G157" i="14"/>
  <c r="G158" i="14" s="1"/>
  <c r="G159" i="14" s="1"/>
  <c r="G160" i="14" s="1"/>
  <c r="G162" i="14" s="1"/>
  <c r="G164" i="14" s="1"/>
  <c r="G92" i="14"/>
  <c r="G93" i="14" s="1"/>
  <c r="G94" i="14" s="1"/>
  <c r="G95" i="14" s="1"/>
  <c r="G97" i="14" s="1"/>
  <c r="G99" i="14" s="1"/>
  <c r="G178" i="14"/>
  <c r="G179" i="14" s="1"/>
  <c r="G180" i="14" s="1"/>
  <c r="G181" i="14" s="1"/>
  <c r="G183" i="14" s="1"/>
  <c r="G185" i="14" s="1"/>
  <c r="G49" i="14"/>
  <c r="G50" i="14" s="1"/>
  <c r="G51" i="14" s="1"/>
  <c r="G52" i="14" s="1"/>
  <c r="G54" i="14" s="1"/>
  <c r="G56" i="14" s="1"/>
  <c r="G264" i="14"/>
  <c r="G265" i="14" s="1"/>
  <c r="G266" i="14" s="1"/>
  <c r="G267" i="14" s="1"/>
  <c r="G269" i="14" s="1"/>
  <c r="G271" i="14" s="1"/>
  <c r="G221" i="14"/>
  <c r="G222" i="14" s="1"/>
  <c r="G223" i="14" s="1"/>
  <c r="G224" i="14" s="1"/>
  <c r="G226" i="14" s="1"/>
  <c r="G228" i="14" s="1"/>
  <c r="G71" i="14"/>
  <c r="G72" i="14" s="1"/>
  <c r="G73" i="14" s="1"/>
  <c r="G74" i="14" s="1"/>
  <c r="G76" i="14" s="1"/>
  <c r="G78" i="14" s="1"/>
  <c r="G28" i="14"/>
  <c r="G29" i="14" s="1"/>
  <c r="G30" i="14" s="1"/>
  <c r="G31" i="14" s="1"/>
  <c r="G33" i="14" s="1"/>
  <c r="G35" i="14" s="1"/>
  <c r="G243" i="14"/>
  <c r="G244" i="14" s="1"/>
  <c r="G245" i="14" s="1"/>
  <c r="G246" i="14" s="1"/>
  <c r="G248" i="14" s="1"/>
  <c r="G250" i="14" s="1"/>
  <c r="H125" i="11"/>
  <c r="H78" i="11"/>
  <c r="H79" i="11" s="1"/>
  <c r="H126" i="11" s="1"/>
  <c r="H24" i="12" s="1"/>
  <c r="Y4" i="3"/>
  <c r="Y5" i="3" s="1"/>
  <c r="Y6" i="3" s="1"/>
  <c r="Y7" i="3" s="1"/>
  <c r="Y8" i="3" s="1"/>
  <c r="Y9" i="3" s="1"/>
  <c r="Y10" i="3" s="1"/>
  <c r="Y11" i="3" s="1"/>
  <c r="Y12" i="3" s="1"/>
  <c r="Y13" i="3" s="1"/>
  <c r="Y14" i="3" s="1"/>
  <c r="Y15" i="3" s="1"/>
  <c r="Y16" i="3" s="1"/>
  <c r="Y17" i="3" s="1"/>
  <c r="Y18" i="3" s="1"/>
  <c r="Y19" i="3" s="1"/>
  <c r="Y20" i="3" s="1"/>
  <c r="Y21" i="3" s="1"/>
  <c r="Y22" i="3" s="1"/>
  <c r="Y23" i="3" s="1"/>
  <c r="Y24" i="3" s="1"/>
  <c r="Y25" i="3" s="1"/>
  <c r="Y26" i="3" s="1"/>
  <c r="Y27" i="3" s="1"/>
  <c r="Y28" i="3" s="1"/>
  <c r="Y29" i="3" s="1"/>
  <c r="Y30" i="3" s="1"/>
  <c r="Y31" i="3" s="1"/>
  <c r="Y32" i="3" s="1"/>
  <c r="Y33" i="3" s="1"/>
  <c r="Y34" i="3" s="1"/>
  <c r="Y35" i="3" s="1"/>
  <c r="Y36" i="3" s="1"/>
  <c r="Y37" i="3" s="1"/>
  <c r="Y38" i="3" s="1"/>
  <c r="Y39" i="3" s="1"/>
  <c r="Y40" i="3" s="1"/>
  <c r="Y41" i="3" s="1"/>
  <c r="Y42" i="3" s="1"/>
  <c r="Y43" i="3" s="1"/>
  <c r="Y44" i="3" s="1"/>
  <c r="Y45" i="3" s="1"/>
  <c r="Y46" i="3" s="1"/>
  <c r="Y47" i="3" s="1"/>
  <c r="Y48" i="3" s="1"/>
  <c r="Y49" i="3" s="1"/>
  <c r="Y50" i="3" s="1"/>
  <c r="Y51" i="3" s="1"/>
  <c r="Y52" i="3" s="1"/>
  <c r="Y53" i="3" s="1"/>
  <c r="Y54" i="3" s="1"/>
  <c r="Y55" i="3" s="1"/>
  <c r="Y56" i="3" s="1"/>
  <c r="Y57" i="3" s="1"/>
  <c r="Y58" i="3" s="1"/>
  <c r="Y59" i="3" s="1"/>
  <c r="Y60" i="3" s="1"/>
  <c r="Y61" i="3" s="1"/>
  <c r="Y62" i="3" s="1"/>
  <c r="Y63" i="3" s="1"/>
  <c r="Y64" i="3" s="1"/>
  <c r="Y65" i="3" s="1"/>
  <c r="Y66" i="3" s="1"/>
  <c r="Y67" i="3" s="1"/>
  <c r="Y68" i="3" s="1"/>
  <c r="Y69" i="3" s="1"/>
  <c r="Y70" i="3" s="1"/>
  <c r="Y71" i="3" s="1"/>
  <c r="Y72" i="3" s="1"/>
  <c r="Y73" i="3" s="1"/>
  <c r="Y74" i="3" s="1"/>
  <c r="Y75" i="3" s="1"/>
  <c r="Y76" i="3" s="1"/>
  <c r="Y77" i="3" s="1"/>
  <c r="Y78" i="3" s="1"/>
  <c r="Y79" i="3" s="1"/>
  <c r="Y80" i="3" s="1"/>
  <c r="Y81" i="3" s="1"/>
  <c r="Y82" i="3" s="1"/>
  <c r="Y83" i="3" s="1"/>
  <c r="Y84" i="3" s="1"/>
  <c r="Y85" i="3" s="1"/>
  <c r="Y86" i="3" s="1"/>
  <c r="Y87" i="3" s="1"/>
  <c r="Y88" i="3" s="1"/>
  <c r="Y89" i="3" s="1"/>
  <c r="Y90" i="3" s="1"/>
  <c r="Y91" i="3" s="1"/>
  <c r="Y92" i="3" s="1"/>
  <c r="Y93" i="3" s="1"/>
  <c r="Y94" i="3" s="1"/>
  <c r="Y95" i="3" s="1"/>
  <c r="Y96" i="3" s="1"/>
  <c r="Y97" i="3" s="1"/>
  <c r="Y98" i="3" s="1"/>
  <c r="Y99" i="3" s="1"/>
  <c r="Y100" i="3" s="1"/>
  <c r="Y101" i="3" s="1"/>
  <c r="Y102" i="3" s="1"/>
  <c r="Y103" i="3" s="1"/>
  <c r="Y104" i="3" s="1"/>
  <c r="Y105" i="3" s="1"/>
  <c r="Y106" i="3" s="1"/>
  <c r="Y107" i="3" s="1"/>
  <c r="Y108" i="3" s="1"/>
  <c r="Y109" i="3" s="1"/>
  <c r="Y110" i="3" s="1"/>
  <c r="Y111" i="3" s="1"/>
  <c r="Y112" i="3" s="1"/>
  <c r="Y113" i="3" s="1"/>
  <c r="Y114" i="3" s="1"/>
  <c r="Y115" i="3" s="1"/>
  <c r="Y116" i="3" s="1"/>
  <c r="Y117" i="3" s="1"/>
  <c r="Y118" i="3" s="1"/>
  <c r="Y119" i="3" s="1"/>
  <c r="Y120" i="3" s="1"/>
  <c r="Y121" i="3" s="1"/>
  <c r="Y122" i="3" s="1"/>
  <c r="Y123" i="3" s="1"/>
  <c r="Y124" i="3" s="1"/>
  <c r="Y125" i="3" s="1"/>
  <c r="Y126" i="3" s="1"/>
  <c r="Y127" i="3" s="1"/>
  <c r="Y128" i="3" s="1"/>
  <c r="Y129" i="3" s="1"/>
  <c r="Y130" i="3" s="1"/>
  <c r="Y131" i="3" s="1"/>
  <c r="Y132" i="3" s="1"/>
  <c r="Y133" i="3" s="1"/>
  <c r="Y134" i="3" s="1"/>
  <c r="Y135" i="3" s="1"/>
  <c r="Y136" i="3" s="1"/>
  <c r="Y137" i="3" s="1"/>
  <c r="Y138" i="3" s="1"/>
  <c r="Y139" i="3" s="1"/>
  <c r="Y140" i="3" s="1"/>
  <c r="Y141" i="3" s="1"/>
  <c r="Y142" i="3" s="1"/>
  <c r="Y143" i="3" s="1"/>
  <c r="Y144" i="3" s="1"/>
  <c r="Y145" i="3" s="1"/>
  <c r="Y146" i="3" s="1"/>
  <c r="Y147" i="3" s="1"/>
  <c r="Y148" i="3" s="1"/>
  <c r="Y149" i="3" s="1"/>
  <c r="Y150" i="3" s="1"/>
  <c r="Y151" i="3" s="1"/>
  <c r="Y152" i="3" s="1"/>
  <c r="Y153" i="3" s="1"/>
  <c r="Y154" i="3" s="1"/>
  <c r="Y155" i="3" s="1"/>
  <c r="Y156" i="3" s="1"/>
  <c r="Y157" i="3" s="1"/>
  <c r="Y158" i="3" s="1"/>
  <c r="Y159" i="3" s="1"/>
  <c r="Y160" i="3" s="1"/>
  <c r="Y161" i="3" s="1"/>
  <c r="Y162" i="3" s="1"/>
  <c r="Y163" i="3" s="1"/>
  <c r="Y164" i="3" s="1"/>
  <c r="Y165" i="3" s="1"/>
  <c r="Y166" i="3" s="1"/>
  <c r="Y167" i="3" s="1"/>
  <c r="Y168" i="3" s="1"/>
  <c r="Y169" i="3" s="1"/>
  <c r="Y170" i="3" s="1"/>
  <c r="Y171" i="3" s="1"/>
  <c r="Y172" i="3" s="1"/>
  <c r="Y173" i="3" s="1"/>
  <c r="Y174" i="3" s="1"/>
  <c r="Y175" i="3" s="1"/>
  <c r="Y176" i="3" s="1"/>
  <c r="Y177" i="3" s="1"/>
  <c r="Y178" i="3" s="1"/>
  <c r="Y179" i="3" s="1"/>
  <c r="Y180" i="3" s="1"/>
  <c r="Y181" i="3" s="1"/>
  <c r="Y182" i="3" s="1"/>
  <c r="Y183" i="3" s="1"/>
  <c r="Y184" i="3" s="1"/>
  <c r="Y185" i="3" s="1"/>
  <c r="Y186" i="3" s="1"/>
  <c r="Y187" i="3" s="1"/>
  <c r="Y188" i="3" s="1"/>
  <c r="Y189" i="3" s="1"/>
  <c r="Y190" i="3" s="1"/>
  <c r="Y191" i="3" s="1"/>
  <c r="Y192" i="3" s="1"/>
  <c r="Y193" i="3" s="1"/>
  <c r="Y194" i="3" s="1"/>
  <c r="Y195" i="3" s="1"/>
  <c r="Y196" i="3" s="1"/>
  <c r="Y197" i="3" s="1"/>
  <c r="Y198" i="3" s="1"/>
  <c r="Y199" i="3" s="1"/>
  <c r="Y200" i="3" s="1"/>
  <c r="G21" i="12" l="1"/>
  <c r="G23" i="12" s="1"/>
  <c r="G25" i="12" s="1"/>
  <c r="H18" i="12"/>
  <c r="H221" i="14" s="1"/>
  <c r="H222" i="14" s="1"/>
  <c r="H223" i="14" s="1"/>
  <c r="H224" i="14" s="1"/>
  <c r="H226" i="14" s="1"/>
  <c r="H44" i="10"/>
  <c r="H48" i="10" s="1"/>
  <c r="H50" i="10" s="1"/>
  <c r="H51" i="10" s="1"/>
  <c r="H270" i="14"/>
  <c r="H249" i="14"/>
  <c r="H184" i="14"/>
  <c r="H163" i="14"/>
  <c r="H120" i="14"/>
  <c r="H121" i="14" s="1"/>
  <c r="H55" i="14"/>
  <c r="H34" i="14"/>
  <c r="Q25" i="12"/>
  <c r="H227" i="14"/>
  <c r="H206" i="14"/>
  <c r="H141" i="14"/>
  <c r="H98" i="14"/>
  <c r="H77" i="14"/>
  <c r="P21" i="12"/>
  <c r="P22" i="12" s="1"/>
  <c r="G135" i="14"/>
  <c r="G136" i="14" s="1"/>
  <c r="T117" i="6"/>
  <c r="U117" i="6" s="1"/>
  <c r="J117" i="6"/>
  <c r="K117" i="6" s="1"/>
  <c r="T116" i="6"/>
  <c r="U116" i="6" s="1"/>
  <c r="J116" i="6"/>
  <c r="K116" i="6" s="1"/>
  <c r="T115" i="6"/>
  <c r="U115" i="6" s="1"/>
  <c r="J115" i="6"/>
  <c r="K115" i="6" s="1"/>
  <c r="T114" i="6"/>
  <c r="U114" i="6" s="1"/>
  <c r="J114" i="6"/>
  <c r="K114" i="6" s="1"/>
  <c r="T113" i="6"/>
  <c r="U113" i="6" s="1"/>
  <c r="J113" i="6"/>
  <c r="K113" i="6" s="1"/>
  <c r="T112" i="6"/>
  <c r="U112" i="6" s="1"/>
  <c r="J112" i="6"/>
  <c r="K112" i="6" s="1"/>
  <c r="T111" i="6"/>
  <c r="U111" i="6" s="1"/>
  <c r="J111" i="6"/>
  <c r="K111" i="6" s="1"/>
  <c r="T110" i="6"/>
  <c r="U110" i="6" s="1"/>
  <c r="J110" i="6"/>
  <c r="K110" i="6" s="1"/>
  <c r="T109" i="6"/>
  <c r="U109" i="6" s="1"/>
  <c r="J109" i="6"/>
  <c r="K109" i="6" s="1"/>
  <c r="T108" i="6"/>
  <c r="U108" i="6" s="1"/>
  <c r="J108" i="6"/>
  <c r="K108" i="6" s="1"/>
  <c r="T72" i="6"/>
  <c r="U72" i="6" s="1"/>
  <c r="J72" i="6"/>
  <c r="K72" i="6" s="1"/>
  <c r="T71" i="6"/>
  <c r="U71" i="6" s="1"/>
  <c r="J71" i="6"/>
  <c r="K71" i="6" s="1"/>
  <c r="T70" i="6"/>
  <c r="U70" i="6" s="1"/>
  <c r="J70" i="6"/>
  <c r="K70" i="6" s="1"/>
  <c r="T69" i="6"/>
  <c r="U69" i="6" s="1"/>
  <c r="J69" i="6"/>
  <c r="K69" i="6" s="1"/>
  <c r="T68" i="6"/>
  <c r="U68" i="6" s="1"/>
  <c r="J68" i="6"/>
  <c r="K68" i="6" s="1"/>
  <c r="T67" i="6"/>
  <c r="U67" i="6" s="1"/>
  <c r="J67" i="6"/>
  <c r="K67" i="6" s="1"/>
  <c r="T66" i="6"/>
  <c r="U66" i="6" s="1"/>
  <c r="J66" i="6"/>
  <c r="K66" i="6" s="1"/>
  <c r="T65" i="6"/>
  <c r="U65" i="6" s="1"/>
  <c r="J65" i="6"/>
  <c r="K65" i="6" s="1"/>
  <c r="T64" i="6"/>
  <c r="U64" i="6" s="1"/>
  <c r="J64" i="6"/>
  <c r="K64" i="6" s="1"/>
  <c r="T63" i="6"/>
  <c r="U63" i="6" s="1"/>
  <c r="J63" i="6"/>
  <c r="K63" i="6" s="1"/>
  <c r="T219" i="6"/>
  <c r="U219" i="6" s="1"/>
  <c r="J219" i="6"/>
  <c r="K219" i="6" s="1"/>
  <c r="T218" i="6"/>
  <c r="U218" i="6" s="1"/>
  <c r="J218" i="6"/>
  <c r="K218" i="6" s="1"/>
  <c r="T217" i="6"/>
  <c r="U217" i="6" s="1"/>
  <c r="J217" i="6"/>
  <c r="K217" i="6" s="1"/>
  <c r="T216" i="6"/>
  <c r="U216" i="6" s="1"/>
  <c r="J216" i="6"/>
  <c r="K216" i="6" s="1"/>
  <c r="T215" i="6"/>
  <c r="U215" i="6" s="1"/>
  <c r="J215" i="6"/>
  <c r="K215" i="6" s="1"/>
  <c r="T224" i="6"/>
  <c r="U224" i="6" s="1"/>
  <c r="J224" i="6"/>
  <c r="K224" i="6" s="1"/>
  <c r="T223" i="6"/>
  <c r="U223" i="6" s="1"/>
  <c r="J223" i="6"/>
  <c r="K223" i="6" s="1"/>
  <c r="T222" i="6"/>
  <c r="U222" i="6" s="1"/>
  <c r="J222" i="6"/>
  <c r="K222" i="6" s="1"/>
  <c r="T221" i="6"/>
  <c r="U221" i="6" s="1"/>
  <c r="J221" i="6"/>
  <c r="K221" i="6" s="1"/>
  <c r="T220" i="6"/>
  <c r="U220" i="6" s="1"/>
  <c r="J220" i="6"/>
  <c r="K220" i="6" s="1"/>
  <c r="T194" i="6"/>
  <c r="U194" i="6" s="1"/>
  <c r="J194" i="6"/>
  <c r="K194" i="6" s="1"/>
  <c r="T193" i="6"/>
  <c r="U193" i="6" s="1"/>
  <c r="J193" i="6"/>
  <c r="K193" i="6" s="1"/>
  <c r="T192" i="6"/>
  <c r="U192" i="6" s="1"/>
  <c r="J192" i="6"/>
  <c r="K192" i="6" s="1"/>
  <c r="T191" i="6"/>
  <c r="U191" i="6" s="1"/>
  <c r="J191" i="6"/>
  <c r="K191" i="6" s="1"/>
  <c r="T190" i="6"/>
  <c r="U190" i="6" s="1"/>
  <c r="J190" i="6"/>
  <c r="K190" i="6" s="1"/>
  <c r="T167" i="6"/>
  <c r="U167" i="6" s="1"/>
  <c r="J167" i="6"/>
  <c r="K167" i="6" s="1"/>
  <c r="T166" i="6"/>
  <c r="U166" i="6" s="1"/>
  <c r="J166" i="6"/>
  <c r="K166" i="6" s="1"/>
  <c r="T165" i="6"/>
  <c r="U165" i="6" s="1"/>
  <c r="J165" i="6"/>
  <c r="K165" i="6" s="1"/>
  <c r="T164" i="6"/>
  <c r="U164" i="6" s="1"/>
  <c r="J164" i="6"/>
  <c r="K164" i="6" s="1"/>
  <c r="T163" i="6"/>
  <c r="U163" i="6" s="1"/>
  <c r="J163" i="6"/>
  <c r="K163" i="6" s="1"/>
  <c r="T172" i="6"/>
  <c r="U172" i="6" s="1"/>
  <c r="J172" i="6"/>
  <c r="K172" i="6" s="1"/>
  <c r="T171" i="6"/>
  <c r="U171" i="6" s="1"/>
  <c r="J171" i="6"/>
  <c r="K171" i="6" s="1"/>
  <c r="T170" i="6"/>
  <c r="U170" i="6" s="1"/>
  <c r="J170" i="6"/>
  <c r="K170" i="6" s="1"/>
  <c r="T169" i="6"/>
  <c r="U169" i="6" s="1"/>
  <c r="J169" i="6"/>
  <c r="K169" i="6" s="1"/>
  <c r="T168" i="6"/>
  <c r="U168" i="6" s="1"/>
  <c r="J168" i="6"/>
  <c r="K168" i="6" s="1"/>
  <c r="T107" i="6"/>
  <c r="U107" i="6" s="1"/>
  <c r="J107" i="6"/>
  <c r="K107" i="6" s="1"/>
  <c r="T106" i="6"/>
  <c r="U106" i="6" s="1"/>
  <c r="J106" i="6"/>
  <c r="K106" i="6" s="1"/>
  <c r="T105" i="6"/>
  <c r="U105" i="6" s="1"/>
  <c r="J105" i="6"/>
  <c r="K105" i="6" s="1"/>
  <c r="T104" i="6"/>
  <c r="U104" i="6" s="1"/>
  <c r="J104" i="6"/>
  <c r="K104" i="6" s="1"/>
  <c r="T103" i="6"/>
  <c r="U103" i="6" s="1"/>
  <c r="J103" i="6"/>
  <c r="K103" i="6" s="1"/>
  <c r="T102" i="6"/>
  <c r="U102" i="6" s="1"/>
  <c r="J102" i="6"/>
  <c r="K102" i="6" s="1"/>
  <c r="T101" i="6"/>
  <c r="U101" i="6" s="1"/>
  <c r="J101" i="6"/>
  <c r="K101" i="6" s="1"/>
  <c r="T100" i="6"/>
  <c r="U100" i="6" s="1"/>
  <c r="J100" i="6"/>
  <c r="K100" i="6" s="1"/>
  <c r="T99" i="6"/>
  <c r="U99" i="6" s="1"/>
  <c r="J99" i="6"/>
  <c r="K99" i="6" s="1"/>
  <c r="T98" i="6"/>
  <c r="U98" i="6" s="1"/>
  <c r="J98" i="6"/>
  <c r="K98" i="6" s="1"/>
  <c r="T62" i="6"/>
  <c r="U62" i="6" s="1"/>
  <c r="J62" i="6"/>
  <c r="K62" i="6" s="1"/>
  <c r="T61" i="6"/>
  <c r="U61" i="6" s="1"/>
  <c r="J61" i="6"/>
  <c r="K61" i="6" s="1"/>
  <c r="T60" i="6"/>
  <c r="U60" i="6" s="1"/>
  <c r="J60" i="6"/>
  <c r="K60" i="6" s="1"/>
  <c r="T59" i="6"/>
  <c r="U59" i="6" s="1"/>
  <c r="J59" i="6"/>
  <c r="K59" i="6" s="1"/>
  <c r="T58" i="6"/>
  <c r="U58" i="6" s="1"/>
  <c r="J58" i="6"/>
  <c r="K58" i="6" s="1"/>
  <c r="T57" i="6"/>
  <c r="U57" i="6" s="1"/>
  <c r="J57" i="6"/>
  <c r="K57" i="6" s="1"/>
  <c r="T56" i="6"/>
  <c r="U56" i="6" s="1"/>
  <c r="J56" i="6"/>
  <c r="K56" i="6" s="1"/>
  <c r="T55" i="6"/>
  <c r="U55" i="6" s="1"/>
  <c r="J55" i="6"/>
  <c r="K55" i="6" s="1"/>
  <c r="T54" i="6"/>
  <c r="U54" i="6" s="1"/>
  <c r="J54" i="6"/>
  <c r="K54" i="6" s="1"/>
  <c r="T53" i="6"/>
  <c r="U53" i="6" s="1"/>
  <c r="J53" i="6"/>
  <c r="K53" i="6" s="1"/>
  <c r="T147" i="6"/>
  <c r="U147" i="6" s="1"/>
  <c r="J147" i="6"/>
  <c r="K147" i="6" s="1"/>
  <c r="T146" i="6"/>
  <c r="U146" i="6" s="1"/>
  <c r="J146" i="6"/>
  <c r="K146" i="6" s="1"/>
  <c r="T145" i="6"/>
  <c r="U145" i="6" s="1"/>
  <c r="J145" i="6"/>
  <c r="K145" i="6" s="1"/>
  <c r="T144" i="6"/>
  <c r="U144" i="6" s="1"/>
  <c r="J144" i="6"/>
  <c r="K144" i="6" s="1"/>
  <c r="T143" i="6"/>
  <c r="U143" i="6" s="1"/>
  <c r="J143" i="6"/>
  <c r="K143" i="6" s="1"/>
  <c r="T52" i="6"/>
  <c r="U52" i="6" s="1"/>
  <c r="J52" i="6"/>
  <c r="K52" i="6" s="1"/>
  <c r="T51" i="6"/>
  <c r="U51" i="6" s="1"/>
  <c r="J51" i="6"/>
  <c r="K51" i="6" s="1"/>
  <c r="T50" i="6"/>
  <c r="U50" i="6" s="1"/>
  <c r="J50" i="6"/>
  <c r="K50" i="6" s="1"/>
  <c r="T49" i="6"/>
  <c r="U49" i="6" s="1"/>
  <c r="J49" i="6"/>
  <c r="K49" i="6" s="1"/>
  <c r="T48" i="6"/>
  <c r="U48" i="6" s="1"/>
  <c r="J48" i="6"/>
  <c r="K48" i="6" s="1"/>
  <c r="T47" i="6"/>
  <c r="U47" i="6" s="1"/>
  <c r="J47" i="6"/>
  <c r="K47" i="6" s="1"/>
  <c r="T46" i="6"/>
  <c r="U46" i="6" s="1"/>
  <c r="J46" i="6"/>
  <c r="K46" i="6" s="1"/>
  <c r="T45" i="6"/>
  <c r="U45" i="6" s="1"/>
  <c r="J45" i="6"/>
  <c r="K45" i="6" s="1"/>
  <c r="T44" i="6"/>
  <c r="U44" i="6" s="1"/>
  <c r="J44" i="6"/>
  <c r="K44" i="6" s="1"/>
  <c r="T43" i="6"/>
  <c r="U43" i="6" s="1"/>
  <c r="J43" i="6"/>
  <c r="K43" i="6" s="1"/>
  <c r="H28" i="14" l="1"/>
  <c r="H29" i="14" s="1"/>
  <c r="H30" i="14" s="1"/>
  <c r="H31" i="14" s="1"/>
  <c r="H33" i="14" s="1"/>
  <c r="H19" i="12"/>
  <c r="H20" i="12" s="1"/>
  <c r="H157" i="14"/>
  <c r="H158" i="14" s="1"/>
  <c r="H159" i="14" s="1"/>
  <c r="H160" i="14" s="1"/>
  <c r="H162" i="14" s="1"/>
  <c r="P24" i="12"/>
  <c r="P26" i="12" s="1"/>
  <c r="H71" i="14"/>
  <c r="H72" i="14" s="1"/>
  <c r="H73" i="14" s="1"/>
  <c r="H74" i="14" s="1"/>
  <c r="H76" i="14" s="1"/>
  <c r="H78" i="14" s="1"/>
  <c r="H243" i="14"/>
  <c r="H244" i="14" s="1"/>
  <c r="H245" i="14" s="1"/>
  <c r="H246" i="14" s="1"/>
  <c r="H248" i="14" s="1"/>
  <c r="H250" i="14" s="1"/>
  <c r="H200" i="14"/>
  <c r="H201" i="14" s="1"/>
  <c r="H202" i="14" s="1"/>
  <c r="H203" i="14" s="1"/>
  <c r="H205" i="14" s="1"/>
  <c r="H207" i="14" s="1"/>
  <c r="H35" i="14"/>
  <c r="H178" i="14"/>
  <c r="H179" i="14" s="1"/>
  <c r="H180" i="14" s="1"/>
  <c r="H181" i="14" s="1"/>
  <c r="H183" i="14" s="1"/>
  <c r="H185" i="14" s="1"/>
  <c r="H92" i="14"/>
  <c r="H93" i="14" s="1"/>
  <c r="H94" i="14" s="1"/>
  <c r="H95" i="14" s="1"/>
  <c r="H97" i="14" s="1"/>
  <c r="H99" i="14" s="1"/>
  <c r="Q19" i="12"/>
  <c r="Q20" i="12" s="1"/>
  <c r="H49" i="14"/>
  <c r="H50" i="14" s="1"/>
  <c r="H51" i="14" s="1"/>
  <c r="H52" i="14" s="1"/>
  <c r="H54" i="14" s="1"/>
  <c r="H56" i="14" s="1"/>
  <c r="H264" i="14"/>
  <c r="H265" i="14" s="1"/>
  <c r="H266" i="14" s="1"/>
  <c r="H267" i="14" s="1"/>
  <c r="H269" i="14" s="1"/>
  <c r="H271" i="14" s="1"/>
  <c r="H228" i="14"/>
  <c r="G137" i="14"/>
  <c r="G138" i="14" s="1"/>
  <c r="G140" i="14" s="1"/>
  <c r="G142" i="14" s="1"/>
  <c r="H21" i="12"/>
  <c r="H23" i="12" s="1"/>
  <c r="H25" i="12" s="1"/>
  <c r="Q21" i="12"/>
  <c r="H135" i="14"/>
  <c r="H136" i="14" s="1"/>
  <c r="H164" i="14"/>
  <c r="Q22" i="12" l="1"/>
  <c r="H137" i="14"/>
  <c r="H138" i="14" s="1"/>
  <c r="H140" i="14" s="1"/>
  <c r="H142" i="14" s="1"/>
  <c r="N25" i="3"/>
  <c r="N24" i="3"/>
  <c r="N23" i="3"/>
  <c r="N22" i="3"/>
  <c r="N21" i="3"/>
  <c r="N20" i="3"/>
  <c r="N19" i="3"/>
  <c r="N18" i="3"/>
  <c r="N17" i="3"/>
  <c r="N16" i="3"/>
  <c r="L25" i="3"/>
  <c r="L24" i="3"/>
  <c r="L23" i="3"/>
  <c r="L22" i="3"/>
  <c r="L21" i="3"/>
  <c r="L20" i="3"/>
  <c r="L19" i="3"/>
  <c r="L18" i="3"/>
  <c r="L17" i="3"/>
  <c r="L16" i="3"/>
  <c r="K3" i="3"/>
  <c r="J3" i="3"/>
  <c r="J4" i="3"/>
  <c r="J5" i="3"/>
  <c r="J6" i="3"/>
  <c r="J7" i="3"/>
  <c r="J8" i="3"/>
  <c r="J9" i="3"/>
  <c r="J10" i="3"/>
  <c r="J11" i="3"/>
  <c r="J12" i="3"/>
  <c r="K15" i="3"/>
  <c r="L2" i="3" s="1"/>
  <c r="M15" i="3"/>
  <c r="M2" i="3" s="1"/>
  <c r="Q24" i="12" l="1"/>
  <c r="Q26" i="12" s="1"/>
  <c r="AB2" i="3"/>
  <c r="M25" i="3"/>
  <c r="M12" i="3" s="1"/>
  <c r="K25" i="3"/>
  <c r="L12" i="3" s="1"/>
  <c r="M24" i="3"/>
  <c r="M23" i="3"/>
  <c r="M22" i="3"/>
  <c r="M21" i="3"/>
  <c r="M20" i="3"/>
  <c r="M19" i="3"/>
  <c r="M18" i="3"/>
  <c r="M17" i="3"/>
  <c r="M16" i="3"/>
  <c r="T3" i="3"/>
  <c r="T2" i="3"/>
  <c r="O2" i="3"/>
  <c r="O3" i="3"/>
  <c r="U2" i="3"/>
  <c r="M4" i="3" l="1"/>
  <c r="M9" i="3"/>
  <c r="M5" i="3"/>
  <c r="M6" i="3"/>
  <c r="M3" i="3"/>
  <c r="M10" i="3"/>
  <c r="M7" i="3"/>
  <c r="M11" i="3"/>
  <c r="M8" i="3"/>
  <c r="T204" i="6" l="1"/>
  <c r="U204" i="6" s="1"/>
  <c r="J204" i="6"/>
  <c r="K204" i="6" s="1"/>
  <c r="T203" i="6"/>
  <c r="U203" i="6" s="1"/>
  <c r="J203" i="6"/>
  <c r="K203" i="6" s="1"/>
  <c r="T202" i="6"/>
  <c r="U202" i="6" s="1"/>
  <c r="J202" i="6"/>
  <c r="K202" i="6" s="1"/>
  <c r="T201" i="6"/>
  <c r="U201" i="6" s="1"/>
  <c r="J201" i="6"/>
  <c r="K201" i="6" s="1"/>
  <c r="T200" i="6"/>
  <c r="U200" i="6" s="1"/>
  <c r="J200" i="6"/>
  <c r="K200" i="6" s="1"/>
  <c r="T82" i="6"/>
  <c r="U82" i="6" s="1"/>
  <c r="J82" i="6"/>
  <c r="K82" i="6" s="1"/>
  <c r="T81" i="6"/>
  <c r="U81" i="6" s="1"/>
  <c r="J81" i="6"/>
  <c r="K81" i="6" s="1"/>
  <c r="T80" i="6"/>
  <c r="U80" i="6" s="1"/>
  <c r="J80" i="6"/>
  <c r="K80" i="6" s="1"/>
  <c r="T79" i="6"/>
  <c r="U79" i="6" s="1"/>
  <c r="J79" i="6"/>
  <c r="K79" i="6" s="1"/>
  <c r="T78" i="6"/>
  <c r="U78" i="6" s="1"/>
  <c r="J78" i="6"/>
  <c r="K78" i="6" s="1"/>
  <c r="T127" i="6"/>
  <c r="U127" i="6" s="1"/>
  <c r="J127" i="6"/>
  <c r="K127" i="6" s="1"/>
  <c r="T126" i="6"/>
  <c r="U126" i="6" s="1"/>
  <c r="J126" i="6"/>
  <c r="K126" i="6" s="1"/>
  <c r="T125" i="6"/>
  <c r="U125" i="6" s="1"/>
  <c r="J125" i="6"/>
  <c r="K125" i="6" s="1"/>
  <c r="T124" i="6"/>
  <c r="U124" i="6" s="1"/>
  <c r="J124" i="6"/>
  <c r="K124" i="6" s="1"/>
  <c r="T123" i="6"/>
  <c r="U123" i="6" s="1"/>
  <c r="J123" i="6"/>
  <c r="K123" i="6" s="1"/>
  <c r="T77" i="6"/>
  <c r="U77" i="6" s="1"/>
  <c r="J77" i="6"/>
  <c r="K77" i="6" s="1"/>
  <c r="T76" i="6"/>
  <c r="U76" i="6" s="1"/>
  <c r="J76" i="6"/>
  <c r="K76" i="6" s="1"/>
  <c r="T75" i="6"/>
  <c r="U75" i="6" s="1"/>
  <c r="J75" i="6"/>
  <c r="K75" i="6" s="1"/>
  <c r="T74" i="6"/>
  <c r="U74" i="6" s="1"/>
  <c r="J74" i="6"/>
  <c r="K74" i="6" s="1"/>
  <c r="T73" i="6"/>
  <c r="U73" i="6" s="1"/>
  <c r="J73" i="6"/>
  <c r="K73" i="6" s="1"/>
  <c r="T37" i="6"/>
  <c r="U37" i="6" s="1"/>
  <c r="J37" i="6"/>
  <c r="K37" i="6" s="1"/>
  <c r="T36" i="6"/>
  <c r="U36" i="6" s="1"/>
  <c r="J36" i="6"/>
  <c r="K36" i="6" s="1"/>
  <c r="T35" i="6"/>
  <c r="U35" i="6" s="1"/>
  <c r="J35" i="6"/>
  <c r="K35" i="6" s="1"/>
  <c r="T34" i="6"/>
  <c r="U34" i="6" s="1"/>
  <c r="J34" i="6"/>
  <c r="K34" i="6" s="1"/>
  <c r="T33" i="6"/>
  <c r="U33" i="6" s="1"/>
  <c r="J33" i="6"/>
  <c r="K33" i="6" s="1"/>
  <c r="S230" i="6" l="1"/>
  <c r="Q230" i="6"/>
  <c r="I230" i="6"/>
  <c r="T229" i="6"/>
  <c r="U229" i="6" s="1"/>
  <c r="J229" i="6"/>
  <c r="K229" i="6" s="1"/>
  <c r="T228" i="6"/>
  <c r="U228" i="6" s="1"/>
  <c r="J228" i="6"/>
  <c r="K228" i="6" s="1"/>
  <c r="T227" i="6"/>
  <c r="U227" i="6" s="1"/>
  <c r="J227" i="6"/>
  <c r="K227" i="6" s="1"/>
  <c r="T226" i="6"/>
  <c r="U226" i="6" s="1"/>
  <c r="J226" i="6"/>
  <c r="K226" i="6" s="1"/>
  <c r="T225" i="6"/>
  <c r="U225" i="6" s="1"/>
  <c r="J225" i="6"/>
  <c r="K225" i="6" s="1"/>
  <c r="T214" i="6"/>
  <c r="U214" i="6" s="1"/>
  <c r="J214" i="6"/>
  <c r="K214" i="6" s="1"/>
  <c r="T213" i="6"/>
  <c r="U213" i="6" s="1"/>
  <c r="J213" i="6"/>
  <c r="K213" i="6" s="1"/>
  <c r="T212" i="6"/>
  <c r="U212" i="6" s="1"/>
  <c r="J212" i="6"/>
  <c r="K212" i="6" s="1"/>
  <c r="T211" i="6"/>
  <c r="U211" i="6" s="1"/>
  <c r="J211" i="6"/>
  <c r="K211" i="6" s="1"/>
  <c r="T210" i="6"/>
  <c r="J210" i="6"/>
  <c r="J230" i="6" l="1"/>
  <c r="J241" i="6" s="1"/>
  <c r="K241" i="6" s="1"/>
  <c r="M241" i="6"/>
  <c r="U210" i="6"/>
  <c r="K210" i="6"/>
  <c r="T230" i="6"/>
  <c r="U241" i="6" s="1"/>
  <c r="W241" i="6" l="1"/>
  <c r="K230" i="6"/>
  <c r="U230" i="6"/>
  <c r="T199" i="6"/>
  <c r="U199" i="6" s="1"/>
  <c r="J199" i="6"/>
  <c r="K199" i="6" s="1"/>
  <c r="T198" i="6"/>
  <c r="U198" i="6" s="1"/>
  <c r="J198" i="6"/>
  <c r="K198" i="6" s="1"/>
  <c r="T197" i="6"/>
  <c r="U197" i="6" s="1"/>
  <c r="J197" i="6"/>
  <c r="K197" i="6" s="1"/>
  <c r="T196" i="6"/>
  <c r="U196" i="6" s="1"/>
  <c r="J196" i="6"/>
  <c r="K196" i="6" s="1"/>
  <c r="T195" i="6"/>
  <c r="U195" i="6" s="1"/>
  <c r="J195" i="6"/>
  <c r="K195" i="6" s="1"/>
  <c r="T189" i="6"/>
  <c r="U189" i="6" s="1"/>
  <c r="J189" i="6"/>
  <c r="K189" i="6" s="1"/>
  <c r="T188" i="6"/>
  <c r="U188" i="6" s="1"/>
  <c r="J188" i="6"/>
  <c r="K188" i="6" s="1"/>
  <c r="T187" i="6"/>
  <c r="U187" i="6" s="1"/>
  <c r="J187" i="6"/>
  <c r="K187" i="6" s="1"/>
  <c r="T186" i="6"/>
  <c r="U186" i="6" s="1"/>
  <c r="J186" i="6"/>
  <c r="K186" i="6" s="1"/>
  <c r="T185" i="6"/>
  <c r="J185" i="6"/>
  <c r="S178" i="6"/>
  <c r="Q178" i="6"/>
  <c r="I178" i="6"/>
  <c r="T177" i="6"/>
  <c r="U177" i="6" s="1"/>
  <c r="J177" i="6"/>
  <c r="K177" i="6" s="1"/>
  <c r="T176" i="6"/>
  <c r="U176" i="6" s="1"/>
  <c r="J176" i="6"/>
  <c r="K176" i="6" s="1"/>
  <c r="T175" i="6"/>
  <c r="U175" i="6" s="1"/>
  <c r="J175" i="6"/>
  <c r="K175" i="6" s="1"/>
  <c r="T174" i="6"/>
  <c r="U174" i="6" s="1"/>
  <c r="J174" i="6"/>
  <c r="K174" i="6" s="1"/>
  <c r="T173" i="6"/>
  <c r="U173" i="6" s="1"/>
  <c r="J173" i="6"/>
  <c r="K173" i="6" s="1"/>
  <c r="T162" i="6"/>
  <c r="U162" i="6" s="1"/>
  <c r="J162" i="6"/>
  <c r="K162" i="6" s="1"/>
  <c r="T161" i="6"/>
  <c r="U161" i="6" s="1"/>
  <c r="J161" i="6"/>
  <c r="K161" i="6" s="1"/>
  <c r="T160" i="6"/>
  <c r="U160" i="6" s="1"/>
  <c r="J160" i="6"/>
  <c r="K160" i="6" s="1"/>
  <c r="T159" i="6"/>
  <c r="U159" i="6" s="1"/>
  <c r="J159" i="6"/>
  <c r="K159" i="6" s="1"/>
  <c r="T158" i="6"/>
  <c r="J158" i="6"/>
  <c r="S153" i="6"/>
  <c r="Q153" i="6"/>
  <c r="M238" i="6" s="1"/>
  <c r="I153" i="6"/>
  <c r="T152" i="6"/>
  <c r="U152" i="6" s="1"/>
  <c r="J152" i="6"/>
  <c r="K152" i="6" s="1"/>
  <c r="T151" i="6"/>
  <c r="U151" i="6" s="1"/>
  <c r="J151" i="6"/>
  <c r="K151" i="6" s="1"/>
  <c r="T150" i="6"/>
  <c r="U150" i="6" s="1"/>
  <c r="J150" i="6"/>
  <c r="K150" i="6" s="1"/>
  <c r="T149" i="6"/>
  <c r="U149" i="6" s="1"/>
  <c r="J149" i="6"/>
  <c r="K149" i="6" s="1"/>
  <c r="T148" i="6"/>
  <c r="U148" i="6" s="1"/>
  <c r="J148" i="6"/>
  <c r="K148" i="6" s="1"/>
  <c r="T142" i="6"/>
  <c r="U142" i="6" s="1"/>
  <c r="J142" i="6"/>
  <c r="K142" i="6" s="1"/>
  <c r="T141" i="6"/>
  <c r="U141" i="6" s="1"/>
  <c r="J141" i="6"/>
  <c r="K141" i="6" s="1"/>
  <c r="T140" i="6"/>
  <c r="U140" i="6" s="1"/>
  <c r="J140" i="6"/>
  <c r="K140" i="6" s="1"/>
  <c r="T139" i="6"/>
  <c r="U139" i="6" s="1"/>
  <c r="J139" i="6"/>
  <c r="K139" i="6" s="1"/>
  <c r="T138" i="6"/>
  <c r="U138" i="6" s="1"/>
  <c r="J138" i="6"/>
  <c r="K138" i="6" s="1"/>
  <c r="T137" i="6"/>
  <c r="U137" i="6" s="1"/>
  <c r="J137" i="6"/>
  <c r="K137" i="6" s="1"/>
  <c r="T136" i="6"/>
  <c r="U136" i="6" s="1"/>
  <c r="J136" i="6"/>
  <c r="K136" i="6" s="1"/>
  <c r="T135" i="6"/>
  <c r="U135" i="6" s="1"/>
  <c r="J135" i="6"/>
  <c r="K135" i="6" s="1"/>
  <c r="T134" i="6"/>
  <c r="U134" i="6" s="1"/>
  <c r="J134" i="6"/>
  <c r="K134" i="6" s="1"/>
  <c r="T133" i="6"/>
  <c r="U133" i="6" s="1"/>
  <c r="J133" i="6"/>
  <c r="T122" i="6"/>
  <c r="U122" i="6" s="1"/>
  <c r="J122" i="6"/>
  <c r="K122" i="6" s="1"/>
  <c r="T121" i="6"/>
  <c r="U121" i="6" s="1"/>
  <c r="J121" i="6"/>
  <c r="K121" i="6" s="1"/>
  <c r="T120" i="6"/>
  <c r="U120" i="6" s="1"/>
  <c r="J120" i="6"/>
  <c r="K120" i="6" s="1"/>
  <c r="T119" i="6"/>
  <c r="U119" i="6" s="1"/>
  <c r="J119" i="6"/>
  <c r="K119" i="6" s="1"/>
  <c r="T118" i="6"/>
  <c r="U118" i="6" s="1"/>
  <c r="J118" i="6"/>
  <c r="K118" i="6" s="1"/>
  <c r="T97" i="6"/>
  <c r="U97" i="6" s="1"/>
  <c r="J97" i="6"/>
  <c r="K97" i="6" s="1"/>
  <c r="T96" i="6"/>
  <c r="U96" i="6" s="1"/>
  <c r="J96" i="6"/>
  <c r="K96" i="6" s="1"/>
  <c r="T95" i="6"/>
  <c r="U95" i="6" s="1"/>
  <c r="J95" i="6"/>
  <c r="K95" i="6" s="1"/>
  <c r="T94" i="6"/>
  <c r="U94" i="6" s="1"/>
  <c r="J94" i="6"/>
  <c r="K94" i="6" s="1"/>
  <c r="T93" i="6"/>
  <c r="U93" i="6" s="1"/>
  <c r="J93" i="6"/>
  <c r="K93" i="6" s="1"/>
  <c r="T92" i="6"/>
  <c r="U92" i="6" s="1"/>
  <c r="J92" i="6"/>
  <c r="K92" i="6" s="1"/>
  <c r="T91" i="6"/>
  <c r="U91" i="6" s="1"/>
  <c r="J91" i="6"/>
  <c r="K91" i="6" s="1"/>
  <c r="T90" i="6"/>
  <c r="U90" i="6" s="1"/>
  <c r="J90" i="6"/>
  <c r="K90" i="6" s="1"/>
  <c r="T89" i="6"/>
  <c r="U89" i="6" s="1"/>
  <c r="J89" i="6"/>
  <c r="K89" i="6" s="1"/>
  <c r="T88" i="6"/>
  <c r="J88" i="6"/>
  <c r="J178" i="6" l="1"/>
  <c r="J239" i="6" s="1"/>
  <c r="K239" i="6" s="1"/>
  <c r="J128" i="6"/>
  <c r="J237" i="6" s="1"/>
  <c r="K237" i="6" s="1"/>
  <c r="J153" i="6"/>
  <c r="J238" i="6" s="1"/>
  <c r="K238" i="6" s="1"/>
  <c r="J205" i="6"/>
  <c r="J240" i="6" s="1"/>
  <c r="K240" i="6" s="1"/>
  <c r="U88" i="6"/>
  <c r="T128" i="6"/>
  <c r="U237" i="6" s="1"/>
  <c r="W237" i="6" s="1"/>
  <c r="M239" i="6"/>
  <c r="M242" i="6"/>
  <c r="U185" i="6"/>
  <c r="T205" i="6"/>
  <c r="U240" i="6" s="1"/>
  <c r="W240" i="6" s="1"/>
  <c r="U158" i="6"/>
  <c r="K185" i="6"/>
  <c r="K158" i="6"/>
  <c r="T178" i="6"/>
  <c r="U239" i="6" s="1"/>
  <c r="K133" i="6"/>
  <c r="T153" i="6"/>
  <c r="U238" i="6" s="1"/>
  <c r="W238" i="6" s="1"/>
  <c r="K88" i="6"/>
  <c r="W239" i="6" l="1"/>
  <c r="K205" i="6"/>
  <c r="K128" i="6"/>
  <c r="C14" i="12"/>
  <c r="C25" i="12" s="1"/>
  <c r="P2" i="3"/>
  <c r="U205" i="6"/>
  <c r="K178" i="6"/>
  <c r="U153" i="6"/>
  <c r="U128" i="6"/>
  <c r="U178" i="6"/>
  <c r="K153" i="6"/>
  <c r="O17" i="6"/>
  <c r="M17" i="6"/>
  <c r="P3" i="3" s="1"/>
  <c r="T42" i="6"/>
  <c r="U42" i="6" s="1"/>
  <c r="J42" i="6"/>
  <c r="K42" i="6" s="1"/>
  <c r="T41" i="6"/>
  <c r="U41" i="6" s="1"/>
  <c r="J41" i="6"/>
  <c r="K41" i="6" s="1"/>
  <c r="T40" i="6"/>
  <c r="U40" i="6" s="1"/>
  <c r="J40" i="6"/>
  <c r="K40" i="6" s="1"/>
  <c r="T39" i="6"/>
  <c r="U39" i="6" s="1"/>
  <c r="J39" i="6"/>
  <c r="K39" i="6" s="1"/>
  <c r="T38" i="6"/>
  <c r="U38" i="6" s="1"/>
  <c r="J38" i="6"/>
  <c r="K38" i="6" s="1"/>
  <c r="T32" i="6"/>
  <c r="U32" i="6" s="1"/>
  <c r="J32" i="6"/>
  <c r="K32" i="6" s="1"/>
  <c r="T31" i="6"/>
  <c r="U31" i="6" s="1"/>
  <c r="J31" i="6"/>
  <c r="K31" i="6" s="1"/>
  <c r="T30" i="6"/>
  <c r="U30" i="6" s="1"/>
  <c r="J30" i="6"/>
  <c r="K30" i="6" s="1"/>
  <c r="T29" i="6"/>
  <c r="U29" i="6" s="1"/>
  <c r="J29" i="6"/>
  <c r="K29" i="6" s="1"/>
  <c r="T28" i="6"/>
  <c r="U28" i="6" s="1"/>
  <c r="J28" i="6"/>
  <c r="K28" i="6" s="1"/>
  <c r="T27" i="6"/>
  <c r="U27" i="6" s="1"/>
  <c r="J27" i="6"/>
  <c r="K27" i="6" s="1"/>
  <c r="T26" i="6"/>
  <c r="U26" i="6" s="1"/>
  <c r="J26" i="6"/>
  <c r="K26" i="6" s="1"/>
  <c r="T25" i="6"/>
  <c r="U25" i="6" s="1"/>
  <c r="J25" i="6"/>
  <c r="K25" i="6" s="1"/>
  <c r="T24" i="6"/>
  <c r="U24" i="6" s="1"/>
  <c r="J24" i="6"/>
  <c r="K24" i="6" s="1"/>
  <c r="T23" i="6"/>
  <c r="J23" i="6"/>
  <c r="J83" i="6" l="1"/>
  <c r="C131" i="14"/>
  <c r="C142" i="14" s="1"/>
  <c r="C146" i="14" s="1"/>
  <c r="E11" i="14" s="1"/>
  <c r="C174" i="14"/>
  <c r="C185" i="14" s="1"/>
  <c r="C190" i="14" s="1"/>
  <c r="F13" i="14" s="1"/>
  <c r="C24" i="14"/>
  <c r="C35" i="14" s="1"/>
  <c r="C40" i="14" s="1"/>
  <c r="F6" i="14" s="1"/>
  <c r="L14" i="12"/>
  <c r="C67" i="14"/>
  <c r="C78" i="14" s="1"/>
  <c r="C83" i="14" s="1"/>
  <c r="F8" i="14" s="1"/>
  <c r="C45" i="14"/>
  <c r="C56" i="14" s="1"/>
  <c r="C60" i="14" s="1"/>
  <c r="E7" i="14" s="1"/>
  <c r="C217" i="14"/>
  <c r="C228" i="14" s="1"/>
  <c r="C232" i="14" s="1"/>
  <c r="E15" i="14" s="1"/>
  <c r="C153" i="14"/>
  <c r="C164" i="14" s="1"/>
  <c r="C169" i="14" s="1"/>
  <c r="F12" i="14" s="1"/>
  <c r="C88" i="14"/>
  <c r="C99" i="14" s="1"/>
  <c r="C103" i="14" s="1"/>
  <c r="E9" i="14" s="1"/>
  <c r="C260" i="14"/>
  <c r="C271" i="14" s="1"/>
  <c r="C276" i="14" s="1"/>
  <c r="F17" i="14" s="1"/>
  <c r="C196" i="14"/>
  <c r="C207" i="14" s="1"/>
  <c r="C211" i="14" s="1"/>
  <c r="E14" i="14" s="1"/>
  <c r="C110" i="14"/>
  <c r="C121" i="14" s="1"/>
  <c r="C126" i="14" s="1"/>
  <c r="F10" i="14" s="1"/>
  <c r="A13" i="12"/>
  <c r="C29" i="12"/>
  <c r="C30" i="12"/>
  <c r="C239" i="14"/>
  <c r="C250" i="14" s="1"/>
  <c r="C255" i="14" s="1"/>
  <c r="F16" i="14" s="1"/>
  <c r="U23" i="6"/>
  <c r="T83" i="6"/>
  <c r="Q2" i="3"/>
  <c r="K23" i="6"/>
  <c r="U242" i="6" l="1"/>
  <c r="U236" i="6"/>
  <c r="W236" i="6" s="1"/>
  <c r="J242" i="6"/>
  <c r="K242" i="6" s="1"/>
  <c r="J236" i="6"/>
  <c r="K236" i="6" s="1"/>
  <c r="C104" i="14"/>
  <c r="F9" i="14" s="1"/>
  <c r="C39" i="14"/>
  <c r="E6" i="14" s="1"/>
  <c r="C189" i="14"/>
  <c r="E13" i="14" s="1"/>
  <c r="C212" i="14"/>
  <c r="F14" i="14" s="1"/>
  <c r="C275" i="14"/>
  <c r="E17" i="14" s="1"/>
  <c r="C61" i="14"/>
  <c r="F7" i="14" s="1"/>
  <c r="C233" i="14"/>
  <c r="F15" i="14" s="1"/>
  <c r="C147" i="14"/>
  <c r="F11" i="14" s="1"/>
  <c r="C82" i="14"/>
  <c r="E8" i="14" s="1"/>
  <c r="C168" i="14"/>
  <c r="E12" i="14" s="1"/>
  <c r="C125" i="14"/>
  <c r="E10" i="14" s="1"/>
  <c r="C254" i="14"/>
  <c r="E16" i="14" s="1"/>
  <c r="U83" i="6"/>
  <c r="K83" i="6"/>
  <c r="W242" i="6" l="1"/>
  <c r="X17" i="6" s="1"/>
  <c r="V17" i="6"/>
  <c r="J17" i="6"/>
  <c r="H17" i="6"/>
  <c r="L15" i="12"/>
  <c r="J15" i="12" s="1"/>
  <c r="R2" i="3"/>
  <c r="R3" i="3"/>
  <c r="L26" i="12" l="1"/>
  <c r="L30" i="12" s="1"/>
  <c r="S2" i="3"/>
  <c r="Z2" i="3"/>
  <c r="AA2" i="3"/>
  <c r="L29" i="12" l="1"/>
  <c r="K16" i="3"/>
  <c r="K17" i="3"/>
  <c r="K18" i="3"/>
  <c r="K24" i="3"/>
  <c r="L11" i="3" s="1"/>
  <c r="K23" i="3"/>
  <c r="K22" i="3"/>
  <c r="K21" i="3"/>
  <c r="K20" i="3"/>
  <c r="K19" i="3"/>
  <c r="K12" i="3"/>
  <c r="K11" i="3"/>
  <c r="K10" i="3"/>
  <c r="K9" i="3"/>
  <c r="K8" i="3"/>
  <c r="K7" i="3"/>
  <c r="K6" i="3"/>
  <c r="K5" i="3"/>
  <c r="K4" i="3"/>
  <c r="W3" i="3"/>
  <c r="U3" i="3"/>
  <c r="V2" i="3" s="1"/>
  <c r="W2" i="3"/>
  <c r="X2" i="3" s="1"/>
  <c r="L10" i="3" l="1"/>
  <c r="L6" i="3"/>
  <c r="L3" i="3"/>
  <c r="L5" i="3"/>
  <c r="L4" i="3"/>
  <c r="L8" i="3"/>
  <c r="L9" i="3"/>
  <c r="L7" i="3"/>
</calcChain>
</file>

<file path=xl/sharedStrings.xml><?xml version="1.0" encoding="utf-8"?>
<sst xmlns="http://schemas.openxmlformats.org/spreadsheetml/2006/main" count="1669" uniqueCount="397">
  <si>
    <t>Hide/unhide empty budget lines =&gt;</t>
  </si>
  <si>
    <r>
      <t xml:space="preserve">Programme name </t>
    </r>
    <r>
      <rPr>
        <vertAlign val="superscript"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>:</t>
    </r>
  </si>
  <si>
    <t>Abc</t>
  </si>
  <si>
    <t>Project focus area:</t>
  </si>
  <si>
    <t>Select…</t>
  </si>
  <si>
    <t xml:space="preserve">Project Promoter: </t>
  </si>
  <si>
    <r>
      <t>1</t>
    </r>
    <r>
      <rPr>
        <vertAlign val="superscript"/>
        <sz val="14"/>
        <rFont val="Calibri"/>
        <family val="2"/>
        <scheme val="minor"/>
      </rPr>
      <t>st</t>
    </r>
    <r>
      <rPr>
        <sz val="14"/>
        <rFont val="Calibri"/>
        <family val="2"/>
        <scheme val="minor"/>
      </rPr>
      <t xml:space="preserve"> Project Partner: </t>
    </r>
  </si>
  <si>
    <r>
      <t>2</t>
    </r>
    <r>
      <rPr>
        <vertAlign val="superscript"/>
        <sz val="14"/>
        <rFont val="Calibri"/>
        <family val="2"/>
        <scheme val="minor"/>
      </rPr>
      <t>nd</t>
    </r>
    <r>
      <rPr>
        <sz val="14"/>
        <rFont val="Calibri"/>
        <family val="2"/>
        <scheme val="minor"/>
      </rPr>
      <t xml:space="preserve"> Project Partner: </t>
    </r>
  </si>
  <si>
    <r>
      <t>3</t>
    </r>
    <r>
      <rPr>
        <vertAlign val="superscript"/>
        <sz val="14"/>
        <color theme="1"/>
        <rFont val="Calibri"/>
        <family val="2"/>
        <scheme val="minor"/>
      </rPr>
      <t>rd</t>
    </r>
    <r>
      <rPr>
        <sz val="14"/>
        <color theme="1"/>
        <rFont val="Calibri"/>
        <family val="2"/>
        <scheme val="minor"/>
      </rPr>
      <t xml:space="preserve"> Project Partner:</t>
    </r>
  </si>
  <si>
    <t>Project name:</t>
  </si>
  <si>
    <t>Project number:</t>
  </si>
  <si>
    <t>2020/…</t>
  </si>
  <si>
    <r>
      <t xml:space="preserve">Budget modification 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 :</t>
    </r>
  </si>
  <si>
    <r>
      <t xml:space="preserve">Recapitulation of expenses from Project Application / Contract </t>
    </r>
    <r>
      <rPr>
        <vertAlign val="superscript"/>
        <sz val="14"/>
        <rFont val="Calibri"/>
        <family val="2"/>
        <scheme val="minor"/>
      </rPr>
      <t>3</t>
    </r>
  </si>
  <si>
    <t>Recapitulation of expenses from latest Project Modification</t>
  </si>
  <si>
    <t>Total costs</t>
  </si>
  <si>
    <t xml:space="preserve">Promoter's costs </t>
  </si>
  <si>
    <t>Partner(s) 
costs</t>
  </si>
  <si>
    <t>Promoter's  contribution</t>
  </si>
  <si>
    <t>Partner(s) contribution</t>
  </si>
  <si>
    <t>Grant</t>
  </si>
  <si>
    <t>Grant %</t>
  </si>
  <si>
    <t xml:space="preserve">Promoter's 
costs </t>
  </si>
  <si>
    <t>ELIGIBLE COSTS IN EURO</t>
  </si>
  <si>
    <r>
      <t xml:space="preserve">Activity 1. </t>
    </r>
    <r>
      <rPr>
        <b/>
        <vertAlign val="superscript"/>
        <sz val="12"/>
        <color rgb="FFFFFFFF"/>
        <rFont val="Calibri"/>
        <family val="2"/>
      </rPr>
      <t>4</t>
    </r>
  </si>
  <si>
    <r>
      <t xml:space="preserve">Eligible costs in the Project Application / Project Contract </t>
    </r>
    <r>
      <rPr>
        <b/>
        <vertAlign val="superscript"/>
        <sz val="12"/>
        <color indexed="9"/>
        <rFont val="Calibri"/>
        <family val="2"/>
      </rPr>
      <t>5</t>
    </r>
  </si>
  <si>
    <t>Eligible costs in the latest Project Modification</t>
  </si>
  <si>
    <t>Comments</t>
  </si>
  <si>
    <t>Research and Development and Innovation</t>
  </si>
  <si>
    <t>Short description</t>
  </si>
  <si>
    <t>Unit type</t>
  </si>
  <si>
    <t>No of units</t>
  </si>
  <si>
    <t>Unit cost</t>
  </si>
  <si>
    <r>
      <t xml:space="preserve">Costs
by (select) </t>
    </r>
    <r>
      <rPr>
        <b/>
        <vertAlign val="superscript"/>
        <sz val="11"/>
        <rFont val="Calibri"/>
        <family val="2"/>
        <scheme val="minor"/>
      </rPr>
      <t>6</t>
    </r>
    <r>
      <rPr>
        <b/>
        <sz val="11"/>
        <rFont val="Calibri"/>
        <family val="2"/>
        <scheme val="minor"/>
      </rPr>
      <t xml:space="preserve"> amount</t>
    </r>
  </si>
  <si>
    <r>
      <t xml:space="preserve">Own contribution 
by (select) </t>
    </r>
    <r>
      <rPr>
        <b/>
        <vertAlign val="superscript"/>
        <sz val="11"/>
        <rFont val="Calibri"/>
        <family val="2"/>
        <scheme val="minor"/>
      </rPr>
      <t>6</t>
    </r>
    <r>
      <rPr>
        <b/>
        <sz val="11"/>
        <rFont val="Calibri"/>
        <family val="2"/>
        <scheme val="minor"/>
      </rPr>
      <t xml:space="preserve"> amount</t>
    </r>
  </si>
  <si>
    <r>
      <t xml:space="preserve">Own contribution
by (select) </t>
    </r>
    <r>
      <rPr>
        <b/>
        <vertAlign val="superscript"/>
        <sz val="11"/>
        <rFont val="Calibri"/>
        <family val="2"/>
        <scheme val="minor"/>
      </rPr>
      <t>6</t>
    </r>
    <r>
      <rPr>
        <b/>
        <sz val="11"/>
        <rFont val="Calibri"/>
        <family val="2"/>
        <scheme val="minor"/>
      </rPr>
      <t xml:space="preserve"> amount</t>
    </r>
  </si>
  <si>
    <t>(example) Technical expertise</t>
  </si>
  <si>
    <t>day</t>
  </si>
  <si>
    <t>PP</t>
  </si>
  <si>
    <t>…</t>
  </si>
  <si>
    <t>(example) Legal expertise</t>
  </si>
  <si>
    <t>item</t>
  </si>
  <si>
    <t>P1</t>
  </si>
  <si>
    <t>Total costs of activity 1</t>
  </si>
  <si>
    <r>
      <t xml:space="preserve">Activity 2. </t>
    </r>
    <r>
      <rPr>
        <b/>
        <vertAlign val="superscript"/>
        <sz val="12"/>
        <color rgb="FFFFFFFF"/>
        <rFont val="Calibri"/>
        <family val="2"/>
      </rPr>
      <t>4</t>
    </r>
  </si>
  <si>
    <t>Total costs of activity 2</t>
  </si>
  <si>
    <r>
      <t xml:space="preserve">Activity 3. </t>
    </r>
    <r>
      <rPr>
        <b/>
        <vertAlign val="superscript"/>
        <sz val="12"/>
        <color rgb="FFFFFFFF"/>
        <rFont val="Calibri"/>
        <family val="2"/>
      </rPr>
      <t>4</t>
    </r>
  </si>
  <si>
    <t>Total costs of activity 3</t>
  </si>
  <si>
    <r>
      <t>Activity 4.</t>
    </r>
    <r>
      <rPr>
        <b/>
        <vertAlign val="superscript"/>
        <sz val="12"/>
        <color rgb="FFFFFFFF"/>
        <rFont val="Calibri"/>
        <family val="2"/>
      </rPr>
      <t xml:space="preserve"> 4</t>
    </r>
  </si>
  <si>
    <t>Total costs of activity 4</t>
  </si>
  <si>
    <t>PROJECT RELATED COSTS IN EUR, GRANT RATE AS CATEGORY</t>
  </si>
  <si>
    <r>
      <t>Eligible costs in the Project Application / Project Contract</t>
    </r>
    <r>
      <rPr>
        <b/>
        <vertAlign val="superscript"/>
        <sz val="12"/>
        <color rgb="FFFFFFFF"/>
        <rFont val="Calibri"/>
        <family val="2"/>
      </rPr>
      <t xml:space="preserve"> 5</t>
    </r>
  </si>
  <si>
    <t>Management</t>
  </si>
  <si>
    <t>(example) Project Manager</t>
  </si>
  <si>
    <t>hour</t>
  </si>
  <si>
    <t>Total costs of management</t>
  </si>
  <si>
    <t>Publicity</t>
  </si>
  <si>
    <t>Total costs of publicity</t>
  </si>
  <si>
    <t>RECAPITULATION OF COSTS</t>
  </si>
  <si>
    <t>Project Application / Contract</t>
  </si>
  <si>
    <t>Last Project Modification</t>
  </si>
  <si>
    <t>Promoter's costs</t>
  </si>
  <si>
    <t>Partner(s) costs</t>
  </si>
  <si>
    <t>Promoter's contribution</t>
  </si>
  <si>
    <t>Grant 
%</t>
  </si>
  <si>
    <t xml:space="preserve">Grant </t>
  </si>
  <si>
    <t>Activity 1.</t>
  </si>
  <si>
    <t>Activity 2.</t>
  </si>
  <si>
    <t>Activity 3.</t>
  </si>
  <si>
    <t>Activity 4.</t>
  </si>
  <si>
    <t>TOTAL</t>
  </si>
  <si>
    <t>I hereby certify that all the information in this document is accurate and complete.</t>
  </si>
  <si>
    <t xml:space="preserve">NAME OF LEGAL REPRESENTATIVE:  </t>
  </si>
  <si>
    <t>SIGNATURE:</t>
  </si>
  <si>
    <t>DATE:</t>
  </si>
  <si>
    <t>1) Only fields marked in yellow are to be filled in.</t>
  </si>
  <si>
    <t>2) When applying for Project Modification choose YES in the drop down menu of cell J11. Otherwise select NO.</t>
  </si>
  <si>
    <t xml:space="preserve">3) Figures in cells with white background are calculated automatically based on the data inserted in the form. </t>
  </si>
  <si>
    <t xml:space="preserve">4) Select state aid category for the activity from drop down menu. Use only categories mentioned in the call text. Apply grant level according to the state aid category. </t>
  </si>
  <si>
    <t>5) Enter only the eligible amount of expenses. For entities that are not VAT payers this means an amount including the VAT.</t>
  </si>
  <si>
    <t>6) It is obligatory to select the organization responsible for particular cost from the drop-down menu. PP - stands for Project Promoter, P1 - First Project Partner etc.</t>
  </si>
  <si>
    <t>7) Use filter in cell Y1 to hide/unhide empty budget lines for easier overview/printing.</t>
  </si>
  <si>
    <t>The values will be filled in gray cells</t>
  </si>
  <si>
    <t>The Exchange rate to be used is:</t>
  </si>
  <si>
    <t>Bulgaria</t>
  </si>
  <si>
    <t>1 Euro = 1,9558 BGN</t>
  </si>
  <si>
    <t>Croatia</t>
  </si>
  <si>
    <t>1 Euro = 7,4183 HRK</t>
  </si>
  <si>
    <t>Romania</t>
  </si>
  <si>
    <t>1 Euro = 4,7421 LEI</t>
  </si>
  <si>
    <t>BALANCE SHEET - WITH PROJECT</t>
  </si>
  <si>
    <t>N-3</t>
  </si>
  <si>
    <t>N-2</t>
  </si>
  <si>
    <t>N-1</t>
  </si>
  <si>
    <t>N</t>
  </si>
  <si>
    <t>Paid in capital</t>
  </si>
  <si>
    <t>Revaluation reserves</t>
  </si>
  <si>
    <t>Reserves</t>
  </si>
  <si>
    <t xml:space="preserve">Financial figures of the company in the last four fiscal years. N is the fiscal year prior the application </t>
  </si>
  <si>
    <t>Historical information (EURO)</t>
  </si>
  <si>
    <t xml:space="preserve">BALANCE SHEET </t>
  </si>
  <si>
    <t>Intangible fixed assets</t>
  </si>
  <si>
    <t>Tangible fixed assets</t>
  </si>
  <si>
    <t>Financial fixed assets</t>
  </si>
  <si>
    <t>Total fixed assets</t>
  </si>
  <si>
    <t>Inventories</t>
  </si>
  <si>
    <t>Trade receivable</t>
  </si>
  <si>
    <t>Short term investments</t>
  </si>
  <si>
    <t>Bank deposits</t>
  </si>
  <si>
    <t>Total current assets</t>
  </si>
  <si>
    <t>Total assets</t>
  </si>
  <si>
    <t>Paid in capital + reserves</t>
  </si>
  <si>
    <t>Retained earnings</t>
  </si>
  <si>
    <t>Total Shareholders' Equity</t>
  </si>
  <si>
    <t>Minority stake</t>
  </si>
  <si>
    <t>Provisions</t>
  </si>
  <si>
    <t>Other long term liabilities</t>
  </si>
  <si>
    <t>Total noncurrent liabilities</t>
  </si>
  <si>
    <t>Debt to finacial inst.</t>
  </si>
  <si>
    <t>Trade creditors</t>
  </si>
  <si>
    <t>Tax and public duties</t>
  </si>
  <si>
    <t>Other short term debt</t>
  </si>
  <si>
    <t>Total current liabilities</t>
  </si>
  <si>
    <t>Total liabilities</t>
  </si>
  <si>
    <t>Total equity and liabilities</t>
  </si>
  <si>
    <t>CHECK</t>
  </si>
  <si>
    <t>PROFIT AND LOSS - WITH PROJECT</t>
  </si>
  <si>
    <t>Profit and Loss projection for the whole company after the project implementation without non-reimbursable support</t>
  </si>
  <si>
    <t>Implementation and operation (EURO)*</t>
  </si>
  <si>
    <t>Implementation</t>
  </si>
  <si>
    <t xml:space="preserve">Operation </t>
  </si>
  <si>
    <t>Revenue</t>
  </si>
  <si>
    <t>Other operating revenue</t>
  </si>
  <si>
    <t>Total operating income</t>
  </si>
  <si>
    <t>Change in inventories</t>
  </si>
  <si>
    <t>Cost of sold goods</t>
  </si>
  <si>
    <t>Payroll expense</t>
  </si>
  <si>
    <t>Depretiation and amortization</t>
  </si>
  <si>
    <t>Other operating expenses</t>
  </si>
  <si>
    <t>Total operating expenses</t>
  </si>
  <si>
    <t>Operating profit</t>
  </si>
  <si>
    <t>Financial incomes</t>
  </si>
  <si>
    <t>Financial expenses, out of which:</t>
  </si>
  <si>
    <t>Interest expenses</t>
  </si>
  <si>
    <t>Financial profit</t>
  </si>
  <si>
    <t>Other income</t>
  </si>
  <si>
    <t>Other expenses</t>
  </si>
  <si>
    <t>Non economic activities profit</t>
  </si>
  <si>
    <t>Operating profit before tax</t>
  </si>
  <si>
    <t>Profit tax</t>
  </si>
  <si>
    <t xml:space="preserve">Other taxes </t>
  </si>
  <si>
    <t>Net profit for the year</t>
  </si>
  <si>
    <t>*The projections will be made for the implementation period and 5 years after implementation</t>
  </si>
  <si>
    <t>Please insert in the green cell the specific VAT for your country and area of activity!!!</t>
  </si>
  <si>
    <t>Please insert in the blue cell the specific profit tax for your country and company!!!</t>
  </si>
  <si>
    <t>CASH FLOW - WITH PROJECT</t>
  </si>
  <si>
    <t>Cash flow projection for the project without non-reimbursable support</t>
  </si>
  <si>
    <t>Shareholders' contribution</t>
  </si>
  <si>
    <t>Long term loan for investment</t>
  </si>
  <si>
    <t>Other medium and long term loans or other liabilities</t>
  </si>
  <si>
    <t>Total Cash inflow re. investment activity</t>
  </si>
  <si>
    <t>Equipment or other tangible assets (value with VAT)</t>
  </si>
  <si>
    <t>External services (value with VAT)</t>
  </si>
  <si>
    <t xml:space="preserve">Personel costs included in the project </t>
  </si>
  <si>
    <t>Other costs included in the project budget (including VAT)</t>
  </si>
  <si>
    <t>Total Cash Outflow re. Investing activity</t>
  </si>
  <si>
    <t>Loan principal - project co-financing</t>
  </si>
  <si>
    <t>Principal on other medium and long term loans, leasing</t>
  </si>
  <si>
    <t>Cash outflow from Medium and long term credits reimbursement, out of which:</t>
  </si>
  <si>
    <t>Interest payment for project co-financing</t>
  </si>
  <si>
    <t>Interest payments on other medium and long-term loans, leasing</t>
  </si>
  <si>
    <t>Cash outflow from Interest payments on Medium and long-term loans</t>
  </si>
  <si>
    <t>Total cash outflow re. financial activity</t>
  </si>
  <si>
    <t>OPERATIONAL ACTIVITY</t>
  </si>
  <si>
    <t>Revenues from operating activity, incl. VAT</t>
  </si>
  <si>
    <t>Other revenues related to operational activity, including VAT</t>
  </si>
  <si>
    <t>TOTAL revenues from operational activities</t>
  </si>
  <si>
    <t>Cost of sold goods, including VAT</t>
  </si>
  <si>
    <t>Staff expenditures (including specific taxes)</t>
  </si>
  <si>
    <t>Other costs related to operational activities (including VAT)</t>
  </si>
  <si>
    <t>TOTAL costs from operational activities</t>
  </si>
  <si>
    <t>VAT payments</t>
  </si>
  <si>
    <t>VAT receivable</t>
  </si>
  <si>
    <t>Profit related taxes</t>
  </si>
  <si>
    <t>TOTAL cash flow from taxes</t>
  </si>
  <si>
    <t>Other cash inflow</t>
  </si>
  <si>
    <t>Other cash outflows</t>
  </si>
  <si>
    <t>Total cash flow related to other activities</t>
  </si>
  <si>
    <t>TOTAL CASH FLOW FOR OPERATIONAL ACTIVITY</t>
  </si>
  <si>
    <t>Net cash flow of the period</t>
  </si>
  <si>
    <t>Cumulated Cash Flow</t>
  </si>
  <si>
    <t>I. REVENUES</t>
  </si>
  <si>
    <t>Operation</t>
  </si>
  <si>
    <t>Project operational revenues</t>
  </si>
  <si>
    <t>Product/Service …</t>
  </si>
  <si>
    <t>Number of units</t>
  </si>
  <si>
    <t>Unitary price</t>
  </si>
  <si>
    <r>
      <t xml:space="preserve">Other revenues </t>
    </r>
    <r>
      <rPr>
        <b/>
        <i/>
        <sz val="11"/>
        <color rgb="FFFF0000"/>
        <rFont val="Calibri"/>
        <family val="2"/>
      </rPr>
      <t>(please detail)</t>
    </r>
  </si>
  <si>
    <t>Type 1</t>
  </si>
  <si>
    <t>Type 2</t>
  </si>
  <si>
    <t>Type 3</t>
  </si>
  <si>
    <t>II. OPERATING COSTS</t>
  </si>
  <si>
    <t>Project operational costs</t>
  </si>
  <si>
    <t>Personnel costs</t>
  </si>
  <si>
    <t>Number of employees</t>
  </si>
  <si>
    <t>Gross annual unitary salary</t>
  </si>
  <si>
    <t>Material costs</t>
  </si>
  <si>
    <t>Unitary cost</t>
  </si>
  <si>
    <t>Annual utilities and administrative expenses</t>
  </si>
  <si>
    <t>Monthly value water</t>
  </si>
  <si>
    <t>Monthly value energy</t>
  </si>
  <si>
    <t>Monthly value for rent</t>
  </si>
  <si>
    <t>Monthly value for consumables</t>
  </si>
  <si>
    <r>
      <t>Monthly value for other expenses (</t>
    </r>
    <r>
      <rPr>
        <i/>
        <sz val="11"/>
        <color indexed="10"/>
        <rFont val="Calibri"/>
        <family val="2"/>
      </rPr>
      <t>please detail</t>
    </r>
    <r>
      <rPr>
        <sz val="11"/>
        <color theme="1"/>
        <rFont val="Calibri"/>
        <family val="2"/>
        <scheme val="minor"/>
      </rPr>
      <t>)</t>
    </r>
  </si>
  <si>
    <r>
      <t>Other costs:  services produced by third parties, environmental protection costs, etc.(</t>
    </r>
    <r>
      <rPr>
        <i/>
        <sz val="11"/>
        <color indexed="10"/>
        <rFont val="Calibri"/>
        <family val="2"/>
      </rPr>
      <t>please detail</t>
    </r>
    <r>
      <rPr>
        <b/>
        <i/>
        <sz val="11"/>
        <color indexed="8"/>
        <rFont val="Calibri"/>
        <family val="2"/>
      </rPr>
      <t>)</t>
    </r>
  </si>
  <si>
    <t>Other costs 1</t>
  </si>
  <si>
    <t>Other costs 2</t>
  </si>
  <si>
    <t>III. DEPRECIATION AND AMORTIZATION</t>
  </si>
  <si>
    <t>Asset 1</t>
  </si>
  <si>
    <t>Initial value</t>
  </si>
  <si>
    <t>Amortisation rate (%)</t>
  </si>
  <si>
    <t>Annual depreciation</t>
  </si>
  <si>
    <t>Cumulated depreciation</t>
  </si>
  <si>
    <t>Residual value</t>
  </si>
  <si>
    <t>Asset 2</t>
  </si>
  <si>
    <t>Asset 3</t>
  </si>
  <si>
    <t>Asset 4</t>
  </si>
  <si>
    <t>Asset 5</t>
  </si>
  <si>
    <t>Asset 6</t>
  </si>
  <si>
    <t>Asset 7</t>
  </si>
  <si>
    <t>Asset 8</t>
  </si>
  <si>
    <t>Asset 9</t>
  </si>
  <si>
    <t>Asset 10</t>
  </si>
  <si>
    <t>TOTAL depreciation</t>
  </si>
  <si>
    <t>Residual value of investment</t>
  </si>
  <si>
    <t>IV. Changes in working capital</t>
  </si>
  <si>
    <t>Trade receivables</t>
  </si>
  <si>
    <t>Current liabilities</t>
  </si>
  <si>
    <t>Changes in working capital</t>
  </si>
  <si>
    <t>I. Profitability of the project without the non-reimbursable financial support</t>
  </si>
  <si>
    <t>II. Profitability of the project with the non-reimbursable financial support</t>
  </si>
  <si>
    <t xml:space="preserve">Investment Costs </t>
  </si>
  <si>
    <t>Operating revenues</t>
  </si>
  <si>
    <t>Grant Value</t>
  </si>
  <si>
    <t>Operating expenditures (excluding depreciation and amortization)</t>
  </si>
  <si>
    <t>Operating revenue</t>
  </si>
  <si>
    <r>
      <rPr>
        <b/>
        <sz val="11"/>
        <color indexed="8"/>
        <rFont val="Calibri"/>
        <family val="2"/>
      </rPr>
      <t>EBITDA</t>
    </r>
    <r>
      <rPr>
        <sz val="11"/>
        <color theme="1"/>
        <rFont val="Calibri"/>
        <family val="2"/>
        <scheme val="minor"/>
      </rPr>
      <t xml:space="preserve"> (Earnings before interest, tax and depreciation)</t>
    </r>
  </si>
  <si>
    <t>Depreciation and amortization (D&amp;A)</t>
  </si>
  <si>
    <t xml:space="preserve">Operating profit before tax (EBIT) </t>
  </si>
  <si>
    <t xml:space="preserve">Corporate tax </t>
  </si>
  <si>
    <t>Net operating profit</t>
  </si>
  <si>
    <t>Operating cash flow</t>
  </si>
  <si>
    <t xml:space="preserve">Residual value </t>
  </si>
  <si>
    <t>FREE Cash Flow</t>
  </si>
  <si>
    <t>Discount rate</t>
  </si>
  <si>
    <t>Net present Value (NPV)</t>
  </si>
  <si>
    <t xml:space="preserve">Internal Rate of Return (IRR) </t>
  </si>
  <si>
    <t xml:space="preserve">FINANCIAL ANALYSIS OF THE COMPANY - WITH PROJECT </t>
  </si>
  <si>
    <t>The cells are linked with the  figures from previous Worksheets</t>
  </si>
  <si>
    <t>Indicators for Financial analysis of the company after the project implementation with non-reimbursable support</t>
  </si>
  <si>
    <t>Historical information</t>
  </si>
  <si>
    <t>Return on total assets</t>
  </si>
  <si>
    <t>Cash flow on long term liabilities</t>
  </si>
  <si>
    <t>Interest cover ratio</t>
  </si>
  <si>
    <t>Working capital in 1000</t>
  </si>
  <si>
    <t>Working capital in % of revenue</t>
  </si>
  <si>
    <t>Days sales outstanding</t>
  </si>
  <si>
    <t>Equity ratio in %</t>
  </si>
  <si>
    <t>Long term inventories in %</t>
  </si>
  <si>
    <t>Average inventories period</t>
  </si>
  <si>
    <t>Return on Assets</t>
  </si>
  <si>
    <t>Return on Equity</t>
  </si>
  <si>
    <t>Turnover of Assets</t>
  </si>
  <si>
    <t>Turnover of Fixed Assets</t>
  </si>
  <si>
    <t>Net Working Capital to Sales</t>
  </si>
  <si>
    <t>Net Working Capital to Current Liabilities</t>
  </si>
  <si>
    <t>Net Working Capital to Inventory</t>
  </si>
  <si>
    <t>Days Receivables Outst.</t>
  </si>
  <si>
    <t>Turnover of Current Assets</t>
  </si>
  <si>
    <t>Average Inventory Period</t>
  </si>
  <si>
    <t>Current Ratio</t>
  </si>
  <si>
    <t>Quick Ratio</t>
  </si>
  <si>
    <t>Debt to Total Assets</t>
  </si>
  <si>
    <t>Debt to Capital</t>
  </si>
  <si>
    <t>Debt to Equity</t>
  </si>
  <si>
    <t>Interest Cover</t>
  </si>
  <si>
    <t>Cash Flow to LT Liabilities</t>
  </si>
  <si>
    <t>The sensitivity analysis will be made only for the non-grant version of the project</t>
  </si>
  <si>
    <t>Item</t>
  </si>
  <si>
    <t>Variation</t>
  </si>
  <si>
    <t>FNPV</t>
  </si>
  <si>
    <t>IRR</t>
  </si>
  <si>
    <t>Investment costs</t>
  </si>
  <si>
    <t>Increase of investment costs with 10%</t>
  </si>
  <si>
    <t>Decrease of investment costs with 10%</t>
  </si>
  <si>
    <t>Increase of investment costs with 5%</t>
  </si>
  <si>
    <t>Decrease of investment costs with 5%</t>
  </si>
  <si>
    <t>Operational costs</t>
  </si>
  <si>
    <t>Increase of operational costs with 10%</t>
  </si>
  <si>
    <t>Decrease of operational costs with 10%</t>
  </si>
  <si>
    <t>Increase of operational costs with 5%</t>
  </si>
  <si>
    <t>Decrease of operational costs with 5%</t>
  </si>
  <si>
    <t>Revenues</t>
  </si>
  <si>
    <t>Increase of operational revenues with 10%</t>
  </si>
  <si>
    <t>Decrease of operational revenues with 10%</t>
  </si>
  <si>
    <t>Increase of operational revenues with 5%</t>
  </si>
  <si>
    <t>Decrease of operational revenues with 5%</t>
  </si>
  <si>
    <t>1. Investments costs + 10%</t>
  </si>
  <si>
    <t>2. Investment costs -10%</t>
  </si>
  <si>
    <t>3. Investments costs + 5%</t>
  </si>
  <si>
    <t>4. Investment costs -5%</t>
  </si>
  <si>
    <t>5. Operational costs + 10%</t>
  </si>
  <si>
    <t>6. Operational costs -10%</t>
  </si>
  <si>
    <t>7. Operational costs + 5%</t>
  </si>
  <si>
    <t>8. Operational costs -5%</t>
  </si>
  <si>
    <t>9. Operational revenues + 10%</t>
  </si>
  <si>
    <t>10. Operational revenues -10%</t>
  </si>
  <si>
    <t>11. Operational revenues + 5%</t>
  </si>
  <si>
    <t>10. Operational revenues -5%</t>
  </si>
  <si>
    <t>UNDERTAKING IN DIFFICULTY</t>
  </si>
  <si>
    <t>Retained earnings (previous year) + Net earnings from current year</t>
  </si>
  <si>
    <t>TOTAL RESULT</t>
  </si>
  <si>
    <t>Capital bonuses + Revaluation reserves + Reserves</t>
  </si>
  <si>
    <t>TOTAL CAPITAL LOSS</t>
  </si>
  <si>
    <t>RESULT:</t>
  </si>
  <si>
    <t>If the applicant has less than 3 fiscal years since establishment, this check is not going to be used</t>
  </si>
  <si>
    <t>Reports</t>
  </si>
  <si>
    <t>Activities</t>
  </si>
  <si>
    <t>Name of state aid</t>
  </si>
  <si>
    <t>Yes / No</t>
  </si>
  <si>
    <t>Costs covered by:</t>
  </si>
  <si>
    <t>Currency</t>
  </si>
  <si>
    <t>Project start date</t>
  </si>
  <si>
    <t>Project end date</t>
  </si>
  <si>
    <t>Disbursement date</t>
  </si>
  <si>
    <t>Reporting from original DP</t>
  </si>
  <si>
    <t>Reporting from modified DP</t>
  </si>
  <si>
    <t>Reporting to
original DP</t>
  </si>
  <si>
    <t>Reporting to
modified DP</t>
  </si>
  <si>
    <t>Current period</t>
  </si>
  <si>
    <t>Which is the actual budget/grant</t>
  </si>
  <si>
    <t>DAB budget 
line 2-original 
line 3-modified</t>
  </si>
  <si>
    <t>Actual budget in DAB</t>
  </si>
  <si>
    <t>Grant in DAB
line 2-original 
line 3-modified</t>
  </si>
  <si>
    <t>Actual grant in DAB</t>
  </si>
  <si>
    <t>Which is the actual disbursement plan</t>
  </si>
  <si>
    <t>DB budget 
line 2-original 
line 3-modified</t>
  </si>
  <si>
    <t>Actual budget in DP</t>
  </si>
  <si>
    <t>Grant in DP
line 2-original 
line 3-modified</t>
  </si>
  <si>
    <t>Returned value of budget modification</t>
  </si>
  <si>
    <t>Returned value of DP modification</t>
  </si>
  <si>
    <t>Returned value of Interim Report</t>
  </si>
  <si>
    <t>Returned value of DP modification (total cost)</t>
  </si>
  <si>
    <t>Focus Area</t>
  </si>
  <si>
    <t>Activity_1</t>
  </si>
  <si>
    <t>Regional Aid</t>
  </si>
  <si>
    <t>NO</t>
  </si>
  <si>
    <t>BGN</t>
  </si>
  <si>
    <t>Green Industry Innovation</t>
  </si>
  <si>
    <t>Activity_2</t>
  </si>
  <si>
    <t>Aid to SMEs</t>
  </si>
  <si>
    <t>YES</t>
  </si>
  <si>
    <t>CHF</t>
  </si>
  <si>
    <t>Blue Growth</t>
  </si>
  <si>
    <t>Activity_3</t>
  </si>
  <si>
    <t>P2</t>
  </si>
  <si>
    <t>EUR</t>
  </si>
  <si>
    <t>ICT</t>
  </si>
  <si>
    <t>Activity_4</t>
  </si>
  <si>
    <t>Innovation aid for SMEs</t>
  </si>
  <si>
    <t>P3</t>
  </si>
  <si>
    <t>GBP</t>
  </si>
  <si>
    <t>Welfare Technology</t>
  </si>
  <si>
    <t>Training aid</t>
  </si>
  <si>
    <t>P4</t>
  </si>
  <si>
    <t>NOK</t>
  </si>
  <si>
    <t>Aid for environmental protection</t>
  </si>
  <si>
    <t>PLN</t>
  </si>
  <si>
    <t>RON</t>
  </si>
  <si>
    <t>USD</t>
  </si>
  <si>
    <t>Countries</t>
  </si>
  <si>
    <t>Outcomes per country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</si>
  <si>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</si>
  <si>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</si>
  <si>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</si>
  <si>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</si>
  <si>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</si>
  <si>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</si>
  <si>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</si>
  <si>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</si>
  <si>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 xml:space="preserve">Slovakia </t>
  </si>
  <si>
    <t>Slovenia</t>
  </si>
  <si>
    <t>Outcome 1. Improved social dialogue and cooperation</t>
  </si>
  <si>
    <t>Outcome 2. Enhanced implementation of decent work agenda</t>
  </si>
  <si>
    <t>Outcome 3. Access to employment facilitated</t>
  </si>
  <si>
    <t>Czech_Republic</t>
  </si>
  <si>
    <t>Slovakia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</si>
</sst>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&quot;-&quot;??_-;_-@_-"/>
    <numFmt numFmtId="165" formatCode="0.0\ %"/>
    <numFmt numFmtId="166" formatCode="dd/mm/yyyy;@"/>
    <numFmt numFmtId="167" formatCode="&quot; &quot;#,##0&quot; &quot;;&quot; (&quot;#,##0&quot;)&quot;;&quot; -&quot;00&quot; &quot;;&quot; &quot;@&quot; &quot;"/>
    <numFmt numFmtId="168" formatCode="&quot; &quot;#,##0.00&quot;     &quot;;&quot;-&quot;#,##0.00&quot;     &quot;;&quot; -&quot;00&quot;     &quot;;&quot; &quot;@&quot; &quot;"/>
    <numFmt numFmtId="169" formatCode="0.00&quot; &quot;%"/>
    <numFmt numFmtId="170" formatCode="_-* #,##0_-;\-* #,##0_-;_-* &quot;-&quot;??_-;_-@_-"/>
    <numFmt numFmtId="171" formatCode="0.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4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vertAlign val="superscript"/>
      <sz val="12"/>
      <color indexed="9"/>
      <name val="Calibri"/>
      <family val="2"/>
    </font>
    <font>
      <sz val="9"/>
      <color rgb="FFFF0000"/>
      <name val="Calibri"/>
      <family val="2"/>
      <scheme val="minor"/>
    </font>
    <font>
      <sz val="13.5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2"/>
      <color rgb="FFFFFFFF"/>
      <name val="Calibri"/>
      <family val="2"/>
    </font>
    <font>
      <b/>
      <sz val="14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0070C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rgb="FFC00000"/>
      <name val="Calibri"/>
      <family val="2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b/>
      <sz val="9"/>
      <color theme="0"/>
      <name val="Calibri"/>
      <family val="2"/>
    </font>
    <font>
      <b/>
      <i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3.5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5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rgb="FFBDD7EE"/>
      </patternFill>
    </fill>
    <fill>
      <patternFill patternType="solid">
        <fgColor rgb="FF0070C0"/>
        <bgColor rgb="FF0070C0"/>
      </patternFill>
    </fill>
    <fill>
      <patternFill patternType="solid">
        <fgColor rgb="FFB4C6E7"/>
        <bgColor rgb="FFB4C6E7"/>
      </patternFill>
    </fill>
    <fill>
      <patternFill patternType="solid">
        <fgColor theme="0"/>
        <bgColor rgb="FFF8CBAD"/>
      </patternFill>
    </fill>
    <fill>
      <patternFill patternType="solid">
        <fgColor theme="0" tint="-0.14999847407452621"/>
        <bgColor rgb="FFF8CBAD"/>
      </patternFill>
    </fill>
    <fill>
      <patternFill patternType="solid">
        <fgColor rgb="FFD9E1F2"/>
        <bgColor rgb="FFD9E1F2"/>
      </patternFill>
    </fill>
    <fill>
      <patternFill patternType="solid">
        <fgColor rgb="FFFFC000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E2EFDA"/>
        <bgColor rgb="FFE2EF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DDEBF7"/>
        <bgColor rgb="FFDDEBF7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8">
    <xf numFmtId="0" fontId="0" fillId="0" borderId="0"/>
    <xf numFmtId="0" fontId="4" fillId="0" borderId="0"/>
    <xf numFmtId="0" fontId="6" fillId="4" borderId="0" applyNumberFormat="0" applyBorder="0" applyAlignment="0" applyProtection="0"/>
    <xf numFmtId="0" fontId="4" fillId="0" borderId="0"/>
    <xf numFmtId="9" fontId="1" fillId="0" borderId="0" applyFont="0" applyFill="0" applyBorder="0" applyAlignment="0" applyProtection="0"/>
    <xf numFmtId="168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0" borderId="0" applyNumberFormat="0" applyBorder="0" applyProtection="0"/>
  </cellStyleXfs>
  <cellXfs count="362">
    <xf numFmtId="0" fontId="0" fillId="0" borderId="0" xfId="0"/>
    <xf numFmtId="0" fontId="8" fillId="2" borderId="1" xfId="3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4" fontId="8" fillId="2" borderId="1" xfId="3" applyNumberFormat="1" applyFont="1" applyFill="1" applyBorder="1" applyAlignment="1" applyProtection="1">
      <alignment vertical="center"/>
      <protection locked="0"/>
    </xf>
    <xf numFmtId="4" fontId="8" fillId="2" borderId="1" xfId="3" applyNumberFormat="1" applyFont="1" applyFill="1" applyBorder="1" applyAlignment="1" applyProtection="1">
      <alignment horizontal="right" vertical="center"/>
      <protection locked="0"/>
    </xf>
    <xf numFmtId="4" fontId="8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5" fillId="0" borderId="0" xfId="0" applyFont="1" applyProtection="1"/>
    <xf numFmtId="0" fontId="15" fillId="0" borderId="0" xfId="0" applyFont="1" applyAlignment="1" applyProtection="1">
      <alignment horizontal="right" vertical="center"/>
    </xf>
    <xf numFmtId="0" fontId="14" fillId="0" borderId="0" xfId="1" applyFont="1" applyAlignment="1" applyProtection="1">
      <alignment vertical="center" wrapText="1"/>
    </xf>
    <xf numFmtId="0" fontId="15" fillId="0" borderId="0" xfId="0" applyFont="1" applyAlignment="1" applyProtection="1">
      <alignment horizontal="right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right" vertical="center"/>
    </xf>
    <xf numFmtId="0" fontId="1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9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" fillId="0" borderId="0" xfId="0" applyFont="1" applyProtection="1"/>
    <xf numFmtId="0" fontId="8" fillId="0" borderId="0" xfId="0" applyFont="1" applyFill="1" applyProtection="1"/>
    <xf numFmtId="0" fontId="3" fillId="0" borderId="0" xfId="0" applyFont="1" applyFill="1" applyAlignment="1" applyProtection="1">
      <alignment wrapText="1"/>
    </xf>
    <xf numFmtId="0" fontId="0" fillId="0" borderId="0" xfId="0" applyAlignment="1" applyProtection="1">
      <alignment vertical="center" wrapText="1"/>
    </xf>
    <xf numFmtId="0" fontId="8" fillId="0" borderId="0" xfId="0" applyFont="1" applyProtection="1"/>
    <xf numFmtId="0" fontId="5" fillId="3" borderId="1" xfId="1" applyFont="1" applyFill="1" applyBorder="1" applyAlignment="1" applyProtection="1">
      <alignment vertical="center"/>
    </xf>
    <xf numFmtId="0" fontId="5" fillId="3" borderId="1" xfId="1" applyFont="1" applyFill="1" applyBorder="1" applyAlignment="1" applyProtection="1">
      <alignment horizontal="center" vertical="center"/>
    </xf>
    <xf numFmtId="0" fontId="0" fillId="3" borderId="1" xfId="0" applyFill="1" applyBorder="1" applyProtection="1"/>
    <xf numFmtId="0" fontId="5" fillId="3" borderId="5" xfId="1" applyFont="1" applyFill="1" applyBorder="1" applyAlignment="1" applyProtection="1">
      <alignment vertical="center"/>
    </xf>
    <xf numFmtId="0" fontId="0" fillId="3" borderId="5" xfId="0" applyFill="1" applyBorder="1" applyProtection="1"/>
    <xf numFmtId="0" fontId="9" fillId="6" borderId="1" xfId="3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/>
    </xf>
    <xf numFmtId="4" fontId="8" fillId="0" borderId="1" xfId="3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9" fillId="0" borderId="0" xfId="3" applyFont="1" applyBorder="1" applyAlignment="1" applyProtection="1">
      <alignment horizontal="left" wrapText="1"/>
    </xf>
    <xf numFmtId="0" fontId="9" fillId="0" borderId="0" xfId="3" applyFont="1" applyFill="1" applyBorder="1" applyAlignment="1" applyProtection="1">
      <alignment horizontal="center"/>
    </xf>
    <xf numFmtId="0" fontId="9" fillId="0" borderId="0" xfId="3" applyFont="1" applyFill="1" applyBorder="1" applyAlignment="1" applyProtection="1">
      <alignment horizontal="left"/>
    </xf>
    <xf numFmtId="4" fontId="9" fillId="0" borderId="0" xfId="3" applyNumberFormat="1" applyFont="1" applyFill="1" applyBorder="1" applyProtection="1"/>
    <xf numFmtId="10" fontId="9" fillId="0" borderId="0" xfId="3" applyNumberFormat="1" applyFont="1" applyFill="1" applyBorder="1" applyProtection="1"/>
    <xf numFmtId="0" fontId="3" fillId="3" borderId="1" xfId="0" applyFont="1" applyFill="1" applyBorder="1" applyProtection="1"/>
    <xf numFmtId="0" fontId="7" fillId="5" borderId="15" xfId="2" applyFont="1" applyFill="1" applyBorder="1" applyAlignment="1" applyProtection="1">
      <alignment horizontal="center" wrapText="1"/>
    </xf>
    <xf numFmtId="14" fontId="7" fillId="5" borderId="15" xfId="2" applyNumberFormat="1" applyFont="1" applyFill="1" applyBorder="1" applyAlignment="1" applyProtection="1">
      <alignment horizontal="center" vertical="top" wrapText="1"/>
    </xf>
    <xf numFmtId="14" fontId="7" fillId="5" borderId="2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right" vertical="center"/>
    </xf>
    <xf numFmtId="0" fontId="15" fillId="0" borderId="10" xfId="0" applyFont="1" applyBorder="1" applyProtection="1"/>
    <xf numFmtId="0" fontId="15" fillId="0" borderId="0" xfId="0" applyFont="1" applyAlignment="1" applyProtection="1">
      <alignment wrapText="1"/>
    </xf>
    <xf numFmtId="0" fontId="21" fillId="0" borderId="0" xfId="0" applyFont="1" applyAlignment="1" applyProtection="1">
      <alignment horizontal="justify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Protection="1"/>
    <xf numFmtId="0" fontId="20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top"/>
    </xf>
    <xf numFmtId="0" fontId="9" fillId="0" borderId="0" xfId="3" applyFont="1" applyAlignment="1" applyProtection="1">
      <alignment horizontal="center"/>
    </xf>
    <xf numFmtId="0" fontId="9" fillId="0" borderId="0" xfId="3" applyFont="1" applyProtection="1"/>
    <xf numFmtId="4" fontId="9" fillId="0" borderId="0" xfId="3" applyNumberFormat="1" applyFont="1" applyProtection="1"/>
    <xf numFmtId="4" fontId="9" fillId="8" borderId="0" xfId="3" applyNumberFormat="1" applyFont="1" applyFill="1" applyProtection="1"/>
    <xf numFmtId="0" fontId="23" fillId="0" borderId="0" xfId="0" applyFont="1" applyAlignment="1" applyProtection="1">
      <alignment wrapText="1"/>
    </xf>
    <xf numFmtId="0" fontId="23" fillId="0" borderId="0" xfId="0" applyFont="1" applyAlignment="1" applyProtection="1">
      <alignment vertical="top" wrapText="1"/>
    </xf>
    <xf numFmtId="0" fontId="18" fillId="0" borderId="0" xfId="0" applyFont="1" applyProtection="1"/>
    <xf numFmtId="0" fontId="23" fillId="0" borderId="0" xfId="0" applyFont="1" applyProtection="1"/>
    <xf numFmtId="0" fontId="13" fillId="0" borderId="0" xfId="1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4" fillId="0" borderId="0" xfId="1" applyFont="1" applyAlignment="1" applyProtection="1">
      <alignment horizontal="center" vertical="center" wrapText="1"/>
    </xf>
    <xf numFmtId="0" fontId="12" fillId="7" borderId="1" xfId="0" applyFont="1" applyFill="1" applyBorder="1" applyProtection="1">
      <protection hidden="1"/>
    </xf>
    <xf numFmtId="0" fontId="12" fillId="7" borderId="1" xfId="0" applyFont="1" applyFill="1" applyBorder="1" applyAlignment="1" applyProtection="1">
      <alignment horizontal="center" wrapText="1"/>
      <protection hidden="1"/>
    </xf>
    <xf numFmtId="0" fontId="12" fillId="7" borderId="6" xfId="0" applyFont="1" applyFill="1" applyBorder="1" applyProtection="1">
      <protection hidden="1"/>
    </xf>
    <xf numFmtId="0" fontId="12" fillId="7" borderId="6" xfId="0" applyFont="1" applyFill="1" applyBorder="1" applyAlignment="1" applyProtection="1">
      <alignment wrapText="1"/>
      <protection hidden="1"/>
    </xf>
    <xf numFmtId="0" fontId="12" fillId="7" borderId="6" xfId="0" applyFont="1" applyFill="1" applyBorder="1" applyAlignment="1" applyProtection="1">
      <alignment horizontal="center" wrapText="1"/>
      <protection hidden="1"/>
    </xf>
    <xf numFmtId="0" fontId="0" fillId="0" borderId="7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1" xfId="0" applyBorder="1" applyProtection="1">
      <protection hidden="1"/>
    </xf>
    <xf numFmtId="14" fontId="0" fillId="0" borderId="1" xfId="0" applyNumberFormat="1" applyBorder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3" fontId="0" fillId="0" borderId="1" xfId="0" applyNumberForma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166" fontId="0" fillId="0" borderId="1" xfId="0" applyNumberFormat="1" applyBorder="1" applyAlignment="1" applyProtection="1">
      <alignment horizontal="left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3" xfId="0" applyBorder="1" applyAlignment="1" applyProtection="1">
      <alignment wrapText="1"/>
      <protection hidden="1"/>
    </xf>
    <xf numFmtId="2" fontId="0" fillId="0" borderId="1" xfId="0" applyNumberFormat="1" applyBorder="1" applyAlignment="1" applyProtection="1">
      <alignment shrinkToFit="1"/>
      <protection hidden="1"/>
    </xf>
    <xf numFmtId="0" fontId="0" fillId="0" borderId="0" xfId="0" applyBorder="1" applyProtection="1"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28" fillId="0" borderId="0" xfId="0" applyFont="1"/>
    <xf numFmtId="0" fontId="29" fillId="0" borderId="0" xfId="0" applyFont="1"/>
    <xf numFmtId="0" fontId="0" fillId="0" borderId="16" xfId="0" applyBorder="1"/>
    <xf numFmtId="0" fontId="29" fillId="0" borderId="18" xfId="0" applyFont="1" applyBorder="1" applyAlignment="1">
      <alignment horizontal="center"/>
    </xf>
    <xf numFmtId="0" fontId="29" fillId="0" borderId="17" xfId="0" applyFont="1" applyBorder="1" applyProtection="1">
      <protection hidden="1"/>
    </xf>
    <xf numFmtId="3" fontId="0" fillId="0" borderId="17" xfId="0" applyNumberFormat="1" applyBorder="1"/>
    <xf numFmtId="0" fontId="0" fillId="0" borderId="17" xfId="0" applyBorder="1" applyProtection="1">
      <protection hidden="1"/>
    </xf>
    <xf numFmtId="3" fontId="31" fillId="7" borderId="1" xfId="0" applyNumberFormat="1" applyFont="1" applyFill="1" applyBorder="1" applyProtection="1">
      <protection locked="0"/>
    </xf>
    <xf numFmtId="0" fontId="29" fillId="9" borderId="17" xfId="0" applyFont="1" applyFill="1" applyBorder="1" applyProtection="1">
      <protection hidden="1"/>
    </xf>
    <xf numFmtId="3" fontId="29" fillId="9" borderId="17" xfId="0" applyNumberFormat="1" applyFont="1" applyFill="1" applyBorder="1" applyProtection="1">
      <protection hidden="1"/>
    </xf>
    <xf numFmtId="3" fontId="1" fillId="7" borderId="1" xfId="0" applyNumberFormat="1" applyFont="1" applyFill="1" applyBorder="1" applyProtection="1">
      <protection locked="0"/>
    </xf>
    <xf numFmtId="0" fontId="29" fillId="10" borderId="17" xfId="0" applyFont="1" applyFill="1" applyBorder="1" applyProtection="1">
      <protection hidden="1"/>
    </xf>
    <xf numFmtId="3" fontId="29" fillId="10" borderId="17" xfId="0" applyNumberFormat="1" applyFont="1" applyFill="1" applyBorder="1" applyProtection="1">
      <protection hidden="1"/>
    </xf>
    <xf numFmtId="3" fontId="0" fillId="7" borderId="17" xfId="0" applyNumberFormat="1" applyFill="1" applyBorder="1" applyProtection="1">
      <protection locked="0"/>
    </xf>
    <xf numFmtId="0" fontId="30" fillId="0" borderId="0" xfId="0" applyFont="1"/>
    <xf numFmtId="0" fontId="0" fillId="0" borderId="1" xfId="0" applyBorder="1"/>
    <xf numFmtId="3" fontId="0" fillId="7" borderId="1" xfId="0" applyNumberFormat="1" applyFill="1" applyBorder="1" applyProtection="1">
      <protection locked="0"/>
    </xf>
    <xf numFmtId="0" fontId="29" fillId="11" borderId="17" xfId="0" applyFont="1" applyFill="1" applyBorder="1" applyProtection="1">
      <protection hidden="1"/>
    </xf>
    <xf numFmtId="3" fontId="29" fillId="11" borderId="17" xfId="0" applyNumberFormat="1" applyFont="1" applyFill="1" applyBorder="1" applyProtection="1">
      <protection hidden="1"/>
    </xf>
    <xf numFmtId="0" fontId="30" fillId="12" borderId="17" xfId="0" applyFont="1" applyFill="1" applyBorder="1" applyProtection="1">
      <protection hidden="1"/>
    </xf>
    <xf numFmtId="3" fontId="30" fillId="13" borderId="17" xfId="0" applyNumberFormat="1" applyFont="1" applyFill="1" applyBorder="1" applyProtection="1">
      <protection locked="0"/>
    </xf>
    <xf numFmtId="3" fontId="29" fillId="0" borderId="18" xfId="0" applyNumberFormat="1" applyFont="1" applyBorder="1" applyAlignment="1">
      <alignment horizontal="center"/>
    </xf>
    <xf numFmtId="167" fontId="0" fillId="0" borderId="17" xfId="0" applyNumberFormat="1" applyBorder="1" applyAlignment="1">
      <alignment wrapText="1"/>
    </xf>
    <xf numFmtId="167" fontId="0" fillId="14" borderId="17" xfId="0" applyNumberFormat="1" applyFill="1" applyBorder="1" applyAlignment="1">
      <alignment wrapText="1"/>
    </xf>
    <xf numFmtId="3" fontId="0" fillId="14" borderId="17" xfId="0" applyNumberFormat="1" applyFill="1" applyBorder="1" applyAlignment="1">
      <alignment wrapText="1"/>
    </xf>
    <xf numFmtId="168" fontId="29" fillId="10" borderId="17" xfId="0" applyNumberFormat="1" applyFont="1" applyFill="1" applyBorder="1" applyAlignment="1">
      <alignment wrapText="1"/>
    </xf>
    <xf numFmtId="3" fontId="29" fillId="10" borderId="17" xfId="0" applyNumberFormat="1" applyFont="1" applyFill="1" applyBorder="1" applyAlignment="1">
      <alignment wrapText="1"/>
    </xf>
    <xf numFmtId="0" fontId="29" fillId="15" borderId="17" xfId="0" applyFont="1" applyFill="1" applyBorder="1" applyProtection="1">
      <protection hidden="1"/>
    </xf>
    <xf numFmtId="3" fontId="29" fillId="15" borderId="17" xfId="0" applyNumberFormat="1" applyFont="1" applyFill="1" applyBorder="1" applyProtection="1">
      <protection hidden="1"/>
    </xf>
    <xf numFmtId="168" fontId="0" fillId="0" borderId="17" xfId="0" applyNumberFormat="1" applyBorder="1" applyAlignment="1">
      <alignment wrapText="1"/>
    </xf>
    <xf numFmtId="0" fontId="29" fillId="9" borderId="17" xfId="0" applyFont="1" applyFill="1" applyBorder="1" applyAlignment="1" applyProtection="1">
      <alignment wrapText="1"/>
      <protection hidden="1"/>
    </xf>
    <xf numFmtId="0" fontId="29" fillId="11" borderId="17" xfId="0" applyFont="1" applyFill="1" applyBorder="1" applyAlignment="1" applyProtection="1">
      <alignment wrapText="1"/>
      <protection hidden="1"/>
    </xf>
    <xf numFmtId="3" fontId="29" fillId="11" borderId="17" xfId="0" applyNumberFormat="1" applyFont="1" applyFill="1" applyBorder="1" applyAlignment="1" applyProtection="1">
      <alignment wrapText="1"/>
      <protection hidden="1"/>
    </xf>
    <xf numFmtId="168" fontId="29" fillId="16" borderId="17" xfId="0" applyNumberFormat="1" applyFont="1" applyFill="1" applyBorder="1" applyAlignment="1">
      <alignment horizontal="left" wrapText="1"/>
    </xf>
    <xf numFmtId="3" fontId="29" fillId="16" borderId="17" xfId="5" applyNumberFormat="1" applyFont="1" applyFill="1" applyBorder="1" applyAlignment="1">
      <alignment wrapText="1"/>
    </xf>
    <xf numFmtId="168" fontId="29" fillId="17" borderId="17" xfId="0" applyNumberFormat="1" applyFont="1" applyFill="1" applyBorder="1" applyAlignment="1">
      <alignment horizontal="left" wrapText="1"/>
    </xf>
    <xf numFmtId="3" fontId="29" fillId="17" borderId="17" xfId="0" applyNumberFormat="1" applyFont="1" applyFill="1" applyBorder="1" applyAlignment="1">
      <alignment wrapText="1"/>
    </xf>
    <xf numFmtId="3" fontId="28" fillId="0" borderId="1" xfId="0" applyNumberFormat="1" applyFont="1" applyBorder="1" applyAlignment="1">
      <alignment horizontal="center"/>
    </xf>
    <xf numFmtId="3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wrapText="1"/>
    </xf>
    <xf numFmtId="3" fontId="29" fillId="0" borderId="1" xfId="0" applyNumberFormat="1" applyFont="1" applyBorder="1"/>
    <xf numFmtId="0" fontId="33" fillId="0" borderId="1" xfId="0" applyFont="1" applyBorder="1"/>
    <xf numFmtId="3" fontId="30" fillId="0" borderId="1" xfId="0" applyNumberFormat="1" applyFont="1" applyBorder="1"/>
    <xf numFmtId="0" fontId="33" fillId="0" borderId="1" xfId="0" applyFont="1" applyBorder="1" applyAlignment="1">
      <alignment wrapText="1"/>
    </xf>
    <xf numFmtId="3" fontId="33" fillId="0" borderId="1" xfId="0" applyNumberFormat="1" applyFont="1" applyBorder="1"/>
    <xf numFmtId="0" fontId="29" fillId="0" borderId="1" xfId="0" applyFont="1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1" fontId="0" fillId="0" borderId="1" xfId="0" applyNumberFormat="1" applyBorder="1"/>
    <xf numFmtId="9" fontId="32" fillId="7" borderId="1" xfId="4" applyFont="1" applyFill="1" applyBorder="1" applyProtection="1">
      <protection locked="0"/>
    </xf>
    <xf numFmtId="1" fontId="0" fillId="0" borderId="15" xfId="0" applyNumberFormat="1" applyBorder="1"/>
    <xf numFmtId="1" fontId="29" fillId="0" borderId="1" xfId="0" applyNumberFormat="1" applyFont="1" applyBorder="1"/>
    <xf numFmtId="3" fontId="0" fillId="0" borderId="0" xfId="0" applyNumberFormat="1"/>
    <xf numFmtId="0" fontId="3" fillId="0" borderId="0" xfId="0" applyFont="1" applyFill="1" applyAlignment="1" applyProtection="1">
      <alignment wrapText="1"/>
      <protection locked="0"/>
    </xf>
    <xf numFmtId="0" fontId="25" fillId="0" borderId="0" xfId="0" applyFont="1" applyFill="1" applyAlignment="1" applyProtection="1">
      <alignment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top" wrapText="1"/>
    </xf>
    <xf numFmtId="0" fontId="26" fillId="0" borderId="0" xfId="0" applyFont="1" applyFill="1" applyAlignment="1" applyProtection="1">
      <alignment wrapText="1"/>
    </xf>
    <xf numFmtId="0" fontId="27" fillId="0" borderId="0" xfId="0" applyFont="1" applyFill="1" applyAlignment="1" applyProtection="1">
      <alignment wrapText="1"/>
    </xf>
    <xf numFmtId="0" fontId="0" fillId="0" borderId="0" xfId="0" applyAlignment="1">
      <alignment wrapText="1"/>
    </xf>
    <xf numFmtId="3" fontId="0" fillId="0" borderId="18" xfId="0" applyNumberFormat="1" applyBorder="1" applyAlignment="1">
      <alignment horizontal="center"/>
    </xf>
    <xf numFmtId="0" fontId="29" fillId="0" borderId="17" xfId="0" applyFont="1" applyBorder="1" applyAlignment="1">
      <alignment wrapText="1"/>
    </xf>
    <xf numFmtId="3" fontId="39" fillId="0" borderId="17" xfId="0" applyNumberFormat="1" applyFont="1" applyBorder="1"/>
    <xf numFmtId="1" fontId="41" fillId="8" borderId="17" xfId="7" applyNumberFormat="1" applyFont="1" applyFill="1" applyBorder="1" applyProtection="1"/>
    <xf numFmtId="1" fontId="41" fillId="0" borderId="17" xfId="7" applyNumberFormat="1" applyFont="1" applyBorder="1" applyProtection="1"/>
    <xf numFmtId="0" fontId="42" fillId="0" borderId="22" xfId="0" applyFont="1" applyBorder="1"/>
    <xf numFmtId="0" fontId="0" fillId="0" borderId="17" xfId="0" applyBorder="1" applyAlignment="1">
      <alignment wrapText="1"/>
    </xf>
    <xf numFmtId="0" fontId="38" fillId="0" borderId="22" xfId="0" applyFont="1" applyBorder="1" applyAlignment="1">
      <alignment wrapText="1"/>
    </xf>
    <xf numFmtId="3" fontId="29" fillId="0" borderId="17" xfId="0" applyNumberFormat="1" applyFont="1" applyBorder="1"/>
    <xf numFmtId="0" fontId="42" fillId="0" borderId="0" xfId="0" applyFont="1"/>
    <xf numFmtId="0" fontId="44" fillId="0" borderId="17" xfId="0" applyFont="1" applyBorder="1" applyAlignment="1">
      <alignment wrapText="1"/>
    </xf>
    <xf numFmtId="3" fontId="44" fillId="0" borderId="17" xfId="0" applyNumberFormat="1" applyFont="1" applyBorder="1"/>
    <xf numFmtId="0" fontId="29" fillId="10" borderId="23" xfId="0" applyFont="1" applyFill="1" applyBorder="1" applyAlignment="1">
      <alignment wrapText="1"/>
    </xf>
    <xf numFmtId="3" fontId="29" fillId="10" borderId="23" xfId="0" applyNumberFormat="1" applyFont="1" applyFill="1" applyBorder="1"/>
    <xf numFmtId="0" fontId="0" fillId="22" borderId="1" xfId="0" applyFill="1" applyBorder="1" applyAlignment="1">
      <alignment wrapText="1"/>
    </xf>
    <xf numFmtId="3" fontId="29" fillId="22" borderId="1" xfId="0" applyNumberFormat="1" applyFont="1" applyFill="1" applyBorder="1"/>
    <xf numFmtId="0" fontId="29" fillId="10" borderId="18" xfId="0" applyFont="1" applyFill="1" applyBorder="1" applyAlignment="1">
      <alignment wrapText="1"/>
    </xf>
    <xf numFmtId="3" fontId="29" fillId="10" borderId="18" xfId="0" applyNumberFormat="1" applyFont="1" applyFill="1" applyBorder="1"/>
    <xf numFmtId="0" fontId="0" fillId="23" borderId="18" xfId="0" applyFill="1" applyBorder="1" applyAlignment="1">
      <alignment wrapText="1"/>
    </xf>
    <xf numFmtId="3" fontId="0" fillId="23" borderId="18" xfId="0" applyNumberFormat="1" applyFill="1" applyBorder="1"/>
    <xf numFmtId="0" fontId="0" fillId="0" borderId="18" xfId="0" applyBorder="1" applyAlignment="1">
      <alignment wrapText="1"/>
    </xf>
    <xf numFmtId="0" fontId="0" fillId="23" borderId="17" xfId="0" applyFill="1" applyBorder="1" applyAlignment="1">
      <alignment wrapText="1"/>
    </xf>
    <xf numFmtId="3" fontId="0" fillId="23" borderId="17" xfId="0" applyNumberFormat="1" applyFill="1" applyBorder="1"/>
    <xf numFmtId="0" fontId="29" fillId="24" borderId="17" xfId="0" applyFont="1" applyFill="1" applyBorder="1" applyAlignment="1">
      <alignment wrapText="1"/>
    </xf>
    <xf numFmtId="3" fontId="29" fillId="24" borderId="17" xfId="0" applyNumberFormat="1" applyFont="1" applyFill="1" applyBorder="1" applyAlignment="1">
      <alignment wrapText="1"/>
    </xf>
    <xf numFmtId="1" fontId="29" fillId="24" borderId="17" xfId="0" applyNumberFormat="1" applyFont="1" applyFill="1" applyBorder="1" applyAlignment="1">
      <alignment wrapText="1"/>
    </xf>
    <xf numFmtId="0" fontId="39" fillId="25" borderId="24" xfId="0" applyFont="1" applyFill="1" applyBorder="1" applyAlignment="1">
      <alignment horizontal="center"/>
    </xf>
    <xf numFmtId="169" fontId="39" fillId="25" borderId="24" xfId="0" applyNumberFormat="1" applyFont="1" applyFill="1" applyBorder="1"/>
    <xf numFmtId="0" fontId="45" fillId="25" borderId="17" xfId="0" applyFont="1" applyFill="1" applyBorder="1" applyAlignment="1">
      <alignment horizontal="center"/>
    </xf>
    <xf numFmtId="3" fontId="45" fillId="25" borderId="17" xfId="0" applyNumberFormat="1" applyFont="1" applyFill="1" applyBorder="1"/>
    <xf numFmtId="0" fontId="45" fillId="25" borderId="17" xfId="0" applyFont="1" applyFill="1" applyBorder="1" applyAlignment="1">
      <alignment horizontal="center" wrapText="1"/>
    </xf>
    <xf numFmtId="169" fontId="45" fillId="25" borderId="17" xfId="0" applyNumberFormat="1" applyFont="1" applyFill="1" applyBorder="1"/>
    <xf numFmtId="0" fontId="46" fillId="0" borderId="2" xfId="0" applyFont="1" applyBorder="1" applyAlignment="1">
      <alignment vertical="top" wrapText="1"/>
    </xf>
    <xf numFmtId="0" fontId="46" fillId="0" borderId="1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29" fillId="0" borderId="23" xfId="0" applyFont="1" applyBorder="1" applyAlignment="1">
      <alignment horizontal="center"/>
    </xf>
    <xf numFmtId="9" fontId="32" fillId="0" borderId="1" xfId="4" applyFont="1" applyBorder="1" applyAlignment="1" applyProtection="1">
      <protection hidden="1"/>
    </xf>
    <xf numFmtId="164" fontId="32" fillId="0" borderId="1" xfId="6" applyFont="1" applyBorder="1" applyAlignment="1" applyProtection="1">
      <protection hidden="1"/>
    </xf>
    <xf numFmtId="170" fontId="32" fillId="0" borderId="1" xfId="6" applyNumberFormat="1" applyFont="1" applyBorder="1" applyAlignment="1" applyProtection="1">
      <protection hidden="1"/>
    </xf>
    <xf numFmtId="171" fontId="0" fillId="0" borderId="1" xfId="0" applyNumberFormat="1" applyBorder="1" applyProtection="1">
      <protection hidden="1"/>
    </xf>
    <xf numFmtId="10" fontId="32" fillId="0" borderId="1" xfId="4" applyNumberFormat="1" applyFont="1" applyBorder="1"/>
    <xf numFmtId="0" fontId="0" fillId="0" borderId="6" xfId="0" applyBorder="1" applyProtection="1">
      <protection hidden="1"/>
    </xf>
    <xf numFmtId="164" fontId="32" fillId="0" borderId="1" xfId="6" applyFont="1" applyBorder="1"/>
    <xf numFmtId="0" fontId="0" fillId="0" borderId="25" xfId="0" applyBorder="1"/>
    <xf numFmtId="0" fontId="29" fillId="0" borderId="26" xfId="0" applyFont="1" applyBorder="1"/>
    <xf numFmtId="0" fontId="29" fillId="0" borderId="27" xfId="0" applyFont="1" applyBorder="1"/>
    <xf numFmtId="9" fontId="0" fillId="7" borderId="1" xfId="0" applyNumberFormat="1" applyFill="1" applyBorder="1" applyProtection="1">
      <protection locked="0"/>
    </xf>
    <xf numFmtId="169" fontId="0" fillId="0" borderId="29" xfId="0" applyNumberFormat="1" applyBorder="1"/>
    <xf numFmtId="0" fontId="0" fillId="0" borderId="31" xfId="0" applyBorder="1"/>
    <xf numFmtId="9" fontId="0" fillId="7" borderId="31" xfId="0" applyNumberFormat="1" applyFill="1" applyBorder="1" applyProtection="1">
      <protection locked="0"/>
    </xf>
    <xf numFmtId="3" fontId="0" fillId="0" borderId="31" xfId="0" applyNumberFormat="1" applyBorder="1"/>
    <xf numFmtId="169" fontId="0" fillId="0" borderId="32" xfId="0" applyNumberFormat="1" applyBorder="1"/>
    <xf numFmtId="0" fontId="29" fillId="0" borderId="17" xfId="0" applyFont="1" applyBorder="1"/>
    <xf numFmtId="3" fontId="0" fillId="0" borderId="17" xfId="0" applyNumberFormat="1" applyBorder="1" applyAlignment="1">
      <alignment horizontal="center"/>
    </xf>
    <xf numFmtId="170" fontId="29" fillId="0" borderId="1" xfId="6" applyNumberFormat="1" applyFont="1" applyBorder="1"/>
    <xf numFmtId="170" fontId="32" fillId="0" borderId="1" xfId="6" applyNumberFormat="1" applyFont="1" applyBorder="1"/>
    <xf numFmtId="3" fontId="0" fillId="8" borderId="1" xfId="0" applyNumberFormat="1" applyFill="1" applyBorder="1" applyAlignment="1" applyProtection="1">
      <alignment wrapText="1"/>
      <protection locked="0"/>
    </xf>
    <xf numFmtId="170" fontId="0" fillId="0" borderId="0" xfId="6" applyNumberFormat="1" applyFont="1"/>
    <xf numFmtId="3" fontId="0" fillId="0" borderId="23" xfId="0" applyNumberFormat="1" applyFill="1" applyBorder="1"/>
    <xf numFmtId="0" fontId="49" fillId="0" borderId="22" xfId="0" applyFont="1" applyBorder="1" applyAlignment="1">
      <alignment wrapText="1"/>
    </xf>
    <xf numFmtId="3" fontId="50" fillId="8" borderId="1" xfId="0" applyNumberFormat="1" applyFont="1" applyFill="1" applyBorder="1" applyAlignment="1" applyProtection="1">
      <alignment wrapText="1"/>
      <protection locked="0"/>
    </xf>
    <xf numFmtId="3" fontId="2" fillId="8" borderId="1" xfId="0" applyNumberFormat="1" applyFont="1" applyFill="1" applyBorder="1" applyAlignment="1" applyProtection="1">
      <alignment horizontal="center" wrapText="1"/>
      <protection locked="0"/>
    </xf>
    <xf numFmtId="9" fontId="50" fillId="27" borderId="1" xfId="4" applyFont="1" applyFill="1" applyBorder="1" applyAlignment="1" applyProtection="1">
      <alignment wrapText="1"/>
      <protection locked="0"/>
    </xf>
    <xf numFmtId="9" fontId="50" fillId="5" borderId="1" xfId="4" applyFont="1" applyFill="1" applyBorder="1" applyAlignment="1" applyProtection="1">
      <alignment wrapText="1"/>
      <protection locked="0"/>
    </xf>
    <xf numFmtId="0" fontId="2" fillId="0" borderId="1" xfId="0" applyFont="1" applyBorder="1"/>
    <xf numFmtId="3" fontId="32" fillId="0" borderId="17" xfId="0" applyNumberFormat="1" applyFont="1" applyFill="1" applyBorder="1" applyProtection="1">
      <protection hidden="1"/>
    </xf>
    <xf numFmtId="0" fontId="13" fillId="0" borderId="0" xfId="1" applyFont="1" applyAlignment="1" applyProtection="1">
      <alignment horizontal="right" vertical="center" wrapText="1"/>
    </xf>
    <xf numFmtId="4" fontId="8" fillId="2" borderId="7" xfId="3" applyNumberFormat="1" applyFont="1" applyFill="1" applyBorder="1" applyAlignment="1" applyProtection="1">
      <alignment horizontal="right" vertical="center"/>
      <protection locked="0"/>
    </xf>
    <xf numFmtId="4" fontId="8" fillId="2" borderId="7" xfId="3" applyNumberFormat="1" applyFont="1" applyFill="1" applyBorder="1" applyAlignment="1" applyProtection="1">
      <alignment vertical="center"/>
      <protection locked="0"/>
    </xf>
    <xf numFmtId="14" fontId="14" fillId="0" borderId="0" xfId="1" applyNumberFormat="1" applyFont="1" applyFill="1" applyAlignment="1" applyProtection="1">
      <alignment horizontal="left" vertical="center" shrinkToFit="1"/>
      <protection locked="0"/>
    </xf>
    <xf numFmtId="0" fontId="15" fillId="0" borderId="0" xfId="0" applyFont="1" applyFill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Protection="1"/>
    <xf numFmtId="0" fontId="7" fillId="0" borderId="0" xfId="2" applyFont="1" applyFill="1" applyBorder="1" applyAlignment="1" applyProtection="1">
      <alignment horizontal="center" vertical="center" wrapText="1"/>
    </xf>
    <xf numFmtId="10" fontId="2" fillId="0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Protection="1"/>
    <xf numFmtId="9" fontId="14" fillId="0" borderId="0" xfId="0" applyNumberFormat="1" applyFont="1" applyFill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/>
    </xf>
    <xf numFmtId="0" fontId="9" fillId="0" borderId="1" xfId="3" applyFont="1" applyFill="1" applyBorder="1" applyAlignment="1" applyProtection="1">
      <alignment horizontal="left" vertical="center"/>
    </xf>
    <xf numFmtId="4" fontId="9" fillId="0" borderId="1" xfId="3" applyNumberFormat="1" applyFont="1" applyFill="1" applyBorder="1" applyAlignment="1" applyProtection="1">
      <alignment vertical="center"/>
    </xf>
    <xf numFmtId="0" fontId="0" fillId="3" borderId="2" xfId="0" applyFill="1" applyBorder="1" applyProtection="1"/>
    <xf numFmtId="0" fontId="5" fillId="3" borderId="9" xfId="1" applyFont="1" applyFill="1" applyBorder="1" applyAlignment="1" applyProtection="1">
      <alignment vertical="center"/>
    </xf>
    <xf numFmtId="0" fontId="8" fillId="2" borderId="4" xfId="3" applyFont="1" applyFill="1" applyBorder="1" applyAlignment="1" applyProtection="1">
      <alignment horizontal="center" vertical="center" wrapText="1"/>
      <protection locked="0"/>
    </xf>
    <xf numFmtId="4" fontId="9" fillId="0" borderId="4" xfId="3" applyNumberFormat="1" applyFont="1" applyFill="1" applyBorder="1" applyAlignment="1" applyProtection="1">
      <alignment vertical="center"/>
    </xf>
    <xf numFmtId="0" fontId="5" fillId="3" borderId="4" xfId="1" applyFont="1" applyFill="1" applyBorder="1" applyAlignment="1" applyProtection="1">
      <alignment vertical="center"/>
    </xf>
    <xf numFmtId="0" fontId="0" fillId="3" borderId="0" xfId="0" applyFill="1" applyBorder="1" applyProtection="1"/>
    <xf numFmtId="0" fontId="7" fillId="28" borderId="0" xfId="2" applyFont="1" applyFill="1" applyBorder="1" applyAlignment="1" applyProtection="1">
      <alignment horizontal="center" vertical="center" wrapText="1"/>
    </xf>
    <xf numFmtId="0" fontId="9" fillId="28" borderId="0" xfId="3" applyFont="1" applyFill="1" applyBorder="1" applyAlignment="1" applyProtection="1">
      <alignment horizontal="center" vertical="center" wrapText="1"/>
    </xf>
    <xf numFmtId="165" fontId="0" fillId="28" borderId="0" xfId="0" applyNumberFormat="1" applyFill="1" applyBorder="1" applyAlignment="1" applyProtection="1">
      <alignment horizontal="center" vertical="center"/>
    </xf>
    <xf numFmtId="10" fontId="9" fillId="28" borderId="0" xfId="3" applyNumberFormat="1" applyFont="1" applyFill="1" applyBorder="1" applyAlignment="1" applyProtection="1">
      <alignment vertical="center"/>
    </xf>
    <xf numFmtId="0" fontId="3" fillId="3" borderId="2" xfId="0" applyFont="1" applyFill="1" applyBorder="1" applyProtection="1"/>
    <xf numFmtId="0" fontId="3" fillId="3" borderId="4" xfId="0" applyFont="1" applyFill="1" applyBorder="1" applyProtection="1"/>
    <xf numFmtId="0" fontId="13" fillId="0" borderId="0" xfId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Border="1" applyProtection="1"/>
    <xf numFmtId="165" fontId="2" fillId="28" borderId="0" xfId="0" applyNumberFormat="1" applyFont="1" applyFill="1" applyBorder="1" applyAlignment="1" applyProtection="1">
      <alignment horizontal="center" vertical="center"/>
    </xf>
    <xf numFmtId="0" fontId="9" fillId="0" borderId="0" xfId="3" applyFont="1" applyBorder="1" applyProtection="1"/>
    <xf numFmtId="0" fontId="23" fillId="0" borderId="0" xfId="0" applyFont="1" applyBorder="1" applyAlignment="1" applyProtection="1">
      <alignment wrapText="1"/>
    </xf>
    <xf numFmtId="0" fontId="23" fillId="0" borderId="0" xfId="0" applyFont="1" applyBorder="1" applyAlignment="1" applyProtection="1">
      <alignment vertical="top" wrapText="1"/>
    </xf>
    <xf numFmtId="14" fontId="14" fillId="2" borderId="0" xfId="1" applyNumberFormat="1" applyFont="1" applyFill="1" applyAlignment="1" applyProtection="1">
      <alignment horizontal="center" vertical="center"/>
      <protection locked="0"/>
    </xf>
    <xf numFmtId="9" fontId="0" fillId="0" borderId="2" xfId="0" applyNumberFormat="1" applyBorder="1" applyAlignment="1" applyProtection="1">
      <alignment horizontal="center" vertical="center"/>
    </xf>
    <xf numFmtId="9" fontId="9" fillId="0" borderId="2" xfId="3" applyNumberFormat="1" applyFont="1" applyFill="1" applyBorder="1" applyAlignment="1" applyProtection="1">
      <alignment vertical="center"/>
    </xf>
    <xf numFmtId="9" fontId="0" fillId="0" borderId="1" xfId="0" applyNumberFormat="1" applyBorder="1" applyAlignment="1" applyProtection="1">
      <alignment horizontal="center" vertical="center"/>
    </xf>
    <xf numFmtId="9" fontId="9" fillId="0" borderId="1" xfId="3" applyNumberFormat="1" applyFont="1" applyFill="1" applyBorder="1" applyAlignment="1" applyProtection="1">
      <alignment vertical="center"/>
    </xf>
    <xf numFmtId="9" fontId="2" fillId="0" borderId="2" xfId="0" applyNumberFormat="1" applyFont="1" applyBorder="1" applyAlignment="1" applyProtection="1">
      <alignment horizontal="center" vertical="center"/>
    </xf>
    <xf numFmtId="9" fontId="2" fillId="0" borderId="1" xfId="0" applyNumberFormat="1" applyFont="1" applyBorder="1" applyAlignment="1" applyProtection="1">
      <alignment horizontal="center" vertical="center"/>
    </xf>
    <xf numFmtId="0" fontId="53" fillId="0" borderId="0" xfId="0" applyFont="1" applyFill="1" applyAlignment="1" applyProtection="1">
      <alignment horizontal="center" vertical="center"/>
    </xf>
    <xf numFmtId="4" fontId="8" fillId="0" borderId="1" xfId="3" applyNumberFormat="1" applyFont="1" applyFill="1" applyBorder="1" applyAlignment="1" applyProtection="1">
      <alignment horizontal="right" vertical="center"/>
    </xf>
    <xf numFmtId="4" fontId="8" fillId="0" borderId="1" xfId="3" applyNumberFormat="1" applyFont="1" applyFill="1" applyBorder="1" applyAlignment="1" applyProtection="1">
      <alignment vertical="center"/>
    </xf>
    <xf numFmtId="0" fontId="0" fillId="0" borderId="17" xfId="0" applyBorder="1"/>
    <xf numFmtId="0" fontId="0" fillId="0" borderId="0" xfId="0" applyProtection="1">
      <protection locked="0"/>
    </xf>
    <xf numFmtId="3" fontId="9" fillId="0" borderId="2" xfId="3" applyNumberFormat="1" applyFont="1" applyBorder="1" applyAlignment="1" applyProtection="1">
      <alignment horizontal="center" vertical="center"/>
    </xf>
    <xf numFmtId="3" fontId="9" fillId="0" borderId="1" xfId="3" applyNumberFormat="1" applyFont="1" applyBorder="1" applyAlignment="1" applyProtection="1">
      <alignment horizontal="center" vertical="center"/>
    </xf>
    <xf numFmtId="0" fontId="7" fillId="5" borderId="2" xfId="2" applyFont="1" applyFill="1" applyBorder="1" applyAlignment="1" applyProtection="1">
      <alignment horizontal="center" vertical="center" wrapText="1"/>
    </xf>
    <xf numFmtId="0" fontId="7" fillId="5" borderId="1" xfId="2" applyFont="1" applyFill="1" applyBorder="1" applyAlignment="1" applyProtection="1">
      <alignment horizontal="center" vertical="center" wrapText="1"/>
    </xf>
    <xf numFmtId="0" fontId="9" fillId="6" borderId="2" xfId="3" applyFont="1" applyFill="1" applyBorder="1" applyAlignment="1" applyProtection="1">
      <alignment horizontal="center" vertical="center" wrapText="1"/>
    </xf>
    <xf numFmtId="0" fontId="9" fillId="6" borderId="4" xfId="3" applyFont="1" applyFill="1" applyBorder="1" applyAlignment="1" applyProtection="1">
      <alignment horizontal="center" vertical="center" wrapText="1"/>
    </xf>
    <xf numFmtId="3" fontId="14" fillId="0" borderId="0" xfId="0" applyNumberFormat="1" applyFont="1" applyFill="1" applyAlignment="1" applyProtection="1">
      <alignment horizontal="center" vertical="center" wrapText="1"/>
    </xf>
    <xf numFmtId="14" fontId="7" fillId="5" borderId="1" xfId="2" applyNumberFormat="1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165" fontId="0" fillId="0" borderId="2" xfId="0" applyNumberFormat="1" applyBorder="1" applyAlignment="1" applyProtection="1">
      <alignment horizontal="center" vertical="center"/>
    </xf>
    <xf numFmtId="165" fontId="0" fillId="0" borderId="3" xfId="0" applyNumberForma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center" vertical="center"/>
    </xf>
    <xf numFmtId="0" fontId="8" fillId="2" borderId="2" xfId="3" applyFont="1" applyFill="1" applyBorder="1" applyAlignment="1" applyProtection="1">
      <alignment horizontal="center" vertical="top" wrapText="1"/>
      <protection locked="0"/>
    </xf>
    <xf numFmtId="0" fontId="8" fillId="2" borderId="4" xfId="3" applyFont="1" applyFill="1" applyBorder="1" applyAlignment="1" applyProtection="1">
      <alignment horizontal="center" vertical="top" wrapText="1"/>
      <protection locked="0"/>
    </xf>
    <xf numFmtId="0" fontId="7" fillId="5" borderId="12" xfId="2" applyFont="1" applyFill="1" applyBorder="1" applyAlignment="1" applyProtection="1">
      <alignment horizontal="center" wrapText="1"/>
    </xf>
    <xf numFmtId="0" fontId="7" fillId="5" borderId="9" xfId="2" applyFont="1" applyFill="1" applyBorder="1" applyAlignment="1" applyProtection="1">
      <alignment horizontal="center" wrapText="1"/>
    </xf>
    <xf numFmtId="14" fontId="7" fillId="5" borderId="8" xfId="2" applyNumberFormat="1" applyFont="1" applyFill="1" applyBorder="1" applyAlignment="1" applyProtection="1">
      <alignment horizontal="center" vertical="top" wrapText="1"/>
    </xf>
    <xf numFmtId="14" fontId="7" fillId="5" borderId="14" xfId="2" applyNumberFormat="1" applyFont="1" applyFill="1" applyBorder="1" applyAlignment="1" applyProtection="1">
      <alignment horizontal="center" vertical="top" wrapText="1"/>
    </xf>
    <xf numFmtId="0" fontId="9" fillId="6" borderId="2" xfId="3" applyFont="1" applyFill="1" applyBorder="1" applyAlignment="1" applyProtection="1">
      <alignment horizontal="center" vertical="center" wrapText="1"/>
    </xf>
    <xf numFmtId="0" fontId="9" fillId="6" borderId="4" xfId="3" applyFont="1" applyFill="1" applyBorder="1" applyAlignment="1" applyProtection="1">
      <alignment horizontal="center" vertical="center" wrapText="1"/>
    </xf>
    <xf numFmtId="0" fontId="7" fillId="5" borderId="12" xfId="2" applyFont="1" applyFill="1" applyBorder="1" applyAlignment="1" applyProtection="1">
      <alignment horizontal="center" vertical="center" wrapText="1"/>
    </xf>
    <xf numFmtId="0" fontId="7" fillId="5" borderId="11" xfId="2" applyFont="1" applyFill="1" applyBorder="1" applyAlignment="1" applyProtection="1">
      <alignment horizontal="center" vertical="center" wrapText="1"/>
    </xf>
    <xf numFmtId="0" fontId="7" fillId="5" borderId="9" xfId="2" applyFont="1" applyFill="1" applyBorder="1" applyAlignment="1" applyProtection="1">
      <alignment horizontal="center" vertical="center" wrapText="1"/>
    </xf>
    <xf numFmtId="0" fontId="7" fillId="5" borderId="8" xfId="2" applyFont="1" applyFill="1" applyBorder="1" applyAlignment="1" applyProtection="1">
      <alignment horizontal="center" vertical="center" wrapText="1"/>
    </xf>
    <xf numFmtId="0" fontId="7" fillId="5" borderId="13" xfId="2" applyFont="1" applyFill="1" applyBorder="1" applyAlignment="1" applyProtection="1">
      <alignment horizontal="center" vertical="center" wrapText="1"/>
    </xf>
    <xf numFmtId="0" fontId="7" fillId="5" borderId="14" xfId="2" applyFont="1" applyFill="1" applyBorder="1" applyAlignment="1" applyProtection="1">
      <alignment horizontal="center" vertical="center" wrapText="1"/>
    </xf>
    <xf numFmtId="0" fontId="9" fillId="6" borderId="2" xfId="3" applyFont="1" applyFill="1" applyBorder="1" applyAlignment="1" applyProtection="1">
      <alignment horizontal="center" vertical="center" wrapText="1" shrinkToFit="1"/>
    </xf>
    <xf numFmtId="0" fontId="9" fillId="6" borderId="4" xfId="3" applyFont="1" applyFill="1" applyBorder="1" applyAlignment="1" applyProtection="1">
      <alignment horizontal="center" vertical="center" wrapText="1" shrinkToFit="1"/>
    </xf>
    <xf numFmtId="0" fontId="9" fillId="6" borderId="3" xfId="3" applyFont="1" applyFill="1" applyBorder="1" applyAlignment="1" applyProtection="1">
      <alignment horizontal="center" vertical="center" wrapText="1"/>
    </xf>
    <xf numFmtId="0" fontId="8" fillId="2" borderId="2" xfId="3" applyFont="1" applyFill="1" applyBorder="1" applyAlignment="1" applyProtection="1">
      <alignment horizontal="left" vertical="top" wrapText="1"/>
      <protection locked="0"/>
    </xf>
    <xf numFmtId="0" fontId="8" fillId="2" borderId="4" xfId="3" applyFont="1" applyFill="1" applyBorder="1" applyAlignment="1" applyProtection="1">
      <alignment horizontal="left" vertical="top" wrapText="1"/>
      <protection locked="0"/>
    </xf>
    <xf numFmtId="10" fontId="9" fillId="0" borderId="2" xfId="3" applyNumberFormat="1" applyFont="1" applyFill="1" applyBorder="1" applyAlignment="1" applyProtection="1">
      <alignment horizontal="center" vertical="center"/>
    </xf>
    <xf numFmtId="10" fontId="9" fillId="0" borderId="3" xfId="3" applyNumberFormat="1" applyFont="1" applyFill="1" applyBorder="1" applyAlignment="1" applyProtection="1">
      <alignment horizontal="center" vertical="center"/>
    </xf>
    <xf numFmtId="10" fontId="9" fillId="0" borderId="4" xfId="3" applyNumberFormat="1" applyFont="1" applyFill="1" applyBorder="1" applyAlignment="1" applyProtection="1">
      <alignment horizontal="center" vertical="center"/>
    </xf>
    <xf numFmtId="14" fontId="7" fillId="5" borderId="8" xfId="2" applyNumberFormat="1" applyFont="1" applyFill="1" applyBorder="1" applyAlignment="1" applyProtection="1">
      <alignment horizontal="center" vertical="top" wrapText="1"/>
      <protection locked="0"/>
    </xf>
    <xf numFmtId="14" fontId="7" fillId="5" borderId="14" xfId="2" applyNumberFormat="1" applyFont="1" applyFill="1" applyBorder="1" applyAlignment="1" applyProtection="1">
      <alignment horizontal="center" vertical="top" wrapText="1"/>
      <protection locked="0"/>
    </xf>
    <xf numFmtId="0" fontId="9" fillId="6" borderId="3" xfId="3" applyFont="1" applyFill="1" applyBorder="1" applyAlignment="1" applyProtection="1">
      <alignment horizontal="center" vertical="center" wrapText="1" shrinkToFit="1"/>
    </xf>
    <xf numFmtId="0" fontId="7" fillId="5" borderId="1" xfId="2" applyFont="1" applyFill="1" applyBorder="1" applyAlignment="1" applyProtection="1">
      <alignment horizontal="center" vertical="center" wrapText="1"/>
    </xf>
    <xf numFmtId="0" fontId="7" fillId="5" borderId="2" xfId="2" applyFont="1" applyFill="1" applyBorder="1" applyAlignment="1" applyProtection="1">
      <alignment horizontal="center" vertical="center" wrapText="1"/>
    </xf>
    <xf numFmtId="49" fontId="8" fillId="2" borderId="2" xfId="3" applyNumberFormat="1" applyFont="1" applyFill="1" applyBorder="1" applyAlignment="1" applyProtection="1">
      <alignment horizontal="left" vertical="top" wrapText="1"/>
      <protection locked="0"/>
    </xf>
    <xf numFmtId="49" fontId="8" fillId="2" borderId="4" xfId="3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3" fontId="14" fillId="0" borderId="0" xfId="0" applyNumberFormat="1" applyFont="1" applyFill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3" fillId="0" borderId="0" xfId="1" applyFont="1" applyAlignment="1" applyProtection="1">
      <alignment horizontal="center" vertical="center" wrapText="1"/>
    </xf>
    <xf numFmtId="14" fontId="14" fillId="2" borderId="0" xfId="1" applyNumberFormat="1" applyFont="1" applyFill="1" applyAlignment="1" applyProtection="1">
      <alignment horizontal="left" vertical="center" shrinkToFit="1"/>
      <protection locked="0"/>
    </xf>
    <xf numFmtId="0" fontId="7" fillId="5" borderId="5" xfId="2" applyFont="1" applyFill="1" applyBorder="1" applyAlignment="1" applyProtection="1">
      <alignment horizontal="center" vertical="center" wrapText="1"/>
    </xf>
    <xf numFmtId="0" fontId="7" fillId="5" borderId="0" xfId="2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wrapText="1"/>
    </xf>
    <xf numFmtId="0" fontId="24" fillId="0" borderId="0" xfId="0" applyFont="1" applyAlignment="1" applyProtection="1">
      <alignment horizontal="center" vertical="center" wrapText="1"/>
    </xf>
    <xf numFmtId="3" fontId="9" fillId="0" borderId="2" xfId="3" applyNumberFormat="1" applyFont="1" applyBorder="1" applyAlignment="1" applyProtection="1">
      <alignment horizontal="center" vertical="center"/>
    </xf>
    <xf numFmtId="3" fontId="9" fillId="0" borderId="4" xfId="3" applyNumberFormat="1" applyFont="1" applyBorder="1" applyAlignment="1" applyProtection="1">
      <alignment horizontal="center" vertical="center"/>
    </xf>
    <xf numFmtId="3" fontId="9" fillId="0" borderId="1" xfId="3" applyNumberFormat="1" applyFont="1" applyBorder="1" applyAlignment="1" applyProtection="1">
      <alignment horizontal="center" vertical="center"/>
    </xf>
    <xf numFmtId="14" fontId="7" fillId="5" borderId="1" xfId="2" applyNumberFormat="1" applyFont="1" applyFill="1" applyBorder="1" applyAlignment="1" applyProtection="1">
      <alignment horizontal="center" vertical="center" wrapText="1"/>
    </xf>
    <xf numFmtId="0" fontId="7" fillId="5" borderId="4" xfId="2" applyFont="1" applyFill="1" applyBorder="1" applyAlignment="1" applyProtection="1">
      <alignment horizontal="center" vertical="center" wrapText="1"/>
    </xf>
    <xf numFmtId="14" fontId="10" fillId="2" borderId="0" xfId="1" applyNumberFormat="1" applyFont="1" applyFill="1" applyAlignment="1" applyProtection="1">
      <alignment horizontal="left" vertical="center" wrapText="1" shrinkToFit="1"/>
      <protection locked="0"/>
    </xf>
    <xf numFmtId="0" fontId="18" fillId="0" borderId="0" xfId="0" applyFont="1" applyAlignment="1" applyProtection="1">
      <alignment horizontal="right" vertical="center"/>
    </xf>
    <xf numFmtId="14" fontId="14" fillId="2" borderId="0" xfId="1" applyNumberFormat="1" applyFont="1" applyFill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</xf>
    <xf numFmtId="0" fontId="9" fillId="0" borderId="2" xfId="3" applyFont="1" applyBorder="1" applyAlignment="1" applyProtection="1">
      <alignment horizontal="center" vertical="center" wrapText="1"/>
    </xf>
    <xf numFmtId="0" fontId="9" fillId="0" borderId="4" xfId="3" applyFont="1" applyBorder="1" applyAlignment="1" applyProtection="1">
      <alignment horizontal="center" vertical="center" wrapText="1"/>
    </xf>
    <xf numFmtId="0" fontId="7" fillId="5" borderId="3" xfId="2" applyFont="1" applyFill="1" applyBorder="1" applyAlignment="1" applyProtection="1">
      <alignment horizontal="center" vertical="center" wrapText="1"/>
    </xf>
    <xf numFmtId="3" fontId="2" fillId="0" borderId="2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  <xf numFmtId="0" fontId="29" fillId="0" borderId="0" xfId="0" applyFont="1" applyAlignment="1">
      <alignment horizontal="center"/>
    </xf>
    <xf numFmtId="0" fontId="30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30" fillId="0" borderId="17" xfId="0" applyFont="1" applyBorder="1" applyAlignment="1">
      <alignment horizontal="center" wrapText="1"/>
    </xf>
    <xf numFmtId="0" fontId="30" fillId="0" borderId="20" xfId="0" applyFont="1" applyBorder="1" applyAlignment="1">
      <alignment horizontal="center" wrapText="1"/>
    </xf>
    <xf numFmtId="0" fontId="29" fillId="0" borderId="17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0" fillId="0" borderId="20" xfId="0" applyBorder="1" applyAlignment="1"/>
    <xf numFmtId="0" fontId="0" fillId="0" borderId="17" xfId="0" applyBorder="1" applyAlignment="1"/>
    <xf numFmtId="0" fontId="2" fillId="26" borderId="1" xfId="0" applyFont="1" applyFill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3" fontId="0" fillId="8" borderId="5" xfId="0" applyNumberFormat="1" applyFill="1" applyBorder="1" applyAlignment="1" applyProtection="1">
      <alignment horizontal="center" vertical="center" wrapText="1"/>
      <protection locked="0"/>
    </xf>
    <xf numFmtId="3" fontId="0" fillId="8" borderId="6" xfId="0" applyNumberFormat="1" applyFill="1" applyBorder="1" applyAlignment="1" applyProtection="1">
      <alignment horizontal="center" vertical="center" wrapText="1"/>
      <protection locked="0"/>
    </xf>
    <xf numFmtId="3" fontId="0" fillId="8" borderId="7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9" fillId="21" borderId="0" xfId="0" applyFont="1" applyFill="1" applyAlignment="1">
      <alignment horizontal="center"/>
    </xf>
    <xf numFmtId="0" fontId="29" fillId="18" borderId="0" xfId="0" applyFont="1" applyFill="1" applyAlignment="1">
      <alignment horizontal="center"/>
    </xf>
    <xf numFmtId="0" fontId="29" fillId="19" borderId="0" xfId="0" applyFont="1" applyFill="1" applyAlignment="1">
      <alignment horizontal="center"/>
    </xf>
    <xf numFmtId="0" fontId="29" fillId="20" borderId="0" xfId="0" applyFont="1" applyFill="1" applyAlignment="1">
      <alignment horizontal="center"/>
    </xf>
    <xf numFmtId="0" fontId="38" fillId="0" borderId="22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47" fillId="0" borderId="1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</cellXfs>
  <cellStyles count="8">
    <cellStyle name="Akzent4" xfId="2" xr:uid="{00000000-0005-0000-0000-000000000000}"/>
    <cellStyle name="Comma" xfId="6" builtinId="3"/>
    <cellStyle name="Comma 2 2" xfId="5" xr:uid="{C51291C4-3261-42DE-A90A-D54119DF7FDF}"/>
    <cellStyle name="Normal" xfId="0" builtinId="0"/>
    <cellStyle name="Normal 2" xfId="7" xr:uid="{CDFC09A9-7514-4A60-9981-7CDE801E4101}"/>
    <cellStyle name="Percent" xfId="4" builtinId="5"/>
    <cellStyle name="Βασικό_Φύλλο1" xfId="1" xr:uid="{00000000-0005-0000-0000-000002000000}"/>
    <cellStyle name="Нормален_Лист1" xfId="3" xr:uid="{00000000-0005-0000-0000-000003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C00000"/>
        </patternFill>
      </fill>
    </dxf>
    <dxf>
      <font>
        <color rgb="FF9C0006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349250</xdr:colOff>
      <xdr:row>21</xdr:row>
      <xdr:rowOff>127001</xdr:rowOff>
    </xdr:from>
    <xdr:to>
      <xdr:col>19</xdr:col>
      <xdr:colOff>203200</xdr:colOff>
      <xdr:row>36</xdr:row>
      <xdr:rowOff>92075</xdr:rowOff>
    </xdr:to>
    <xdr:sp macro="" textlink="" fLocksText="0">
      <xdr:nvSpPr>
        <xdr:cNvPr id="8" name="TextBox 7">
          <a:extLst>
            <a:ext uri="{FF2B5EF4-FFF2-40B4-BE49-F238E27FC236}">
              <a16:creationId xmlns:a16="http://schemas.microsoft.com/office/drawing/2014/main" id="{D8034608-19B1-4F9E-8691-7D4E97DBD0A0}"/>
            </a:ext>
          </a:extLst>
        </xdr:cNvPr>
        <xdr:cNvSpPr txBox="1"/>
      </xdr:nvSpPr>
      <xdr:spPr>
        <a:xfrm>
          <a:off x="6546850" y="5480051"/>
          <a:ext cx="7645400" cy="2924174"/>
        </a:xfrm>
        <a:prstGeom prst="rect">
          <a:avLst/>
        </a:prstGeom>
        <a:solidFill>
          <a:schemeClr val="bg1"/>
        </a:solidFill>
        <a:ln w="63500" cap="rnd">
          <a:solidFill>
            <a:srgbClr val="00B0F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400" b="0" i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Read before filling </a:t>
          </a:r>
          <a:r>
            <a:rPr lang="pl-PL" sz="1400" b="0" i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in</a:t>
          </a:r>
          <a:r>
            <a:rPr lang="en-GB" sz="1400" b="0" i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 the form:</a:t>
          </a: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1) Only fields marked in yellow are to be filled in</a:t>
          </a:r>
          <a:r>
            <a:rPr lang="nb-NO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.</a:t>
          </a:r>
          <a:endParaRPr lang="en-GB" sz="1200" b="0" i="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2) When applying for Project Modification choose YES in the drop down menu of cell </a:t>
          </a:r>
          <a: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J11</a:t>
          </a:r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. Otherwise select NO.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3) Figures in cells with white background are calculated automatically based on the data inserted in the form. </a:t>
          </a:r>
          <a:endParaRPr lang="pl-PL" sz="1200" b="0" i="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4) Select state aid category for the activity from drop down menu. Use only categories mentioned in the call text. Apply grant level according to the state aid category. </a:t>
          </a:r>
          <a:endParaRPr lang="en-GB" sz="1200" b="0" i="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5</a:t>
          </a:r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) Enter only the eligible amount of expenses. For entities that are not VAT payers this means an amount including the VAT.</a:t>
          </a:r>
        </a:p>
        <a:p>
          <a:pPr eaLnBrk="1" fontAlgn="auto" latinLnBrk="0" hangingPunct="1"/>
          <a: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6) It is obligatory to select the organization responsible for particular cost from the drop-down menu. PP - stands for Project Promoter, P1 - First Project Partner etc. </a:t>
          </a:r>
          <a:b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</a:br>
          <a: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7) Use filter in cell Y1 to hide/unhide empty budget lines for easier overview/printing.</a:t>
          </a:r>
          <a:endParaRPr lang="en-GB" sz="1200" b="0" i="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800" b="1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Delete this frame before using the form</a:t>
          </a:r>
          <a:endParaRPr lang="en-GB" sz="6000">
            <a:solidFill>
              <a:schemeClr val="tx1">
                <a:lumMod val="65000"/>
                <a:lumOff val="35000"/>
              </a:schemeClr>
            </a:solidFill>
            <a:effectLst/>
          </a:endParaRPr>
        </a:p>
      </xdr:txBody>
    </xdr:sp>
    <xdr:clientData fLocksWithSheet="0" fPrintsWithSheet="0"/>
  </xdr:twoCellAnchor>
  <xdr:twoCellAnchor>
    <xdr:from>
      <xdr:col>18</xdr:col>
      <xdr:colOff>27709</xdr:colOff>
      <xdr:row>9</xdr:row>
      <xdr:rowOff>192424</xdr:rowOff>
    </xdr:from>
    <xdr:to>
      <xdr:col>20</xdr:col>
      <xdr:colOff>112271</xdr:colOff>
      <xdr:row>13</xdr:row>
      <xdr:rowOff>206661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2292242-537E-41B6-935A-BDB44695E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5588" y="2405303"/>
          <a:ext cx="2085774" cy="803176"/>
        </a:xfrm>
        <a:prstGeom prst="rect">
          <a:avLst/>
        </a:prstGeom>
      </xdr:spPr>
    </xdr:pic>
    <xdr:clientData/>
  </xdr:twoCellAnchor>
  <xdr:twoCellAnchor editAs="oneCell">
    <xdr:from>
      <xdr:col>16</xdr:col>
      <xdr:colOff>48107</xdr:colOff>
      <xdr:row>8</xdr:row>
      <xdr:rowOff>100690</xdr:rowOff>
    </xdr:from>
    <xdr:to>
      <xdr:col>17</xdr:col>
      <xdr:colOff>125076</xdr:colOff>
      <xdr:row>13</xdr:row>
      <xdr:rowOff>237988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BBD2B5-A182-438E-A4B7-F0AB38CCB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7122" y="2024932"/>
          <a:ext cx="1077575" cy="121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84EFC-CC34-4FAB-B485-A5E0B2D309EB}">
  <sheetPr codeName="Sheet1">
    <pageSetUpPr fitToPage="1"/>
  </sheetPr>
  <dimension ref="A1:Y270"/>
  <sheetViews>
    <sheetView showGridLines="0" showZeros="0" tabSelected="1" topLeftCell="A2" zoomScale="66" zoomScaleNormal="100" workbookViewId="0">
      <selection activeCell="Z18" sqref="Z18"/>
    </sheetView>
  </sheetViews>
  <sheetFormatPr defaultColWidth="9.140625" defaultRowHeight="14.45"/>
  <cols>
    <col min="1" max="1" width="18.5703125" style="6" customWidth="1"/>
    <col min="2" max="2" width="17.140625" style="6" customWidth="1"/>
    <col min="3" max="3" width="8.5703125" style="7" customWidth="1"/>
    <col min="4" max="4" width="7.140625" style="7" customWidth="1"/>
    <col min="5" max="5" width="14.42578125" style="8" customWidth="1"/>
    <col min="6" max="6" width="4.28515625" style="8" customWidth="1"/>
    <col min="7" max="7" width="14.28515625" style="8" customWidth="1"/>
    <col min="8" max="8" width="4.28515625" style="8" customWidth="1"/>
    <col min="9" max="10" width="14.28515625" style="8" customWidth="1"/>
    <col min="11" max="11" width="15.42578125" style="8" customWidth="1"/>
    <col min="12" max="12" width="0.42578125" style="34" customWidth="1"/>
    <col min="13" max="13" width="8.5703125" style="8" customWidth="1"/>
    <col min="14" max="14" width="7.140625" style="8" customWidth="1"/>
    <col min="15" max="15" width="14.28515625" style="8" customWidth="1"/>
    <col min="16" max="16" width="4.28515625" style="8" customWidth="1"/>
    <col min="17" max="17" width="14.28515625" style="8" customWidth="1"/>
    <col min="18" max="18" width="4.28515625" style="8" customWidth="1"/>
    <col min="19" max="20" width="14.28515625" style="8" customWidth="1"/>
    <col min="21" max="23" width="7.140625" style="8" customWidth="1"/>
    <col min="24" max="24" width="17.140625" style="8" customWidth="1"/>
    <col min="25" max="25" width="2.5703125" style="23" customWidth="1"/>
    <col min="26" max="16384" width="9.140625" style="8"/>
  </cols>
  <sheetData>
    <row r="1" spans="1:25" ht="15" customHeight="1">
      <c r="C1" s="64"/>
      <c r="D1" s="64"/>
      <c r="S1" s="324" t="s">
        <v>0</v>
      </c>
      <c r="T1" s="324"/>
      <c r="U1" s="324"/>
      <c r="V1" s="324"/>
      <c r="W1" s="324"/>
      <c r="X1" s="324"/>
      <c r="Y1" s="144"/>
    </row>
    <row r="2" spans="1:25" s="9" customFormat="1" ht="22.5" customHeight="1">
      <c r="A2" s="308" t="s">
        <v>1</v>
      </c>
      <c r="B2" s="308"/>
      <c r="C2" s="313" t="s">
        <v>2</v>
      </c>
      <c r="D2" s="313"/>
      <c r="E2" s="313"/>
      <c r="F2" s="313"/>
      <c r="G2" s="313"/>
      <c r="H2" s="313"/>
      <c r="I2" s="313"/>
      <c r="J2" s="313"/>
      <c r="L2" s="51"/>
      <c r="N2" s="10" t="s">
        <v>3</v>
      </c>
      <c r="O2" s="313" t="s">
        <v>4</v>
      </c>
      <c r="P2" s="313"/>
      <c r="Q2" s="313"/>
      <c r="R2" s="313"/>
      <c r="S2" s="313"/>
      <c r="T2" s="313"/>
      <c r="U2" s="313"/>
      <c r="V2" s="220"/>
      <c r="W2" s="220"/>
      <c r="X2" s="220"/>
      <c r="Y2" s="145"/>
    </row>
    <row r="3" spans="1:25" s="9" customFormat="1" ht="15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L3" s="51"/>
      <c r="Q3" s="11"/>
      <c r="R3" s="11"/>
      <c r="S3" s="11"/>
      <c r="V3" s="221"/>
      <c r="W3" s="221"/>
      <c r="X3" s="221"/>
      <c r="Y3" s="145"/>
    </row>
    <row r="4" spans="1:25" s="9" customFormat="1" ht="22.5" customHeight="1">
      <c r="A4" s="312" t="s">
        <v>5</v>
      </c>
      <c r="B4" s="312"/>
      <c r="C4" s="313" t="s">
        <v>2</v>
      </c>
      <c r="D4" s="313"/>
      <c r="E4" s="313"/>
      <c r="F4" s="313"/>
      <c r="G4" s="313"/>
      <c r="H4" s="313"/>
      <c r="I4" s="313"/>
      <c r="J4" s="313"/>
      <c r="K4" s="13"/>
      <c r="L4" s="243"/>
      <c r="N4" s="14" t="s">
        <v>6</v>
      </c>
      <c r="O4" s="313"/>
      <c r="P4" s="313"/>
      <c r="Q4" s="313"/>
      <c r="R4" s="313"/>
      <c r="S4" s="313"/>
      <c r="T4" s="313"/>
      <c r="U4" s="313"/>
      <c r="V4" s="220"/>
      <c r="W4" s="220"/>
      <c r="X4" s="220"/>
      <c r="Y4" s="145"/>
    </row>
    <row r="5" spans="1:25" s="9" customFormat="1" ht="1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L5" s="51"/>
      <c r="Q5" s="11"/>
      <c r="R5" s="11"/>
      <c r="S5" s="11"/>
      <c r="V5" s="221"/>
      <c r="W5" s="221"/>
      <c r="X5" s="221"/>
      <c r="Y5" s="145"/>
    </row>
    <row r="6" spans="1:25" s="9" customFormat="1" ht="22.5" customHeight="1">
      <c r="A6" s="312" t="s">
        <v>7</v>
      </c>
      <c r="B6" s="312"/>
      <c r="C6" s="313"/>
      <c r="D6" s="313"/>
      <c r="E6" s="313"/>
      <c r="F6" s="313"/>
      <c r="G6" s="313"/>
      <c r="H6" s="313"/>
      <c r="I6" s="313"/>
      <c r="J6" s="313"/>
      <c r="L6" s="51"/>
      <c r="N6" s="12" t="s">
        <v>8</v>
      </c>
      <c r="O6" s="313"/>
      <c r="P6" s="313"/>
      <c r="Q6" s="313"/>
      <c r="R6" s="313"/>
      <c r="S6" s="313"/>
      <c r="T6" s="313"/>
      <c r="U6" s="313"/>
      <c r="V6" s="220"/>
      <c r="W6" s="220"/>
      <c r="X6" s="220"/>
      <c r="Y6" s="145"/>
    </row>
    <row r="7" spans="1:25" s="9" customFormat="1" ht="15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L7" s="51"/>
      <c r="Q7" s="11"/>
      <c r="R7" s="11"/>
      <c r="S7" s="11"/>
      <c r="V7" s="221"/>
      <c r="X7" s="221"/>
      <c r="Y7" s="145"/>
    </row>
    <row r="8" spans="1:25" s="9" customFormat="1" ht="22.5" customHeight="1">
      <c r="A8" s="312" t="s">
        <v>9</v>
      </c>
      <c r="B8" s="312"/>
      <c r="C8" s="323"/>
      <c r="D8" s="323"/>
      <c r="E8" s="323"/>
      <c r="F8" s="323"/>
      <c r="G8" s="323"/>
      <c r="H8" s="323"/>
      <c r="I8" s="323"/>
      <c r="J8" s="323"/>
      <c r="L8" s="51"/>
      <c r="Q8" s="11"/>
      <c r="R8" s="11"/>
      <c r="S8" s="11"/>
      <c r="X8" s="221"/>
      <c r="Y8" s="145"/>
    </row>
    <row r="9" spans="1:25" s="9" customFormat="1" ht="22.5" customHeight="1">
      <c r="A9" s="312"/>
      <c r="B9" s="312"/>
      <c r="C9" s="323"/>
      <c r="D9" s="323"/>
      <c r="E9" s="323"/>
      <c r="F9" s="323"/>
      <c r="G9" s="323"/>
      <c r="H9" s="323"/>
      <c r="I9" s="323"/>
      <c r="J9" s="323"/>
      <c r="L9" s="51"/>
      <c r="Q9" s="11"/>
      <c r="R9" s="11"/>
      <c r="S9" s="11"/>
      <c r="X9" s="221"/>
      <c r="Y9" s="145"/>
    </row>
    <row r="10" spans="1:25" s="9" customFormat="1" ht="22.5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L10" s="51"/>
      <c r="Q10" s="11"/>
      <c r="R10" s="11"/>
      <c r="S10" s="11"/>
      <c r="Y10" s="145"/>
    </row>
    <row r="11" spans="1:25" s="9" customFormat="1" ht="22.5" customHeight="1">
      <c r="A11" s="312" t="s">
        <v>10</v>
      </c>
      <c r="B11" s="312"/>
      <c r="C11" s="325" t="s">
        <v>11</v>
      </c>
      <c r="D11" s="325"/>
      <c r="E11" s="325"/>
      <c r="F11" s="13"/>
      <c r="I11" s="14" t="s">
        <v>12</v>
      </c>
      <c r="J11" s="252" t="s">
        <v>4</v>
      </c>
      <c r="L11" s="51"/>
      <c r="M11" s="12"/>
      <c r="N11" s="10"/>
      <c r="O11" s="259"/>
      <c r="P11" s="12"/>
      <c r="Q11" s="12"/>
      <c r="R11" s="12"/>
      <c r="S11" s="12"/>
      <c r="Y11" s="145"/>
    </row>
    <row r="12" spans="1:25" s="9" customFormat="1" ht="15" customHeight="1">
      <c r="A12" s="13"/>
      <c r="B12" s="13"/>
      <c r="D12" s="65"/>
      <c r="E12" s="11"/>
      <c r="F12" s="11"/>
      <c r="G12" s="11"/>
      <c r="H12" s="11"/>
      <c r="J12" s="15"/>
      <c r="L12" s="51"/>
      <c r="Q12" s="11"/>
      <c r="R12" s="11"/>
      <c r="S12" s="11"/>
      <c r="Y12" s="145"/>
    </row>
    <row r="13" spans="1:25" s="9" customFormat="1" ht="1.5" customHeight="1">
      <c r="A13" s="13"/>
      <c r="B13" s="13"/>
      <c r="D13" s="65"/>
      <c r="E13" s="11"/>
      <c r="F13" s="11"/>
      <c r="G13" s="11"/>
      <c r="H13" s="11"/>
      <c r="J13" s="15"/>
      <c r="L13" s="51"/>
      <c r="Q13" s="11"/>
      <c r="R13" s="11"/>
      <c r="S13" s="11"/>
      <c r="Y13" s="145"/>
    </row>
    <row r="14" spans="1:25" s="16" customFormat="1" ht="22.5" customHeight="1">
      <c r="D14" s="63"/>
      <c r="E14" s="63" t="s">
        <v>13</v>
      </c>
      <c r="F14" s="17"/>
      <c r="G14" s="17"/>
      <c r="H14" s="17"/>
      <c r="I14" s="15"/>
      <c r="J14" s="15"/>
      <c r="L14" s="244"/>
      <c r="M14" s="18"/>
      <c r="N14" s="20" t="s">
        <v>14</v>
      </c>
      <c r="O14" s="20"/>
      <c r="P14" s="19"/>
      <c r="Q14" s="19"/>
      <c r="R14" s="19"/>
      <c r="S14" s="17"/>
      <c r="Y14" s="146"/>
    </row>
    <row r="15" spans="1:25" s="16" customFormat="1" ht="22.5" customHeight="1">
      <c r="A15" s="307" t="s">
        <v>15</v>
      </c>
      <c r="B15" s="307" t="s">
        <v>16</v>
      </c>
      <c r="C15" s="316" t="s">
        <v>17</v>
      </c>
      <c r="D15" s="316"/>
      <c r="E15" s="317" t="s">
        <v>18</v>
      </c>
      <c r="F15" s="317" t="s">
        <v>19</v>
      </c>
      <c r="G15" s="317"/>
      <c r="H15" s="308" t="s">
        <v>20</v>
      </c>
      <c r="I15" s="308"/>
      <c r="J15" s="308" t="s">
        <v>21</v>
      </c>
      <c r="L15" s="245"/>
      <c r="M15" s="326" t="s">
        <v>15</v>
      </c>
      <c r="N15" s="326"/>
      <c r="O15" s="316" t="s">
        <v>22</v>
      </c>
      <c r="P15" s="316"/>
      <c r="Q15" s="316" t="s">
        <v>17</v>
      </c>
      <c r="R15" s="310" t="s">
        <v>18</v>
      </c>
      <c r="S15" s="310"/>
      <c r="T15" s="310" t="s">
        <v>19</v>
      </c>
      <c r="U15" s="310"/>
      <c r="V15" s="311" t="s">
        <v>20</v>
      </c>
      <c r="W15" s="310"/>
      <c r="X15" s="326" t="s">
        <v>21</v>
      </c>
      <c r="Y15" s="146"/>
    </row>
    <row r="16" spans="1:25" s="21" customFormat="1" ht="15" customHeight="1">
      <c r="A16" s="307"/>
      <c r="B16" s="307"/>
      <c r="C16" s="316"/>
      <c r="D16" s="316"/>
      <c r="E16" s="317"/>
      <c r="F16" s="317"/>
      <c r="G16" s="317"/>
      <c r="H16" s="308"/>
      <c r="I16" s="308"/>
      <c r="J16" s="308"/>
      <c r="L16" s="245"/>
      <c r="M16" s="326"/>
      <c r="N16" s="326"/>
      <c r="O16" s="316"/>
      <c r="P16" s="316"/>
      <c r="Q16" s="316"/>
      <c r="R16" s="310"/>
      <c r="S16" s="310"/>
      <c r="T16" s="310"/>
      <c r="U16" s="310"/>
      <c r="V16" s="310"/>
      <c r="W16" s="310"/>
      <c r="X16" s="326"/>
      <c r="Y16" s="23"/>
    </row>
    <row r="17" spans="1:25" s="22" customFormat="1" ht="22.5" customHeight="1">
      <c r="A17" s="270">
        <f>B242</f>
        <v>0</v>
      </c>
      <c r="B17" s="270">
        <f>C242</f>
        <v>0</v>
      </c>
      <c r="C17" s="309">
        <f>E242</f>
        <v>0</v>
      </c>
      <c r="D17" s="309"/>
      <c r="E17" s="270">
        <f>G242</f>
        <v>0</v>
      </c>
      <c r="F17" s="309">
        <f>I242</f>
        <v>0</v>
      </c>
      <c r="G17" s="309"/>
      <c r="H17" s="309">
        <f>J242</f>
        <v>0</v>
      </c>
      <c r="I17" s="309"/>
      <c r="J17" s="227">
        <f>K242</f>
        <v>0</v>
      </c>
      <c r="L17" s="246"/>
      <c r="M17" s="309">
        <f>M242</f>
        <v>0</v>
      </c>
      <c r="N17" s="309"/>
      <c r="O17" s="309">
        <f>O242</f>
        <v>0</v>
      </c>
      <c r="P17" s="309"/>
      <c r="Q17" s="270">
        <f>Q242</f>
        <v>0</v>
      </c>
      <c r="R17" s="309">
        <f>S242</f>
        <v>0</v>
      </c>
      <c r="S17" s="309"/>
      <c r="T17" s="309">
        <f>T242</f>
        <v>0</v>
      </c>
      <c r="U17" s="309"/>
      <c r="V17" s="309">
        <f>U242</f>
        <v>0</v>
      </c>
      <c r="W17" s="309"/>
      <c r="X17" s="227">
        <f>W242</f>
        <v>0</v>
      </c>
      <c r="Y17" s="23"/>
    </row>
    <row r="18" spans="1:25" s="21" customFormat="1" ht="15" customHeight="1">
      <c r="C18" s="24"/>
      <c r="D18" s="24"/>
      <c r="E18" s="17"/>
      <c r="F18" s="17"/>
      <c r="G18" s="17"/>
      <c r="H18" s="17"/>
      <c r="I18" s="17"/>
      <c r="J18" s="17"/>
      <c r="L18" s="247"/>
      <c r="M18" s="25"/>
      <c r="N18" s="25"/>
      <c r="O18" s="25"/>
      <c r="T18" s="17"/>
      <c r="U18" s="17"/>
      <c r="V18" s="17"/>
      <c r="W18" s="17"/>
      <c r="X18" s="17"/>
      <c r="Y18" s="23"/>
    </row>
    <row r="19" spans="1:25" ht="30" customHeight="1">
      <c r="A19" s="26" t="s">
        <v>23</v>
      </c>
      <c r="B19" s="26"/>
      <c r="C19" s="27"/>
      <c r="D19" s="27"/>
      <c r="E19" s="26"/>
      <c r="F19" s="26"/>
      <c r="G19" s="26"/>
      <c r="H19" s="26"/>
      <c r="I19" s="26"/>
      <c r="J19" s="28"/>
      <c r="K19" s="231"/>
      <c r="L19" s="236"/>
      <c r="M19" s="232"/>
      <c r="N19" s="29"/>
      <c r="O19" s="29"/>
      <c r="P19" s="29"/>
      <c r="Q19" s="29"/>
      <c r="R19" s="29"/>
      <c r="S19" s="29"/>
      <c r="T19" s="30"/>
      <c r="U19" s="30"/>
      <c r="V19" s="30"/>
      <c r="W19" s="30"/>
      <c r="X19" s="28"/>
    </row>
    <row r="20" spans="1:25" ht="22.5" customHeight="1">
      <c r="A20" s="280" t="s">
        <v>24</v>
      </c>
      <c r="B20" s="281"/>
      <c r="C20" s="303" t="s">
        <v>25</v>
      </c>
      <c r="D20" s="303"/>
      <c r="E20" s="303"/>
      <c r="F20" s="303"/>
      <c r="G20" s="303"/>
      <c r="H20" s="303"/>
      <c r="I20" s="303"/>
      <c r="J20" s="303"/>
      <c r="K20" s="304"/>
      <c r="L20" s="237"/>
      <c r="M20" s="287" t="s">
        <v>26</v>
      </c>
      <c r="N20" s="287"/>
      <c r="O20" s="287"/>
      <c r="P20" s="287"/>
      <c r="Q20" s="287"/>
      <c r="R20" s="287"/>
      <c r="S20" s="287"/>
      <c r="T20" s="287"/>
      <c r="U20" s="288"/>
      <c r="V20" s="286" t="s">
        <v>27</v>
      </c>
      <c r="W20" s="287"/>
      <c r="X20" s="288"/>
    </row>
    <row r="21" spans="1:25" ht="37.5" customHeight="1">
      <c r="A21" s="300" t="s">
        <v>28</v>
      </c>
      <c r="B21" s="301"/>
      <c r="C21" s="303"/>
      <c r="D21" s="303"/>
      <c r="E21" s="303"/>
      <c r="F21" s="303"/>
      <c r="G21" s="303"/>
      <c r="H21" s="314"/>
      <c r="I21" s="314"/>
      <c r="J21" s="303"/>
      <c r="K21" s="304"/>
      <c r="L21" s="237"/>
      <c r="M21" s="290"/>
      <c r="N21" s="290"/>
      <c r="O21" s="290"/>
      <c r="P21" s="290"/>
      <c r="Q21" s="290"/>
      <c r="R21" s="315"/>
      <c r="S21" s="315"/>
      <c r="T21" s="290"/>
      <c r="U21" s="291"/>
      <c r="V21" s="289"/>
      <c r="W21" s="290"/>
      <c r="X21" s="291"/>
      <c r="Y21" s="222"/>
    </row>
    <row r="22" spans="1:25" s="32" customFormat="1" ht="30" customHeight="1">
      <c r="A22" s="284" t="s">
        <v>29</v>
      </c>
      <c r="B22" s="285"/>
      <c r="C22" s="31" t="s">
        <v>30</v>
      </c>
      <c r="D22" s="31" t="s">
        <v>31</v>
      </c>
      <c r="E22" s="31" t="s">
        <v>32</v>
      </c>
      <c r="F22" s="292" t="s">
        <v>33</v>
      </c>
      <c r="G22" s="302"/>
      <c r="H22" s="292" t="s">
        <v>34</v>
      </c>
      <c r="I22" s="293"/>
      <c r="J22" s="269" t="s">
        <v>20</v>
      </c>
      <c r="K22" s="268" t="s">
        <v>21</v>
      </c>
      <c r="L22" s="238"/>
      <c r="M22" s="269" t="s">
        <v>30</v>
      </c>
      <c r="N22" s="31" t="s">
        <v>31</v>
      </c>
      <c r="O22" s="31" t="s">
        <v>32</v>
      </c>
      <c r="P22" s="292" t="s">
        <v>33</v>
      </c>
      <c r="Q22" s="302"/>
      <c r="R22" s="292" t="s">
        <v>35</v>
      </c>
      <c r="S22" s="293"/>
      <c r="T22" s="269" t="s">
        <v>20</v>
      </c>
      <c r="U22" s="31" t="s">
        <v>21</v>
      </c>
      <c r="V22" s="284" t="s">
        <v>27</v>
      </c>
      <c r="W22" s="294"/>
      <c r="X22" s="285"/>
      <c r="Y22" s="147"/>
    </row>
    <row r="23" spans="1:25">
      <c r="A23" s="305" t="s">
        <v>36</v>
      </c>
      <c r="B23" s="306"/>
      <c r="C23" s="1" t="s">
        <v>37</v>
      </c>
      <c r="D23" s="1"/>
      <c r="E23" s="3"/>
      <c r="F23" s="5" t="s">
        <v>38</v>
      </c>
      <c r="G23" s="260">
        <f>D23*E23</f>
        <v>0</v>
      </c>
      <c r="H23" s="5" t="s">
        <v>38</v>
      </c>
      <c r="I23" s="218"/>
      <c r="J23" s="33">
        <f>G23-I23</f>
        <v>0</v>
      </c>
      <c r="K23" s="253">
        <f>IFERROR(J23/G23,0)</f>
        <v>0</v>
      </c>
      <c r="L23" s="239"/>
      <c r="M23" s="233"/>
      <c r="N23" s="1"/>
      <c r="O23" s="3"/>
      <c r="P23" s="5" t="s">
        <v>39</v>
      </c>
      <c r="Q23" s="261">
        <f>N23*O23</f>
        <v>0</v>
      </c>
      <c r="R23" s="5" t="s">
        <v>39</v>
      </c>
      <c r="S23" s="219"/>
      <c r="T23" s="33">
        <f>Q23-S23</f>
        <v>0</v>
      </c>
      <c r="U23" s="255">
        <f>IFERROR(T23/Q23,0)</f>
        <v>0</v>
      </c>
      <c r="V23" s="275"/>
      <c r="W23" s="276"/>
      <c r="X23" s="277"/>
      <c r="Y23" s="148" t="str">
        <f>IF((AND(F23="…", P23="…")), "Empty budget line", "")</f>
        <v/>
      </c>
    </row>
    <row r="24" spans="1:25">
      <c r="A24" s="305" t="s">
        <v>40</v>
      </c>
      <c r="B24" s="306"/>
      <c r="C24" s="1" t="s">
        <v>41</v>
      </c>
      <c r="D24" s="1"/>
      <c r="E24" s="3"/>
      <c r="F24" s="5" t="s">
        <v>42</v>
      </c>
      <c r="G24" s="260">
        <f t="shared" ref="G24:G82" si="0">D24*E24</f>
        <v>0</v>
      </c>
      <c r="H24" s="5" t="s">
        <v>42</v>
      </c>
      <c r="I24" s="4"/>
      <c r="J24" s="33">
        <f t="shared" ref="J24:J27" si="1">G24-I24</f>
        <v>0</v>
      </c>
      <c r="K24" s="253">
        <f t="shared" ref="K24:K27" si="2">IFERROR(J24/G24,0)</f>
        <v>0</v>
      </c>
      <c r="L24" s="239"/>
      <c r="M24" s="233"/>
      <c r="N24" s="1"/>
      <c r="O24" s="3"/>
      <c r="P24" s="5" t="s">
        <v>39</v>
      </c>
      <c r="Q24" s="261">
        <f t="shared" ref="Q24:Q81" si="3">N24*O24</f>
        <v>0</v>
      </c>
      <c r="R24" s="5" t="s">
        <v>39</v>
      </c>
      <c r="S24" s="3"/>
      <c r="T24" s="33">
        <f t="shared" ref="T24:T27" si="4">Q24-S24</f>
        <v>0</v>
      </c>
      <c r="U24" s="255">
        <f t="shared" ref="U24:U27" si="5">IFERROR(T24/Q24,0)</f>
        <v>0</v>
      </c>
      <c r="V24" s="275"/>
      <c r="W24" s="276"/>
      <c r="X24" s="277"/>
      <c r="Y24" s="148" t="str">
        <f t="shared" ref="Y24:Y87" si="6">IF((AND(F24="…", P24="…")), "Empty budget line", "")</f>
        <v/>
      </c>
    </row>
    <row r="25" spans="1:25">
      <c r="A25" s="305"/>
      <c r="B25" s="306"/>
      <c r="C25" s="1"/>
      <c r="D25" s="1"/>
      <c r="E25" s="3"/>
      <c r="F25" s="5" t="s">
        <v>39</v>
      </c>
      <c r="G25" s="260">
        <f t="shared" si="0"/>
        <v>0</v>
      </c>
      <c r="H25" s="5" t="s">
        <v>39</v>
      </c>
      <c r="I25" s="4"/>
      <c r="J25" s="33">
        <f t="shared" si="1"/>
        <v>0</v>
      </c>
      <c r="K25" s="253">
        <f t="shared" si="2"/>
        <v>0</v>
      </c>
      <c r="L25" s="239"/>
      <c r="M25" s="233"/>
      <c r="N25" s="1"/>
      <c r="O25" s="3"/>
      <c r="P25" s="5" t="s">
        <v>39</v>
      </c>
      <c r="Q25" s="261">
        <f t="shared" si="3"/>
        <v>0</v>
      </c>
      <c r="R25" s="5" t="s">
        <v>39</v>
      </c>
      <c r="S25" s="3"/>
      <c r="T25" s="33">
        <f t="shared" si="4"/>
        <v>0</v>
      </c>
      <c r="U25" s="255">
        <f t="shared" si="5"/>
        <v>0</v>
      </c>
      <c r="V25" s="275"/>
      <c r="W25" s="276"/>
      <c r="X25" s="277"/>
      <c r="Y25" s="148" t="str">
        <f t="shared" si="6"/>
        <v>Empty budget line</v>
      </c>
    </row>
    <row r="26" spans="1:25">
      <c r="A26" s="305"/>
      <c r="B26" s="306"/>
      <c r="C26" s="1"/>
      <c r="D26" s="1"/>
      <c r="E26" s="3"/>
      <c r="F26" s="5" t="s">
        <v>39</v>
      </c>
      <c r="G26" s="260">
        <f t="shared" si="0"/>
        <v>0</v>
      </c>
      <c r="H26" s="5" t="s">
        <v>39</v>
      </c>
      <c r="I26" s="4"/>
      <c r="J26" s="33">
        <f t="shared" si="1"/>
        <v>0</v>
      </c>
      <c r="K26" s="253">
        <f t="shared" si="2"/>
        <v>0</v>
      </c>
      <c r="L26" s="239"/>
      <c r="M26" s="233"/>
      <c r="N26" s="1"/>
      <c r="O26" s="3"/>
      <c r="P26" s="5" t="s">
        <v>39</v>
      </c>
      <c r="Q26" s="261">
        <f t="shared" si="3"/>
        <v>0</v>
      </c>
      <c r="R26" s="5" t="s">
        <v>39</v>
      </c>
      <c r="S26" s="3"/>
      <c r="T26" s="33">
        <f t="shared" si="4"/>
        <v>0</v>
      </c>
      <c r="U26" s="255">
        <f t="shared" si="5"/>
        <v>0</v>
      </c>
      <c r="V26" s="275"/>
      <c r="W26" s="276"/>
      <c r="X26" s="277"/>
      <c r="Y26" s="148" t="str">
        <f t="shared" si="6"/>
        <v>Empty budget line</v>
      </c>
    </row>
    <row r="27" spans="1:25">
      <c r="A27" s="305"/>
      <c r="B27" s="306"/>
      <c r="C27" s="1"/>
      <c r="D27" s="1"/>
      <c r="E27" s="3"/>
      <c r="F27" s="5" t="s">
        <v>39</v>
      </c>
      <c r="G27" s="260">
        <f t="shared" si="0"/>
        <v>0</v>
      </c>
      <c r="H27" s="5" t="s">
        <v>39</v>
      </c>
      <c r="I27" s="4"/>
      <c r="J27" s="33">
        <f t="shared" si="1"/>
        <v>0</v>
      </c>
      <c r="K27" s="253">
        <f t="shared" si="2"/>
        <v>0</v>
      </c>
      <c r="L27" s="239"/>
      <c r="M27" s="233"/>
      <c r="N27" s="1"/>
      <c r="O27" s="3"/>
      <c r="P27" s="5" t="s">
        <v>39</v>
      </c>
      <c r="Q27" s="261">
        <f t="shared" si="3"/>
        <v>0</v>
      </c>
      <c r="R27" s="5" t="s">
        <v>39</v>
      </c>
      <c r="S27" s="3"/>
      <c r="T27" s="33">
        <f t="shared" si="4"/>
        <v>0</v>
      </c>
      <c r="U27" s="255">
        <f t="shared" si="5"/>
        <v>0</v>
      </c>
      <c r="V27" s="275"/>
      <c r="W27" s="276"/>
      <c r="X27" s="277"/>
      <c r="Y27" s="148" t="str">
        <f t="shared" si="6"/>
        <v>Empty budget line</v>
      </c>
    </row>
    <row r="28" spans="1:25">
      <c r="A28" s="305"/>
      <c r="B28" s="306"/>
      <c r="C28" s="1"/>
      <c r="D28" s="1"/>
      <c r="E28" s="3"/>
      <c r="F28" s="5" t="s">
        <v>39</v>
      </c>
      <c r="G28" s="260">
        <f t="shared" si="0"/>
        <v>0</v>
      </c>
      <c r="H28" s="5" t="s">
        <v>39</v>
      </c>
      <c r="I28" s="4"/>
      <c r="J28" s="33">
        <f>G28-I28</f>
        <v>0</v>
      </c>
      <c r="K28" s="253">
        <f>IFERROR(J28/G28,0)</f>
        <v>0</v>
      </c>
      <c r="L28" s="239"/>
      <c r="M28" s="233"/>
      <c r="N28" s="1"/>
      <c r="O28" s="3"/>
      <c r="P28" s="5" t="s">
        <v>39</v>
      </c>
      <c r="Q28" s="261">
        <f t="shared" si="3"/>
        <v>0</v>
      </c>
      <c r="R28" s="5" t="s">
        <v>39</v>
      </c>
      <c r="S28" s="3"/>
      <c r="T28" s="33">
        <f>Q28-S28</f>
        <v>0</v>
      </c>
      <c r="U28" s="255">
        <f>IFERROR(T28/Q28,0)</f>
        <v>0</v>
      </c>
      <c r="V28" s="275"/>
      <c r="W28" s="276"/>
      <c r="X28" s="277"/>
      <c r="Y28" s="148" t="str">
        <f t="shared" si="6"/>
        <v>Empty budget line</v>
      </c>
    </row>
    <row r="29" spans="1:25">
      <c r="A29" s="305"/>
      <c r="B29" s="306"/>
      <c r="C29" s="1"/>
      <c r="D29" s="1"/>
      <c r="E29" s="3"/>
      <c r="F29" s="5" t="s">
        <v>39</v>
      </c>
      <c r="G29" s="260">
        <f t="shared" si="0"/>
        <v>0</v>
      </c>
      <c r="H29" s="5" t="s">
        <v>39</v>
      </c>
      <c r="I29" s="4"/>
      <c r="J29" s="33">
        <f t="shared" ref="J29:J32" si="7">G29-I29</f>
        <v>0</v>
      </c>
      <c r="K29" s="253">
        <f t="shared" ref="K29:K32" si="8">IFERROR(J29/G29,0)</f>
        <v>0</v>
      </c>
      <c r="L29" s="239"/>
      <c r="M29" s="233"/>
      <c r="N29" s="1"/>
      <c r="O29" s="3"/>
      <c r="P29" s="5" t="s">
        <v>39</v>
      </c>
      <c r="Q29" s="261">
        <f t="shared" si="3"/>
        <v>0</v>
      </c>
      <c r="R29" s="5" t="s">
        <v>39</v>
      </c>
      <c r="S29" s="3"/>
      <c r="T29" s="33">
        <f t="shared" ref="T29:T32" si="9">Q29-S29</f>
        <v>0</v>
      </c>
      <c r="U29" s="255">
        <f t="shared" ref="U29:U32" si="10">IFERROR(T29/Q29,0)</f>
        <v>0</v>
      </c>
      <c r="V29" s="275"/>
      <c r="W29" s="276"/>
      <c r="X29" s="277"/>
      <c r="Y29" s="148" t="str">
        <f t="shared" si="6"/>
        <v>Empty budget line</v>
      </c>
    </row>
    <row r="30" spans="1:25">
      <c r="A30" s="305"/>
      <c r="B30" s="306"/>
      <c r="C30" s="1"/>
      <c r="D30" s="1"/>
      <c r="E30" s="3"/>
      <c r="F30" s="5" t="s">
        <v>39</v>
      </c>
      <c r="G30" s="260">
        <f t="shared" si="0"/>
        <v>0</v>
      </c>
      <c r="H30" s="5" t="s">
        <v>39</v>
      </c>
      <c r="I30" s="4"/>
      <c r="J30" s="33">
        <f t="shared" si="7"/>
        <v>0</v>
      </c>
      <c r="K30" s="253">
        <f t="shared" si="8"/>
        <v>0</v>
      </c>
      <c r="L30" s="239"/>
      <c r="M30" s="233"/>
      <c r="N30" s="1"/>
      <c r="O30" s="3"/>
      <c r="P30" s="5" t="s">
        <v>39</v>
      </c>
      <c r="Q30" s="261">
        <f t="shared" si="3"/>
        <v>0</v>
      </c>
      <c r="R30" s="5" t="s">
        <v>39</v>
      </c>
      <c r="S30" s="3"/>
      <c r="T30" s="33">
        <f t="shared" si="9"/>
        <v>0</v>
      </c>
      <c r="U30" s="255">
        <f t="shared" si="10"/>
        <v>0</v>
      </c>
      <c r="V30" s="275"/>
      <c r="W30" s="276"/>
      <c r="X30" s="277"/>
      <c r="Y30" s="148" t="str">
        <f t="shared" si="6"/>
        <v>Empty budget line</v>
      </c>
    </row>
    <row r="31" spans="1:25">
      <c r="A31" s="305"/>
      <c r="B31" s="306"/>
      <c r="C31" s="1"/>
      <c r="D31" s="1"/>
      <c r="E31" s="3"/>
      <c r="F31" s="5" t="s">
        <v>39</v>
      </c>
      <c r="G31" s="260">
        <f t="shared" si="0"/>
        <v>0</v>
      </c>
      <c r="H31" s="5" t="s">
        <v>39</v>
      </c>
      <c r="I31" s="4"/>
      <c r="J31" s="33">
        <f t="shared" si="7"/>
        <v>0</v>
      </c>
      <c r="K31" s="253">
        <f t="shared" si="8"/>
        <v>0</v>
      </c>
      <c r="L31" s="239"/>
      <c r="M31" s="233"/>
      <c r="N31" s="1"/>
      <c r="O31" s="3"/>
      <c r="P31" s="5" t="s">
        <v>39</v>
      </c>
      <c r="Q31" s="261">
        <f t="shared" si="3"/>
        <v>0</v>
      </c>
      <c r="R31" s="5" t="s">
        <v>39</v>
      </c>
      <c r="S31" s="3"/>
      <c r="T31" s="33">
        <f t="shared" si="9"/>
        <v>0</v>
      </c>
      <c r="U31" s="255">
        <f t="shared" si="10"/>
        <v>0</v>
      </c>
      <c r="V31" s="275"/>
      <c r="W31" s="276"/>
      <c r="X31" s="277"/>
      <c r="Y31" s="148" t="str">
        <f t="shared" si="6"/>
        <v>Empty budget line</v>
      </c>
    </row>
    <row r="32" spans="1:25">
      <c r="A32" s="305"/>
      <c r="B32" s="306"/>
      <c r="C32" s="1"/>
      <c r="D32" s="1"/>
      <c r="E32" s="3"/>
      <c r="F32" s="5" t="s">
        <v>39</v>
      </c>
      <c r="G32" s="260">
        <f t="shared" si="0"/>
        <v>0</v>
      </c>
      <c r="H32" s="5" t="s">
        <v>39</v>
      </c>
      <c r="I32" s="4"/>
      <c r="J32" s="33">
        <f t="shared" si="7"/>
        <v>0</v>
      </c>
      <c r="K32" s="253">
        <f t="shared" si="8"/>
        <v>0</v>
      </c>
      <c r="L32" s="239"/>
      <c r="M32" s="233"/>
      <c r="N32" s="1"/>
      <c r="O32" s="3"/>
      <c r="P32" s="5" t="s">
        <v>39</v>
      </c>
      <c r="Q32" s="261">
        <f t="shared" si="3"/>
        <v>0</v>
      </c>
      <c r="R32" s="5" t="s">
        <v>39</v>
      </c>
      <c r="S32" s="3"/>
      <c r="T32" s="33">
        <f t="shared" si="9"/>
        <v>0</v>
      </c>
      <c r="U32" s="255">
        <f t="shared" si="10"/>
        <v>0</v>
      </c>
      <c r="V32" s="275"/>
      <c r="W32" s="276"/>
      <c r="X32" s="277"/>
      <c r="Y32" s="148" t="str">
        <f t="shared" si="6"/>
        <v>Empty budget line</v>
      </c>
    </row>
    <row r="33" spans="1:25">
      <c r="A33" s="305"/>
      <c r="B33" s="306"/>
      <c r="C33" s="1"/>
      <c r="D33" s="1"/>
      <c r="E33" s="3"/>
      <c r="F33" s="5" t="s">
        <v>39</v>
      </c>
      <c r="G33" s="260">
        <f t="shared" si="0"/>
        <v>0</v>
      </c>
      <c r="H33" s="5" t="s">
        <v>39</v>
      </c>
      <c r="I33" s="4"/>
      <c r="J33" s="33">
        <f>G33-I33</f>
        <v>0</v>
      </c>
      <c r="K33" s="253">
        <f>IFERROR(J33/G33,0)</f>
        <v>0</v>
      </c>
      <c r="L33" s="239"/>
      <c r="M33" s="233"/>
      <c r="N33" s="1"/>
      <c r="O33" s="3"/>
      <c r="P33" s="5" t="s">
        <v>39</v>
      </c>
      <c r="Q33" s="261">
        <f t="shared" si="3"/>
        <v>0</v>
      </c>
      <c r="R33" s="5" t="s">
        <v>39</v>
      </c>
      <c r="S33" s="3"/>
      <c r="T33" s="33">
        <f>Q33-S33</f>
        <v>0</v>
      </c>
      <c r="U33" s="255">
        <f>IFERROR(T33/Q33,0)</f>
        <v>0</v>
      </c>
      <c r="V33" s="275"/>
      <c r="W33" s="276"/>
      <c r="X33" s="277"/>
      <c r="Y33" s="148" t="str">
        <f t="shared" si="6"/>
        <v>Empty budget line</v>
      </c>
    </row>
    <row r="34" spans="1:25">
      <c r="A34" s="305"/>
      <c r="B34" s="306"/>
      <c r="C34" s="1"/>
      <c r="D34" s="1"/>
      <c r="E34" s="3"/>
      <c r="F34" s="5" t="s">
        <v>39</v>
      </c>
      <c r="G34" s="260">
        <f t="shared" si="0"/>
        <v>0</v>
      </c>
      <c r="H34" s="5" t="s">
        <v>39</v>
      </c>
      <c r="I34" s="4"/>
      <c r="J34" s="33">
        <f t="shared" ref="J34:J37" si="11">G34-I34</f>
        <v>0</v>
      </c>
      <c r="K34" s="253">
        <f t="shared" ref="K34:K37" si="12">IFERROR(J34/G34,0)</f>
        <v>0</v>
      </c>
      <c r="L34" s="239"/>
      <c r="M34" s="233"/>
      <c r="N34" s="1"/>
      <c r="O34" s="3"/>
      <c r="P34" s="5" t="s">
        <v>39</v>
      </c>
      <c r="Q34" s="261">
        <f t="shared" si="3"/>
        <v>0</v>
      </c>
      <c r="R34" s="5" t="s">
        <v>39</v>
      </c>
      <c r="S34" s="3"/>
      <c r="T34" s="33">
        <f t="shared" ref="T34:T37" si="13">Q34-S34</f>
        <v>0</v>
      </c>
      <c r="U34" s="255">
        <f t="shared" ref="U34:U37" si="14">IFERROR(T34/Q34,0)</f>
        <v>0</v>
      </c>
      <c r="V34" s="275"/>
      <c r="W34" s="276"/>
      <c r="X34" s="277"/>
      <c r="Y34" s="148" t="str">
        <f t="shared" si="6"/>
        <v>Empty budget line</v>
      </c>
    </row>
    <row r="35" spans="1:25">
      <c r="A35" s="305"/>
      <c r="B35" s="306"/>
      <c r="C35" s="1"/>
      <c r="D35" s="1"/>
      <c r="E35" s="3"/>
      <c r="F35" s="5" t="s">
        <v>39</v>
      </c>
      <c r="G35" s="260">
        <f t="shared" si="0"/>
        <v>0</v>
      </c>
      <c r="H35" s="5" t="s">
        <v>39</v>
      </c>
      <c r="I35" s="4"/>
      <c r="J35" s="33">
        <f t="shared" si="11"/>
        <v>0</v>
      </c>
      <c r="K35" s="253">
        <f t="shared" si="12"/>
        <v>0</v>
      </c>
      <c r="L35" s="239"/>
      <c r="M35" s="233"/>
      <c r="N35" s="1"/>
      <c r="O35" s="3"/>
      <c r="P35" s="5" t="s">
        <v>39</v>
      </c>
      <c r="Q35" s="261">
        <f t="shared" si="3"/>
        <v>0</v>
      </c>
      <c r="R35" s="5" t="s">
        <v>39</v>
      </c>
      <c r="S35" s="3"/>
      <c r="T35" s="33">
        <f t="shared" si="13"/>
        <v>0</v>
      </c>
      <c r="U35" s="255">
        <f t="shared" si="14"/>
        <v>0</v>
      </c>
      <c r="V35" s="275"/>
      <c r="W35" s="276"/>
      <c r="X35" s="277"/>
      <c r="Y35" s="148" t="str">
        <f t="shared" si="6"/>
        <v>Empty budget line</v>
      </c>
    </row>
    <row r="36" spans="1:25">
      <c r="A36" s="305"/>
      <c r="B36" s="306"/>
      <c r="C36" s="1"/>
      <c r="D36" s="1"/>
      <c r="E36" s="3"/>
      <c r="F36" s="5" t="s">
        <v>39</v>
      </c>
      <c r="G36" s="260">
        <f t="shared" si="0"/>
        <v>0</v>
      </c>
      <c r="H36" s="5" t="s">
        <v>39</v>
      </c>
      <c r="I36" s="4"/>
      <c r="J36" s="33">
        <f t="shared" si="11"/>
        <v>0</v>
      </c>
      <c r="K36" s="253">
        <f t="shared" si="12"/>
        <v>0</v>
      </c>
      <c r="L36" s="239"/>
      <c r="M36" s="233"/>
      <c r="N36" s="1"/>
      <c r="O36" s="3"/>
      <c r="P36" s="5" t="s">
        <v>39</v>
      </c>
      <c r="Q36" s="261">
        <f t="shared" si="3"/>
        <v>0</v>
      </c>
      <c r="R36" s="5" t="s">
        <v>39</v>
      </c>
      <c r="S36" s="3"/>
      <c r="T36" s="33">
        <f t="shared" si="13"/>
        <v>0</v>
      </c>
      <c r="U36" s="255">
        <f t="shared" si="14"/>
        <v>0</v>
      </c>
      <c r="V36" s="275"/>
      <c r="W36" s="276"/>
      <c r="X36" s="277"/>
      <c r="Y36" s="148" t="str">
        <f t="shared" si="6"/>
        <v>Empty budget line</v>
      </c>
    </row>
    <row r="37" spans="1:25">
      <c r="A37" s="305"/>
      <c r="B37" s="306"/>
      <c r="C37" s="1"/>
      <c r="D37" s="1"/>
      <c r="E37" s="3"/>
      <c r="F37" s="5" t="s">
        <v>39</v>
      </c>
      <c r="G37" s="260">
        <f t="shared" si="0"/>
        <v>0</v>
      </c>
      <c r="H37" s="5" t="s">
        <v>39</v>
      </c>
      <c r="I37" s="4"/>
      <c r="J37" s="33">
        <f t="shared" si="11"/>
        <v>0</v>
      </c>
      <c r="K37" s="253">
        <f t="shared" si="12"/>
        <v>0</v>
      </c>
      <c r="L37" s="239"/>
      <c r="M37" s="233"/>
      <c r="N37" s="1"/>
      <c r="O37" s="3"/>
      <c r="P37" s="5" t="s">
        <v>39</v>
      </c>
      <c r="Q37" s="261">
        <f t="shared" si="3"/>
        <v>0</v>
      </c>
      <c r="R37" s="5" t="s">
        <v>39</v>
      </c>
      <c r="S37" s="3"/>
      <c r="T37" s="33">
        <f t="shared" si="13"/>
        <v>0</v>
      </c>
      <c r="U37" s="255">
        <f t="shared" si="14"/>
        <v>0</v>
      </c>
      <c r="V37" s="275"/>
      <c r="W37" s="276"/>
      <c r="X37" s="277"/>
      <c r="Y37" s="148" t="str">
        <f t="shared" si="6"/>
        <v>Empty budget line</v>
      </c>
    </row>
    <row r="38" spans="1:25">
      <c r="A38" s="305"/>
      <c r="B38" s="306"/>
      <c r="C38" s="1"/>
      <c r="D38" s="1"/>
      <c r="E38" s="3"/>
      <c r="F38" s="5" t="s">
        <v>39</v>
      </c>
      <c r="G38" s="260">
        <f t="shared" si="0"/>
        <v>0</v>
      </c>
      <c r="H38" s="5" t="s">
        <v>39</v>
      </c>
      <c r="I38" s="4"/>
      <c r="J38" s="33">
        <f>G38-I38</f>
        <v>0</v>
      </c>
      <c r="K38" s="253">
        <f>IFERROR(J38/G38,0)</f>
        <v>0</v>
      </c>
      <c r="L38" s="239"/>
      <c r="M38" s="233"/>
      <c r="N38" s="1"/>
      <c r="O38" s="3"/>
      <c r="P38" s="5" t="s">
        <v>39</v>
      </c>
      <c r="Q38" s="261">
        <f t="shared" si="3"/>
        <v>0</v>
      </c>
      <c r="R38" s="5" t="s">
        <v>39</v>
      </c>
      <c r="S38" s="3"/>
      <c r="T38" s="33">
        <f>Q38-S38</f>
        <v>0</v>
      </c>
      <c r="U38" s="255">
        <f>IFERROR(T38/Q38,0)</f>
        <v>0</v>
      </c>
      <c r="V38" s="275"/>
      <c r="W38" s="276"/>
      <c r="X38" s="277"/>
      <c r="Y38" s="148" t="str">
        <f t="shared" si="6"/>
        <v>Empty budget line</v>
      </c>
    </row>
    <row r="39" spans="1:25">
      <c r="A39" s="305"/>
      <c r="B39" s="306"/>
      <c r="C39" s="1"/>
      <c r="D39" s="1"/>
      <c r="E39" s="3"/>
      <c r="F39" s="5" t="s">
        <v>39</v>
      </c>
      <c r="G39" s="260">
        <f t="shared" si="0"/>
        <v>0</v>
      </c>
      <c r="H39" s="5" t="s">
        <v>39</v>
      </c>
      <c r="I39" s="4"/>
      <c r="J39" s="33">
        <f t="shared" ref="J39:J42" si="15">G39-I39</f>
        <v>0</v>
      </c>
      <c r="K39" s="253">
        <f t="shared" ref="K39:K42" si="16">IFERROR(J39/G39,0)</f>
        <v>0</v>
      </c>
      <c r="L39" s="239"/>
      <c r="M39" s="233"/>
      <c r="N39" s="1"/>
      <c r="O39" s="3"/>
      <c r="P39" s="5" t="s">
        <v>39</v>
      </c>
      <c r="Q39" s="261">
        <f t="shared" si="3"/>
        <v>0</v>
      </c>
      <c r="R39" s="5" t="s">
        <v>39</v>
      </c>
      <c r="S39" s="3"/>
      <c r="T39" s="33">
        <f t="shared" ref="T39:T42" si="17">Q39-S39</f>
        <v>0</v>
      </c>
      <c r="U39" s="255">
        <f t="shared" ref="U39:U42" si="18">IFERROR(T39/Q39,0)</f>
        <v>0</v>
      </c>
      <c r="V39" s="275"/>
      <c r="W39" s="276"/>
      <c r="X39" s="277"/>
      <c r="Y39" s="148" t="str">
        <f t="shared" si="6"/>
        <v>Empty budget line</v>
      </c>
    </row>
    <row r="40" spans="1:25">
      <c r="A40" s="305"/>
      <c r="B40" s="306"/>
      <c r="C40" s="1"/>
      <c r="D40" s="1"/>
      <c r="E40" s="3"/>
      <c r="F40" s="5" t="s">
        <v>39</v>
      </c>
      <c r="G40" s="260">
        <f t="shared" si="0"/>
        <v>0</v>
      </c>
      <c r="H40" s="5" t="s">
        <v>39</v>
      </c>
      <c r="I40" s="4"/>
      <c r="J40" s="33">
        <f t="shared" si="15"/>
        <v>0</v>
      </c>
      <c r="K40" s="253">
        <f t="shared" si="16"/>
        <v>0</v>
      </c>
      <c r="L40" s="239"/>
      <c r="M40" s="233"/>
      <c r="N40" s="1"/>
      <c r="O40" s="3"/>
      <c r="P40" s="5" t="s">
        <v>39</v>
      </c>
      <c r="Q40" s="261">
        <f t="shared" si="3"/>
        <v>0</v>
      </c>
      <c r="R40" s="5" t="s">
        <v>39</v>
      </c>
      <c r="S40" s="3"/>
      <c r="T40" s="33">
        <f t="shared" si="17"/>
        <v>0</v>
      </c>
      <c r="U40" s="255">
        <f t="shared" si="18"/>
        <v>0</v>
      </c>
      <c r="V40" s="275"/>
      <c r="W40" s="276"/>
      <c r="X40" s="277"/>
      <c r="Y40" s="148" t="str">
        <f t="shared" si="6"/>
        <v>Empty budget line</v>
      </c>
    </row>
    <row r="41" spans="1:25">
      <c r="A41" s="305"/>
      <c r="B41" s="306"/>
      <c r="C41" s="1"/>
      <c r="D41" s="1"/>
      <c r="E41" s="3"/>
      <c r="F41" s="5" t="s">
        <v>39</v>
      </c>
      <c r="G41" s="260">
        <f t="shared" si="0"/>
        <v>0</v>
      </c>
      <c r="H41" s="5" t="s">
        <v>39</v>
      </c>
      <c r="I41" s="4"/>
      <c r="J41" s="33">
        <f t="shared" si="15"/>
        <v>0</v>
      </c>
      <c r="K41" s="253">
        <f t="shared" si="16"/>
        <v>0</v>
      </c>
      <c r="L41" s="239"/>
      <c r="M41" s="233"/>
      <c r="N41" s="1"/>
      <c r="O41" s="3"/>
      <c r="P41" s="5" t="s">
        <v>39</v>
      </c>
      <c r="Q41" s="261">
        <f t="shared" si="3"/>
        <v>0</v>
      </c>
      <c r="R41" s="5" t="s">
        <v>39</v>
      </c>
      <c r="S41" s="3"/>
      <c r="T41" s="33">
        <f t="shared" si="17"/>
        <v>0</v>
      </c>
      <c r="U41" s="255">
        <f t="shared" si="18"/>
        <v>0</v>
      </c>
      <c r="V41" s="275"/>
      <c r="W41" s="276"/>
      <c r="X41" s="277"/>
      <c r="Y41" s="148" t="str">
        <f t="shared" si="6"/>
        <v>Empty budget line</v>
      </c>
    </row>
    <row r="42" spans="1:25">
      <c r="A42" s="305"/>
      <c r="B42" s="306"/>
      <c r="C42" s="1"/>
      <c r="D42" s="1"/>
      <c r="E42" s="3"/>
      <c r="F42" s="5" t="s">
        <v>39</v>
      </c>
      <c r="G42" s="260">
        <f t="shared" si="0"/>
        <v>0</v>
      </c>
      <c r="H42" s="5" t="s">
        <v>39</v>
      </c>
      <c r="I42" s="4"/>
      <c r="J42" s="33">
        <f t="shared" si="15"/>
        <v>0</v>
      </c>
      <c r="K42" s="253">
        <f t="shared" si="16"/>
        <v>0</v>
      </c>
      <c r="L42" s="239"/>
      <c r="M42" s="233"/>
      <c r="N42" s="1"/>
      <c r="O42" s="3"/>
      <c r="P42" s="5" t="s">
        <v>39</v>
      </c>
      <c r="Q42" s="261">
        <f t="shared" si="3"/>
        <v>0</v>
      </c>
      <c r="R42" s="5" t="s">
        <v>39</v>
      </c>
      <c r="S42" s="3"/>
      <c r="T42" s="33">
        <f t="shared" si="17"/>
        <v>0</v>
      </c>
      <c r="U42" s="255">
        <f t="shared" si="18"/>
        <v>0</v>
      </c>
      <c r="V42" s="275"/>
      <c r="W42" s="276"/>
      <c r="X42" s="277"/>
      <c r="Y42" s="148" t="str">
        <f t="shared" si="6"/>
        <v>Empty budget line</v>
      </c>
    </row>
    <row r="43" spans="1:25">
      <c r="A43" s="305"/>
      <c r="B43" s="306"/>
      <c r="C43" s="1"/>
      <c r="D43" s="1"/>
      <c r="E43" s="3"/>
      <c r="F43" s="5" t="s">
        <v>39</v>
      </c>
      <c r="G43" s="260">
        <f t="shared" si="0"/>
        <v>0</v>
      </c>
      <c r="H43" s="5" t="s">
        <v>39</v>
      </c>
      <c r="I43" s="4"/>
      <c r="J43" s="33">
        <f>G43-I43</f>
        <v>0</v>
      </c>
      <c r="K43" s="253">
        <f>IFERROR(J43/G43,0)</f>
        <v>0</v>
      </c>
      <c r="L43" s="239"/>
      <c r="M43" s="233"/>
      <c r="N43" s="1"/>
      <c r="O43" s="3"/>
      <c r="P43" s="5" t="s">
        <v>39</v>
      </c>
      <c r="Q43" s="261">
        <f t="shared" si="3"/>
        <v>0</v>
      </c>
      <c r="R43" s="5" t="s">
        <v>39</v>
      </c>
      <c r="S43" s="3"/>
      <c r="T43" s="33">
        <f>Q43-S43</f>
        <v>0</v>
      </c>
      <c r="U43" s="255">
        <f>IFERROR(T43/Q43,0)</f>
        <v>0</v>
      </c>
      <c r="V43" s="275"/>
      <c r="W43" s="276"/>
      <c r="X43" s="277"/>
      <c r="Y43" s="148" t="str">
        <f t="shared" si="6"/>
        <v>Empty budget line</v>
      </c>
    </row>
    <row r="44" spans="1:25">
      <c r="A44" s="305"/>
      <c r="B44" s="306"/>
      <c r="C44" s="1"/>
      <c r="D44" s="1"/>
      <c r="E44" s="3"/>
      <c r="F44" s="5" t="s">
        <v>39</v>
      </c>
      <c r="G44" s="260">
        <f t="shared" si="0"/>
        <v>0</v>
      </c>
      <c r="H44" s="5" t="s">
        <v>39</v>
      </c>
      <c r="I44" s="4"/>
      <c r="J44" s="33">
        <f t="shared" ref="J44:J47" si="19">G44-I44</f>
        <v>0</v>
      </c>
      <c r="K44" s="253">
        <f t="shared" ref="K44:K47" si="20">IFERROR(J44/G44,0)</f>
        <v>0</v>
      </c>
      <c r="L44" s="239"/>
      <c r="M44" s="233"/>
      <c r="N44" s="1"/>
      <c r="O44" s="3"/>
      <c r="P44" s="5" t="s">
        <v>39</v>
      </c>
      <c r="Q44" s="261">
        <f t="shared" si="3"/>
        <v>0</v>
      </c>
      <c r="R44" s="5" t="s">
        <v>39</v>
      </c>
      <c r="S44" s="3"/>
      <c r="T44" s="33">
        <f t="shared" ref="T44:T47" si="21">Q44-S44</f>
        <v>0</v>
      </c>
      <c r="U44" s="255">
        <f t="shared" ref="U44:U47" si="22">IFERROR(T44/Q44,0)</f>
        <v>0</v>
      </c>
      <c r="V44" s="275"/>
      <c r="W44" s="276"/>
      <c r="X44" s="277"/>
      <c r="Y44" s="148" t="str">
        <f t="shared" si="6"/>
        <v>Empty budget line</v>
      </c>
    </row>
    <row r="45" spans="1:25">
      <c r="A45" s="305"/>
      <c r="B45" s="306"/>
      <c r="C45" s="1"/>
      <c r="D45" s="1"/>
      <c r="E45" s="3"/>
      <c r="F45" s="5" t="s">
        <v>39</v>
      </c>
      <c r="G45" s="260">
        <f t="shared" si="0"/>
        <v>0</v>
      </c>
      <c r="H45" s="5" t="s">
        <v>39</v>
      </c>
      <c r="I45" s="4"/>
      <c r="J45" s="33">
        <f t="shared" si="19"/>
        <v>0</v>
      </c>
      <c r="K45" s="253">
        <f t="shared" si="20"/>
        <v>0</v>
      </c>
      <c r="L45" s="239"/>
      <c r="M45" s="233"/>
      <c r="N45" s="1"/>
      <c r="O45" s="3"/>
      <c r="P45" s="5" t="s">
        <v>39</v>
      </c>
      <c r="Q45" s="261">
        <f t="shared" si="3"/>
        <v>0</v>
      </c>
      <c r="R45" s="5" t="s">
        <v>39</v>
      </c>
      <c r="S45" s="3"/>
      <c r="T45" s="33">
        <f t="shared" si="21"/>
        <v>0</v>
      </c>
      <c r="U45" s="255">
        <f t="shared" si="22"/>
        <v>0</v>
      </c>
      <c r="V45" s="275"/>
      <c r="W45" s="276"/>
      <c r="X45" s="277"/>
      <c r="Y45" s="148" t="str">
        <f t="shared" si="6"/>
        <v>Empty budget line</v>
      </c>
    </row>
    <row r="46" spans="1:25">
      <c r="A46" s="305"/>
      <c r="B46" s="306"/>
      <c r="C46" s="1"/>
      <c r="D46" s="1"/>
      <c r="E46" s="3"/>
      <c r="F46" s="5" t="s">
        <v>39</v>
      </c>
      <c r="G46" s="260">
        <f t="shared" si="0"/>
        <v>0</v>
      </c>
      <c r="H46" s="5" t="s">
        <v>39</v>
      </c>
      <c r="I46" s="4"/>
      <c r="J46" s="33">
        <f t="shared" si="19"/>
        <v>0</v>
      </c>
      <c r="K46" s="253">
        <f t="shared" si="20"/>
        <v>0</v>
      </c>
      <c r="L46" s="239"/>
      <c r="M46" s="233"/>
      <c r="N46" s="1"/>
      <c r="O46" s="3"/>
      <c r="P46" s="5" t="s">
        <v>39</v>
      </c>
      <c r="Q46" s="261">
        <f t="shared" si="3"/>
        <v>0</v>
      </c>
      <c r="R46" s="5" t="s">
        <v>39</v>
      </c>
      <c r="S46" s="3"/>
      <c r="T46" s="33">
        <f t="shared" si="21"/>
        <v>0</v>
      </c>
      <c r="U46" s="255">
        <f t="shared" si="22"/>
        <v>0</v>
      </c>
      <c r="V46" s="275"/>
      <c r="W46" s="276"/>
      <c r="X46" s="277"/>
      <c r="Y46" s="148" t="str">
        <f t="shared" si="6"/>
        <v>Empty budget line</v>
      </c>
    </row>
    <row r="47" spans="1:25">
      <c r="A47" s="305"/>
      <c r="B47" s="306"/>
      <c r="C47" s="1"/>
      <c r="D47" s="1"/>
      <c r="E47" s="3"/>
      <c r="F47" s="5" t="s">
        <v>39</v>
      </c>
      <c r="G47" s="260">
        <f t="shared" si="0"/>
        <v>0</v>
      </c>
      <c r="H47" s="5" t="s">
        <v>39</v>
      </c>
      <c r="I47" s="4"/>
      <c r="J47" s="33">
        <f t="shared" si="19"/>
        <v>0</v>
      </c>
      <c r="K47" s="253">
        <f t="shared" si="20"/>
        <v>0</v>
      </c>
      <c r="L47" s="239"/>
      <c r="M47" s="233"/>
      <c r="N47" s="1"/>
      <c r="O47" s="3"/>
      <c r="P47" s="5" t="s">
        <v>39</v>
      </c>
      <c r="Q47" s="261">
        <f t="shared" si="3"/>
        <v>0</v>
      </c>
      <c r="R47" s="5" t="s">
        <v>39</v>
      </c>
      <c r="S47" s="3"/>
      <c r="T47" s="33">
        <f t="shared" si="21"/>
        <v>0</v>
      </c>
      <c r="U47" s="255">
        <f t="shared" si="22"/>
        <v>0</v>
      </c>
      <c r="V47" s="275"/>
      <c r="W47" s="276"/>
      <c r="X47" s="277"/>
      <c r="Y47" s="148" t="str">
        <f t="shared" si="6"/>
        <v>Empty budget line</v>
      </c>
    </row>
    <row r="48" spans="1:25">
      <c r="A48" s="305"/>
      <c r="B48" s="306"/>
      <c r="C48" s="1"/>
      <c r="D48" s="1"/>
      <c r="E48" s="3"/>
      <c r="F48" s="5" t="s">
        <v>39</v>
      </c>
      <c r="G48" s="260">
        <f t="shared" si="0"/>
        <v>0</v>
      </c>
      <c r="H48" s="5" t="s">
        <v>39</v>
      </c>
      <c r="I48" s="4"/>
      <c r="J48" s="33">
        <f>G48-I48</f>
        <v>0</v>
      </c>
      <c r="K48" s="253">
        <f>IFERROR(J48/G48,0)</f>
        <v>0</v>
      </c>
      <c r="L48" s="239"/>
      <c r="M48" s="233"/>
      <c r="N48" s="1"/>
      <c r="O48" s="3"/>
      <c r="P48" s="5" t="s">
        <v>39</v>
      </c>
      <c r="Q48" s="261">
        <f t="shared" si="3"/>
        <v>0</v>
      </c>
      <c r="R48" s="5" t="s">
        <v>39</v>
      </c>
      <c r="S48" s="3"/>
      <c r="T48" s="33">
        <f>Q48-S48</f>
        <v>0</v>
      </c>
      <c r="U48" s="255">
        <f>IFERROR(T48/Q48,0)</f>
        <v>0</v>
      </c>
      <c r="V48" s="275"/>
      <c r="W48" s="276"/>
      <c r="X48" s="277"/>
      <c r="Y48" s="148" t="str">
        <f t="shared" si="6"/>
        <v>Empty budget line</v>
      </c>
    </row>
    <row r="49" spans="1:25">
      <c r="A49" s="305"/>
      <c r="B49" s="306"/>
      <c r="C49" s="1"/>
      <c r="D49" s="1"/>
      <c r="E49" s="3"/>
      <c r="F49" s="5" t="s">
        <v>39</v>
      </c>
      <c r="G49" s="260">
        <f t="shared" si="0"/>
        <v>0</v>
      </c>
      <c r="H49" s="5" t="s">
        <v>39</v>
      </c>
      <c r="I49" s="4"/>
      <c r="J49" s="33">
        <f t="shared" ref="J49:J52" si="23">G49-I49</f>
        <v>0</v>
      </c>
      <c r="K49" s="253">
        <f t="shared" ref="K49:K52" si="24">IFERROR(J49/G49,0)</f>
        <v>0</v>
      </c>
      <c r="L49" s="239"/>
      <c r="M49" s="233"/>
      <c r="N49" s="1"/>
      <c r="O49" s="3"/>
      <c r="P49" s="5" t="s">
        <v>39</v>
      </c>
      <c r="Q49" s="261">
        <f t="shared" si="3"/>
        <v>0</v>
      </c>
      <c r="R49" s="5" t="s">
        <v>39</v>
      </c>
      <c r="S49" s="3"/>
      <c r="T49" s="33">
        <f t="shared" ref="T49:T52" si="25">Q49-S49</f>
        <v>0</v>
      </c>
      <c r="U49" s="255">
        <f t="shared" ref="U49:U52" si="26">IFERROR(T49/Q49,0)</f>
        <v>0</v>
      </c>
      <c r="V49" s="275"/>
      <c r="W49" s="276"/>
      <c r="X49" s="277"/>
      <c r="Y49" s="148" t="str">
        <f t="shared" si="6"/>
        <v>Empty budget line</v>
      </c>
    </row>
    <row r="50" spans="1:25">
      <c r="A50" s="305"/>
      <c r="B50" s="306"/>
      <c r="C50" s="1"/>
      <c r="D50" s="1"/>
      <c r="E50" s="3"/>
      <c r="F50" s="5" t="s">
        <v>39</v>
      </c>
      <c r="G50" s="260">
        <f t="shared" si="0"/>
        <v>0</v>
      </c>
      <c r="H50" s="5" t="s">
        <v>39</v>
      </c>
      <c r="I50" s="4"/>
      <c r="J50" s="33">
        <f t="shared" si="23"/>
        <v>0</v>
      </c>
      <c r="K50" s="253">
        <f t="shared" si="24"/>
        <v>0</v>
      </c>
      <c r="L50" s="239"/>
      <c r="M50" s="233"/>
      <c r="N50" s="1"/>
      <c r="O50" s="3"/>
      <c r="P50" s="5" t="s">
        <v>39</v>
      </c>
      <c r="Q50" s="261">
        <f t="shared" si="3"/>
        <v>0</v>
      </c>
      <c r="R50" s="5" t="s">
        <v>39</v>
      </c>
      <c r="S50" s="3"/>
      <c r="T50" s="33">
        <f t="shared" si="25"/>
        <v>0</v>
      </c>
      <c r="U50" s="255">
        <f t="shared" si="26"/>
        <v>0</v>
      </c>
      <c r="V50" s="275"/>
      <c r="W50" s="276"/>
      <c r="X50" s="277"/>
      <c r="Y50" s="148" t="str">
        <f t="shared" si="6"/>
        <v>Empty budget line</v>
      </c>
    </row>
    <row r="51" spans="1:25">
      <c r="A51" s="305"/>
      <c r="B51" s="306"/>
      <c r="C51" s="1"/>
      <c r="D51" s="1"/>
      <c r="E51" s="3"/>
      <c r="F51" s="5" t="s">
        <v>39</v>
      </c>
      <c r="G51" s="260">
        <f t="shared" si="0"/>
        <v>0</v>
      </c>
      <c r="H51" s="5" t="s">
        <v>39</v>
      </c>
      <c r="I51" s="4"/>
      <c r="J51" s="33">
        <f t="shared" si="23"/>
        <v>0</v>
      </c>
      <c r="K51" s="253">
        <f t="shared" si="24"/>
        <v>0</v>
      </c>
      <c r="L51" s="239"/>
      <c r="M51" s="233"/>
      <c r="N51" s="1"/>
      <c r="O51" s="3"/>
      <c r="P51" s="5" t="s">
        <v>39</v>
      </c>
      <c r="Q51" s="261">
        <f t="shared" si="3"/>
        <v>0</v>
      </c>
      <c r="R51" s="5" t="s">
        <v>39</v>
      </c>
      <c r="S51" s="3"/>
      <c r="T51" s="33">
        <f t="shared" si="25"/>
        <v>0</v>
      </c>
      <c r="U51" s="255">
        <f t="shared" si="26"/>
        <v>0</v>
      </c>
      <c r="V51" s="275"/>
      <c r="W51" s="276"/>
      <c r="X51" s="277"/>
      <c r="Y51" s="148" t="str">
        <f t="shared" si="6"/>
        <v>Empty budget line</v>
      </c>
    </row>
    <row r="52" spans="1:25">
      <c r="A52" s="305"/>
      <c r="B52" s="306"/>
      <c r="C52" s="1"/>
      <c r="D52" s="1"/>
      <c r="E52" s="3"/>
      <c r="F52" s="5" t="s">
        <v>39</v>
      </c>
      <c r="G52" s="260">
        <f t="shared" si="0"/>
        <v>0</v>
      </c>
      <c r="H52" s="5" t="s">
        <v>39</v>
      </c>
      <c r="I52" s="4"/>
      <c r="J52" s="33">
        <f t="shared" si="23"/>
        <v>0</v>
      </c>
      <c r="K52" s="253">
        <f t="shared" si="24"/>
        <v>0</v>
      </c>
      <c r="L52" s="239"/>
      <c r="M52" s="233"/>
      <c r="N52" s="1"/>
      <c r="O52" s="3"/>
      <c r="P52" s="5" t="s">
        <v>39</v>
      </c>
      <c r="Q52" s="261">
        <f t="shared" si="3"/>
        <v>0</v>
      </c>
      <c r="R52" s="5" t="s">
        <v>39</v>
      </c>
      <c r="S52" s="3"/>
      <c r="T52" s="33">
        <f t="shared" si="25"/>
        <v>0</v>
      </c>
      <c r="U52" s="255">
        <f t="shared" si="26"/>
        <v>0</v>
      </c>
      <c r="V52" s="275"/>
      <c r="W52" s="276"/>
      <c r="X52" s="277"/>
      <c r="Y52" s="148" t="str">
        <f t="shared" si="6"/>
        <v>Empty budget line</v>
      </c>
    </row>
    <row r="53" spans="1:25">
      <c r="A53" s="305"/>
      <c r="B53" s="306"/>
      <c r="C53" s="1"/>
      <c r="D53" s="1"/>
      <c r="E53" s="3"/>
      <c r="F53" s="5" t="s">
        <v>39</v>
      </c>
      <c r="G53" s="260">
        <f t="shared" si="0"/>
        <v>0</v>
      </c>
      <c r="H53" s="5" t="s">
        <v>39</v>
      </c>
      <c r="I53" s="4"/>
      <c r="J53" s="33">
        <f>G53-I53</f>
        <v>0</v>
      </c>
      <c r="K53" s="253">
        <f>IFERROR(J53/G53,0)</f>
        <v>0</v>
      </c>
      <c r="L53" s="239"/>
      <c r="M53" s="233"/>
      <c r="N53" s="1"/>
      <c r="O53" s="3"/>
      <c r="P53" s="5" t="s">
        <v>39</v>
      </c>
      <c r="Q53" s="261">
        <f t="shared" si="3"/>
        <v>0</v>
      </c>
      <c r="R53" s="5" t="s">
        <v>39</v>
      </c>
      <c r="S53" s="3"/>
      <c r="T53" s="33">
        <f>Q53-S53</f>
        <v>0</v>
      </c>
      <c r="U53" s="255">
        <f>IFERROR(T53/Q53,0)</f>
        <v>0</v>
      </c>
      <c r="V53" s="275"/>
      <c r="W53" s="276"/>
      <c r="X53" s="277"/>
      <c r="Y53" s="148" t="str">
        <f t="shared" si="6"/>
        <v>Empty budget line</v>
      </c>
    </row>
    <row r="54" spans="1:25">
      <c r="A54" s="305"/>
      <c r="B54" s="306"/>
      <c r="C54" s="1"/>
      <c r="D54" s="1"/>
      <c r="E54" s="3"/>
      <c r="F54" s="5" t="s">
        <v>39</v>
      </c>
      <c r="G54" s="260">
        <f t="shared" si="0"/>
        <v>0</v>
      </c>
      <c r="H54" s="5" t="s">
        <v>39</v>
      </c>
      <c r="I54" s="4"/>
      <c r="J54" s="33">
        <f t="shared" ref="J54:J57" si="27">G54-I54</f>
        <v>0</v>
      </c>
      <c r="K54" s="253">
        <f t="shared" ref="K54:K57" si="28">IFERROR(J54/G54,0)</f>
        <v>0</v>
      </c>
      <c r="L54" s="239"/>
      <c r="M54" s="233"/>
      <c r="N54" s="1"/>
      <c r="O54" s="3"/>
      <c r="P54" s="5" t="s">
        <v>39</v>
      </c>
      <c r="Q54" s="261">
        <f t="shared" si="3"/>
        <v>0</v>
      </c>
      <c r="R54" s="5" t="s">
        <v>39</v>
      </c>
      <c r="S54" s="3"/>
      <c r="T54" s="33">
        <f t="shared" ref="T54:T57" si="29">Q54-S54</f>
        <v>0</v>
      </c>
      <c r="U54" s="255">
        <f t="shared" ref="U54:U57" si="30">IFERROR(T54/Q54,0)</f>
        <v>0</v>
      </c>
      <c r="V54" s="275"/>
      <c r="W54" s="276"/>
      <c r="X54" s="277"/>
      <c r="Y54" s="148" t="str">
        <f t="shared" si="6"/>
        <v>Empty budget line</v>
      </c>
    </row>
    <row r="55" spans="1:25">
      <c r="A55" s="305"/>
      <c r="B55" s="306"/>
      <c r="C55" s="1"/>
      <c r="D55" s="1"/>
      <c r="E55" s="3"/>
      <c r="F55" s="5" t="s">
        <v>39</v>
      </c>
      <c r="G55" s="260">
        <f t="shared" si="0"/>
        <v>0</v>
      </c>
      <c r="H55" s="5" t="s">
        <v>39</v>
      </c>
      <c r="I55" s="4"/>
      <c r="J55" s="33">
        <f t="shared" si="27"/>
        <v>0</v>
      </c>
      <c r="K55" s="253">
        <f t="shared" si="28"/>
        <v>0</v>
      </c>
      <c r="L55" s="239"/>
      <c r="M55" s="233"/>
      <c r="N55" s="1"/>
      <c r="O55" s="3"/>
      <c r="P55" s="5" t="s">
        <v>39</v>
      </c>
      <c r="Q55" s="261">
        <f t="shared" si="3"/>
        <v>0</v>
      </c>
      <c r="R55" s="5" t="s">
        <v>39</v>
      </c>
      <c r="S55" s="3"/>
      <c r="T55" s="33">
        <f t="shared" si="29"/>
        <v>0</v>
      </c>
      <c r="U55" s="255">
        <f t="shared" si="30"/>
        <v>0</v>
      </c>
      <c r="V55" s="275"/>
      <c r="W55" s="276"/>
      <c r="X55" s="277"/>
      <c r="Y55" s="148" t="str">
        <f t="shared" si="6"/>
        <v>Empty budget line</v>
      </c>
    </row>
    <row r="56" spans="1:25">
      <c r="A56" s="305"/>
      <c r="B56" s="306"/>
      <c r="C56" s="1"/>
      <c r="D56" s="1"/>
      <c r="E56" s="3"/>
      <c r="F56" s="5" t="s">
        <v>39</v>
      </c>
      <c r="G56" s="260">
        <f t="shared" si="0"/>
        <v>0</v>
      </c>
      <c r="H56" s="5" t="s">
        <v>39</v>
      </c>
      <c r="I56" s="4"/>
      <c r="J56" s="33">
        <f t="shared" si="27"/>
        <v>0</v>
      </c>
      <c r="K56" s="253">
        <f t="shared" si="28"/>
        <v>0</v>
      </c>
      <c r="L56" s="239"/>
      <c r="M56" s="233"/>
      <c r="N56" s="1"/>
      <c r="O56" s="3"/>
      <c r="P56" s="5" t="s">
        <v>39</v>
      </c>
      <c r="Q56" s="261">
        <f t="shared" si="3"/>
        <v>0</v>
      </c>
      <c r="R56" s="5" t="s">
        <v>39</v>
      </c>
      <c r="S56" s="3"/>
      <c r="T56" s="33">
        <f t="shared" si="29"/>
        <v>0</v>
      </c>
      <c r="U56" s="255">
        <f t="shared" si="30"/>
        <v>0</v>
      </c>
      <c r="V56" s="275"/>
      <c r="W56" s="276"/>
      <c r="X56" s="277"/>
      <c r="Y56" s="148" t="str">
        <f t="shared" si="6"/>
        <v>Empty budget line</v>
      </c>
    </row>
    <row r="57" spans="1:25">
      <c r="A57" s="305"/>
      <c r="B57" s="306"/>
      <c r="C57" s="1"/>
      <c r="D57" s="1"/>
      <c r="E57" s="3"/>
      <c r="F57" s="5" t="s">
        <v>39</v>
      </c>
      <c r="G57" s="260">
        <f t="shared" si="0"/>
        <v>0</v>
      </c>
      <c r="H57" s="5" t="s">
        <v>39</v>
      </c>
      <c r="I57" s="4"/>
      <c r="J57" s="33">
        <f t="shared" si="27"/>
        <v>0</v>
      </c>
      <c r="K57" s="253">
        <f t="shared" si="28"/>
        <v>0</v>
      </c>
      <c r="L57" s="239"/>
      <c r="M57" s="233"/>
      <c r="N57" s="1"/>
      <c r="O57" s="3"/>
      <c r="P57" s="5" t="s">
        <v>39</v>
      </c>
      <c r="Q57" s="261">
        <f t="shared" si="3"/>
        <v>0</v>
      </c>
      <c r="R57" s="5" t="s">
        <v>39</v>
      </c>
      <c r="S57" s="3"/>
      <c r="T57" s="33">
        <f t="shared" si="29"/>
        <v>0</v>
      </c>
      <c r="U57" s="255">
        <f t="shared" si="30"/>
        <v>0</v>
      </c>
      <c r="V57" s="275"/>
      <c r="W57" s="276"/>
      <c r="X57" s="277"/>
      <c r="Y57" s="148" t="str">
        <f t="shared" si="6"/>
        <v>Empty budget line</v>
      </c>
    </row>
    <row r="58" spans="1:25">
      <c r="A58" s="305"/>
      <c r="B58" s="306"/>
      <c r="C58" s="1"/>
      <c r="D58" s="1"/>
      <c r="E58" s="3"/>
      <c r="F58" s="5" t="s">
        <v>39</v>
      </c>
      <c r="G58" s="260">
        <f t="shared" si="0"/>
        <v>0</v>
      </c>
      <c r="H58" s="5" t="s">
        <v>39</v>
      </c>
      <c r="I58" s="4"/>
      <c r="J58" s="33">
        <f>G58-I58</f>
        <v>0</v>
      </c>
      <c r="K58" s="253">
        <f>IFERROR(J58/G58,0)</f>
        <v>0</v>
      </c>
      <c r="L58" s="239"/>
      <c r="M58" s="233"/>
      <c r="N58" s="1"/>
      <c r="O58" s="3"/>
      <c r="P58" s="5" t="s">
        <v>39</v>
      </c>
      <c r="Q58" s="261">
        <f t="shared" si="3"/>
        <v>0</v>
      </c>
      <c r="R58" s="5" t="s">
        <v>39</v>
      </c>
      <c r="S58" s="3"/>
      <c r="T58" s="33">
        <f>Q58-S58</f>
        <v>0</v>
      </c>
      <c r="U58" s="255">
        <f>IFERROR(T58/Q58,0)</f>
        <v>0</v>
      </c>
      <c r="V58" s="275"/>
      <c r="W58" s="276"/>
      <c r="X58" s="277"/>
      <c r="Y58" s="148" t="str">
        <f t="shared" si="6"/>
        <v>Empty budget line</v>
      </c>
    </row>
    <row r="59" spans="1:25">
      <c r="A59" s="305"/>
      <c r="B59" s="306"/>
      <c r="C59" s="1"/>
      <c r="D59" s="1"/>
      <c r="E59" s="3"/>
      <c r="F59" s="5" t="s">
        <v>39</v>
      </c>
      <c r="G59" s="260">
        <f t="shared" si="0"/>
        <v>0</v>
      </c>
      <c r="H59" s="5" t="s">
        <v>39</v>
      </c>
      <c r="I59" s="4"/>
      <c r="J59" s="33">
        <f t="shared" ref="J59:J62" si="31">G59-I59</f>
        <v>0</v>
      </c>
      <c r="K59" s="253">
        <f t="shared" ref="K59:K62" si="32">IFERROR(J59/G59,0)</f>
        <v>0</v>
      </c>
      <c r="L59" s="239"/>
      <c r="M59" s="233"/>
      <c r="N59" s="1"/>
      <c r="O59" s="3"/>
      <c r="P59" s="5" t="s">
        <v>39</v>
      </c>
      <c r="Q59" s="261">
        <f t="shared" si="3"/>
        <v>0</v>
      </c>
      <c r="R59" s="5" t="s">
        <v>39</v>
      </c>
      <c r="S59" s="3"/>
      <c r="T59" s="33">
        <f t="shared" ref="T59:T62" si="33">Q59-S59</f>
        <v>0</v>
      </c>
      <c r="U59" s="255">
        <f t="shared" ref="U59:U62" si="34">IFERROR(T59/Q59,0)</f>
        <v>0</v>
      </c>
      <c r="V59" s="275"/>
      <c r="W59" s="276"/>
      <c r="X59" s="277"/>
      <c r="Y59" s="148" t="str">
        <f t="shared" si="6"/>
        <v>Empty budget line</v>
      </c>
    </row>
    <row r="60" spans="1:25">
      <c r="A60" s="305"/>
      <c r="B60" s="306"/>
      <c r="C60" s="1"/>
      <c r="D60" s="1"/>
      <c r="E60" s="3"/>
      <c r="F60" s="5" t="s">
        <v>39</v>
      </c>
      <c r="G60" s="260">
        <f t="shared" si="0"/>
        <v>0</v>
      </c>
      <c r="H60" s="5" t="s">
        <v>39</v>
      </c>
      <c r="I60" s="4"/>
      <c r="J60" s="33">
        <f t="shared" si="31"/>
        <v>0</v>
      </c>
      <c r="K60" s="253">
        <f t="shared" si="32"/>
        <v>0</v>
      </c>
      <c r="L60" s="239"/>
      <c r="M60" s="233"/>
      <c r="N60" s="1"/>
      <c r="O60" s="3"/>
      <c r="P60" s="5" t="s">
        <v>39</v>
      </c>
      <c r="Q60" s="261">
        <f t="shared" si="3"/>
        <v>0</v>
      </c>
      <c r="R60" s="5" t="s">
        <v>39</v>
      </c>
      <c r="S60" s="3"/>
      <c r="T60" s="33">
        <f t="shared" si="33"/>
        <v>0</v>
      </c>
      <c r="U60" s="255">
        <f t="shared" si="34"/>
        <v>0</v>
      </c>
      <c r="V60" s="275"/>
      <c r="W60" s="276"/>
      <c r="X60" s="277"/>
      <c r="Y60" s="148" t="str">
        <f t="shared" si="6"/>
        <v>Empty budget line</v>
      </c>
    </row>
    <row r="61" spans="1:25">
      <c r="A61" s="305"/>
      <c r="B61" s="306"/>
      <c r="C61" s="1"/>
      <c r="D61" s="1"/>
      <c r="E61" s="3"/>
      <c r="F61" s="5" t="s">
        <v>39</v>
      </c>
      <c r="G61" s="260">
        <f t="shared" si="0"/>
        <v>0</v>
      </c>
      <c r="H61" s="5" t="s">
        <v>39</v>
      </c>
      <c r="I61" s="4"/>
      <c r="J61" s="33">
        <f t="shared" si="31"/>
        <v>0</v>
      </c>
      <c r="K61" s="253">
        <f t="shared" si="32"/>
        <v>0</v>
      </c>
      <c r="L61" s="239"/>
      <c r="M61" s="233"/>
      <c r="N61" s="1"/>
      <c r="O61" s="3"/>
      <c r="P61" s="5" t="s">
        <v>39</v>
      </c>
      <c r="Q61" s="261">
        <f t="shared" si="3"/>
        <v>0</v>
      </c>
      <c r="R61" s="5" t="s">
        <v>39</v>
      </c>
      <c r="S61" s="3"/>
      <c r="T61" s="33">
        <f t="shared" si="33"/>
        <v>0</v>
      </c>
      <c r="U61" s="255">
        <f t="shared" si="34"/>
        <v>0</v>
      </c>
      <c r="V61" s="275"/>
      <c r="W61" s="276"/>
      <c r="X61" s="277"/>
      <c r="Y61" s="148" t="str">
        <f t="shared" si="6"/>
        <v>Empty budget line</v>
      </c>
    </row>
    <row r="62" spans="1:25">
      <c r="A62" s="305"/>
      <c r="B62" s="306"/>
      <c r="C62" s="1"/>
      <c r="D62" s="1"/>
      <c r="E62" s="3"/>
      <c r="F62" s="5" t="s">
        <v>39</v>
      </c>
      <c r="G62" s="260">
        <f t="shared" si="0"/>
        <v>0</v>
      </c>
      <c r="H62" s="5" t="s">
        <v>39</v>
      </c>
      <c r="I62" s="4"/>
      <c r="J62" s="33">
        <f t="shared" si="31"/>
        <v>0</v>
      </c>
      <c r="K62" s="253">
        <f t="shared" si="32"/>
        <v>0</v>
      </c>
      <c r="L62" s="239"/>
      <c r="M62" s="233"/>
      <c r="N62" s="1"/>
      <c r="O62" s="3"/>
      <c r="P62" s="5" t="s">
        <v>39</v>
      </c>
      <c r="Q62" s="261">
        <f t="shared" si="3"/>
        <v>0</v>
      </c>
      <c r="R62" s="5" t="s">
        <v>39</v>
      </c>
      <c r="S62" s="3"/>
      <c r="T62" s="33">
        <f t="shared" si="33"/>
        <v>0</v>
      </c>
      <c r="U62" s="255">
        <f t="shared" si="34"/>
        <v>0</v>
      </c>
      <c r="V62" s="275"/>
      <c r="W62" s="276"/>
      <c r="X62" s="277"/>
      <c r="Y62" s="148" t="str">
        <f t="shared" si="6"/>
        <v>Empty budget line</v>
      </c>
    </row>
    <row r="63" spans="1:25">
      <c r="A63" s="305"/>
      <c r="B63" s="306"/>
      <c r="C63" s="1"/>
      <c r="D63" s="1"/>
      <c r="E63" s="3"/>
      <c r="F63" s="5" t="s">
        <v>39</v>
      </c>
      <c r="G63" s="260">
        <f t="shared" si="0"/>
        <v>0</v>
      </c>
      <c r="H63" s="5" t="s">
        <v>39</v>
      </c>
      <c r="I63" s="4"/>
      <c r="J63" s="33">
        <f>G63-I63</f>
        <v>0</v>
      </c>
      <c r="K63" s="253">
        <f>IFERROR(J63/G63,0)</f>
        <v>0</v>
      </c>
      <c r="L63" s="239"/>
      <c r="M63" s="233"/>
      <c r="N63" s="1"/>
      <c r="O63" s="3"/>
      <c r="P63" s="5" t="s">
        <v>39</v>
      </c>
      <c r="Q63" s="261">
        <f t="shared" si="3"/>
        <v>0</v>
      </c>
      <c r="R63" s="5" t="s">
        <v>39</v>
      </c>
      <c r="S63" s="3"/>
      <c r="T63" s="33">
        <f>Q63-S63</f>
        <v>0</v>
      </c>
      <c r="U63" s="255">
        <f>IFERROR(T63/Q63,0)</f>
        <v>0</v>
      </c>
      <c r="V63" s="275"/>
      <c r="W63" s="276"/>
      <c r="X63" s="277"/>
      <c r="Y63" s="148" t="str">
        <f t="shared" si="6"/>
        <v>Empty budget line</v>
      </c>
    </row>
    <row r="64" spans="1:25">
      <c r="A64" s="305"/>
      <c r="B64" s="306"/>
      <c r="C64" s="1"/>
      <c r="D64" s="1"/>
      <c r="E64" s="3"/>
      <c r="F64" s="5" t="s">
        <v>39</v>
      </c>
      <c r="G64" s="260">
        <f t="shared" si="0"/>
        <v>0</v>
      </c>
      <c r="H64" s="5" t="s">
        <v>39</v>
      </c>
      <c r="I64" s="4"/>
      <c r="J64" s="33">
        <f t="shared" ref="J64:J67" si="35">G64-I64</f>
        <v>0</v>
      </c>
      <c r="K64" s="253">
        <f t="shared" ref="K64:K67" si="36">IFERROR(J64/G64,0)</f>
        <v>0</v>
      </c>
      <c r="L64" s="239"/>
      <c r="M64" s="233"/>
      <c r="N64" s="1"/>
      <c r="O64" s="3"/>
      <c r="P64" s="5" t="s">
        <v>39</v>
      </c>
      <c r="Q64" s="261">
        <f t="shared" si="3"/>
        <v>0</v>
      </c>
      <c r="R64" s="5" t="s">
        <v>39</v>
      </c>
      <c r="S64" s="3"/>
      <c r="T64" s="33">
        <f t="shared" ref="T64:T67" si="37">Q64-S64</f>
        <v>0</v>
      </c>
      <c r="U64" s="255">
        <f t="shared" ref="U64:U67" si="38">IFERROR(T64/Q64,0)</f>
        <v>0</v>
      </c>
      <c r="V64" s="275"/>
      <c r="W64" s="276"/>
      <c r="X64" s="277"/>
      <c r="Y64" s="148" t="str">
        <f t="shared" si="6"/>
        <v>Empty budget line</v>
      </c>
    </row>
    <row r="65" spans="1:25">
      <c r="A65" s="305"/>
      <c r="B65" s="306"/>
      <c r="C65" s="1"/>
      <c r="D65" s="1"/>
      <c r="E65" s="3"/>
      <c r="F65" s="5" t="s">
        <v>39</v>
      </c>
      <c r="G65" s="260">
        <f t="shared" si="0"/>
        <v>0</v>
      </c>
      <c r="H65" s="5" t="s">
        <v>39</v>
      </c>
      <c r="I65" s="4"/>
      <c r="J65" s="33">
        <f t="shared" si="35"/>
        <v>0</v>
      </c>
      <c r="K65" s="253">
        <f t="shared" si="36"/>
        <v>0</v>
      </c>
      <c r="L65" s="239"/>
      <c r="M65" s="233"/>
      <c r="N65" s="1"/>
      <c r="O65" s="3"/>
      <c r="P65" s="5" t="s">
        <v>39</v>
      </c>
      <c r="Q65" s="261">
        <f t="shared" si="3"/>
        <v>0</v>
      </c>
      <c r="R65" s="5" t="s">
        <v>39</v>
      </c>
      <c r="S65" s="3"/>
      <c r="T65" s="33">
        <f t="shared" si="37"/>
        <v>0</v>
      </c>
      <c r="U65" s="255">
        <f t="shared" si="38"/>
        <v>0</v>
      </c>
      <c r="V65" s="275"/>
      <c r="W65" s="276"/>
      <c r="X65" s="277"/>
      <c r="Y65" s="148" t="str">
        <f t="shared" si="6"/>
        <v>Empty budget line</v>
      </c>
    </row>
    <row r="66" spans="1:25">
      <c r="A66" s="305"/>
      <c r="B66" s="306"/>
      <c r="C66" s="1"/>
      <c r="D66" s="1"/>
      <c r="E66" s="3"/>
      <c r="F66" s="5" t="s">
        <v>39</v>
      </c>
      <c r="G66" s="260">
        <f t="shared" si="0"/>
        <v>0</v>
      </c>
      <c r="H66" s="5" t="s">
        <v>39</v>
      </c>
      <c r="I66" s="4"/>
      <c r="J66" s="33">
        <f t="shared" si="35"/>
        <v>0</v>
      </c>
      <c r="K66" s="253">
        <f t="shared" si="36"/>
        <v>0</v>
      </c>
      <c r="L66" s="239"/>
      <c r="M66" s="233"/>
      <c r="N66" s="1"/>
      <c r="O66" s="3"/>
      <c r="P66" s="5" t="s">
        <v>39</v>
      </c>
      <c r="Q66" s="261">
        <f t="shared" si="3"/>
        <v>0</v>
      </c>
      <c r="R66" s="5" t="s">
        <v>39</v>
      </c>
      <c r="S66" s="3"/>
      <c r="T66" s="33">
        <f t="shared" si="37"/>
        <v>0</v>
      </c>
      <c r="U66" s="255">
        <f t="shared" si="38"/>
        <v>0</v>
      </c>
      <c r="V66" s="275"/>
      <c r="W66" s="276"/>
      <c r="X66" s="277"/>
      <c r="Y66" s="148" t="str">
        <f t="shared" si="6"/>
        <v>Empty budget line</v>
      </c>
    </row>
    <row r="67" spans="1:25">
      <c r="A67" s="305"/>
      <c r="B67" s="306"/>
      <c r="C67" s="1"/>
      <c r="D67" s="1"/>
      <c r="E67" s="3"/>
      <c r="F67" s="5" t="s">
        <v>39</v>
      </c>
      <c r="G67" s="260">
        <f t="shared" si="0"/>
        <v>0</v>
      </c>
      <c r="H67" s="5" t="s">
        <v>39</v>
      </c>
      <c r="I67" s="4"/>
      <c r="J67" s="33">
        <f t="shared" si="35"/>
        <v>0</v>
      </c>
      <c r="K67" s="253">
        <f t="shared" si="36"/>
        <v>0</v>
      </c>
      <c r="L67" s="239"/>
      <c r="M67" s="233"/>
      <c r="N67" s="1"/>
      <c r="O67" s="3"/>
      <c r="P67" s="5" t="s">
        <v>39</v>
      </c>
      <c r="Q67" s="261">
        <f t="shared" si="3"/>
        <v>0</v>
      </c>
      <c r="R67" s="5" t="s">
        <v>39</v>
      </c>
      <c r="S67" s="3"/>
      <c r="T67" s="33">
        <f t="shared" si="37"/>
        <v>0</v>
      </c>
      <c r="U67" s="255">
        <f t="shared" si="38"/>
        <v>0</v>
      </c>
      <c r="V67" s="275"/>
      <c r="W67" s="276"/>
      <c r="X67" s="277"/>
      <c r="Y67" s="148" t="str">
        <f t="shared" si="6"/>
        <v>Empty budget line</v>
      </c>
    </row>
    <row r="68" spans="1:25">
      <c r="A68" s="305"/>
      <c r="B68" s="306"/>
      <c r="C68" s="1"/>
      <c r="D68" s="1"/>
      <c r="E68" s="3"/>
      <c r="F68" s="5" t="s">
        <v>39</v>
      </c>
      <c r="G68" s="260">
        <f t="shared" si="0"/>
        <v>0</v>
      </c>
      <c r="H68" s="5" t="s">
        <v>39</v>
      </c>
      <c r="I68" s="4"/>
      <c r="J68" s="33">
        <f>G68-I68</f>
        <v>0</v>
      </c>
      <c r="K68" s="253">
        <f>IFERROR(J68/G68,0)</f>
        <v>0</v>
      </c>
      <c r="L68" s="239"/>
      <c r="M68" s="233"/>
      <c r="N68" s="1"/>
      <c r="O68" s="3"/>
      <c r="P68" s="5" t="s">
        <v>39</v>
      </c>
      <c r="Q68" s="261">
        <f t="shared" si="3"/>
        <v>0</v>
      </c>
      <c r="R68" s="5" t="s">
        <v>39</v>
      </c>
      <c r="S68" s="3"/>
      <c r="T68" s="33">
        <f>Q68-S68</f>
        <v>0</v>
      </c>
      <c r="U68" s="255">
        <f>IFERROR(T68/Q68,0)</f>
        <v>0</v>
      </c>
      <c r="V68" s="275"/>
      <c r="W68" s="276"/>
      <c r="X68" s="277"/>
      <c r="Y68" s="148" t="str">
        <f t="shared" si="6"/>
        <v>Empty budget line</v>
      </c>
    </row>
    <row r="69" spans="1:25">
      <c r="A69" s="305"/>
      <c r="B69" s="306"/>
      <c r="C69" s="1"/>
      <c r="D69" s="1"/>
      <c r="E69" s="3"/>
      <c r="F69" s="5" t="s">
        <v>39</v>
      </c>
      <c r="G69" s="260">
        <f t="shared" si="0"/>
        <v>0</v>
      </c>
      <c r="H69" s="5" t="s">
        <v>39</v>
      </c>
      <c r="I69" s="4"/>
      <c r="J69" s="33">
        <f t="shared" ref="J69:J72" si="39">G69-I69</f>
        <v>0</v>
      </c>
      <c r="K69" s="253">
        <f t="shared" ref="K69:K72" si="40">IFERROR(J69/G69,0)</f>
        <v>0</v>
      </c>
      <c r="L69" s="239"/>
      <c r="M69" s="233"/>
      <c r="N69" s="1"/>
      <c r="O69" s="3"/>
      <c r="P69" s="5" t="s">
        <v>39</v>
      </c>
      <c r="Q69" s="261">
        <f t="shared" si="3"/>
        <v>0</v>
      </c>
      <c r="R69" s="5" t="s">
        <v>39</v>
      </c>
      <c r="S69" s="3"/>
      <c r="T69" s="33">
        <f t="shared" ref="T69:T72" si="41">Q69-S69</f>
        <v>0</v>
      </c>
      <c r="U69" s="255">
        <f t="shared" ref="U69:U72" si="42">IFERROR(T69/Q69,0)</f>
        <v>0</v>
      </c>
      <c r="V69" s="275"/>
      <c r="W69" s="276"/>
      <c r="X69" s="277"/>
      <c r="Y69" s="148" t="str">
        <f t="shared" si="6"/>
        <v>Empty budget line</v>
      </c>
    </row>
    <row r="70" spans="1:25">
      <c r="A70" s="305"/>
      <c r="B70" s="306"/>
      <c r="C70" s="1"/>
      <c r="D70" s="1"/>
      <c r="E70" s="3"/>
      <c r="F70" s="5" t="s">
        <v>39</v>
      </c>
      <c r="G70" s="260">
        <f t="shared" si="0"/>
        <v>0</v>
      </c>
      <c r="H70" s="5" t="s">
        <v>39</v>
      </c>
      <c r="I70" s="4"/>
      <c r="J70" s="33">
        <f t="shared" si="39"/>
        <v>0</v>
      </c>
      <c r="K70" s="253">
        <f t="shared" si="40"/>
        <v>0</v>
      </c>
      <c r="L70" s="239"/>
      <c r="M70" s="233"/>
      <c r="N70" s="1"/>
      <c r="O70" s="3"/>
      <c r="P70" s="5" t="s">
        <v>39</v>
      </c>
      <c r="Q70" s="261">
        <f t="shared" si="3"/>
        <v>0</v>
      </c>
      <c r="R70" s="5" t="s">
        <v>39</v>
      </c>
      <c r="S70" s="3"/>
      <c r="T70" s="33">
        <f t="shared" si="41"/>
        <v>0</v>
      </c>
      <c r="U70" s="255">
        <f t="shared" si="42"/>
        <v>0</v>
      </c>
      <c r="V70" s="275"/>
      <c r="W70" s="276"/>
      <c r="X70" s="277"/>
      <c r="Y70" s="148" t="str">
        <f t="shared" si="6"/>
        <v>Empty budget line</v>
      </c>
    </row>
    <row r="71" spans="1:25">
      <c r="A71" s="305"/>
      <c r="B71" s="306"/>
      <c r="C71" s="1"/>
      <c r="D71" s="1"/>
      <c r="E71" s="3"/>
      <c r="F71" s="5" t="s">
        <v>39</v>
      </c>
      <c r="G71" s="260">
        <f t="shared" si="0"/>
        <v>0</v>
      </c>
      <c r="H71" s="5" t="s">
        <v>39</v>
      </c>
      <c r="I71" s="4"/>
      <c r="J71" s="33">
        <f t="shared" si="39"/>
        <v>0</v>
      </c>
      <c r="K71" s="253">
        <f t="shared" si="40"/>
        <v>0</v>
      </c>
      <c r="L71" s="239"/>
      <c r="M71" s="233"/>
      <c r="N71" s="1"/>
      <c r="O71" s="3"/>
      <c r="P71" s="5" t="s">
        <v>39</v>
      </c>
      <c r="Q71" s="261">
        <f t="shared" si="3"/>
        <v>0</v>
      </c>
      <c r="R71" s="5" t="s">
        <v>39</v>
      </c>
      <c r="S71" s="3"/>
      <c r="T71" s="33">
        <f t="shared" si="41"/>
        <v>0</v>
      </c>
      <c r="U71" s="255">
        <f t="shared" si="42"/>
        <v>0</v>
      </c>
      <c r="V71" s="275"/>
      <c r="W71" s="276"/>
      <c r="X71" s="277"/>
      <c r="Y71" s="148" t="str">
        <f t="shared" si="6"/>
        <v>Empty budget line</v>
      </c>
    </row>
    <row r="72" spans="1:25">
      <c r="A72" s="305"/>
      <c r="B72" s="306"/>
      <c r="C72" s="1"/>
      <c r="D72" s="1"/>
      <c r="E72" s="3"/>
      <c r="F72" s="5" t="s">
        <v>39</v>
      </c>
      <c r="G72" s="260">
        <f t="shared" si="0"/>
        <v>0</v>
      </c>
      <c r="H72" s="5" t="s">
        <v>39</v>
      </c>
      <c r="I72" s="4"/>
      <c r="J72" s="33">
        <f t="shared" si="39"/>
        <v>0</v>
      </c>
      <c r="K72" s="253">
        <f t="shared" si="40"/>
        <v>0</v>
      </c>
      <c r="L72" s="239"/>
      <c r="M72" s="233"/>
      <c r="N72" s="1"/>
      <c r="O72" s="3"/>
      <c r="P72" s="5" t="s">
        <v>39</v>
      </c>
      <c r="Q72" s="261">
        <f t="shared" si="3"/>
        <v>0</v>
      </c>
      <c r="R72" s="5" t="s">
        <v>39</v>
      </c>
      <c r="S72" s="3"/>
      <c r="T72" s="33">
        <f t="shared" si="41"/>
        <v>0</v>
      </c>
      <c r="U72" s="255">
        <f t="shared" si="42"/>
        <v>0</v>
      </c>
      <c r="V72" s="275"/>
      <c r="W72" s="276"/>
      <c r="X72" s="277"/>
      <c r="Y72" s="148" t="str">
        <f t="shared" si="6"/>
        <v>Empty budget line</v>
      </c>
    </row>
    <row r="73" spans="1:25">
      <c r="A73" s="305"/>
      <c r="B73" s="306"/>
      <c r="C73" s="1"/>
      <c r="D73" s="1"/>
      <c r="E73" s="3"/>
      <c r="F73" s="5" t="s">
        <v>39</v>
      </c>
      <c r="G73" s="260">
        <f t="shared" si="0"/>
        <v>0</v>
      </c>
      <c r="H73" s="5" t="s">
        <v>39</v>
      </c>
      <c r="I73" s="4"/>
      <c r="J73" s="33">
        <f>G73-I73</f>
        <v>0</v>
      </c>
      <c r="K73" s="253">
        <f>IFERROR(J73/G73,0)</f>
        <v>0</v>
      </c>
      <c r="L73" s="239"/>
      <c r="M73" s="233"/>
      <c r="N73" s="1"/>
      <c r="O73" s="3"/>
      <c r="P73" s="5" t="s">
        <v>39</v>
      </c>
      <c r="Q73" s="261">
        <f t="shared" si="3"/>
        <v>0</v>
      </c>
      <c r="R73" s="5" t="s">
        <v>39</v>
      </c>
      <c r="S73" s="3"/>
      <c r="T73" s="33">
        <f>Q73-S73</f>
        <v>0</v>
      </c>
      <c r="U73" s="255">
        <f>IFERROR(T73/Q73,0)</f>
        <v>0</v>
      </c>
      <c r="V73" s="275"/>
      <c r="W73" s="276"/>
      <c r="X73" s="277"/>
      <c r="Y73" s="148" t="str">
        <f t="shared" si="6"/>
        <v>Empty budget line</v>
      </c>
    </row>
    <row r="74" spans="1:25">
      <c r="A74" s="305"/>
      <c r="B74" s="306"/>
      <c r="C74" s="1"/>
      <c r="D74" s="1"/>
      <c r="E74" s="3"/>
      <c r="F74" s="5" t="s">
        <v>39</v>
      </c>
      <c r="G74" s="260">
        <f t="shared" si="0"/>
        <v>0</v>
      </c>
      <c r="H74" s="5" t="s">
        <v>39</v>
      </c>
      <c r="I74" s="4"/>
      <c r="J74" s="33">
        <f t="shared" ref="J74:J77" si="43">G74-I74</f>
        <v>0</v>
      </c>
      <c r="K74" s="253">
        <f t="shared" ref="K74:K77" si="44">IFERROR(J74/G74,0)</f>
        <v>0</v>
      </c>
      <c r="L74" s="239"/>
      <c r="M74" s="233"/>
      <c r="N74" s="1"/>
      <c r="O74" s="3"/>
      <c r="P74" s="5" t="s">
        <v>39</v>
      </c>
      <c r="Q74" s="261">
        <f t="shared" si="3"/>
        <v>0</v>
      </c>
      <c r="R74" s="5" t="s">
        <v>39</v>
      </c>
      <c r="S74" s="3"/>
      <c r="T74" s="33">
        <f t="shared" ref="T74:T77" si="45">Q74-S74</f>
        <v>0</v>
      </c>
      <c r="U74" s="255">
        <f t="shared" ref="U74:U77" si="46">IFERROR(T74/Q74,0)</f>
        <v>0</v>
      </c>
      <c r="V74" s="275"/>
      <c r="W74" s="276"/>
      <c r="X74" s="277"/>
      <c r="Y74" s="148" t="str">
        <f t="shared" si="6"/>
        <v>Empty budget line</v>
      </c>
    </row>
    <row r="75" spans="1:25">
      <c r="A75" s="305"/>
      <c r="B75" s="306"/>
      <c r="C75" s="1"/>
      <c r="D75" s="1"/>
      <c r="E75" s="3"/>
      <c r="F75" s="5" t="s">
        <v>39</v>
      </c>
      <c r="G75" s="260">
        <f t="shared" si="0"/>
        <v>0</v>
      </c>
      <c r="H75" s="5" t="s">
        <v>39</v>
      </c>
      <c r="I75" s="4"/>
      <c r="J75" s="33">
        <f t="shared" si="43"/>
        <v>0</v>
      </c>
      <c r="K75" s="253">
        <f t="shared" si="44"/>
        <v>0</v>
      </c>
      <c r="L75" s="239"/>
      <c r="M75" s="233"/>
      <c r="N75" s="1"/>
      <c r="O75" s="3"/>
      <c r="P75" s="5" t="s">
        <v>39</v>
      </c>
      <c r="Q75" s="261">
        <f t="shared" si="3"/>
        <v>0</v>
      </c>
      <c r="R75" s="5" t="s">
        <v>39</v>
      </c>
      <c r="S75" s="3"/>
      <c r="T75" s="33">
        <f t="shared" si="45"/>
        <v>0</v>
      </c>
      <c r="U75" s="255">
        <f t="shared" si="46"/>
        <v>0</v>
      </c>
      <c r="V75" s="275"/>
      <c r="W75" s="276"/>
      <c r="X75" s="277"/>
      <c r="Y75" s="148" t="str">
        <f t="shared" si="6"/>
        <v>Empty budget line</v>
      </c>
    </row>
    <row r="76" spans="1:25">
      <c r="A76" s="305"/>
      <c r="B76" s="306"/>
      <c r="C76" s="1"/>
      <c r="D76" s="1"/>
      <c r="E76" s="3"/>
      <c r="F76" s="5" t="s">
        <v>39</v>
      </c>
      <c r="G76" s="260">
        <f t="shared" si="0"/>
        <v>0</v>
      </c>
      <c r="H76" s="5" t="s">
        <v>39</v>
      </c>
      <c r="I76" s="4"/>
      <c r="J76" s="33">
        <f t="shared" si="43"/>
        <v>0</v>
      </c>
      <c r="K76" s="253">
        <f t="shared" si="44"/>
        <v>0</v>
      </c>
      <c r="L76" s="239"/>
      <c r="M76" s="233"/>
      <c r="N76" s="1"/>
      <c r="O76" s="3"/>
      <c r="P76" s="5" t="s">
        <v>39</v>
      </c>
      <c r="Q76" s="261">
        <f t="shared" si="3"/>
        <v>0</v>
      </c>
      <c r="R76" s="5" t="s">
        <v>39</v>
      </c>
      <c r="S76" s="3"/>
      <c r="T76" s="33">
        <f t="shared" si="45"/>
        <v>0</v>
      </c>
      <c r="U76" s="255">
        <f t="shared" si="46"/>
        <v>0</v>
      </c>
      <c r="V76" s="275"/>
      <c r="W76" s="276"/>
      <c r="X76" s="277"/>
      <c r="Y76" s="148" t="str">
        <f t="shared" si="6"/>
        <v>Empty budget line</v>
      </c>
    </row>
    <row r="77" spans="1:25">
      <c r="A77" s="305"/>
      <c r="B77" s="306"/>
      <c r="C77" s="1"/>
      <c r="D77" s="1"/>
      <c r="E77" s="3"/>
      <c r="F77" s="5" t="s">
        <v>39</v>
      </c>
      <c r="G77" s="260">
        <f t="shared" si="0"/>
        <v>0</v>
      </c>
      <c r="H77" s="5" t="s">
        <v>39</v>
      </c>
      <c r="I77" s="4"/>
      <c r="J77" s="33">
        <f t="shared" si="43"/>
        <v>0</v>
      </c>
      <c r="K77" s="253">
        <f t="shared" si="44"/>
        <v>0</v>
      </c>
      <c r="L77" s="239"/>
      <c r="M77" s="233"/>
      <c r="N77" s="1"/>
      <c r="O77" s="3"/>
      <c r="P77" s="5" t="s">
        <v>39</v>
      </c>
      <c r="Q77" s="261">
        <f t="shared" si="3"/>
        <v>0</v>
      </c>
      <c r="R77" s="5" t="s">
        <v>39</v>
      </c>
      <c r="S77" s="3"/>
      <c r="T77" s="33">
        <f t="shared" si="45"/>
        <v>0</v>
      </c>
      <c r="U77" s="255">
        <f t="shared" si="46"/>
        <v>0</v>
      </c>
      <c r="V77" s="275"/>
      <c r="W77" s="276"/>
      <c r="X77" s="277"/>
      <c r="Y77" s="148" t="str">
        <f t="shared" si="6"/>
        <v>Empty budget line</v>
      </c>
    </row>
    <row r="78" spans="1:25">
      <c r="A78" s="305"/>
      <c r="B78" s="306"/>
      <c r="C78" s="1"/>
      <c r="D78" s="1"/>
      <c r="E78" s="3"/>
      <c r="F78" s="5" t="s">
        <v>39</v>
      </c>
      <c r="G78" s="260">
        <f t="shared" si="0"/>
        <v>0</v>
      </c>
      <c r="H78" s="5" t="s">
        <v>39</v>
      </c>
      <c r="I78" s="4"/>
      <c r="J78" s="33">
        <f>G78-I78</f>
        <v>0</v>
      </c>
      <c r="K78" s="253">
        <f>IFERROR(J78/G78,0)</f>
        <v>0</v>
      </c>
      <c r="L78" s="239"/>
      <c r="M78" s="233"/>
      <c r="N78" s="1"/>
      <c r="O78" s="3"/>
      <c r="P78" s="5" t="s">
        <v>39</v>
      </c>
      <c r="Q78" s="261">
        <f t="shared" si="3"/>
        <v>0</v>
      </c>
      <c r="R78" s="5" t="s">
        <v>39</v>
      </c>
      <c r="S78" s="3"/>
      <c r="T78" s="33">
        <f>Q78-S78</f>
        <v>0</v>
      </c>
      <c r="U78" s="255">
        <f>IFERROR(T78/Q78,0)</f>
        <v>0</v>
      </c>
      <c r="V78" s="275"/>
      <c r="W78" s="276"/>
      <c r="X78" s="277"/>
      <c r="Y78" s="148" t="str">
        <f t="shared" si="6"/>
        <v>Empty budget line</v>
      </c>
    </row>
    <row r="79" spans="1:25">
      <c r="A79" s="305"/>
      <c r="B79" s="306"/>
      <c r="C79" s="1"/>
      <c r="D79" s="1"/>
      <c r="E79" s="3"/>
      <c r="F79" s="5" t="s">
        <v>39</v>
      </c>
      <c r="G79" s="260">
        <f t="shared" si="0"/>
        <v>0</v>
      </c>
      <c r="H79" s="5" t="s">
        <v>39</v>
      </c>
      <c r="I79" s="4"/>
      <c r="J79" s="33">
        <f t="shared" ref="J79:J82" si="47">G79-I79</f>
        <v>0</v>
      </c>
      <c r="K79" s="253">
        <f t="shared" ref="K79:K82" si="48">IFERROR(J79/G79,0)</f>
        <v>0</v>
      </c>
      <c r="L79" s="239"/>
      <c r="M79" s="233"/>
      <c r="N79" s="1"/>
      <c r="O79" s="3"/>
      <c r="P79" s="5" t="s">
        <v>39</v>
      </c>
      <c r="Q79" s="261">
        <f t="shared" si="3"/>
        <v>0</v>
      </c>
      <c r="R79" s="5" t="s">
        <v>39</v>
      </c>
      <c r="S79" s="3"/>
      <c r="T79" s="33">
        <f t="shared" ref="T79:T82" si="49">Q79-S79</f>
        <v>0</v>
      </c>
      <c r="U79" s="255">
        <f t="shared" ref="U79:U82" si="50">IFERROR(T79/Q79,0)</f>
        <v>0</v>
      </c>
      <c r="V79" s="275"/>
      <c r="W79" s="276"/>
      <c r="X79" s="277"/>
      <c r="Y79" s="148" t="str">
        <f t="shared" si="6"/>
        <v>Empty budget line</v>
      </c>
    </row>
    <row r="80" spans="1:25">
      <c r="A80" s="305"/>
      <c r="B80" s="306"/>
      <c r="C80" s="1"/>
      <c r="D80" s="1"/>
      <c r="E80" s="3"/>
      <c r="F80" s="5" t="s">
        <v>39</v>
      </c>
      <c r="G80" s="260">
        <f t="shared" si="0"/>
        <v>0</v>
      </c>
      <c r="H80" s="5" t="s">
        <v>39</v>
      </c>
      <c r="I80" s="4"/>
      <c r="J80" s="33">
        <f t="shared" si="47"/>
        <v>0</v>
      </c>
      <c r="K80" s="253">
        <f t="shared" si="48"/>
        <v>0</v>
      </c>
      <c r="L80" s="239"/>
      <c r="M80" s="233"/>
      <c r="N80" s="1"/>
      <c r="O80" s="3"/>
      <c r="P80" s="5" t="s">
        <v>39</v>
      </c>
      <c r="Q80" s="261">
        <f t="shared" si="3"/>
        <v>0</v>
      </c>
      <c r="R80" s="5" t="s">
        <v>39</v>
      </c>
      <c r="S80" s="3"/>
      <c r="T80" s="33">
        <f t="shared" si="49"/>
        <v>0</v>
      </c>
      <c r="U80" s="255">
        <f t="shared" si="50"/>
        <v>0</v>
      </c>
      <c r="V80" s="275"/>
      <c r="W80" s="276"/>
      <c r="X80" s="277"/>
      <c r="Y80" s="148" t="str">
        <f t="shared" si="6"/>
        <v>Empty budget line</v>
      </c>
    </row>
    <row r="81" spans="1:25">
      <c r="A81" s="305"/>
      <c r="B81" s="306"/>
      <c r="C81" s="1"/>
      <c r="D81" s="1"/>
      <c r="E81" s="3"/>
      <c r="F81" s="5" t="s">
        <v>39</v>
      </c>
      <c r="G81" s="260">
        <f t="shared" si="0"/>
        <v>0</v>
      </c>
      <c r="H81" s="5" t="s">
        <v>39</v>
      </c>
      <c r="I81" s="4"/>
      <c r="J81" s="33">
        <f t="shared" si="47"/>
        <v>0</v>
      </c>
      <c r="K81" s="253">
        <f t="shared" si="48"/>
        <v>0</v>
      </c>
      <c r="L81" s="239"/>
      <c r="M81" s="233"/>
      <c r="N81" s="1"/>
      <c r="O81" s="3"/>
      <c r="P81" s="5" t="s">
        <v>39</v>
      </c>
      <c r="Q81" s="261">
        <f t="shared" si="3"/>
        <v>0</v>
      </c>
      <c r="R81" s="5" t="s">
        <v>39</v>
      </c>
      <c r="S81" s="3"/>
      <c r="T81" s="33">
        <f t="shared" si="49"/>
        <v>0</v>
      </c>
      <c r="U81" s="255">
        <f t="shared" si="50"/>
        <v>0</v>
      </c>
      <c r="V81" s="275"/>
      <c r="W81" s="276"/>
      <c r="X81" s="277"/>
      <c r="Y81" s="148" t="str">
        <f t="shared" si="6"/>
        <v>Empty budget line</v>
      </c>
    </row>
    <row r="82" spans="1:25">
      <c r="A82" s="305"/>
      <c r="B82" s="306"/>
      <c r="C82" s="1"/>
      <c r="D82" s="1"/>
      <c r="E82" s="3"/>
      <c r="F82" s="5" t="s">
        <v>39</v>
      </c>
      <c r="G82" s="260">
        <f t="shared" si="0"/>
        <v>0</v>
      </c>
      <c r="H82" s="5" t="s">
        <v>39</v>
      </c>
      <c r="I82" s="4"/>
      <c r="J82" s="33">
        <f t="shared" si="47"/>
        <v>0</v>
      </c>
      <c r="K82" s="253">
        <f t="shared" si="48"/>
        <v>0</v>
      </c>
      <c r="L82" s="239"/>
      <c r="M82" s="233"/>
      <c r="N82" s="1"/>
      <c r="O82" s="3"/>
      <c r="P82" s="5" t="s">
        <v>39</v>
      </c>
      <c r="Q82" s="261">
        <f>N82*O82</f>
        <v>0</v>
      </c>
      <c r="R82" s="5" t="s">
        <v>39</v>
      </c>
      <c r="S82" s="3"/>
      <c r="T82" s="33">
        <f t="shared" si="49"/>
        <v>0</v>
      </c>
      <c r="U82" s="255">
        <f t="shared" si="50"/>
        <v>0</v>
      </c>
      <c r="V82" s="275"/>
      <c r="W82" s="276"/>
      <c r="X82" s="277"/>
      <c r="Y82" s="148" t="str">
        <f t="shared" si="6"/>
        <v>Empty budget line</v>
      </c>
    </row>
    <row r="83" spans="1:25" ht="30" customHeight="1">
      <c r="A83" s="327" t="s">
        <v>43</v>
      </c>
      <c r="B83" s="328"/>
      <c r="C83" s="228"/>
      <c r="D83" s="228"/>
      <c r="E83" s="229"/>
      <c r="F83" s="230"/>
      <c r="G83" s="230">
        <f>SUM(G23:G82)</f>
        <v>0</v>
      </c>
      <c r="H83" s="230"/>
      <c r="I83" s="230">
        <f>SUM(I23:I82)</f>
        <v>0</v>
      </c>
      <c r="J83" s="230">
        <f>SUM(J23:J82)</f>
        <v>0</v>
      </c>
      <c r="K83" s="254">
        <f>IFERROR(J83/G83,0)</f>
        <v>0</v>
      </c>
      <c r="L83" s="240"/>
      <c r="M83" s="234"/>
      <c r="N83" s="230"/>
      <c r="O83" s="230"/>
      <c r="P83" s="230"/>
      <c r="Q83" s="230">
        <f>SUM(Q23:Q82)</f>
        <v>0</v>
      </c>
      <c r="R83" s="230"/>
      <c r="S83" s="230">
        <f>SUM(S23:S82)</f>
        <v>0</v>
      </c>
      <c r="T83" s="230">
        <f>SUM(T23:T82)</f>
        <v>0</v>
      </c>
      <c r="U83" s="256">
        <f>IFERROR(T83/Q83,0)</f>
        <v>0</v>
      </c>
      <c r="V83" s="297"/>
      <c r="W83" s="298"/>
      <c r="X83" s="299"/>
      <c r="Y83" s="148" t="str">
        <f t="shared" si="6"/>
        <v/>
      </c>
    </row>
    <row r="84" spans="1:25">
      <c r="A84" s="34"/>
      <c r="B84" s="34"/>
      <c r="C84" s="35"/>
      <c r="D84" s="35"/>
      <c r="E84" s="34"/>
      <c r="F84" s="34"/>
      <c r="G84" s="34"/>
      <c r="H84" s="34"/>
      <c r="I84" s="34"/>
      <c r="J84" s="34"/>
      <c r="K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148" t="str">
        <f t="shared" si="6"/>
        <v/>
      </c>
    </row>
    <row r="85" spans="1:25" ht="22.5" customHeight="1">
      <c r="A85" s="280" t="s">
        <v>44</v>
      </c>
      <c r="B85" s="281"/>
      <c r="C85" s="303" t="s">
        <v>25</v>
      </c>
      <c r="D85" s="303"/>
      <c r="E85" s="303"/>
      <c r="F85" s="303"/>
      <c r="G85" s="303"/>
      <c r="H85" s="303"/>
      <c r="I85" s="303"/>
      <c r="J85" s="303"/>
      <c r="K85" s="304"/>
      <c r="L85" s="237"/>
      <c r="M85" s="287" t="s">
        <v>26</v>
      </c>
      <c r="N85" s="287"/>
      <c r="O85" s="287"/>
      <c r="P85" s="287"/>
      <c r="Q85" s="287"/>
      <c r="R85" s="287"/>
      <c r="S85" s="287"/>
      <c r="T85" s="287"/>
      <c r="U85" s="288"/>
      <c r="V85" s="286" t="s">
        <v>27</v>
      </c>
      <c r="W85" s="287"/>
      <c r="X85" s="288"/>
      <c r="Y85" s="148" t="str">
        <f t="shared" si="6"/>
        <v/>
      </c>
    </row>
    <row r="86" spans="1:25" ht="37.5" customHeight="1">
      <c r="A86" s="300" t="s">
        <v>4</v>
      </c>
      <c r="B86" s="301"/>
      <c r="C86" s="303"/>
      <c r="D86" s="303"/>
      <c r="E86" s="303"/>
      <c r="F86" s="303"/>
      <c r="G86" s="303"/>
      <c r="H86" s="303"/>
      <c r="I86" s="303"/>
      <c r="J86" s="303"/>
      <c r="K86" s="304"/>
      <c r="L86" s="237"/>
      <c r="M86" s="290"/>
      <c r="N86" s="290"/>
      <c r="O86" s="290"/>
      <c r="P86" s="290"/>
      <c r="Q86" s="290"/>
      <c r="R86" s="290"/>
      <c r="S86" s="290"/>
      <c r="T86" s="290"/>
      <c r="U86" s="291"/>
      <c r="V86" s="289"/>
      <c r="W86" s="290"/>
      <c r="X86" s="291"/>
      <c r="Y86" s="148" t="str">
        <f t="shared" si="6"/>
        <v/>
      </c>
    </row>
    <row r="87" spans="1:25" s="32" customFormat="1" ht="30" customHeight="1">
      <c r="A87" s="284" t="s">
        <v>29</v>
      </c>
      <c r="B87" s="285"/>
      <c r="C87" s="31" t="s">
        <v>30</v>
      </c>
      <c r="D87" s="31" t="s">
        <v>31</v>
      </c>
      <c r="E87" s="31" t="s">
        <v>32</v>
      </c>
      <c r="F87" s="292" t="s">
        <v>33</v>
      </c>
      <c r="G87" s="302"/>
      <c r="H87" s="292" t="s">
        <v>34</v>
      </c>
      <c r="I87" s="293"/>
      <c r="J87" s="31" t="s">
        <v>20</v>
      </c>
      <c r="K87" s="268" t="s">
        <v>21</v>
      </c>
      <c r="L87" s="238"/>
      <c r="M87" s="269" t="s">
        <v>30</v>
      </c>
      <c r="N87" s="31" t="s">
        <v>31</v>
      </c>
      <c r="O87" s="31" t="s">
        <v>32</v>
      </c>
      <c r="P87" s="292" t="s">
        <v>33</v>
      </c>
      <c r="Q87" s="302"/>
      <c r="R87" s="292" t="s">
        <v>35</v>
      </c>
      <c r="S87" s="293"/>
      <c r="T87" s="31" t="s">
        <v>20</v>
      </c>
      <c r="U87" s="31" t="s">
        <v>21</v>
      </c>
      <c r="V87" s="284" t="s">
        <v>27</v>
      </c>
      <c r="W87" s="294"/>
      <c r="X87" s="285"/>
      <c r="Y87" s="148" t="str">
        <f t="shared" si="6"/>
        <v/>
      </c>
    </row>
    <row r="88" spans="1:25">
      <c r="A88" s="295"/>
      <c r="B88" s="296"/>
      <c r="C88" s="1"/>
      <c r="D88" s="1"/>
      <c r="E88" s="3"/>
      <c r="F88" s="5" t="s">
        <v>39</v>
      </c>
      <c r="G88" s="260">
        <f>E88*D88</f>
        <v>0</v>
      </c>
      <c r="H88" s="5" t="s">
        <v>39</v>
      </c>
      <c r="I88" s="4"/>
      <c r="J88" s="33">
        <f>G88-I88</f>
        <v>0</v>
      </c>
      <c r="K88" s="253">
        <f>IFERROR(J88/G88,0)</f>
        <v>0</v>
      </c>
      <c r="L88" s="239"/>
      <c r="M88" s="233"/>
      <c r="N88" s="1"/>
      <c r="O88" s="3"/>
      <c r="P88" s="5" t="s">
        <v>39</v>
      </c>
      <c r="Q88" s="261">
        <f>N88*O88</f>
        <v>0</v>
      </c>
      <c r="R88" s="5" t="s">
        <v>39</v>
      </c>
      <c r="S88" s="3"/>
      <c r="T88" s="33">
        <f>Q88-S88</f>
        <v>0</v>
      </c>
      <c r="U88" s="255">
        <f>IFERROR(T88/Q88,0)</f>
        <v>0</v>
      </c>
      <c r="V88" s="275"/>
      <c r="W88" s="276"/>
      <c r="X88" s="277"/>
      <c r="Y88" s="148" t="str">
        <f t="shared" ref="Y88:Y151" si="51">IF((AND(F88="…", P88="…")), "Empty budget line", "")</f>
        <v>Empty budget line</v>
      </c>
    </row>
    <row r="89" spans="1:25">
      <c r="A89" s="295"/>
      <c r="B89" s="296"/>
      <c r="C89" s="1"/>
      <c r="D89" s="1"/>
      <c r="E89" s="3"/>
      <c r="F89" s="5" t="s">
        <v>39</v>
      </c>
      <c r="G89" s="260">
        <f t="shared" ref="G89:G127" si="52">E89*D89</f>
        <v>0</v>
      </c>
      <c r="H89" s="5" t="s">
        <v>39</v>
      </c>
      <c r="I89" s="4"/>
      <c r="J89" s="33">
        <f t="shared" ref="J89:J92" si="53">G89-I89</f>
        <v>0</v>
      </c>
      <c r="K89" s="253">
        <f t="shared" ref="K89:K92" si="54">IFERROR(J89/G89,0)</f>
        <v>0</v>
      </c>
      <c r="L89" s="239"/>
      <c r="M89" s="233"/>
      <c r="N89" s="1"/>
      <c r="O89" s="3"/>
      <c r="P89" s="5" t="s">
        <v>39</v>
      </c>
      <c r="Q89" s="261">
        <f t="shared" ref="Q89:Q127" si="55">N89*O89</f>
        <v>0</v>
      </c>
      <c r="R89" s="5" t="s">
        <v>39</v>
      </c>
      <c r="S89" s="3"/>
      <c r="T89" s="33">
        <f t="shared" ref="T89:T92" si="56">Q89-S89</f>
        <v>0</v>
      </c>
      <c r="U89" s="255">
        <f t="shared" ref="U89:U92" si="57">IFERROR(T89/Q89,0)</f>
        <v>0</v>
      </c>
      <c r="V89" s="275"/>
      <c r="W89" s="276"/>
      <c r="X89" s="277"/>
      <c r="Y89" s="148" t="str">
        <f t="shared" si="51"/>
        <v>Empty budget line</v>
      </c>
    </row>
    <row r="90" spans="1:25">
      <c r="A90" s="295"/>
      <c r="B90" s="296"/>
      <c r="C90" s="1"/>
      <c r="D90" s="1"/>
      <c r="E90" s="3"/>
      <c r="F90" s="5" t="s">
        <v>39</v>
      </c>
      <c r="G90" s="260">
        <f t="shared" si="52"/>
        <v>0</v>
      </c>
      <c r="H90" s="5" t="s">
        <v>39</v>
      </c>
      <c r="I90" s="4"/>
      <c r="J90" s="33">
        <f t="shared" si="53"/>
        <v>0</v>
      </c>
      <c r="K90" s="253">
        <f t="shared" si="54"/>
        <v>0</v>
      </c>
      <c r="L90" s="239"/>
      <c r="M90" s="233"/>
      <c r="N90" s="1"/>
      <c r="O90" s="3"/>
      <c r="P90" s="5" t="s">
        <v>39</v>
      </c>
      <c r="Q90" s="261">
        <f t="shared" si="55"/>
        <v>0</v>
      </c>
      <c r="R90" s="5" t="s">
        <v>39</v>
      </c>
      <c r="S90" s="3"/>
      <c r="T90" s="33">
        <f t="shared" si="56"/>
        <v>0</v>
      </c>
      <c r="U90" s="255">
        <f t="shared" si="57"/>
        <v>0</v>
      </c>
      <c r="V90" s="275"/>
      <c r="W90" s="276"/>
      <c r="X90" s="277"/>
      <c r="Y90" s="148" t="str">
        <f t="shared" si="51"/>
        <v>Empty budget line</v>
      </c>
    </row>
    <row r="91" spans="1:25">
      <c r="A91" s="295"/>
      <c r="B91" s="296"/>
      <c r="C91" s="1"/>
      <c r="D91" s="1"/>
      <c r="E91" s="3"/>
      <c r="F91" s="5" t="s">
        <v>39</v>
      </c>
      <c r="G91" s="260">
        <f t="shared" si="52"/>
        <v>0</v>
      </c>
      <c r="H91" s="5" t="s">
        <v>39</v>
      </c>
      <c r="I91" s="4"/>
      <c r="J91" s="33">
        <f t="shared" si="53"/>
        <v>0</v>
      </c>
      <c r="K91" s="253">
        <f t="shared" si="54"/>
        <v>0</v>
      </c>
      <c r="L91" s="239"/>
      <c r="M91" s="233"/>
      <c r="N91" s="1"/>
      <c r="O91" s="3"/>
      <c r="P91" s="5" t="s">
        <v>39</v>
      </c>
      <c r="Q91" s="261">
        <f t="shared" si="55"/>
        <v>0</v>
      </c>
      <c r="R91" s="5" t="s">
        <v>39</v>
      </c>
      <c r="S91" s="3"/>
      <c r="T91" s="33">
        <f t="shared" si="56"/>
        <v>0</v>
      </c>
      <c r="U91" s="255">
        <f t="shared" si="57"/>
        <v>0</v>
      </c>
      <c r="V91" s="275"/>
      <c r="W91" s="276"/>
      <c r="X91" s="277"/>
      <c r="Y91" s="148" t="str">
        <f t="shared" si="51"/>
        <v>Empty budget line</v>
      </c>
    </row>
    <row r="92" spans="1:25">
      <c r="A92" s="295"/>
      <c r="B92" s="296"/>
      <c r="C92" s="1"/>
      <c r="D92" s="1"/>
      <c r="E92" s="3"/>
      <c r="F92" s="5" t="s">
        <v>39</v>
      </c>
      <c r="G92" s="260">
        <f t="shared" si="52"/>
        <v>0</v>
      </c>
      <c r="H92" s="5" t="s">
        <v>39</v>
      </c>
      <c r="I92" s="4"/>
      <c r="J92" s="33">
        <f t="shared" si="53"/>
        <v>0</v>
      </c>
      <c r="K92" s="253">
        <f t="shared" si="54"/>
        <v>0</v>
      </c>
      <c r="L92" s="239"/>
      <c r="M92" s="233"/>
      <c r="N92" s="1"/>
      <c r="O92" s="3"/>
      <c r="P92" s="5" t="s">
        <v>39</v>
      </c>
      <c r="Q92" s="261">
        <f t="shared" si="55"/>
        <v>0</v>
      </c>
      <c r="R92" s="5" t="s">
        <v>39</v>
      </c>
      <c r="S92" s="3"/>
      <c r="T92" s="33">
        <f t="shared" si="56"/>
        <v>0</v>
      </c>
      <c r="U92" s="255">
        <f t="shared" si="57"/>
        <v>0</v>
      </c>
      <c r="V92" s="275"/>
      <c r="W92" s="276"/>
      <c r="X92" s="277"/>
      <c r="Y92" s="148" t="str">
        <f t="shared" si="51"/>
        <v>Empty budget line</v>
      </c>
    </row>
    <row r="93" spans="1:25">
      <c r="A93" s="295"/>
      <c r="B93" s="296"/>
      <c r="C93" s="1"/>
      <c r="D93" s="1"/>
      <c r="E93" s="3"/>
      <c r="F93" s="5" t="s">
        <v>39</v>
      </c>
      <c r="G93" s="260">
        <f t="shared" si="52"/>
        <v>0</v>
      </c>
      <c r="H93" s="5" t="s">
        <v>39</v>
      </c>
      <c r="I93" s="4"/>
      <c r="J93" s="33">
        <f>G93-I93</f>
        <v>0</v>
      </c>
      <c r="K93" s="253">
        <f>IFERROR(J93/G93,0)</f>
        <v>0</v>
      </c>
      <c r="L93" s="239"/>
      <c r="M93" s="233"/>
      <c r="N93" s="1"/>
      <c r="O93" s="3"/>
      <c r="P93" s="5" t="s">
        <v>39</v>
      </c>
      <c r="Q93" s="261">
        <f t="shared" si="55"/>
        <v>0</v>
      </c>
      <c r="R93" s="5" t="s">
        <v>39</v>
      </c>
      <c r="S93" s="3"/>
      <c r="T93" s="33">
        <f>Q93-S93</f>
        <v>0</v>
      </c>
      <c r="U93" s="255">
        <f>IFERROR(T93/Q93,0)</f>
        <v>0</v>
      </c>
      <c r="V93" s="275"/>
      <c r="W93" s="276"/>
      <c r="X93" s="277"/>
      <c r="Y93" s="148" t="str">
        <f t="shared" si="51"/>
        <v>Empty budget line</v>
      </c>
    </row>
    <row r="94" spans="1:25">
      <c r="A94" s="295"/>
      <c r="B94" s="296"/>
      <c r="C94" s="1"/>
      <c r="D94" s="1"/>
      <c r="E94" s="3"/>
      <c r="F94" s="5" t="s">
        <v>39</v>
      </c>
      <c r="G94" s="260">
        <f t="shared" si="52"/>
        <v>0</v>
      </c>
      <c r="H94" s="5" t="s">
        <v>39</v>
      </c>
      <c r="I94" s="4"/>
      <c r="J94" s="33">
        <f t="shared" ref="J94:J97" si="58">G94-I94</f>
        <v>0</v>
      </c>
      <c r="K94" s="253">
        <f t="shared" ref="K94:K97" si="59">IFERROR(J94/G94,0)</f>
        <v>0</v>
      </c>
      <c r="L94" s="239"/>
      <c r="M94" s="233"/>
      <c r="N94" s="1"/>
      <c r="O94" s="3"/>
      <c r="P94" s="5" t="s">
        <v>39</v>
      </c>
      <c r="Q94" s="261">
        <f t="shared" si="55"/>
        <v>0</v>
      </c>
      <c r="R94" s="5" t="s">
        <v>39</v>
      </c>
      <c r="S94" s="3"/>
      <c r="T94" s="33">
        <f t="shared" ref="T94:T97" si="60">Q94-S94</f>
        <v>0</v>
      </c>
      <c r="U94" s="255">
        <f t="shared" ref="U94:U97" si="61">IFERROR(T94/Q94,0)</f>
        <v>0</v>
      </c>
      <c r="V94" s="275"/>
      <c r="W94" s="276"/>
      <c r="X94" s="277"/>
      <c r="Y94" s="148" t="str">
        <f t="shared" si="51"/>
        <v>Empty budget line</v>
      </c>
    </row>
    <row r="95" spans="1:25">
      <c r="A95" s="295"/>
      <c r="B95" s="296"/>
      <c r="C95" s="1"/>
      <c r="D95" s="1"/>
      <c r="E95" s="3"/>
      <c r="F95" s="5" t="s">
        <v>39</v>
      </c>
      <c r="G95" s="260">
        <f t="shared" si="52"/>
        <v>0</v>
      </c>
      <c r="H95" s="5" t="s">
        <v>39</v>
      </c>
      <c r="I95" s="4"/>
      <c r="J95" s="33">
        <f t="shared" si="58"/>
        <v>0</v>
      </c>
      <c r="K95" s="253">
        <f t="shared" si="59"/>
        <v>0</v>
      </c>
      <c r="L95" s="239"/>
      <c r="M95" s="233"/>
      <c r="N95" s="1"/>
      <c r="O95" s="3"/>
      <c r="P95" s="5" t="s">
        <v>39</v>
      </c>
      <c r="Q95" s="261">
        <f t="shared" si="55"/>
        <v>0</v>
      </c>
      <c r="R95" s="5" t="s">
        <v>39</v>
      </c>
      <c r="S95" s="3"/>
      <c r="T95" s="33">
        <f t="shared" si="60"/>
        <v>0</v>
      </c>
      <c r="U95" s="255">
        <f t="shared" si="61"/>
        <v>0</v>
      </c>
      <c r="V95" s="275"/>
      <c r="W95" s="276"/>
      <c r="X95" s="277"/>
      <c r="Y95" s="148" t="str">
        <f t="shared" si="51"/>
        <v>Empty budget line</v>
      </c>
    </row>
    <row r="96" spans="1:25">
      <c r="A96" s="295"/>
      <c r="B96" s="296"/>
      <c r="C96" s="1"/>
      <c r="D96" s="1"/>
      <c r="E96" s="3"/>
      <c r="F96" s="5" t="s">
        <v>39</v>
      </c>
      <c r="G96" s="260">
        <f t="shared" si="52"/>
        <v>0</v>
      </c>
      <c r="H96" s="5" t="s">
        <v>39</v>
      </c>
      <c r="I96" s="4"/>
      <c r="J96" s="33">
        <f t="shared" si="58"/>
        <v>0</v>
      </c>
      <c r="K96" s="253">
        <f t="shared" si="59"/>
        <v>0</v>
      </c>
      <c r="L96" s="239"/>
      <c r="M96" s="233"/>
      <c r="N96" s="1"/>
      <c r="O96" s="3"/>
      <c r="P96" s="5" t="s">
        <v>39</v>
      </c>
      <c r="Q96" s="261">
        <f t="shared" si="55"/>
        <v>0</v>
      </c>
      <c r="R96" s="5" t="s">
        <v>39</v>
      </c>
      <c r="S96" s="3"/>
      <c r="T96" s="33">
        <f t="shared" si="60"/>
        <v>0</v>
      </c>
      <c r="U96" s="255">
        <f t="shared" si="61"/>
        <v>0</v>
      </c>
      <c r="V96" s="275"/>
      <c r="W96" s="276"/>
      <c r="X96" s="277"/>
      <c r="Y96" s="148" t="str">
        <f t="shared" si="51"/>
        <v>Empty budget line</v>
      </c>
    </row>
    <row r="97" spans="1:25">
      <c r="A97" s="295"/>
      <c r="B97" s="296"/>
      <c r="C97" s="1"/>
      <c r="D97" s="1"/>
      <c r="E97" s="3"/>
      <c r="F97" s="5" t="s">
        <v>39</v>
      </c>
      <c r="G97" s="260">
        <f t="shared" si="52"/>
        <v>0</v>
      </c>
      <c r="H97" s="5" t="s">
        <v>39</v>
      </c>
      <c r="I97" s="4"/>
      <c r="J97" s="33">
        <f t="shared" si="58"/>
        <v>0</v>
      </c>
      <c r="K97" s="253">
        <f t="shared" si="59"/>
        <v>0</v>
      </c>
      <c r="L97" s="239"/>
      <c r="M97" s="233"/>
      <c r="N97" s="1"/>
      <c r="O97" s="3"/>
      <c r="P97" s="5" t="s">
        <v>39</v>
      </c>
      <c r="Q97" s="261">
        <f t="shared" si="55"/>
        <v>0</v>
      </c>
      <c r="R97" s="5" t="s">
        <v>39</v>
      </c>
      <c r="S97" s="3"/>
      <c r="T97" s="33">
        <f t="shared" si="60"/>
        <v>0</v>
      </c>
      <c r="U97" s="255">
        <f t="shared" si="61"/>
        <v>0</v>
      </c>
      <c r="V97" s="275"/>
      <c r="W97" s="276"/>
      <c r="X97" s="277"/>
      <c r="Y97" s="148" t="str">
        <f t="shared" si="51"/>
        <v>Empty budget line</v>
      </c>
    </row>
    <row r="98" spans="1:25">
      <c r="A98" s="295"/>
      <c r="B98" s="296"/>
      <c r="C98" s="1"/>
      <c r="D98" s="1"/>
      <c r="E98" s="3"/>
      <c r="F98" s="5" t="s">
        <v>39</v>
      </c>
      <c r="G98" s="260">
        <f t="shared" si="52"/>
        <v>0</v>
      </c>
      <c r="H98" s="5" t="s">
        <v>39</v>
      </c>
      <c r="I98" s="4"/>
      <c r="J98" s="33">
        <f>G98-I98</f>
        <v>0</v>
      </c>
      <c r="K98" s="253">
        <f>IFERROR(J98/G98,0)</f>
        <v>0</v>
      </c>
      <c r="L98" s="239"/>
      <c r="M98" s="233"/>
      <c r="N98" s="1"/>
      <c r="O98" s="3"/>
      <c r="P98" s="5" t="s">
        <v>39</v>
      </c>
      <c r="Q98" s="261">
        <f t="shared" si="55"/>
        <v>0</v>
      </c>
      <c r="R98" s="5" t="s">
        <v>39</v>
      </c>
      <c r="S98" s="3"/>
      <c r="T98" s="33">
        <f>Q98-S98</f>
        <v>0</v>
      </c>
      <c r="U98" s="255">
        <f>IFERROR(T98/Q98,0)</f>
        <v>0</v>
      </c>
      <c r="V98" s="275"/>
      <c r="W98" s="276"/>
      <c r="X98" s="277"/>
      <c r="Y98" s="148" t="str">
        <f t="shared" si="51"/>
        <v>Empty budget line</v>
      </c>
    </row>
    <row r="99" spans="1:25">
      <c r="A99" s="295"/>
      <c r="B99" s="296"/>
      <c r="C99" s="1"/>
      <c r="D99" s="1"/>
      <c r="E99" s="3"/>
      <c r="F99" s="5" t="s">
        <v>39</v>
      </c>
      <c r="G99" s="260">
        <f t="shared" si="52"/>
        <v>0</v>
      </c>
      <c r="H99" s="5" t="s">
        <v>39</v>
      </c>
      <c r="I99" s="4"/>
      <c r="J99" s="33">
        <f t="shared" ref="J99:J102" si="62">G99-I99</f>
        <v>0</v>
      </c>
      <c r="K99" s="253">
        <f t="shared" ref="K99:K102" si="63">IFERROR(J99/G99,0)</f>
        <v>0</v>
      </c>
      <c r="L99" s="239"/>
      <c r="M99" s="233"/>
      <c r="N99" s="1"/>
      <c r="O99" s="3"/>
      <c r="P99" s="5" t="s">
        <v>39</v>
      </c>
      <c r="Q99" s="261">
        <f t="shared" si="55"/>
        <v>0</v>
      </c>
      <c r="R99" s="5" t="s">
        <v>39</v>
      </c>
      <c r="S99" s="3"/>
      <c r="T99" s="33">
        <f t="shared" ref="T99:T102" si="64">Q99-S99</f>
        <v>0</v>
      </c>
      <c r="U99" s="255">
        <f t="shared" ref="U99:U102" si="65">IFERROR(T99/Q99,0)</f>
        <v>0</v>
      </c>
      <c r="V99" s="275"/>
      <c r="W99" s="276"/>
      <c r="X99" s="277"/>
      <c r="Y99" s="148" t="str">
        <f t="shared" si="51"/>
        <v>Empty budget line</v>
      </c>
    </row>
    <row r="100" spans="1:25">
      <c r="A100" s="295"/>
      <c r="B100" s="296"/>
      <c r="C100" s="1"/>
      <c r="D100" s="1"/>
      <c r="E100" s="3"/>
      <c r="F100" s="5" t="s">
        <v>39</v>
      </c>
      <c r="G100" s="260">
        <f t="shared" si="52"/>
        <v>0</v>
      </c>
      <c r="H100" s="5" t="s">
        <v>39</v>
      </c>
      <c r="I100" s="4"/>
      <c r="J100" s="33">
        <f t="shared" si="62"/>
        <v>0</v>
      </c>
      <c r="K100" s="253">
        <f t="shared" si="63"/>
        <v>0</v>
      </c>
      <c r="L100" s="239"/>
      <c r="M100" s="233"/>
      <c r="N100" s="1"/>
      <c r="O100" s="3"/>
      <c r="P100" s="5" t="s">
        <v>39</v>
      </c>
      <c r="Q100" s="261">
        <f t="shared" si="55"/>
        <v>0</v>
      </c>
      <c r="R100" s="5" t="s">
        <v>39</v>
      </c>
      <c r="S100" s="3"/>
      <c r="T100" s="33">
        <f t="shared" si="64"/>
        <v>0</v>
      </c>
      <c r="U100" s="255">
        <f t="shared" si="65"/>
        <v>0</v>
      </c>
      <c r="V100" s="275"/>
      <c r="W100" s="276"/>
      <c r="X100" s="277"/>
      <c r="Y100" s="148" t="str">
        <f t="shared" si="51"/>
        <v>Empty budget line</v>
      </c>
    </row>
    <row r="101" spans="1:25">
      <c r="A101" s="295"/>
      <c r="B101" s="296"/>
      <c r="C101" s="1"/>
      <c r="D101" s="1"/>
      <c r="E101" s="3"/>
      <c r="F101" s="5" t="s">
        <v>39</v>
      </c>
      <c r="G101" s="260">
        <f t="shared" si="52"/>
        <v>0</v>
      </c>
      <c r="H101" s="5" t="s">
        <v>39</v>
      </c>
      <c r="I101" s="4"/>
      <c r="J101" s="33">
        <f t="shared" si="62"/>
        <v>0</v>
      </c>
      <c r="K101" s="253">
        <f t="shared" si="63"/>
        <v>0</v>
      </c>
      <c r="L101" s="239"/>
      <c r="M101" s="233"/>
      <c r="N101" s="1"/>
      <c r="O101" s="3"/>
      <c r="P101" s="5" t="s">
        <v>39</v>
      </c>
      <c r="Q101" s="261">
        <f t="shared" si="55"/>
        <v>0</v>
      </c>
      <c r="R101" s="5" t="s">
        <v>39</v>
      </c>
      <c r="S101" s="3"/>
      <c r="T101" s="33">
        <f t="shared" si="64"/>
        <v>0</v>
      </c>
      <c r="U101" s="255">
        <f t="shared" si="65"/>
        <v>0</v>
      </c>
      <c r="V101" s="275"/>
      <c r="W101" s="276"/>
      <c r="X101" s="277"/>
      <c r="Y101" s="148" t="str">
        <f t="shared" si="51"/>
        <v>Empty budget line</v>
      </c>
    </row>
    <row r="102" spans="1:25">
      <c r="A102" s="295"/>
      <c r="B102" s="296"/>
      <c r="C102" s="1"/>
      <c r="D102" s="1"/>
      <c r="E102" s="3"/>
      <c r="F102" s="5" t="s">
        <v>39</v>
      </c>
      <c r="G102" s="260">
        <f t="shared" si="52"/>
        <v>0</v>
      </c>
      <c r="H102" s="5" t="s">
        <v>39</v>
      </c>
      <c r="I102" s="4"/>
      <c r="J102" s="33">
        <f t="shared" si="62"/>
        <v>0</v>
      </c>
      <c r="K102" s="253">
        <f t="shared" si="63"/>
        <v>0</v>
      </c>
      <c r="L102" s="239"/>
      <c r="M102" s="233"/>
      <c r="N102" s="1"/>
      <c r="O102" s="3"/>
      <c r="P102" s="5" t="s">
        <v>39</v>
      </c>
      <c r="Q102" s="261">
        <f t="shared" si="55"/>
        <v>0</v>
      </c>
      <c r="R102" s="5" t="s">
        <v>39</v>
      </c>
      <c r="S102" s="3"/>
      <c r="T102" s="33">
        <f t="shared" si="64"/>
        <v>0</v>
      </c>
      <c r="U102" s="255">
        <f t="shared" si="65"/>
        <v>0</v>
      </c>
      <c r="V102" s="275"/>
      <c r="W102" s="276"/>
      <c r="X102" s="277"/>
      <c r="Y102" s="148" t="str">
        <f t="shared" si="51"/>
        <v>Empty budget line</v>
      </c>
    </row>
    <row r="103" spans="1:25">
      <c r="A103" s="295"/>
      <c r="B103" s="296"/>
      <c r="C103" s="1"/>
      <c r="D103" s="1"/>
      <c r="E103" s="3"/>
      <c r="F103" s="5" t="s">
        <v>39</v>
      </c>
      <c r="G103" s="260">
        <f t="shared" si="52"/>
        <v>0</v>
      </c>
      <c r="H103" s="5" t="s">
        <v>39</v>
      </c>
      <c r="I103" s="4"/>
      <c r="J103" s="33">
        <f>G103-I103</f>
        <v>0</v>
      </c>
      <c r="K103" s="253">
        <f>IFERROR(J103/G103,0)</f>
        <v>0</v>
      </c>
      <c r="L103" s="239"/>
      <c r="M103" s="233"/>
      <c r="N103" s="1"/>
      <c r="O103" s="3"/>
      <c r="P103" s="5" t="s">
        <v>39</v>
      </c>
      <c r="Q103" s="261">
        <f t="shared" si="55"/>
        <v>0</v>
      </c>
      <c r="R103" s="5" t="s">
        <v>39</v>
      </c>
      <c r="S103" s="3"/>
      <c r="T103" s="33">
        <f>Q103-S103</f>
        <v>0</v>
      </c>
      <c r="U103" s="255">
        <f>IFERROR(T103/Q103,0)</f>
        <v>0</v>
      </c>
      <c r="V103" s="275"/>
      <c r="W103" s="276"/>
      <c r="X103" s="277"/>
      <c r="Y103" s="148" t="str">
        <f t="shared" si="51"/>
        <v>Empty budget line</v>
      </c>
    </row>
    <row r="104" spans="1:25">
      <c r="A104" s="295"/>
      <c r="B104" s="296"/>
      <c r="C104" s="1"/>
      <c r="D104" s="1"/>
      <c r="E104" s="3"/>
      <c r="F104" s="5" t="s">
        <v>39</v>
      </c>
      <c r="G104" s="260">
        <f t="shared" si="52"/>
        <v>0</v>
      </c>
      <c r="H104" s="5" t="s">
        <v>39</v>
      </c>
      <c r="I104" s="4"/>
      <c r="J104" s="33">
        <f t="shared" ref="J104:J107" si="66">G104-I104</f>
        <v>0</v>
      </c>
      <c r="K104" s="253">
        <f t="shared" ref="K104:K107" si="67">IFERROR(J104/G104,0)</f>
        <v>0</v>
      </c>
      <c r="L104" s="239"/>
      <c r="M104" s="233"/>
      <c r="N104" s="1"/>
      <c r="O104" s="3"/>
      <c r="P104" s="5" t="s">
        <v>39</v>
      </c>
      <c r="Q104" s="261">
        <f t="shared" si="55"/>
        <v>0</v>
      </c>
      <c r="R104" s="5" t="s">
        <v>39</v>
      </c>
      <c r="S104" s="3"/>
      <c r="T104" s="33">
        <f t="shared" ref="T104:T107" si="68">Q104-S104</f>
        <v>0</v>
      </c>
      <c r="U104" s="255">
        <f t="shared" ref="U104:U107" si="69">IFERROR(T104/Q104,0)</f>
        <v>0</v>
      </c>
      <c r="V104" s="275"/>
      <c r="W104" s="276"/>
      <c r="X104" s="277"/>
      <c r="Y104" s="148" t="str">
        <f t="shared" si="51"/>
        <v>Empty budget line</v>
      </c>
    </row>
    <row r="105" spans="1:25">
      <c r="A105" s="295"/>
      <c r="B105" s="296"/>
      <c r="C105" s="1"/>
      <c r="D105" s="1"/>
      <c r="E105" s="3"/>
      <c r="F105" s="5" t="s">
        <v>39</v>
      </c>
      <c r="G105" s="260">
        <f t="shared" si="52"/>
        <v>0</v>
      </c>
      <c r="H105" s="5" t="s">
        <v>39</v>
      </c>
      <c r="I105" s="4"/>
      <c r="J105" s="33">
        <f t="shared" si="66"/>
        <v>0</v>
      </c>
      <c r="K105" s="253">
        <f t="shared" si="67"/>
        <v>0</v>
      </c>
      <c r="L105" s="239"/>
      <c r="M105" s="233"/>
      <c r="N105" s="1"/>
      <c r="O105" s="3"/>
      <c r="P105" s="5" t="s">
        <v>39</v>
      </c>
      <c r="Q105" s="261">
        <f t="shared" si="55"/>
        <v>0</v>
      </c>
      <c r="R105" s="5" t="s">
        <v>39</v>
      </c>
      <c r="S105" s="3"/>
      <c r="T105" s="33">
        <f t="shared" si="68"/>
        <v>0</v>
      </c>
      <c r="U105" s="255">
        <f t="shared" si="69"/>
        <v>0</v>
      </c>
      <c r="V105" s="275"/>
      <c r="W105" s="276"/>
      <c r="X105" s="277"/>
      <c r="Y105" s="148" t="str">
        <f t="shared" si="51"/>
        <v>Empty budget line</v>
      </c>
    </row>
    <row r="106" spans="1:25">
      <c r="A106" s="295"/>
      <c r="B106" s="296"/>
      <c r="C106" s="1"/>
      <c r="D106" s="1"/>
      <c r="E106" s="3"/>
      <c r="F106" s="5" t="s">
        <v>39</v>
      </c>
      <c r="G106" s="260">
        <f t="shared" si="52"/>
        <v>0</v>
      </c>
      <c r="H106" s="5" t="s">
        <v>39</v>
      </c>
      <c r="I106" s="4"/>
      <c r="J106" s="33">
        <f t="shared" si="66"/>
        <v>0</v>
      </c>
      <c r="K106" s="253">
        <f t="shared" si="67"/>
        <v>0</v>
      </c>
      <c r="L106" s="239"/>
      <c r="M106" s="233"/>
      <c r="N106" s="1"/>
      <c r="O106" s="3"/>
      <c r="P106" s="5" t="s">
        <v>39</v>
      </c>
      <c r="Q106" s="261">
        <f t="shared" si="55"/>
        <v>0</v>
      </c>
      <c r="R106" s="5" t="s">
        <v>39</v>
      </c>
      <c r="S106" s="3"/>
      <c r="T106" s="33">
        <f t="shared" si="68"/>
        <v>0</v>
      </c>
      <c r="U106" s="255">
        <f t="shared" si="69"/>
        <v>0</v>
      </c>
      <c r="V106" s="275"/>
      <c r="W106" s="276"/>
      <c r="X106" s="277"/>
      <c r="Y106" s="148" t="str">
        <f t="shared" si="51"/>
        <v>Empty budget line</v>
      </c>
    </row>
    <row r="107" spans="1:25">
      <c r="A107" s="295"/>
      <c r="B107" s="296"/>
      <c r="C107" s="1"/>
      <c r="D107" s="1"/>
      <c r="E107" s="3"/>
      <c r="F107" s="5" t="s">
        <v>39</v>
      </c>
      <c r="G107" s="260">
        <f t="shared" si="52"/>
        <v>0</v>
      </c>
      <c r="H107" s="5" t="s">
        <v>39</v>
      </c>
      <c r="I107" s="4"/>
      <c r="J107" s="33">
        <f t="shared" si="66"/>
        <v>0</v>
      </c>
      <c r="K107" s="253">
        <f t="shared" si="67"/>
        <v>0</v>
      </c>
      <c r="L107" s="239"/>
      <c r="M107" s="233"/>
      <c r="N107" s="1"/>
      <c r="O107" s="3"/>
      <c r="P107" s="5" t="s">
        <v>39</v>
      </c>
      <c r="Q107" s="261">
        <f t="shared" si="55"/>
        <v>0</v>
      </c>
      <c r="R107" s="5" t="s">
        <v>39</v>
      </c>
      <c r="S107" s="3"/>
      <c r="T107" s="33">
        <f t="shared" si="68"/>
        <v>0</v>
      </c>
      <c r="U107" s="255">
        <f t="shared" si="69"/>
        <v>0</v>
      </c>
      <c r="V107" s="275"/>
      <c r="W107" s="276"/>
      <c r="X107" s="277"/>
      <c r="Y107" s="148" t="str">
        <f t="shared" si="51"/>
        <v>Empty budget line</v>
      </c>
    </row>
    <row r="108" spans="1:25">
      <c r="A108" s="295"/>
      <c r="B108" s="296"/>
      <c r="C108" s="1"/>
      <c r="D108" s="1"/>
      <c r="E108" s="3"/>
      <c r="F108" s="5" t="s">
        <v>39</v>
      </c>
      <c r="G108" s="260">
        <f t="shared" si="52"/>
        <v>0</v>
      </c>
      <c r="H108" s="5" t="s">
        <v>39</v>
      </c>
      <c r="I108" s="4"/>
      <c r="J108" s="33">
        <f>G108-I108</f>
        <v>0</v>
      </c>
      <c r="K108" s="253">
        <f>IFERROR(J108/G108,0)</f>
        <v>0</v>
      </c>
      <c r="L108" s="239"/>
      <c r="M108" s="233"/>
      <c r="N108" s="1"/>
      <c r="O108" s="3"/>
      <c r="P108" s="5" t="s">
        <v>39</v>
      </c>
      <c r="Q108" s="261">
        <f t="shared" si="55"/>
        <v>0</v>
      </c>
      <c r="R108" s="5" t="s">
        <v>39</v>
      </c>
      <c r="S108" s="3"/>
      <c r="T108" s="33">
        <f>Q108-S108</f>
        <v>0</v>
      </c>
      <c r="U108" s="255">
        <f>IFERROR(T108/Q108,0)</f>
        <v>0</v>
      </c>
      <c r="V108" s="275"/>
      <c r="W108" s="276"/>
      <c r="X108" s="277"/>
      <c r="Y108" s="148" t="str">
        <f t="shared" si="51"/>
        <v>Empty budget line</v>
      </c>
    </row>
    <row r="109" spans="1:25">
      <c r="A109" s="295"/>
      <c r="B109" s="296"/>
      <c r="C109" s="1"/>
      <c r="D109" s="1"/>
      <c r="E109" s="3"/>
      <c r="F109" s="5" t="s">
        <v>39</v>
      </c>
      <c r="G109" s="260">
        <f t="shared" si="52"/>
        <v>0</v>
      </c>
      <c r="H109" s="5" t="s">
        <v>39</v>
      </c>
      <c r="I109" s="4"/>
      <c r="J109" s="33">
        <f t="shared" ref="J109:J112" si="70">G109-I109</f>
        <v>0</v>
      </c>
      <c r="K109" s="253">
        <f t="shared" ref="K109:K112" si="71">IFERROR(J109/G109,0)</f>
        <v>0</v>
      </c>
      <c r="L109" s="239"/>
      <c r="M109" s="233"/>
      <c r="N109" s="1"/>
      <c r="O109" s="3"/>
      <c r="P109" s="5" t="s">
        <v>39</v>
      </c>
      <c r="Q109" s="261">
        <f t="shared" si="55"/>
        <v>0</v>
      </c>
      <c r="R109" s="5" t="s">
        <v>39</v>
      </c>
      <c r="S109" s="3"/>
      <c r="T109" s="33">
        <f t="shared" ref="T109:T112" si="72">Q109-S109</f>
        <v>0</v>
      </c>
      <c r="U109" s="255">
        <f t="shared" ref="U109:U112" si="73">IFERROR(T109/Q109,0)</f>
        <v>0</v>
      </c>
      <c r="V109" s="275"/>
      <c r="W109" s="276"/>
      <c r="X109" s="277"/>
      <c r="Y109" s="148" t="str">
        <f t="shared" si="51"/>
        <v>Empty budget line</v>
      </c>
    </row>
    <row r="110" spans="1:25">
      <c r="A110" s="295"/>
      <c r="B110" s="296"/>
      <c r="C110" s="1"/>
      <c r="D110" s="1"/>
      <c r="E110" s="3"/>
      <c r="F110" s="5" t="s">
        <v>39</v>
      </c>
      <c r="G110" s="260">
        <f t="shared" si="52"/>
        <v>0</v>
      </c>
      <c r="H110" s="5" t="s">
        <v>39</v>
      </c>
      <c r="I110" s="4"/>
      <c r="J110" s="33">
        <f t="shared" si="70"/>
        <v>0</v>
      </c>
      <c r="K110" s="253">
        <f t="shared" si="71"/>
        <v>0</v>
      </c>
      <c r="L110" s="239"/>
      <c r="M110" s="233"/>
      <c r="N110" s="1"/>
      <c r="O110" s="3"/>
      <c r="P110" s="5" t="s">
        <v>39</v>
      </c>
      <c r="Q110" s="261">
        <f t="shared" si="55"/>
        <v>0</v>
      </c>
      <c r="R110" s="5" t="s">
        <v>39</v>
      </c>
      <c r="S110" s="3"/>
      <c r="T110" s="33">
        <f t="shared" si="72"/>
        <v>0</v>
      </c>
      <c r="U110" s="255">
        <f t="shared" si="73"/>
        <v>0</v>
      </c>
      <c r="V110" s="275"/>
      <c r="W110" s="276"/>
      <c r="X110" s="277"/>
      <c r="Y110" s="148" t="str">
        <f t="shared" si="51"/>
        <v>Empty budget line</v>
      </c>
    </row>
    <row r="111" spans="1:25">
      <c r="A111" s="295"/>
      <c r="B111" s="296"/>
      <c r="C111" s="1"/>
      <c r="D111" s="1"/>
      <c r="E111" s="3"/>
      <c r="F111" s="5" t="s">
        <v>39</v>
      </c>
      <c r="G111" s="260">
        <f t="shared" si="52"/>
        <v>0</v>
      </c>
      <c r="H111" s="5" t="s">
        <v>39</v>
      </c>
      <c r="I111" s="4"/>
      <c r="J111" s="33">
        <f t="shared" si="70"/>
        <v>0</v>
      </c>
      <c r="K111" s="253">
        <f t="shared" si="71"/>
        <v>0</v>
      </c>
      <c r="L111" s="239"/>
      <c r="M111" s="233"/>
      <c r="N111" s="1"/>
      <c r="O111" s="3"/>
      <c r="P111" s="5" t="s">
        <v>39</v>
      </c>
      <c r="Q111" s="261">
        <f t="shared" si="55"/>
        <v>0</v>
      </c>
      <c r="R111" s="5" t="s">
        <v>39</v>
      </c>
      <c r="S111" s="3"/>
      <c r="T111" s="33">
        <f t="shared" si="72"/>
        <v>0</v>
      </c>
      <c r="U111" s="255">
        <f t="shared" si="73"/>
        <v>0</v>
      </c>
      <c r="V111" s="275"/>
      <c r="W111" s="276"/>
      <c r="X111" s="277"/>
      <c r="Y111" s="148" t="str">
        <f t="shared" si="51"/>
        <v>Empty budget line</v>
      </c>
    </row>
    <row r="112" spans="1:25">
      <c r="A112" s="295"/>
      <c r="B112" s="296"/>
      <c r="C112" s="1"/>
      <c r="D112" s="1"/>
      <c r="E112" s="3"/>
      <c r="F112" s="5" t="s">
        <v>39</v>
      </c>
      <c r="G112" s="260">
        <f t="shared" si="52"/>
        <v>0</v>
      </c>
      <c r="H112" s="5" t="s">
        <v>39</v>
      </c>
      <c r="I112" s="4"/>
      <c r="J112" s="33">
        <f t="shared" si="70"/>
        <v>0</v>
      </c>
      <c r="K112" s="253">
        <f t="shared" si="71"/>
        <v>0</v>
      </c>
      <c r="L112" s="239"/>
      <c r="M112" s="233"/>
      <c r="N112" s="1"/>
      <c r="O112" s="3"/>
      <c r="P112" s="5" t="s">
        <v>39</v>
      </c>
      <c r="Q112" s="261">
        <f t="shared" si="55"/>
        <v>0</v>
      </c>
      <c r="R112" s="5" t="s">
        <v>39</v>
      </c>
      <c r="S112" s="3"/>
      <c r="T112" s="33">
        <f t="shared" si="72"/>
        <v>0</v>
      </c>
      <c r="U112" s="255">
        <f t="shared" si="73"/>
        <v>0</v>
      </c>
      <c r="V112" s="275"/>
      <c r="W112" s="276"/>
      <c r="X112" s="277"/>
      <c r="Y112" s="148" t="str">
        <f t="shared" si="51"/>
        <v>Empty budget line</v>
      </c>
    </row>
    <row r="113" spans="1:25">
      <c r="A113" s="295"/>
      <c r="B113" s="296"/>
      <c r="C113" s="1"/>
      <c r="D113" s="1"/>
      <c r="E113" s="3"/>
      <c r="F113" s="5" t="s">
        <v>39</v>
      </c>
      <c r="G113" s="260">
        <f t="shared" si="52"/>
        <v>0</v>
      </c>
      <c r="H113" s="5" t="s">
        <v>39</v>
      </c>
      <c r="I113" s="4"/>
      <c r="J113" s="33">
        <f>G113-I113</f>
        <v>0</v>
      </c>
      <c r="K113" s="253">
        <f>IFERROR(J113/G113,0)</f>
        <v>0</v>
      </c>
      <c r="L113" s="239"/>
      <c r="M113" s="233"/>
      <c r="N113" s="1"/>
      <c r="O113" s="3"/>
      <c r="P113" s="5" t="s">
        <v>39</v>
      </c>
      <c r="Q113" s="261">
        <f t="shared" si="55"/>
        <v>0</v>
      </c>
      <c r="R113" s="5" t="s">
        <v>39</v>
      </c>
      <c r="S113" s="3"/>
      <c r="T113" s="33">
        <f>Q113-S113</f>
        <v>0</v>
      </c>
      <c r="U113" s="255">
        <f>IFERROR(T113/Q113,0)</f>
        <v>0</v>
      </c>
      <c r="V113" s="275"/>
      <c r="W113" s="276"/>
      <c r="X113" s="277"/>
      <c r="Y113" s="148" t="str">
        <f t="shared" si="51"/>
        <v>Empty budget line</v>
      </c>
    </row>
    <row r="114" spans="1:25">
      <c r="A114" s="295"/>
      <c r="B114" s="296"/>
      <c r="C114" s="1"/>
      <c r="D114" s="1"/>
      <c r="E114" s="3"/>
      <c r="F114" s="5" t="s">
        <v>39</v>
      </c>
      <c r="G114" s="260">
        <f t="shared" si="52"/>
        <v>0</v>
      </c>
      <c r="H114" s="5" t="s">
        <v>39</v>
      </c>
      <c r="I114" s="4"/>
      <c r="J114" s="33">
        <f t="shared" ref="J114:J117" si="74">G114-I114</f>
        <v>0</v>
      </c>
      <c r="K114" s="253">
        <f t="shared" ref="K114:K117" si="75">IFERROR(J114/G114,0)</f>
        <v>0</v>
      </c>
      <c r="L114" s="239"/>
      <c r="M114" s="233"/>
      <c r="N114" s="1"/>
      <c r="O114" s="3"/>
      <c r="P114" s="5" t="s">
        <v>39</v>
      </c>
      <c r="Q114" s="261">
        <f t="shared" si="55"/>
        <v>0</v>
      </c>
      <c r="R114" s="5" t="s">
        <v>39</v>
      </c>
      <c r="S114" s="3"/>
      <c r="T114" s="33">
        <f t="shared" ref="T114:T117" si="76">Q114-S114</f>
        <v>0</v>
      </c>
      <c r="U114" s="255">
        <f t="shared" ref="U114:U117" si="77">IFERROR(T114/Q114,0)</f>
        <v>0</v>
      </c>
      <c r="V114" s="275"/>
      <c r="W114" s="276"/>
      <c r="X114" s="277"/>
      <c r="Y114" s="148" t="str">
        <f t="shared" si="51"/>
        <v>Empty budget line</v>
      </c>
    </row>
    <row r="115" spans="1:25">
      <c r="A115" s="295"/>
      <c r="B115" s="296"/>
      <c r="C115" s="1"/>
      <c r="D115" s="1"/>
      <c r="E115" s="3"/>
      <c r="F115" s="5" t="s">
        <v>39</v>
      </c>
      <c r="G115" s="260">
        <f t="shared" si="52"/>
        <v>0</v>
      </c>
      <c r="H115" s="5" t="s">
        <v>39</v>
      </c>
      <c r="I115" s="4"/>
      <c r="J115" s="33">
        <f t="shared" si="74"/>
        <v>0</v>
      </c>
      <c r="K115" s="253">
        <f t="shared" si="75"/>
        <v>0</v>
      </c>
      <c r="L115" s="239"/>
      <c r="M115" s="233"/>
      <c r="N115" s="1"/>
      <c r="O115" s="3"/>
      <c r="P115" s="5" t="s">
        <v>39</v>
      </c>
      <c r="Q115" s="261">
        <f t="shared" si="55"/>
        <v>0</v>
      </c>
      <c r="R115" s="5" t="s">
        <v>39</v>
      </c>
      <c r="S115" s="3"/>
      <c r="T115" s="33">
        <f t="shared" si="76"/>
        <v>0</v>
      </c>
      <c r="U115" s="255">
        <f t="shared" si="77"/>
        <v>0</v>
      </c>
      <c r="V115" s="275"/>
      <c r="W115" s="276"/>
      <c r="X115" s="277"/>
      <c r="Y115" s="148" t="str">
        <f t="shared" si="51"/>
        <v>Empty budget line</v>
      </c>
    </row>
    <row r="116" spans="1:25">
      <c r="A116" s="295"/>
      <c r="B116" s="296"/>
      <c r="C116" s="1"/>
      <c r="D116" s="1"/>
      <c r="E116" s="3"/>
      <c r="F116" s="5" t="s">
        <v>39</v>
      </c>
      <c r="G116" s="260">
        <f t="shared" si="52"/>
        <v>0</v>
      </c>
      <c r="H116" s="5" t="s">
        <v>39</v>
      </c>
      <c r="I116" s="4"/>
      <c r="J116" s="33">
        <f t="shared" si="74"/>
        <v>0</v>
      </c>
      <c r="K116" s="253">
        <f t="shared" si="75"/>
        <v>0</v>
      </c>
      <c r="L116" s="239"/>
      <c r="M116" s="233"/>
      <c r="N116" s="1"/>
      <c r="O116" s="3"/>
      <c r="P116" s="5" t="s">
        <v>39</v>
      </c>
      <c r="Q116" s="261">
        <f t="shared" si="55"/>
        <v>0</v>
      </c>
      <c r="R116" s="5" t="s">
        <v>39</v>
      </c>
      <c r="S116" s="3"/>
      <c r="T116" s="33">
        <f t="shared" si="76"/>
        <v>0</v>
      </c>
      <c r="U116" s="255">
        <f t="shared" si="77"/>
        <v>0</v>
      </c>
      <c r="V116" s="275"/>
      <c r="W116" s="276"/>
      <c r="X116" s="277"/>
      <c r="Y116" s="148" t="str">
        <f t="shared" si="51"/>
        <v>Empty budget line</v>
      </c>
    </row>
    <row r="117" spans="1:25">
      <c r="A117" s="295"/>
      <c r="B117" s="296"/>
      <c r="C117" s="1"/>
      <c r="D117" s="1"/>
      <c r="E117" s="3"/>
      <c r="F117" s="5" t="s">
        <v>39</v>
      </c>
      <c r="G117" s="260">
        <f t="shared" si="52"/>
        <v>0</v>
      </c>
      <c r="H117" s="5" t="s">
        <v>39</v>
      </c>
      <c r="I117" s="4"/>
      <c r="J117" s="33">
        <f t="shared" si="74"/>
        <v>0</v>
      </c>
      <c r="K117" s="253">
        <f t="shared" si="75"/>
        <v>0</v>
      </c>
      <c r="L117" s="239"/>
      <c r="M117" s="233"/>
      <c r="N117" s="1"/>
      <c r="O117" s="3"/>
      <c r="P117" s="5" t="s">
        <v>39</v>
      </c>
      <c r="Q117" s="261">
        <f t="shared" si="55"/>
        <v>0</v>
      </c>
      <c r="R117" s="5" t="s">
        <v>39</v>
      </c>
      <c r="S117" s="3"/>
      <c r="T117" s="33">
        <f t="shared" si="76"/>
        <v>0</v>
      </c>
      <c r="U117" s="255">
        <f t="shared" si="77"/>
        <v>0</v>
      </c>
      <c r="V117" s="275"/>
      <c r="W117" s="276"/>
      <c r="X117" s="277"/>
      <c r="Y117" s="148" t="str">
        <f t="shared" si="51"/>
        <v>Empty budget line</v>
      </c>
    </row>
    <row r="118" spans="1:25">
      <c r="A118" s="295"/>
      <c r="B118" s="296"/>
      <c r="C118" s="1"/>
      <c r="D118" s="1"/>
      <c r="E118" s="3"/>
      <c r="F118" s="5" t="s">
        <v>39</v>
      </c>
      <c r="G118" s="260">
        <f t="shared" si="52"/>
        <v>0</v>
      </c>
      <c r="H118" s="5" t="s">
        <v>39</v>
      </c>
      <c r="I118" s="4"/>
      <c r="J118" s="33">
        <f>G118-I118</f>
        <v>0</v>
      </c>
      <c r="K118" s="253">
        <f>IFERROR(J118/G118,0)</f>
        <v>0</v>
      </c>
      <c r="L118" s="239"/>
      <c r="M118" s="233"/>
      <c r="N118" s="1"/>
      <c r="O118" s="3"/>
      <c r="P118" s="5" t="s">
        <v>39</v>
      </c>
      <c r="Q118" s="261">
        <f t="shared" si="55"/>
        <v>0</v>
      </c>
      <c r="R118" s="5" t="s">
        <v>39</v>
      </c>
      <c r="S118" s="3"/>
      <c r="T118" s="33">
        <f>Q118-S118</f>
        <v>0</v>
      </c>
      <c r="U118" s="255">
        <f>IFERROR(T118/Q118,0)</f>
        <v>0</v>
      </c>
      <c r="V118" s="275"/>
      <c r="W118" s="276"/>
      <c r="X118" s="277"/>
      <c r="Y118" s="148" t="str">
        <f t="shared" si="51"/>
        <v>Empty budget line</v>
      </c>
    </row>
    <row r="119" spans="1:25">
      <c r="A119" s="295"/>
      <c r="B119" s="296"/>
      <c r="C119" s="1"/>
      <c r="D119" s="1"/>
      <c r="E119" s="3"/>
      <c r="F119" s="5" t="s">
        <v>39</v>
      </c>
      <c r="G119" s="260">
        <f t="shared" si="52"/>
        <v>0</v>
      </c>
      <c r="H119" s="5" t="s">
        <v>39</v>
      </c>
      <c r="I119" s="4"/>
      <c r="J119" s="33">
        <f t="shared" ref="J119:J122" si="78">G119-I119</f>
        <v>0</v>
      </c>
      <c r="K119" s="253">
        <f t="shared" ref="K119:K122" si="79">IFERROR(J119/G119,0)</f>
        <v>0</v>
      </c>
      <c r="L119" s="239"/>
      <c r="M119" s="233"/>
      <c r="N119" s="1"/>
      <c r="O119" s="3"/>
      <c r="P119" s="5" t="s">
        <v>39</v>
      </c>
      <c r="Q119" s="261">
        <f t="shared" si="55"/>
        <v>0</v>
      </c>
      <c r="R119" s="5" t="s">
        <v>39</v>
      </c>
      <c r="S119" s="3"/>
      <c r="T119" s="33">
        <f t="shared" ref="T119:T122" si="80">Q119-S119</f>
        <v>0</v>
      </c>
      <c r="U119" s="255">
        <f t="shared" ref="U119:U122" si="81">IFERROR(T119/Q119,0)</f>
        <v>0</v>
      </c>
      <c r="V119" s="275"/>
      <c r="W119" s="276"/>
      <c r="X119" s="277"/>
      <c r="Y119" s="148" t="str">
        <f t="shared" si="51"/>
        <v>Empty budget line</v>
      </c>
    </row>
    <row r="120" spans="1:25">
      <c r="A120" s="295"/>
      <c r="B120" s="296"/>
      <c r="C120" s="1"/>
      <c r="D120" s="1"/>
      <c r="E120" s="3"/>
      <c r="F120" s="5" t="s">
        <v>39</v>
      </c>
      <c r="G120" s="260">
        <f t="shared" si="52"/>
        <v>0</v>
      </c>
      <c r="H120" s="5" t="s">
        <v>39</v>
      </c>
      <c r="I120" s="4"/>
      <c r="J120" s="33">
        <f t="shared" si="78"/>
        <v>0</v>
      </c>
      <c r="K120" s="253">
        <f t="shared" si="79"/>
        <v>0</v>
      </c>
      <c r="L120" s="239"/>
      <c r="M120" s="233"/>
      <c r="N120" s="1"/>
      <c r="O120" s="3"/>
      <c r="P120" s="5" t="s">
        <v>39</v>
      </c>
      <c r="Q120" s="261">
        <f t="shared" si="55"/>
        <v>0</v>
      </c>
      <c r="R120" s="5" t="s">
        <v>39</v>
      </c>
      <c r="S120" s="3"/>
      <c r="T120" s="33">
        <f t="shared" si="80"/>
        <v>0</v>
      </c>
      <c r="U120" s="255">
        <f t="shared" si="81"/>
        <v>0</v>
      </c>
      <c r="V120" s="275"/>
      <c r="W120" s="276"/>
      <c r="X120" s="277"/>
      <c r="Y120" s="148" t="str">
        <f t="shared" si="51"/>
        <v>Empty budget line</v>
      </c>
    </row>
    <row r="121" spans="1:25">
      <c r="A121" s="295"/>
      <c r="B121" s="296"/>
      <c r="C121" s="1"/>
      <c r="D121" s="1"/>
      <c r="E121" s="3"/>
      <c r="F121" s="5" t="s">
        <v>39</v>
      </c>
      <c r="G121" s="260">
        <f t="shared" si="52"/>
        <v>0</v>
      </c>
      <c r="H121" s="5" t="s">
        <v>39</v>
      </c>
      <c r="I121" s="4"/>
      <c r="J121" s="33">
        <f t="shared" si="78"/>
        <v>0</v>
      </c>
      <c r="K121" s="253">
        <f t="shared" si="79"/>
        <v>0</v>
      </c>
      <c r="L121" s="239"/>
      <c r="M121" s="233"/>
      <c r="N121" s="1"/>
      <c r="O121" s="3"/>
      <c r="P121" s="5" t="s">
        <v>39</v>
      </c>
      <c r="Q121" s="261">
        <f t="shared" si="55"/>
        <v>0</v>
      </c>
      <c r="R121" s="5" t="s">
        <v>39</v>
      </c>
      <c r="S121" s="3"/>
      <c r="T121" s="33">
        <f t="shared" si="80"/>
        <v>0</v>
      </c>
      <c r="U121" s="255">
        <f t="shared" si="81"/>
        <v>0</v>
      </c>
      <c r="V121" s="275"/>
      <c r="W121" s="276"/>
      <c r="X121" s="277"/>
      <c r="Y121" s="148" t="str">
        <f t="shared" si="51"/>
        <v>Empty budget line</v>
      </c>
    </row>
    <row r="122" spans="1:25">
      <c r="A122" s="295"/>
      <c r="B122" s="296"/>
      <c r="C122" s="1"/>
      <c r="D122" s="1"/>
      <c r="E122" s="3"/>
      <c r="F122" s="5" t="s">
        <v>39</v>
      </c>
      <c r="G122" s="260">
        <f t="shared" si="52"/>
        <v>0</v>
      </c>
      <c r="H122" s="5" t="s">
        <v>39</v>
      </c>
      <c r="I122" s="4"/>
      <c r="J122" s="33">
        <f t="shared" si="78"/>
        <v>0</v>
      </c>
      <c r="K122" s="253">
        <f t="shared" si="79"/>
        <v>0</v>
      </c>
      <c r="L122" s="239"/>
      <c r="M122" s="233"/>
      <c r="N122" s="1"/>
      <c r="O122" s="3"/>
      <c r="P122" s="5" t="s">
        <v>39</v>
      </c>
      <c r="Q122" s="261">
        <f t="shared" si="55"/>
        <v>0</v>
      </c>
      <c r="R122" s="5" t="s">
        <v>39</v>
      </c>
      <c r="S122" s="3"/>
      <c r="T122" s="33">
        <f t="shared" si="80"/>
        <v>0</v>
      </c>
      <c r="U122" s="255">
        <f t="shared" si="81"/>
        <v>0</v>
      </c>
      <c r="V122" s="275"/>
      <c r="W122" s="276"/>
      <c r="X122" s="277"/>
      <c r="Y122" s="148" t="str">
        <f t="shared" si="51"/>
        <v>Empty budget line</v>
      </c>
    </row>
    <row r="123" spans="1:25">
      <c r="A123" s="295"/>
      <c r="B123" s="296"/>
      <c r="C123" s="1"/>
      <c r="D123" s="1"/>
      <c r="E123" s="3"/>
      <c r="F123" s="5" t="s">
        <v>39</v>
      </c>
      <c r="G123" s="260">
        <f t="shared" si="52"/>
        <v>0</v>
      </c>
      <c r="H123" s="5" t="s">
        <v>39</v>
      </c>
      <c r="I123" s="4"/>
      <c r="J123" s="33">
        <f>G123-I123</f>
        <v>0</v>
      </c>
      <c r="K123" s="253">
        <f>IFERROR(J123/G123,0)</f>
        <v>0</v>
      </c>
      <c r="L123" s="239"/>
      <c r="M123" s="233"/>
      <c r="N123" s="1"/>
      <c r="O123" s="3"/>
      <c r="P123" s="5" t="s">
        <v>39</v>
      </c>
      <c r="Q123" s="261">
        <f t="shared" si="55"/>
        <v>0</v>
      </c>
      <c r="R123" s="5" t="s">
        <v>39</v>
      </c>
      <c r="S123" s="3"/>
      <c r="T123" s="33">
        <f>Q123-S123</f>
        <v>0</v>
      </c>
      <c r="U123" s="255">
        <f>IFERROR(T123/Q123,0)</f>
        <v>0</v>
      </c>
      <c r="V123" s="275"/>
      <c r="W123" s="276"/>
      <c r="X123" s="277"/>
      <c r="Y123" s="148" t="str">
        <f t="shared" si="51"/>
        <v>Empty budget line</v>
      </c>
    </row>
    <row r="124" spans="1:25">
      <c r="A124" s="295"/>
      <c r="B124" s="296"/>
      <c r="C124" s="1"/>
      <c r="D124" s="1"/>
      <c r="E124" s="3"/>
      <c r="F124" s="5" t="s">
        <v>39</v>
      </c>
      <c r="G124" s="260">
        <f t="shared" si="52"/>
        <v>0</v>
      </c>
      <c r="H124" s="5" t="s">
        <v>39</v>
      </c>
      <c r="I124" s="4"/>
      <c r="J124" s="33">
        <f t="shared" ref="J124:J127" si="82">G124-I124</f>
        <v>0</v>
      </c>
      <c r="K124" s="253">
        <f t="shared" ref="K124:K127" si="83">IFERROR(J124/G124,0)</f>
        <v>0</v>
      </c>
      <c r="L124" s="239"/>
      <c r="M124" s="233"/>
      <c r="N124" s="1"/>
      <c r="O124" s="3"/>
      <c r="P124" s="5" t="s">
        <v>39</v>
      </c>
      <c r="Q124" s="261">
        <f t="shared" si="55"/>
        <v>0</v>
      </c>
      <c r="R124" s="5" t="s">
        <v>39</v>
      </c>
      <c r="S124" s="3"/>
      <c r="T124" s="33">
        <f t="shared" ref="T124:T127" si="84">Q124-S124</f>
        <v>0</v>
      </c>
      <c r="U124" s="255">
        <f t="shared" ref="U124:U127" si="85">IFERROR(T124/Q124,0)</f>
        <v>0</v>
      </c>
      <c r="V124" s="275"/>
      <c r="W124" s="276"/>
      <c r="X124" s="277"/>
      <c r="Y124" s="148" t="str">
        <f t="shared" si="51"/>
        <v>Empty budget line</v>
      </c>
    </row>
    <row r="125" spans="1:25">
      <c r="A125" s="295"/>
      <c r="B125" s="296"/>
      <c r="C125" s="1"/>
      <c r="D125" s="1"/>
      <c r="E125" s="3"/>
      <c r="F125" s="5" t="s">
        <v>39</v>
      </c>
      <c r="G125" s="260">
        <f t="shared" si="52"/>
        <v>0</v>
      </c>
      <c r="H125" s="5" t="s">
        <v>39</v>
      </c>
      <c r="I125" s="4"/>
      <c r="J125" s="33">
        <f t="shared" si="82"/>
        <v>0</v>
      </c>
      <c r="K125" s="253">
        <f t="shared" si="83"/>
        <v>0</v>
      </c>
      <c r="L125" s="239"/>
      <c r="M125" s="233"/>
      <c r="N125" s="1"/>
      <c r="O125" s="3"/>
      <c r="P125" s="5" t="s">
        <v>39</v>
      </c>
      <c r="Q125" s="261">
        <f t="shared" si="55"/>
        <v>0</v>
      </c>
      <c r="R125" s="5" t="s">
        <v>39</v>
      </c>
      <c r="S125" s="3"/>
      <c r="T125" s="33">
        <f t="shared" si="84"/>
        <v>0</v>
      </c>
      <c r="U125" s="255">
        <f t="shared" si="85"/>
        <v>0</v>
      </c>
      <c r="V125" s="275"/>
      <c r="W125" s="276"/>
      <c r="X125" s="277"/>
      <c r="Y125" s="148" t="str">
        <f t="shared" si="51"/>
        <v>Empty budget line</v>
      </c>
    </row>
    <row r="126" spans="1:25">
      <c r="A126" s="295"/>
      <c r="B126" s="296"/>
      <c r="C126" s="1"/>
      <c r="D126" s="1"/>
      <c r="E126" s="3"/>
      <c r="F126" s="5" t="s">
        <v>39</v>
      </c>
      <c r="G126" s="260">
        <f t="shared" si="52"/>
        <v>0</v>
      </c>
      <c r="H126" s="5" t="s">
        <v>39</v>
      </c>
      <c r="I126" s="4"/>
      <c r="J126" s="33">
        <f t="shared" si="82"/>
        <v>0</v>
      </c>
      <c r="K126" s="253">
        <f t="shared" si="83"/>
        <v>0</v>
      </c>
      <c r="L126" s="239"/>
      <c r="M126" s="233"/>
      <c r="N126" s="1"/>
      <c r="O126" s="3"/>
      <c r="P126" s="5" t="s">
        <v>39</v>
      </c>
      <c r="Q126" s="261">
        <f t="shared" si="55"/>
        <v>0</v>
      </c>
      <c r="R126" s="5" t="s">
        <v>39</v>
      </c>
      <c r="S126" s="3"/>
      <c r="T126" s="33">
        <f t="shared" si="84"/>
        <v>0</v>
      </c>
      <c r="U126" s="255">
        <f t="shared" si="85"/>
        <v>0</v>
      </c>
      <c r="V126" s="275"/>
      <c r="W126" s="276"/>
      <c r="X126" s="277"/>
      <c r="Y126" s="148" t="str">
        <f t="shared" si="51"/>
        <v>Empty budget line</v>
      </c>
    </row>
    <row r="127" spans="1:25">
      <c r="A127" s="295"/>
      <c r="B127" s="296"/>
      <c r="C127" s="1"/>
      <c r="D127" s="1"/>
      <c r="E127" s="3"/>
      <c r="F127" s="5" t="s">
        <v>39</v>
      </c>
      <c r="G127" s="260">
        <f t="shared" si="52"/>
        <v>0</v>
      </c>
      <c r="H127" s="5" t="s">
        <v>39</v>
      </c>
      <c r="I127" s="4"/>
      <c r="J127" s="33">
        <f t="shared" si="82"/>
        <v>0</v>
      </c>
      <c r="K127" s="253">
        <f t="shared" si="83"/>
        <v>0</v>
      </c>
      <c r="L127" s="239"/>
      <c r="M127" s="233"/>
      <c r="N127" s="1"/>
      <c r="O127" s="3"/>
      <c r="P127" s="5" t="s">
        <v>39</v>
      </c>
      <c r="Q127" s="261">
        <f t="shared" si="55"/>
        <v>0</v>
      </c>
      <c r="R127" s="5" t="s">
        <v>39</v>
      </c>
      <c r="S127" s="3"/>
      <c r="T127" s="33">
        <f t="shared" si="84"/>
        <v>0</v>
      </c>
      <c r="U127" s="255">
        <f t="shared" si="85"/>
        <v>0</v>
      </c>
      <c r="V127" s="275"/>
      <c r="W127" s="276"/>
      <c r="X127" s="277"/>
      <c r="Y127" s="148" t="str">
        <f t="shared" si="51"/>
        <v>Empty budget line</v>
      </c>
    </row>
    <row r="128" spans="1:25" ht="30" customHeight="1">
      <c r="A128" s="327" t="s">
        <v>45</v>
      </c>
      <c r="B128" s="328"/>
      <c r="C128" s="228"/>
      <c r="D128" s="228"/>
      <c r="E128" s="229"/>
      <c r="F128" s="230"/>
      <c r="G128" s="230">
        <f>SUM(G88:G127)</f>
        <v>0</v>
      </c>
      <c r="H128" s="230"/>
      <c r="I128" s="230">
        <f>SUM(I88:I127)</f>
        <v>0</v>
      </c>
      <c r="J128" s="230">
        <f>SUM(J88:J127)</f>
        <v>0</v>
      </c>
      <c r="K128" s="254">
        <f>IFERROR(J128/G128,0)</f>
        <v>0</v>
      </c>
      <c r="L128" s="240"/>
      <c r="M128" s="234"/>
      <c r="N128" s="230"/>
      <c r="O128" s="230"/>
      <c r="P128" s="230"/>
      <c r="Q128" s="230">
        <f>SUM(Q88:Q127)</f>
        <v>0</v>
      </c>
      <c r="R128" s="230"/>
      <c r="S128" s="230">
        <f>SUM(S88:S127)</f>
        <v>0</v>
      </c>
      <c r="T128" s="230">
        <f>SUM(T88:T127)</f>
        <v>0</v>
      </c>
      <c r="U128" s="256">
        <f>IFERROR(T128/Q128,0)</f>
        <v>0</v>
      </c>
      <c r="V128" s="297"/>
      <c r="W128" s="298"/>
      <c r="X128" s="299"/>
      <c r="Y128" s="148" t="str">
        <f t="shared" si="51"/>
        <v/>
      </c>
    </row>
    <row r="129" spans="1:25">
      <c r="A129" s="34"/>
      <c r="B129" s="34"/>
      <c r="C129" s="35"/>
      <c r="D129" s="35"/>
      <c r="E129" s="34"/>
      <c r="F129" s="34"/>
      <c r="G129" s="34"/>
      <c r="H129" s="34"/>
      <c r="I129" s="34"/>
      <c r="J129" s="34"/>
      <c r="K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148" t="str">
        <f t="shared" si="51"/>
        <v/>
      </c>
    </row>
    <row r="130" spans="1:25" ht="22.5" customHeight="1">
      <c r="A130" s="280" t="s">
        <v>46</v>
      </c>
      <c r="B130" s="281"/>
      <c r="C130" s="303" t="s">
        <v>25</v>
      </c>
      <c r="D130" s="303"/>
      <c r="E130" s="303"/>
      <c r="F130" s="303"/>
      <c r="G130" s="303"/>
      <c r="H130" s="303"/>
      <c r="I130" s="303"/>
      <c r="J130" s="303"/>
      <c r="K130" s="304"/>
      <c r="L130" s="237"/>
      <c r="M130" s="287" t="s">
        <v>26</v>
      </c>
      <c r="N130" s="287"/>
      <c r="O130" s="287"/>
      <c r="P130" s="287"/>
      <c r="Q130" s="287"/>
      <c r="R130" s="287"/>
      <c r="S130" s="287"/>
      <c r="T130" s="287"/>
      <c r="U130" s="288"/>
      <c r="V130" s="286" t="s">
        <v>27</v>
      </c>
      <c r="W130" s="287"/>
      <c r="X130" s="288"/>
      <c r="Y130" s="148" t="str">
        <f t="shared" si="51"/>
        <v/>
      </c>
    </row>
    <row r="131" spans="1:25" ht="37.5" customHeight="1">
      <c r="A131" s="300" t="s">
        <v>4</v>
      </c>
      <c r="B131" s="301"/>
      <c r="C131" s="303"/>
      <c r="D131" s="303"/>
      <c r="E131" s="303"/>
      <c r="F131" s="303"/>
      <c r="G131" s="303"/>
      <c r="H131" s="303"/>
      <c r="I131" s="303"/>
      <c r="J131" s="303"/>
      <c r="K131" s="304"/>
      <c r="L131" s="237"/>
      <c r="M131" s="290"/>
      <c r="N131" s="290"/>
      <c r="O131" s="290"/>
      <c r="P131" s="290"/>
      <c r="Q131" s="290"/>
      <c r="R131" s="290"/>
      <c r="S131" s="290"/>
      <c r="T131" s="290"/>
      <c r="U131" s="291"/>
      <c r="V131" s="289"/>
      <c r="W131" s="290"/>
      <c r="X131" s="291"/>
      <c r="Y131" s="148" t="str">
        <f t="shared" si="51"/>
        <v/>
      </c>
    </row>
    <row r="132" spans="1:25" s="32" customFormat="1" ht="30" customHeight="1">
      <c r="A132" s="284" t="s">
        <v>29</v>
      </c>
      <c r="B132" s="285"/>
      <c r="C132" s="31" t="s">
        <v>30</v>
      </c>
      <c r="D132" s="31" t="s">
        <v>31</v>
      </c>
      <c r="E132" s="31" t="s">
        <v>32</v>
      </c>
      <c r="F132" s="292" t="s">
        <v>33</v>
      </c>
      <c r="G132" s="302"/>
      <c r="H132" s="292" t="s">
        <v>34</v>
      </c>
      <c r="I132" s="293"/>
      <c r="J132" s="31" t="s">
        <v>20</v>
      </c>
      <c r="K132" s="268" t="s">
        <v>21</v>
      </c>
      <c r="L132" s="238"/>
      <c r="M132" s="269" t="s">
        <v>30</v>
      </c>
      <c r="N132" s="31" t="s">
        <v>31</v>
      </c>
      <c r="O132" s="31" t="s">
        <v>32</v>
      </c>
      <c r="P132" s="292" t="s">
        <v>33</v>
      </c>
      <c r="Q132" s="302"/>
      <c r="R132" s="292" t="s">
        <v>35</v>
      </c>
      <c r="S132" s="293"/>
      <c r="T132" s="31" t="s">
        <v>20</v>
      </c>
      <c r="U132" s="31" t="s">
        <v>21</v>
      </c>
      <c r="V132" s="284" t="s">
        <v>27</v>
      </c>
      <c r="W132" s="294"/>
      <c r="X132" s="285"/>
      <c r="Y132" s="148" t="str">
        <f t="shared" si="51"/>
        <v/>
      </c>
    </row>
    <row r="133" spans="1:25">
      <c r="A133" s="295"/>
      <c r="B133" s="296"/>
      <c r="C133" s="1"/>
      <c r="D133" s="1"/>
      <c r="E133" s="3"/>
      <c r="F133" s="5" t="s">
        <v>39</v>
      </c>
      <c r="G133" s="260">
        <f>D133*E133</f>
        <v>0</v>
      </c>
      <c r="H133" s="5" t="s">
        <v>39</v>
      </c>
      <c r="I133" s="4"/>
      <c r="J133" s="33">
        <f>G133-I133</f>
        <v>0</v>
      </c>
      <c r="K133" s="253">
        <f>IFERROR(J133/G133,0)</f>
        <v>0</v>
      </c>
      <c r="L133" s="239"/>
      <c r="M133" s="233"/>
      <c r="N133" s="1"/>
      <c r="O133" s="3"/>
      <c r="P133" s="5" t="s">
        <v>39</v>
      </c>
      <c r="Q133" s="261">
        <f t="shared" ref="Q133:Q152" si="86">N133*O133</f>
        <v>0</v>
      </c>
      <c r="R133" s="5" t="s">
        <v>39</v>
      </c>
      <c r="S133" s="3"/>
      <c r="T133" s="33">
        <f>Q133-S133</f>
        <v>0</v>
      </c>
      <c r="U133" s="255">
        <f>IFERROR(T133/Q133,0)</f>
        <v>0</v>
      </c>
      <c r="V133" s="275"/>
      <c r="W133" s="276"/>
      <c r="X133" s="277"/>
      <c r="Y133" s="148" t="str">
        <f t="shared" si="51"/>
        <v>Empty budget line</v>
      </c>
    </row>
    <row r="134" spans="1:25">
      <c r="A134" s="295"/>
      <c r="B134" s="296"/>
      <c r="C134" s="1"/>
      <c r="D134" s="1"/>
      <c r="E134" s="3"/>
      <c r="F134" s="5" t="s">
        <v>39</v>
      </c>
      <c r="G134" s="260">
        <f t="shared" ref="G134:G152" si="87">D134*E134</f>
        <v>0</v>
      </c>
      <c r="H134" s="5" t="s">
        <v>39</v>
      </c>
      <c r="I134" s="4"/>
      <c r="J134" s="33">
        <f t="shared" ref="J134:J137" si="88">G134-I134</f>
        <v>0</v>
      </c>
      <c r="K134" s="253">
        <f t="shared" ref="K134:K137" si="89">IFERROR(J134/G134,0)</f>
        <v>0</v>
      </c>
      <c r="L134" s="239"/>
      <c r="M134" s="233"/>
      <c r="N134" s="1"/>
      <c r="O134" s="3"/>
      <c r="P134" s="5" t="s">
        <v>39</v>
      </c>
      <c r="Q134" s="261">
        <f t="shared" si="86"/>
        <v>0</v>
      </c>
      <c r="R134" s="5" t="s">
        <v>39</v>
      </c>
      <c r="S134" s="3"/>
      <c r="T134" s="33">
        <f t="shared" ref="T134:T137" si="90">Q134-S134</f>
        <v>0</v>
      </c>
      <c r="U134" s="255">
        <f t="shared" ref="U134:U137" si="91">IFERROR(T134/Q134,0)</f>
        <v>0</v>
      </c>
      <c r="V134" s="275"/>
      <c r="W134" s="276"/>
      <c r="X134" s="277"/>
      <c r="Y134" s="148" t="str">
        <f t="shared" si="51"/>
        <v>Empty budget line</v>
      </c>
    </row>
    <row r="135" spans="1:25">
      <c r="A135" s="295"/>
      <c r="B135" s="296"/>
      <c r="C135" s="1"/>
      <c r="D135" s="1"/>
      <c r="E135" s="3"/>
      <c r="F135" s="5" t="s">
        <v>39</v>
      </c>
      <c r="G135" s="260">
        <f>D135*E135</f>
        <v>0</v>
      </c>
      <c r="H135" s="5" t="s">
        <v>39</v>
      </c>
      <c r="I135" s="4"/>
      <c r="J135" s="33">
        <f t="shared" si="88"/>
        <v>0</v>
      </c>
      <c r="K135" s="253">
        <f t="shared" si="89"/>
        <v>0</v>
      </c>
      <c r="L135" s="239"/>
      <c r="M135" s="233"/>
      <c r="N135" s="1"/>
      <c r="O135" s="3"/>
      <c r="P135" s="5" t="s">
        <v>39</v>
      </c>
      <c r="Q135" s="261">
        <f t="shared" si="86"/>
        <v>0</v>
      </c>
      <c r="R135" s="5" t="s">
        <v>39</v>
      </c>
      <c r="S135" s="3"/>
      <c r="T135" s="33">
        <f t="shared" si="90"/>
        <v>0</v>
      </c>
      <c r="U135" s="255">
        <f t="shared" si="91"/>
        <v>0</v>
      </c>
      <c r="V135" s="275"/>
      <c r="W135" s="276"/>
      <c r="X135" s="277"/>
      <c r="Y135" s="148" t="str">
        <f t="shared" si="51"/>
        <v>Empty budget line</v>
      </c>
    </row>
    <row r="136" spans="1:25">
      <c r="A136" s="295"/>
      <c r="B136" s="296"/>
      <c r="C136" s="1"/>
      <c r="D136" s="1"/>
      <c r="E136" s="3"/>
      <c r="F136" s="5" t="s">
        <v>39</v>
      </c>
      <c r="G136" s="260">
        <f t="shared" si="87"/>
        <v>0</v>
      </c>
      <c r="H136" s="5" t="s">
        <v>39</v>
      </c>
      <c r="I136" s="4"/>
      <c r="J136" s="33">
        <f t="shared" si="88"/>
        <v>0</v>
      </c>
      <c r="K136" s="253">
        <f t="shared" si="89"/>
        <v>0</v>
      </c>
      <c r="L136" s="239"/>
      <c r="M136" s="233"/>
      <c r="N136" s="1"/>
      <c r="O136" s="3"/>
      <c r="P136" s="5" t="s">
        <v>39</v>
      </c>
      <c r="Q136" s="261">
        <f t="shared" si="86"/>
        <v>0</v>
      </c>
      <c r="R136" s="5" t="s">
        <v>39</v>
      </c>
      <c r="S136" s="3"/>
      <c r="T136" s="33">
        <f t="shared" si="90"/>
        <v>0</v>
      </c>
      <c r="U136" s="255">
        <f t="shared" si="91"/>
        <v>0</v>
      </c>
      <c r="V136" s="275"/>
      <c r="W136" s="276"/>
      <c r="X136" s="277"/>
      <c r="Y136" s="148" t="str">
        <f t="shared" si="51"/>
        <v>Empty budget line</v>
      </c>
    </row>
    <row r="137" spans="1:25">
      <c r="A137" s="295"/>
      <c r="B137" s="296"/>
      <c r="C137" s="1"/>
      <c r="D137" s="1"/>
      <c r="E137" s="3"/>
      <c r="F137" s="5" t="s">
        <v>39</v>
      </c>
      <c r="G137" s="260">
        <f t="shared" si="87"/>
        <v>0</v>
      </c>
      <c r="H137" s="5" t="s">
        <v>39</v>
      </c>
      <c r="I137" s="4"/>
      <c r="J137" s="33">
        <f t="shared" si="88"/>
        <v>0</v>
      </c>
      <c r="K137" s="253">
        <f t="shared" si="89"/>
        <v>0</v>
      </c>
      <c r="L137" s="239"/>
      <c r="M137" s="233"/>
      <c r="N137" s="1"/>
      <c r="O137" s="3"/>
      <c r="P137" s="5" t="s">
        <v>39</v>
      </c>
      <c r="Q137" s="261">
        <f t="shared" si="86"/>
        <v>0</v>
      </c>
      <c r="R137" s="5" t="s">
        <v>39</v>
      </c>
      <c r="S137" s="3"/>
      <c r="T137" s="33">
        <f t="shared" si="90"/>
        <v>0</v>
      </c>
      <c r="U137" s="255">
        <f t="shared" si="91"/>
        <v>0</v>
      </c>
      <c r="V137" s="275"/>
      <c r="W137" s="276"/>
      <c r="X137" s="277"/>
      <c r="Y137" s="148" t="str">
        <f t="shared" si="51"/>
        <v>Empty budget line</v>
      </c>
    </row>
    <row r="138" spans="1:25">
      <c r="A138" s="295"/>
      <c r="B138" s="296"/>
      <c r="C138" s="1"/>
      <c r="D138" s="1"/>
      <c r="E138" s="3"/>
      <c r="F138" s="5" t="s">
        <v>39</v>
      </c>
      <c r="G138" s="260">
        <f t="shared" si="87"/>
        <v>0</v>
      </c>
      <c r="H138" s="5" t="s">
        <v>39</v>
      </c>
      <c r="I138" s="4"/>
      <c r="J138" s="33">
        <f>G138-I138</f>
        <v>0</v>
      </c>
      <c r="K138" s="253">
        <f>IFERROR(J138/G138,0)</f>
        <v>0</v>
      </c>
      <c r="L138" s="239"/>
      <c r="M138" s="233"/>
      <c r="N138" s="1"/>
      <c r="O138" s="3"/>
      <c r="P138" s="5" t="s">
        <v>39</v>
      </c>
      <c r="Q138" s="261">
        <f t="shared" si="86"/>
        <v>0</v>
      </c>
      <c r="R138" s="5" t="s">
        <v>39</v>
      </c>
      <c r="S138" s="3"/>
      <c r="T138" s="33">
        <f>Q138-S138</f>
        <v>0</v>
      </c>
      <c r="U138" s="255">
        <f>IFERROR(T138/Q138,0)</f>
        <v>0</v>
      </c>
      <c r="V138" s="275"/>
      <c r="W138" s="276"/>
      <c r="X138" s="277"/>
      <c r="Y138" s="148" t="str">
        <f t="shared" si="51"/>
        <v>Empty budget line</v>
      </c>
    </row>
    <row r="139" spans="1:25">
      <c r="A139" s="295"/>
      <c r="B139" s="296"/>
      <c r="C139" s="1"/>
      <c r="D139" s="1"/>
      <c r="E139" s="3"/>
      <c r="F139" s="5" t="s">
        <v>39</v>
      </c>
      <c r="G139" s="260">
        <f t="shared" si="87"/>
        <v>0</v>
      </c>
      <c r="H139" s="5" t="s">
        <v>39</v>
      </c>
      <c r="I139" s="4"/>
      <c r="J139" s="33">
        <f t="shared" ref="J139:J142" si="92">G139-I139</f>
        <v>0</v>
      </c>
      <c r="K139" s="253">
        <f t="shared" ref="K139:K142" si="93">IFERROR(J139/G139,0)</f>
        <v>0</v>
      </c>
      <c r="L139" s="239"/>
      <c r="M139" s="233"/>
      <c r="N139" s="1"/>
      <c r="O139" s="3"/>
      <c r="P139" s="5" t="s">
        <v>39</v>
      </c>
      <c r="Q139" s="261">
        <f t="shared" si="86"/>
        <v>0</v>
      </c>
      <c r="R139" s="5" t="s">
        <v>39</v>
      </c>
      <c r="S139" s="3"/>
      <c r="T139" s="33">
        <f t="shared" ref="T139:T142" si="94">Q139-S139</f>
        <v>0</v>
      </c>
      <c r="U139" s="255">
        <f t="shared" ref="U139:U142" si="95">IFERROR(T139/Q139,0)</f>
        <v>0</v>
      </c>
      <c r="V139" s="275"/>
      <c r="W139" s="276"/>
      <c r="X139" s="277"/>
      <c r="Y139" s="148" t="str">
        <f t="shared" si="51"/>
        <v>Empty budget line</v>
      </c>
    </row>
    <row r="140" spans="1:25">
      <c r="A140" s="295"/>
      <c r="B140" s="296"/>
      <c r="C140" s="1"/>
      <c r="D140" s="1"/>
      <c r="E140" s="3"/>
      <c r="F140" s="5" t="s">
        <v>39</v>
      </c>
      <c r="G140" s="260">
        <f t="shared" si="87"/>
        <v>0</v>
      </c>
      <c r="H140" s="5" t="s">
        <v>39</v>
      </c>
      <c r="I140" s="4"/>
      <c r="J140" s="33">
        <f t="shared" si="92"/>
        <v>0</v>
      </c>
      <c r="K140" s="253">
        <f t="shared" si="93"/>
        <v>0</v>
      </c>
      <c r="L140" s="239"/>
      <c r="M140" s="233"/>
      <c r="N140" s="1"/>
      <c r="O140" s="3"/>
      <c r="P140" s="5" t="s">
        <v>39</v>
      </c>
      <c r="Q140" s="261">
        <f t="shared" si="86"/>
        <v>0</v>
      </c>
      <c r="R140" s="5" t="s">
        <v>39</v>
      </c>
      <c r="S140" s="3"/>
      <c r="T140" s="33">
        <f t="shared" si="94"/>
        <v>0</v>
      </c>
      <c r="U140" s="255">
        <f t="shared" si="95"/>
        <v>0</v>
      </c>
      <c r="V140" s="275"/>
      <c r="W140" s="276"/>
      <c r="X140" s="277"/>
      <c r="Y140" s="148" t="str">
        <f t="shared" si="51"/>
        <v>Empty budget line</v>
      </c>
    </row>
    <row r="141" spans="1:25">
      <c r="A141" s="295"/>
      <c r="B141" s="296"/>
      <c r="C141" s="1"/>
      <c r="D141" s="1"/>
      <c r="E141" s="3"/>
      <c r="F141" s="5" t="s">
        <v>39</v>
      </c>
      <c r="G141" s="260">
        <f t="shared" si="87"/>
        <v>0</v>
      </c>
      <c r="H141" s="5" t="s">
        <v>39</v>
      </c>
      <c r="I141" s="4"/>
      <c r="J141" s="33">
        <f t="shared" si="92"/>
        <v>0</v>
      </c>
      <c r="K141" s="253">
        <f t="shared" si="93"/>
        <v>0</v>
      </c>
      <c r="L141" s="239"/>
      <c r="M141" s="233"/>
      <c r="N141" s="1"/>
      <c r="O141" s="3"/>
      <c r="P141" s="5" t="s">
        <v>39</v>
      </c>
      <c r="Q141" s="261">
        <f t="shared" si="86"/>
        <v>0</v>
      </c>
      <c r="R141" s="5" t="s">
        <v>39</v>
      </c>
      <c r="S141" s="3"/>
      <c r="T141" s="33">
        <f t="shared" si="94"/>
        <v>0</v>
      </c>
      <c r="U141" s="255">
        <f t="shared" si="95"/>
        <v>0</v>
      </c>
      <c r="V141" s="275"/>
      <c r="W141" s="276"/>
      <c r="X141" s="277"/>
      <c r="Y141" s="148" t="str">
        <f t="shared" si="51"/>
        <v>Empty budget line</v>
      </c>
    </row>
    <row r="142" spans="1:25">
      <c r="A142" s="295"/>
      <c r="B142" s="296"/>
      <c r="C142" s="1"/>
      <c r="D142" s="1"/>
      <c r="E142" s="3"/>
      <c r="F142" s="5" t="s">
        <v>39</v>
      </c>
      <c r="G142" s="260">
        <f t="shared" si="87"/>
        <v>0</v>
      </c>
      <c r="H142" s="5" t="s">
        <v>39</v>
      </c>
      <c r="I142" s="4"/>
      <c r="J142" s="33">
        <f t="shared" si="92"/>
        <v>0</v>
      </c>
      <c r="K142" s="253">
        <f t="shared" si="93"/>
        <v>0</v>
      </c>
      <c r="L142" s="239"/>
      <c r="M142" s="233"/>
      <c r="N142" s="1"/>
      <c r="O142" s="3"/>
      <c r="P142" s="5" t="s">
        <v>39</v>
      </c>
      <c r="Q142" s="261">
        <f t="shared" si="86"/>
        <v>0</v>
      </c>
      <c r="R142" s="5" t="s">
        <v>39</v>
      </c>
      <c r="S142" s="3"/>
      <c r="T142" s="33">
        <f t="shared" si="94"/>
        <v>0</v>
      </c>
      <c r="U142" s="255">
        <f t="shared" si="95"/>
        <v>0</v>
      </c>
      <c r="V142" s="275"/>
      <c r="W142" s="276"/>
      <c r="X142" s="277"/>
      <c r="Y142" s="148" t="str">
        <f t="shared" si="51"/>
        <v>Empty budget line</v>
      </c>
    </row>
    <row r="143" spans="1:25">
      <c r="A143" s="295"/>
      <c r="B143" s="296"/>
      <c r="C143" s="1"/>
      <c r="D143" s="1"/>
      <c r="E143" s="3"/>
      <c r="F143" s="5" t="s">
        <v>39</v>
      </c>
      <c r="G143" s="260">
        <f t="shared" si="87"/>
        <v>0</v>
      </c>
      <c r="H143" s="5" t="s">
        <v>39</v>
      </c>
      <c r="I143" s="4"/>
      <c r="J143" s="33">
        <f>G143-I143</f>
        <v>0</v>
      </c>
      <c r="K143" s="253">
        <f>IFERROR(J143/G143,0)</f>
        <v>0</v>
      </c>
      <c r="L143" s="239"/>
      <c r="M143" s="233"/>
      <c r="N143" s="1"/>
      <c r="O143" s="3"/>
      <c r="P143" s="5" t="s">
        <v>39</v>
      </c>
      <c r="Q143" s="261">
        <f t="shared" si="86"/>
        <v>0</v>
      </c>
      <c r="R143" s="5" t="s">
        <v>39</v>
      </c>
      <c r="S143" s="3"/>
      <c r="T143" s="33">
        <f>Q143-S143</f>
        <v>0</v>
      </c>
      <c r="U143" s="255">
        <f>IFERROR(T143/Q143,0)</f>
        <v>0</v>
      </c>
      <c r="V143" s="275"/>
      <c r="W143" s="276"/>
      <c r="X143" s="277"/>
      <c r="Y143" s="148" t="str">
        <f t="shared" si="51"/>
        <v>Empty budget line</v>
      </c>
    </row>
    <row r="144" spans="1:25">
      <c r="A144" s="295"/>
      <c r="B144" s="296"/>
      <c r="C144" s="1"/>
      <c r="D144" s="1"/>
      <c r="E144" s="3"/>
      <c r="F144" s="5" t="s">
        <v>39</v>
      </c>
      <c r="G144" s="260">
        <f t="shared" si="87"/>
        <v>0</v>
      </c>
      <c r="H144" s="5" t="s">
        <v>39</v>
      </c>
      <c r="I144" s="4"/>
      <c r="J144" s="33">
        <f t="shared" ref="J144:J147" si="96">G144-I144</f>
        <v>0</v>
      </c>
      <c r="K144" s="253">
        <f t="shared" ref="K144:K147" si="97">IFERROR(J144/G144,0)</f>
        <v>0</v>
      </c>
      <c r="L144" s="239"/>
      <c r="M144" s="233"/>
      <c r="N144" s="1"/>
      <c r="O144" s="3"/>
      <c r="P144" s="5" t="s">
        <v>39</v>
      </c>
      <c r="Q144" s="261">
        <f t="shared" si="86"/>
        <v>0</v>
      </c>
      <c r="R144" s="5" t="s">
        <v>39</v>
      </c>
      <c r="S144" s="3"/>
      <c r="T144" s="33">
        <f t="shared" ref="T144:T147" si="98">Q144-S144</f>
        <v>0</v>
      </c>
      <c r="U144" s="255">
        <f t="shared" ref="U144:U147" si="99">IFERROR(T144/Q144,0)</f>
        <v>0</v>
      </c>
      <c r="V144" s="275"/>
      <c r="W144" s="276"/>
      <c r="X144" s="277"/>
      <c r="Y144" s="148" t="str">
        <f t="shared" si="51"/>
        <v>Empty budget line</v>
      </c>
    </row>
    <row r="145" spans="1:25">
      <c r="A145" s="295"/>
      <c r="B145" s="296"/>
      <c r="C145" s="1"/>
      <c r="D145" s="1"/>
      <c r="E145" s="3"/>
      <c r="F145" s="5" t="s">
        <v>39</v>
      </c>
      <c r="G145" s="260">
        <f t="shared" si="87"/>
        <v>0</v>
      </c>
      <c r="H145" s="5" t="s">
        <v>39</v>
      </c>
      <c r="I145" s="4"/>
      <c r="J145" s="33">
        <f t="shared" si="96"/>
        <v>0</v>
      </c>
      <c r="K145" s="253">
        <f t="shared" si="97"/>
        <v>0</v>
      </c>
      <c r="L145" s="239"/>
      <c r="M145" s="233"/>
      <c r="N145" s="1"/>
      <c r="O145" s="3"/>
      <c r="P145" s="5" t="s">
        <v>39</v>
      </c>
      <c r="Q145" s="261">
        <f t="shared" si="86"/>
        <v>0</v>
      </c>
      <c r="R145" s="5" t="s">
        <v>39</v>
      </c>
      <c r="S145" s="3"/>
      <c r="T145" s="33">
        <f t="shared" si="98"/>
        <v>0</v>
      </c>
      <c r="U145" s="255">
        <f t="shared" si="99"/>
        <v>0</v>
      </c>
      <c r="V145" s="275"/>
      <c r="W145" s="276"/>
      <c r="X145" s="277"/>
      <c r="Y145" s="148" t="str">
        <f t="shared" si="51"/>
        <v>Empty budget line</v>
      </c>
    </row>
    <row r="146" spans="1:25">
      <c r="A146" s="295"/>
      <c r="B146" s="296"/>
      <c r="C146" s="1"/>
      <c r="D146" s="1"/>
      <c r="E146" s="3"/>
      <c r="F146" s="5" t="s">
        <v>39</v>
      </c>
      <c r="G146" s="260">
        <f t="shared" si="87"/>
        <v>0</v>
      </c>
      <c r="H146" s="5" t="s">
        <v>39</v>
      </c>
      <c r="I146" s="4"/>
      <c r="J146" s="33">
        <f t="shared" si="96"/>
        <v>0</v>
      </c>
      <c r="K146" s="253">
        <f t="shared" si="97"/>
        <v>0</v>
      </c>
      <c r="L146" s="239"/>
      <c r="M146" s="233"/>
      <c r="N146" s="1"/>
      <c r="O146" s="3"/>
      <c r="P146" s="5" t="s">
        <v>39</v>
      </c>
      <c r="Q146" s="261">
        <f t="shared" si="86"/>
        <v>0</v>
      </c>
      <c r="R146" s="5" t="s">
        <v>39</v>
      </c>
      <c r="S146" s="3"/>
      <c r="T146" s="33">
        <f t="shared" si="98"/>
        <v>0</v>
      </c>
      <c r="U146" s="255">
        <f t="shared" si="99"/>
        <v>0</v>
      </c>
      <c r="V146" s="275"/>
      <c r="W146" s="276"/>
      <c r="X146" s="277"/>
      <c r="Y146" s="148" t="str">
        <f t="shared" si="51"/>
        <v>Empty budget line</v>
      </c>
    </row>
    <row r="147" spans="1:25">
      <c r="A147" s="295"/>
      <c r="B147" s="296"/>
      <c r="C147" s="1"/>
      <c r="D147" s="1"/>
      <c r="E147" s="3"/>
      <c r="F147" s="5" t="s">
        <v>39</v>
      </c>
      <c r="G147" s="260">
        <f t="shared" si="87"/>
        <v>0</v>
      </c>
      <c r="H147" s="5" t="s">
        <v>39</v>
      </c>
      <c r="I147" s="4"/>
      <c r="J147" s="33">
        <f t="shared" si="96"/>
        <v>0</v>
      </c>
      <c r="K147" s="253">
        <f t="shared" si="97"/>
        <v>0</v>
      </c>
      <c r="L147" s="239"/>
      <c r="M147" s="233"/>
      <c r="N147" s="1"/>
      <c r="O147" s="3"/>
      <c r="P147" s="5" t="s">
        <v>39</v>
      </c>
      <c r="Q147" s="261">
        <f t="shared" si="86"/>
        <v>0</v>
      </c>
      <c r="R147" s="5" t="s">
        <v>39</v>
      </c>
      <c r="S147" s="3"/>
      <c r="T147" s="33">
        <f t="shared" si="98"/>
        <v>0</v>
      </c>
      <c r="U147" s="255">
        <f t="shared" si="99"/>
        <v>0</v>
      </c>
      <c r="V147" s="275"/>
      <c r="W147" s="276"/>
      <c r="X147" s="277"/>
      <c r="Y147" s="148" t="str">
        <f t="shared" si="51"/>
        <v>Empty budget line</v>
      </c>
    </row>
    <row r="148" spans="1:25">
      <c r="A148" s="295"/>
      <c r="B148" s="296"/>
      <c r="C148" s="1"/>
      <c r="D148" s="1"/>
      <c r="E148" s="3"/>
      <c r="F148" s="5" t="s">
        <v>39</v>
      </c>
      <c r="G148" s="260">
        <f t="shared" si="87"/>
        <v>0</v>
      </c>
      <c r="H148" s="5" t="s">
        <v>39</v>
      </c>
      <c r="I148" s="4"/>
      <c r="J148" s="33">
        <f>G148-I148</f>
        <v>0</v>
      </c>
      <c r="K148" s="253">
        <f>IFERROR(J148/G148,0)</f>
        <v>0</v>
      </c>
      <c r="L148" s="239"/>
      <c r="M148" s="233"/>
      <c r="N148" s="1"/>
      <c r="O148" s="3"/>
      <c r="P148" s="5" t="s">
        <v>39</v>
      </c>
      <c r="Q148" s="261">
        <f t="shared" si="86"/>
        <v>0</v>
      </c>
      <c r="R148" s="5" t="s">
        <v>39</v>
      </c>
      <c r="S148" s="3"/>
      <c r="T148" s="33">
        <f>Q148-S148</f>
        <v>0</v>
      </c>
      <c r="U148" s="255">
        <f>IFERROR(T148/Q148,0)</f>
        <v>0</v>
      </c>
      <c r="V148" s="275"/>
      <c r="W148" s="276"/>
      <c r="X148" s="277"/>
      <c r="Y148" s="148" t="str">
        <f t="shared" si="51"/>
        <v>Empty budget line</v>
      </c>
    </row>
    <row r="149" spans="1:25">
      <c r="A149" s="295"/>
      <c r="B149" s="296"/>
      <c r="C149" s="1"/>
      <c r="D149" s="1"/>
      <c r="E149" s="3"/>
      <c r="F149" s="5" t="s">
        <v>39</v>
      </c>
      <c r="G149" s="260">
        <f t="shared" si="87"/>
        <v>0</v>
      </c>
      <c r="H149" s="5" t="s">
        <v>39</v>
      </c>
      <c r="I149" s="4"/>
      <c r="J149" s="33">
        <f t="shared" ref="J149:J152" si="100">G149-I149</f>
        <v>0</v>
      </c>
      <c r="K149" s="253">
        <f t="shared" ref="K149:K152" si="101">IFERROR(J149/G149,0)</f>
        <v>0</v>
      </c>
      <c r="L149" s="239"/>
      <c r="M149" s="233"/>
      <c r="N149" s="1"/>
      <c r="O149" s="3"/>
      <c r="P149" s="5" t="s">
        <v>39</v>
      </c>
      <c r="Q149" s="261">
        <f t="shared" si="86"/>
        <v>0</v>
      </c>
      <c r="R149" s="5" t="s">
        <v>39</v>
      </c>
      <c r="S149" s="3"/>
      <c r="T149" s="33">
        <f t="shared" ref="T149:T152" si="102">Q149-S149</f>
        <v>0</v>
      </c>
      <c r="U149" s="255">
        <f t="shared" ref="U149:U152" si="103">IFERROR(T149/Q149,0)</f>
        <v>0</v>
      </c>
      <c r="V149" s="275"/>
      <c r="W149" s="276"/>
      <c r="X149" s="277"/>
      <c r="Y149" s="148" t="str">
        <f t="shared" si="51"/>
        <v>Empty budget line</v>
      </c>
    </row>
    <row r="150" spans="1:25">
      <c r="A150" s="295"/>
      <c r="B150" s="296"/>
      <c r="C150" s="1"/>
      <c r="D150" s="1"/>
      <c r="E150" s="3"/>
      <c r="F150" s="5" t="s">
        <v>39</v>
      </c>
      <c r="G150" s="260">
        <f t="shared" si="87"/>
        <v>0</v>
      </c>
      <c r="H150" s="5" t="s">
        <v>39</v>
      </c>
      <c r="I150" s="4"/>
      <c r="J150" s="33">
        <f t="shared" si="100"/>
        <v>0</v>
      </c>
      <c r="K150" s="253">
        <f t="shared" si="101"/>
        <v>0</v>
      </c>
      <c r="L150" s="239"/>
      <c r="M150" s="233"/>
      <c r="N150" s="1"/>
      <c r="O150" s="3"/>
      <c r="P150" s="5" t="s">
        <v>39</v>
      </c>
      <c r="Q150" s="261">
        <f t="shared" si="86"/>
        <v>0</v>
      </c>
      <c r="R150" s="5" t="s">
        <v>39</v>
      </c>
      <c r="S150" s="3"/>
      <c r="T150" s="33">
        <f t="shared" si="102"/>
        <v>0</v>
      </c>
      <c r="U150" s="255">
        <f t="shared" si="103"/>
        <v>0</v>
      </c>
      <c r="V150" s="275"/>
      <c r="W150" s="276"/>
      <c r="X150" s="277"/>
      <c r="Y150" s="148" t="str">
        <f t="shared" si="51"/>
        <v>Empty budget line</v>
      </c>
    </row>
    <row r="151" spans="1:25">
      <c r="A151" s="295"/>
      <c r="B151" s="296"/>
      <c r="C151" s="1"/>
      <c r="D151" s="1"/>
      <c r="E151" s="3"/>
      <c r="F151" s="5" t="s">
        <v>39</v>
      </c>
      <c r="G151" s="260">
        <f t="shared" si="87"/>
        <v>0</v>
      </c>
      <c r="H151" s="5" t="s">
        <v>39</v>
      </c>
      <c r="I151" s="4"/>
      <c r="J151" s="33">
        <f t="shared" si="100"/>
        <v>0</v>
      </c>
      <c r="K151" s="253">
        <f t="shared" si="101"/>
        <v>0</v>
      </c>
      <c r="L151" s="239"/>
      <c r="M151" s="233"/>
      <c r="N151" s="1"/>
      <c r="O151" s="3"/>
      <c r="P151" s="5" t="s">
        <v>39</v>
      </c>
      <c r="Q151" s="261">
        <f t="shared" si="86"/>
        <v>0</v>
      </c>
      <c r="R151" s="5" t="s">
        <v>39</v>
      </c>
      <c r="S151" s="3"/>
      <c r="T151" s="33">
        <f t="shared" si="102"/>
        <v>0</v>
      </c>
      <c r="U151" s="255">
        <f t="shared" si="103"/>
        <v>0</v>
      </c>
      <c r="V151" s="275"/>
      <c r="W151" s="276"/>
      <c r="X151" s="277"/>
      <c r="Y151" s="148" t="str">
        <f t="shared" si="51"/>
        <v>Empty budget line</v>
      </c>
    </row>
    <row r="152" spans="1:25">
      <c r="A152" s="295"/>
      <c r="B152" s="296"/>
      <c r="C152" s="1"/>
      <c r="D152" s="1"/>
      <c r="E152" s="3"/>
      <c r="F152" s="5" t="s">
        <v>39</v>
      </c>
      <c r="G152" s="260">
        <f t="shared" si="87"/>
        <v>0</v>
      </c>
      <c r="H152" s="5" t="s">
        <v>39</v>
      </c>
      <c r="I152" s="4"/>
      <c r="J152" s="33">
        <f t="shared" si="100"/>
        <v>0</v>
      </c>
      <c r="K152" s="253">
        <f t="shared" si="101"/>
        <v>0</v>
      </c>
      <c r="L152" s="239"/>
      <c r="M152" s="233"/>
      <c r="N152" s="1"/>
      <c r="O152" s="3"/>
      <c r="P152" s="5" t="s">
        <v>39</v>
      </c>
      <c r="Q152" s="261">
        <f t="shared" si="86"/>
        <v>0</v>
      </c>
      <c r="R152" s="5" t="s">
        <v>39</v>
      </c>
      <c r="S152" s="3"/>
      <c r="T152" s="33">
        <f t="shared" si="102"/>
        <v>0</v>
      </c>
      <c r="U152" s="255">
        <f t="shared" si="103"/>
        <v>0</v>
      </c>
      <c r="V152" s="275"/>
      <c r="W152" s="276"/>
      <c r="X152" s="277"/>
      <c r="Y152" s="148" t="str">
        <f t="shared" ref="Y152:Y215" si="104">IF((AND(F152="…", P152="…")), "Empty budget line", "")</f>
        <v>Empty budget line</v>
      </c>
    </row>
    <row r="153" spans="1:25" ht="30" customHeight="1">
      <c r="A153" s="327" t="s">
        <v>47</v>
      </c>
      <c r="B153" s="328"/>
      <c r="C153" s="228"/>
      <c r="D153" s="228"/>
      <c r="E153" s="229"/>
      <c r="F153" s="230"/>
      <c r="G153" s="230">
        <f>SUM(G133:G152)</f>
        <v>0</v>
      </c>
      <c r="H153" s="230"/>
      <c r="I153" s="230">
        <f>SUM(I133:I152)</f>
        <v>0</v>
      </c>
      <c r="J153" s="230">
        <f>SUM(J133:J152)</f>
        <v>0</v>
      </c>
      <c r="K153" s="254">
        <f>IFERROR(J153/G153,0)</f>
        <v>0</v>
      </c>
      <c r="L153" s="240"/>
      <c r="M153" s="234"/>
      <c r="N153" s="230"/>
      <c r="O153" s="230"/>
      <c r="P153" s="230"/>
      <c r="Q153" s="230">
        <f>SUM(Q133:Q152)</f>
        <v>0</v>
      </c>
      <c r="R153" s="230"/>
      <c r="S153" s="230">
        <f>SUM(S133:S152)</f>
        <v>0</v>
      </c>
      <c r="T153" s="230">
        <f>SUM(T133:T152)</f>
        <v>0</v>
      </c>
      <c r="U153" s="256">
        <f>IFERROR(T153/Q153,0)</f>
        <v>0</v>
      </c>
      <c r="V153" s="297"/>
      <c r="W153" s="298"/>
      <c r="X153" s="299"/>
      <c r="Y153" s="148" t="str">
        <f t="shared" si="104"/>
        <v/>
      </c>
    </row>
    <row r="154" spans="1:25">
      <c r="A154" s="34"/>
      <c r="B154" s="34"/>
      <c r="C154" s="35"/>
      <c r="D154" s="35"/>
      <c r="E154" s="34"/>
      <c r="F154" s="34"/>
      <c r="G154" s="34"/>
      <c r="H154" s="34"/>
      <c r="I154" s="34"/>
      <c r="J154" s="34"/>
      <c r="K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148" t="str">
        <f t="shared" si="104"/>
        <v/>
      </c>
    </row>
    <row r="155" spans="1:25" ht="22.5" customHeight="1">
      <c r="A155" s="280" t="s">
        <v>48</v>
      </c>
      <c r="B155" s="281"/>
      <c r="C155" s="303" t="s">
        <v>25</v>
      </c>
      <c r="D155" s="303"/>
      <c r="E155" s="303"/>
      <c r="F155" s="303"/>
      <c r="G155" s="303"/>
      <c r="H155" s="303"/>
      <c r="I155" s="303"/>
      <c r="J155" s="303"/>
      <c r="K155" s="304"/>
      <c r="L155" s="237"/>
      <c r="M155" s="287" t="s">
        <v>26</v>
      </c>
      <c r="N155" s="287"/>
      <c r="O155" s="287"/>
      <c r="P155" s="287"/>
      <c r="Q155" s="287"/>
      <c r="R155" s="287"/>
      <c r="S155" s="287"/>
      <c r="T155" s="287"/>
      <c r="U155" s="288"/>
      <c r="V155" s="286" t="s">
        <v>27</v>
      </c>
      <c r="W155" s="287"/>
      <c r="X155" s="288"/>
      <c r="Y155" s="148" t="str">
        <f t="shared" si="104"/>
        <v/>
      </c>
    </row>
    <row r="156" spans="1:25" ht="37.5" customHeight="1">
      <c r="A156" s="300" t="s">
        <v>4</v>
      </c>
      <c r="B156" s="301"/>
      <c r="C156" s="303"/>
      <c r="D156" s="303"/>
      <c r="E156" s="303"/>
      <c r="F156" s="303"/>
      <c r="G156" s="303"/>
      <c r="H156" s="303"/>
      <c r="I156" s="303"/>
      <c r="J156" s="303"/>
      <c r="K156" s="304"/>
      <c r="L156" s="237"/>
      <c r="M156" s="290"/>
      <c r="N156" s="290"/>
      <c r="O156" s="290"/>
      <c r="P156" s="290"/>
      <c r="Q156" s="290"/>
      <c r="R156" s="290"/>
      <c r="S156" s="290"/>
      <c r="T156" s="290"/>
      <c r="U156" s="291"/>
      <c r="V156" s="289"/>
      <c r="W156" s="290"/>
      <c r="X156" s="291"/>
      <c r="Y156" s="148" t="str">
        <f t="shared" si="104"/>
        <v/>
      </c>
    </row>
    <row r="157" spans="1:25" s="32" customFormat="1" ht="30" customHeight="1">
      <c r="A157" s="284" t="s">
        <v>29</v>
      </c>
      <c r="B157" s="285"/>
      <c r="C157" s="31" t="s">
        <v>30</v>
      </c>
      <c r="D157" s="31" t="s">
        <v>31</v>
      </c>
      <c r="E157" s="31" t="s">
        <v>32</v>
      </c>
      <c r="F157" s="292" t="s">
        <v>33</v>
      </c>
      <c r="G157" s="302"/>
      <c r="H157" s="292" t="s">
        <v>34</v>
      </c>
      <c r="I157" s="293"/>
      <c r="J157" s="31" t="s">
        <v>20</v>
      </c>
      <c r="K157" s="268" t="s">
        <v>21</v>
      </c>
      <c r="L157" s="238"/>
      <c r="M157" s="269" t="s">
        <v>30</v>
      </c>
      <c r="N157" s="31" t="s">
        <v>31</v>
      </c>
      <c r="O157" s="31" t="s">
        <v>32</v>
      </c>
      <c r="P157" s="292" t="s">
        <v>33</v>
      </c>
      <c r="Q157" s="302"/>
      <c r="R157" s="292" t="s">
        <v>35</v>
      </c>
      <c r="S157" s="293"/>
      <c r="T157" s="31" t="s">
        <v>20</v>
      </c>
      <c r="U157" s="31" t="s">
        <v>21</v>
      </c>
      <c r="V157" s="284" t="s">
        <v>27</v>
      </c>
      <c r="W157" s="294"/>
      <c r="X157" s="285"/>
      <c r="Y157" s="148" t="str">
        <f t="shared" si="104"/>
        <v/>
      </c>
    </row>
    <row r="158" spans="1:25">
      <c r="A158" s="295"/>
      <c r="B158" s="296"/>
      <c r="C158" s="1"/>
      <c r="D158" s="1"/>
      <c r="E158" s="3"/>
      <c r="F158" s="5" t="s">
        <v>39</v>
      </c>
      <c r="G158" s="260">
        <f>D158*E158</f>
        <v>0</v>
      </c>
      <c r="H158" s="5" t="s">
        <v>39</v>
      </c>
      <c r="I158" s="4"/>
      <c r="J158" s="33">
        <f>G158-I158</f>
        <v>0</v>
      </c>
      <c r="K158" s="253">
        <f>IFERROR(J158/G158,0)</f>
        <v>0</v>
      </c>
      <c r="L158" s="239"/>
      <c r="M158" s="233"/>
      <c r="N158" s="1"/>
      <c r="O158" s="3"/>
      <c r="P158" s="5" t="s">
        <v>39</v>
      </c>
      <c r="Q158" s="261">
        <f t="shared" ref="Q158:Q177" si="105">N158*O158</f>
        <v>0</v>
      </c>
      <c r="R158" s="5" t="s">
        <v>39</v>
      </c>
      <c r="S158" s="3"/>
      <c r="T158" s="33">
        <f>Q158-S158</f>
        <v>0</v>
      </c>
      <c r="U158" s="255">
        <f>IFERROR(T158/Q158,0)</f>
        <v>0</v>
      </c>
      <c r="V158" s="275"/>
      <c r="W158" s="276"/>
      <c r="X158" s="277"/>
      <c r="Y158" s="148" t="str">
        <f t="shared" si="104"/>
        <v>Empty budget line</v>
      </c>
    </row>
    <row r="159" spans="1:25">
      <c r="A159" s="295"/>
      <c r="B159" s="296"/>
      <c r="C159" s="1"/>
      <c r="D159" s="1"/>
      <c r="E159" s="3"/>
      <c r="F159" s="5" t="s">
        <v>39</v>
      </c>
      <c r="G159" s="260">
        <f t="shared" ref="G159:G177" si="106">D159*E159</f>
        <v>0</v>
      </c>
      <c r="H159" s="5" t="s">
        <v>39</v>
      </c>
      <c r="I159" s="4"/>
      <c r="J159" s="33">
        <f t="shared" ref="J159:J162" si="107">G159-I159</f>
        <v>0</v>
      </c>
      <c r="K159" s="253">
        <f t="shared" ref="K159:K162" si="108">IFERROR(J159/G159,0)</f>
        <v>0</v>
      </c>
      <c r="L159" s="239"/>
      <c r="M159" s="233"/>
      <c r="N159" s="1"/>
      <c r="O159" s="3"/>
      <c r="P159" s="5" t="s">
        <v>39</v>
      </c>
      <c r="Q159" s="261">
        <f t="shared" si="105"/>
        <v>0</v>
      </c>
      <c r="R159" s="5" t="s">
        <v>39</v>
      </c>
      <c r="S159" s="3"/>
      <c r="T159" s="33">
        <f t="shared" ref="T159:T162" si="109">Q159-S159</f>
        <v>0</v>
      </c>
      <c r="U159" s="255">
        <f t="shared" ref="U159:U162" si="110">IFERROR(T159/Q159,0)</f>
        <v>0</v>
      </c>
      <c r="V159" s="275"/>
      <c r="W159" s="276"/>
      <c r="X159" s="277"/>
      <c r="Y159" s="148" t="str">
        <f t="shared" si="104"/>
        <v>Empty budget line</v>
      </c>
    </row>
    <row r="160" spans="1:25">
      <c r="A160" s="295"/>
      <c r="B160" s="296"/>
      <c r="C160" s="1"/>
      <c r="D160" s="1"/>
      <c r="E160" s="3"/>
      <c r="F160" s="5" t="s">
        <v>39</v>
      </c>
      <c r="G160" s="260">
        <f t="shared" si="106"/>
        <v>0</v>
      </c>
      <c r="H160" s="5" t="s">
        <v>39</v>
      </c>
      <c r="I160" s="4"/>
      <c r="J160" s="33">
        <f t="shared" si="107"/>
        <v>0</v>
      </c>
      <c r="K160" s="253">
        <f t="shared" si="108"/>
        <v>0</v>
      </c>
      <c r="L160" s="239"/>
      <c r="M160" s="233"/>
      <c r="N160" s="1"/>
      <c r="O160" s="3"/>
      <c r="P160" s="5" t="s">
        <v>39</v>
      </c>
      <c r="Q160" s="261">
        <f t="shared" si="105"/>
        <v>0</v>
      </c>
      <c r="R160" s="5" t="s">
        <v>39</v>
      </c>
      <c r="S160" s="3"/>
      <c r="T160" s="33">
        <f t="shared" si="109"/>
        <v>0</v>
      </c>
      <c r="U160" s="255">
        <f t="shared" si="110"/>
        <v>0</v>
      </c>
      <c r="V160" s="275"/>
      <c r="W160" s="276"/>
      <c r="X160" s="277"/>
      <c r="Y160" s="148" t="str">
        <f t="shared" si="104"/>
        <v>Empty budget line</v>
      </c>
    </row>
    <row r="161" spans="1:25">
      <c r="A161" s="295"/>
      <c r="B161" s="296"/>
      <c r="C161" s="1"/>
      <c r="D161" s="1"/>
      <c r="E161" s="3"/>
      <c r="F161" s="5" t="s">
        <v>39</v>
      </c>
      <c r="G161" s="260">
        <f t="shared" si="106"/>
        <v>0</v>
      </c>
      <c r="H161" s="5" t="s">
        <v>39</v>
      </c>
      <c r="I161" s="4"/>
      <c r="J161" s="33">
        <f t="shared" si="107"/>
        <v>0</v>
      </c>
      <c r="K161" s="253">
        <f t="shared" si="108"/>
        <v>0</v>
      </c>
      <c r="L161" s="239"/>
      <c r="M161" s="233"/>
      <c r="N161" s="1"/>
      <c r="O161" s="3"/>
      <c r="P161" s="5" t="s">
        <v>39</v>
      </c>
      <c r="Q161" s="261">
        <f t="shared" si="105"/>
        <v>0</v>
      </c>
      <c r="R161" s="5" t="s">
        <v>39</v>
      </c>
      <c r="S161" s="3"/>
      <c r="T161" s="33">
        <f t="shared" si="109"/>
        <v>0</v>
      </c>
      <c r="U161" s="255">
        <f t="shared" si="110"/>
        <v>0</v>
      </c>
      <c r="V161" s="275"/>
      <c r="W161" s="276"/>
      <c r="X161" s="277"/>
      <c r="Y161" s="148" t="str">
        <f t="shared" si="104"/>
        <v>Empty budget line</v>
      </c>
    </row>
    <row r="162" spans="1:25">
      <c r="A162" s="295"/>
      <c r="B162" s="296"/>
      <c r="C162" s="1"/>
      <c r="D162" s="1"/>
      <c r="E162" s="3"/>
      <c r="F162" s="5" t="s">
        <v>39</v>
      </c>
      <c r="G162" s="260">
        <f t="shared" si="106"/>
        <v>0</v>
      </c>
      <c r="H162" s="5" t="s">
        <v>39</v>
      </c>
      <c r="I162" s="4"/>
      <c r="J162" s="33">
        <f t="shared" si="107"/>
        <v>0</v>
      </c>
      <c r="K162" s="253">
        <f t="shared" si="108"/>
        <v>0</v>
      </c>
      <c r="L162" s="239"/>
      <c r="M162" s="233"/>
      <c r="N162" s="1"/>
      <c r="O162" s="3"/>
      <c r="P162" s="5" t="s">
        <v>39</v>
      </c>
      <c r="Q162" s="261">
        <f t="shared" si="105"/>
        <v>0</v>
      </c>
      <c r="R162" s="5" t="s">
        <v>39</v>
      </c>
      <c r="S162" s="3"/>
      <c r="T162" s="33">
        <f t="shared" si="109"/>
        <v>0</v>
      </c>
      <c r="U162" s="255">
        <f t="shared" si="110"/>
        <v>0</v>
      </c>
      <c r="V162" s="275"/>
      <c r="W162" s="276"/>
      <c r="X162" s="277"/>
      <c r="Y162" s="148" t="str">
        <f t="shared" si="104"/>
        <v>Empty budget line</v>
      </c>
    </row>
    <row r="163" spans="1:25">
      <c r="A163" s="295"/>
      <c r="B163" s="296"/>
      <c r="C163" s="1"/>
      <c r="D163" s="1"/>
      <c r="E163" s="3"/>
      <c r="F163" s="5" t="s">
        <v>39</v>
      </c>
      <c r="G163" s="260">
        <f t="shared" si="106"/>
        <v>0</v>
      </c>
      <c r="H163" s="5" t="s">
        <v>39</v>
      </c>
      <c r="I163" s="4"/>
      <c r="J163" s="33">
        <f>G163-I163</f>
        <v>0</v>
      </c>
      <c r="K163" s="253">
        <f>IFERROR(J163/G163,0)</f>
        <v>0</v>
      </c>
      <c r="L163" s="239"/>
      <c r="M163" s="233"/>
      <c r="N163" s="1"/>
      <c r="O163" s="3"/>
      <c r="P163" s="5" t="s">
        <v>39</v>
      </c>
      <c r="Q163" s="261">
        <f t="shared" si="105"/>
        <v>0</v>
      </c>
      <c r="R163" s="5" t="s">
        <v>39</v>
      </c>
      <c r="S163" s="3"/>
      <c r="T163" s="33">
        <f>Q163-S163</f>
        <v>0</v>
      </c>
      <c r="U163" s="255">
        <f>IFERROR(T163/Q163,0)</f>
        <v>0</v>
      </c>
      <c r="V163" s="275"/>
      <c r="W163" s="276"/>
      <c r="X163" s="277"/>
      <c r="Y163" s="148" t="str">
        <f t="shared" si="104"/>
        <v>Empty budget line</v>
      </c>
    </row>
    <row r="164" spans="1:25">
      <c r="A164" s="295"/>
      <c r="B164" s="296"/>
      <c r="C164" s="1"/>
      <c r="D164" s="1"/>
      <c r="E164" s="3"/>
      <c r="F164" s="5" t="s">
        <v>39</v>
      </c>
      <c r="G164" s="260">
        <f t="shared" si="106"/>
        <v>0</v>
      </c>
      <c r="H164" s="5" t="s">
        <v>39</v>
      </c>
      <c r="I164" s="4"/>
      <c r="J164" s="33">
        <f t="shared" ref="J164:J167" si="111">G164-I164</f>
        <v>0</v>
      </c>
      <c r="K164" s="253">
        <f t="shared" ref="K164:K167" si="112">IFERROR(J164/G164,0)</f>
        <v>0</v>
      </c>
      <c r="L164" s="239"/>
      <c r="M164" s="233"/>
      <c r="N164" s="1"/>
      <c r="O164" s="3"/>
      <c r="P164" s="5" t="s">
        <v>39</v>
      </c>
      <c r="Q164" s="261">
        <f t="shared" si="105"/>
        <v>0</v>
      </c>
      <c r="R164" s="5" t="s">
        <v>39</v>
      </c>
      <c r="S164" s="3"/>
      <c r="T164" s="33">
        <f t="shared" ref="T164:T167" si="113">Q164-S164</f>
        <v>0</v>
      </c>
      <c r="U164" s="255">
        <f t="shared" ref="U164:U167" si="114">IFERROR(T164/Q164,0)</f>
        <v>0</v>
      </c>
      <c r="V164" s="275"/>
      <c r="W164" s="276"/>
      <c r="X164" s="277"/>
      <c r="Y164" s="148" t="str">
        <f t="shared" si="104"/>
        <v>Empty budget line</v>
      </c>
    </row>
    <row r="165" spans="1:25">
      <c r="A165" s="295"/>
      <c r="B165" s="296"/>
      <c r="C165" s="1"/>
      <c r="D165" s="1"/>
      <c r="E165" s="3"/>
      <c r="F165" s="5" t="s">
        <v>39</v>
      </c>
      <c r="G165" s="260">
        <f t="shared" si="106"/>
        <v>0</v>
      </c>
      <c r="H165" s="5" t="s">
        <v>39</v>
      </c>
      <c r="I165" s="4"/>
      <c r="J165" s="33">
        <f t="shared" si="111"/>
        <v>0</v>
      </c>
      <c r="K165" s="253">
        <f t="shared" si="112"/>
        <v>0</v>
      </c>
      <c r="L165" s="239"/>
      <c r="M165" s="233"/>
      <c r="N165" s="1"/>
      <c r="O165" s="3"/>
      <c r="P165" s="5" t="s">
        <v>39</v>
      </c>
      <c r="Q165" s="261">
        <f t="shared" si="105"/>
        <v>0</v>
      </c>
      <c r="R165" s="5" t="s">
        <v>39</v>
      </c>
      <c r="S165" s="3"/>
      <c r="T165" s="33">
        <f t="shared" si="113"/>
        <v>0</v>
      </c>
      <c r="U165" s="255">
        <f t="shared" si="114"/>
        <v>0</v>
      </c>
      <c r="V165" s="275"/>
      <c r="W165" s="276"/>
      <c r="X165" s="277"/>
      <c r="Y165" s="148" t="str">
        <f t="shared" si="104"/>
        <v>Empty budget line</v>
      </c>
    </row>
    <row r="166" spans="1:25">
      <c r="A166" s="295"/>
      <c r="B166" s="296"/>
      <c r="C166" s="1"/>
      <c r="D166" s="1"/>
      <c r="E166" s="3"/>
      <c r="F166" s="5" t="s">
        <v>39</v>
      </c>
      <c r="G166" s="260">
        <f t="shared" si="106"/>
        <v>0</v>
      </c>
      <c r="H166" s="5" t="s">
        <v>39</v>
      </c>
      <c r="I166" s="4"/>
      <c r="J166" s="33">
        <f t="shared" si="111"/>
        <v>0</v>
      </c>
      <c r="K166" s="253">
        <f t="shared" si="112"/>
        <v>0</v>
      </c>
      <c r="L166" s="239"/>
      <c r="M166" s="233"/>
      <c r="N166" s="1"/>
      <c r="O166" s="3"/>
      <c r="P166" s="5" t="s">
        <v>39</v>
      </c>
      <c r="Q166" s="261">
        <f t="shared" si="105"/>
        <v>0</v>
      </c>
      <c r="R166" s="5" t="s">
        <v>39</v>
      </c>
      <c r="S166" s="3"/>
      <c r="T166" s="33">
        <f t="shared" si="113"/>
        <v>0</v>
      </c>
      <c r="U166" s="255">
        <f t="shared" si="114"/>
        <v>0</v>
      </c>
      <c r="V166" s="275"/>
      <c r="W166" s="276"/>
      <c r="X166" s="277"/>
      <c r="Y166" s="148" t="str">
        <f t="shared" si="104"/>
        <v>Empty budget line</v>
      </c>
    </row>
    <row r="167" spans="1:25">
      <c r="A167" s="295"/>
      <c r="B167" s="296"/>
      <c r="C167" s="1"/>
      <c r="D167" s="1"/>
      <c r="E167" s="3"/>
      <c r="F167" s="5" t="s">
        <v>39</v>
      </c>
      <c r="G167" s="260">
        <f t="shared" si="106"/>
        <v>0</v>
      </c>
      <c r="H167" s="5" t="s">
        <v>39</v>
      </c>
      <c r="I167" s="4"/>
      <c r="J167" s="33">
        <f t="shared" si="111"/>
        <v>0</v>
      </c>
      <c r="K167" s="253">
        <f t="shared" si="112"/>
        <v>0</v>
      </c>
      <c r="L167" s="239"/>
      <c r="M167" s="233"/>
      <c r="N167" s="1"/>
      <c r="O167" s="3"/>
      <c r="P167" s="5" t="s">
        <v>39</v>
      </c>
      <c r="Q167" s="261">
        <f t="shared" si="105"/>
        <v>0</v>
      </c>
      <c r="R167" s="5" t="s">
        <v>39</v>
      </c>
      <c r="S167" s="3"/>
      <c r="T167" s="33">
        <f t="shared" si="113"/>
        <v>0</v>
      </c>
      <c r="U167" s="255">
        <f t="shared" si="114"/>
        <v>0</v>
      </c>
      <c r="V167" s="275"/>
      <c r="W167" s="276"/>
      <c r="X167" s="277"/>
      <c r="Y167" s="148" t="str">
        <f t="shared" si="104"/>
        <v>Empty budget line</v>
      </c>
    </row>
    <row r="168" spans="1:25">
      <c r="A168" s="295"/>
      <c r="B168" s="296"/>
      <c r="C168" s="1"/>
      <c r="D168" s="1"/>
      <c r="E168" s="3"/>
      <c r="F168" s="5" t="s">
        <v>39</v>
      </c>
      <c r="G168" s="260">
        <f t="shared" si="106"/>
        <v>0</v>
      </c>
      <c r="H168" s="5" t="s">
        <v>39</v>
      </c>
      <c r="I168" s="4"/>
      <c r="J168" s="33">
        <f>G168-I168</f>
        <v>0</v>
      </c>
      <c r="K168" s="253">
        <f>IFERROR(J168/G168,0)</f>
        <v>0</v>
      </c>
      <c r="L168" s="239"/>
      <c r="M168" s="233"/>
      <c r="N168" s="1"/>
      <c r="O168" s="3"/>
      <c r="P168" s="5" t="s">
        <v>39</v>
      </c>
      <c r="Q168" s="261">
        <f t="shared" si="105"/>
        <v>0</v>
      </c>
      <c r="R168" s="5" t="s">
        <v>39</v>
      </c>
      <c r="S168" s="3"/>
      <c r="T168" s="33">
        <f>Q168-S168</f>
        <v>0</v>
      </c>
      <c r="U168" s="255">
        <f>IFERROR(T168/Q168,0)</f>
        <v>0</v>
      </c>
      <c r="V168" s="275"/>
      <c r="W168" s="276"/>
      <c r="X168" s="277"/>
      <c r="Y168" s="148" t="str">
        <f t="shared" si="104"/>
        <v>Empty budget line</v>
      </c>
    </row>
    <row r="169" spans="1:25">
      <c r="A169" s="295"/>
      <c r="B169" s="296"/>
      <c r="C169" s="1"/>
      <c r="D169" s="1"/>
      <c r="E169" s="3"/>
      <c r="F169" s="5" t="s">
        <v>39</v>
      </c>
      <c r="G169" s="260">
        <f t="shared" si="106"/>
        <v>0</v>
      </c>
      <c r="H169" s="5" t="s">
        <v>39</v>
      </c>
      <c r="I169" s="4"/>
      <c r="J169" s="33">
        <f t="shared" ref="J169:J172" si="115">G169-I169</f>
        <v>0</v>
      </c>
      <c r="K169" s="253">
        <f t="shared" ref="K169:K172" si="116">IFERROR(J169/G169,0)</f>
        <v>0</v>
      </c>
      <c r="L169" s="239"/>
      <c r="M169" s="233"/>
      <c r="N169" s="1"/>
      <c r="O169" s="3"/>
      <c r="P169" s="5" t="s">
        <v>39</v>
      </c>
      <c r="Q169" s="261">
        <f t="shared" si="105"/>
        <v>0</v>
      </c>
      <c r="R169" s="5" t="s">
        <v>39</v>
      </c>
      <c r="S169" s="3"/>
      <c r="T169" s="33">
        <f t="shared" ref="T169:T172" si="117">Q169-S169</f>
        <v>0</v>
      </c>
      <c r="U169" s="255">
        <f t="shared" ref="U169:U172" si="118">IFERROR(T169/Q169,0)</f>
        <v>0</v>
      </c>
      <c r="V169" s="275"/>
      <c r="W169" s="276"/>
      <c r="X169" s="277"/>
      <c r="Y169" s="148" t="str">
        <f t="shared" si="104"/>
        <v>Empty budget line</v>
      </c>
    </row>
    <row r="170" spans="1:25">
      <c r="A170" s="295"/>
      <c r="B170" s="296"/>
      <c r="C170" s="1"/>
      <c r="D170" s="1"/>
      <c r="E170" s="3"/>
      <c r="F170" s="5" t="s">
        <v>39</v>
      </c>
      <c r="G170" s="260">
        <f t="shared" si="106"/>
        <v>0</v>
      </c>
      <c r="H170" s="5" t="s">
        <v>39</v>
      </c>
      <c r="I170" s="4"/>
      <c r="J170" s="33">
        <f t="shared" si="115"/>
        <v>0</v>
      </c>
      <c r="K170" s="253">
        <f t="shared" si="116"/>
        <v>0</v>
      </c>
      <c r="L170" s="239"/>
      <c r="M170" s="233"/>
      <c r="N170" s="1"/>
      <c r="O170" s="3"/>
      <c r="P170" s="5" t="s">
        <v>39</v>
      </c>
      <c r="Q170" s="261">
        <f t="shared" si="105"/>
        <v>0</v>
      </c>
      <c r="R170" s="5" t="s">
        <v>39</v>
      </c>
      <c r="S170" s="3"/>
      <c r="T170" s="33">
        <f t="shared" si="117"/>
        <v>0</v>
      </c>
      <c r="U170" s="255">
        <f t="shared" si="118"/>
        <v>0</v>
      </c>
      <c r="V170" s="275"/>
      <c r="W170" s="276"/>
      <c r="X170" s="277"/>
      <c r="Y170" s="148" t="str">
        <f t="shared" si="104"/>
        <v>Empty budget line</v>
      </c>
    </row>
    <row r="171" spans="1:25">
      <c r="A171" s="295"/>
      <c r="B171" s="296"/>
      <c r="C171" s="1"/>
      <c r="D171" s="1"/>
      <c r="E171" s="3"/>
      <c r="F171" s="5" t="s">
        <v>39</v>
      </c>
      <c r="G171" s="260">
        <f t="shared" si="106"/>
        <v>0</v>
      </c>
      <c r="H171" s="5" t="s">
        <v>39</v>
      </c>
      <c r="I171" s="4"/>
      <c r="J171" s="33">
        <f t="shared" si="115"/>
        <v>0</v>
      </c>
      <c r="K171" s="253">
        <f t="shared" si="116"/>
        <v>0</v>
      </c>
      <c r="L171" s="239"/>
      <c r="M171" s="233"/>
      <c r="N171" s="1"/>
      <c r="O171" s="3"/>
      <c r="P171" s="5" t="s">
        <v>39</v>
      </c>
      <c r="Q171" s="261">
        <f t="shared" si="105"/>
        <v>0</v>
      </c>
      <c r="R171" s="5" t="s">
        <v>39</v>
      </c>
      <c r="S171" s="3"/>
      <c r="T171" s="33">
        <f t="shared" si="117"/>
        <v>0</v>
      </c>
      <c r="U171" s="255">
        <f t="shared" si="118"/>
        <v>0</v>
      </c>
      <c r="V171" s="275"/>
      <c r="W171" s="276"/>
      <c r="X171" s="277"/>
      <c r="Y171" s="148" t="str">
        <f t="shared" si="104"/>
        <v>Empty budget line</v>
      </c>
    </row>
    <row r="172" spans="1:25">
      <c r="A172" s="295"/>
      <c r="B172" s="296"/>
      <c r="C172" s="1"/>
      <c r="D172" s="1"/>
      <c r="E172" s="3"/>
      <c r="F172" s="5" t="s">
        <v>39</v>
      </c>
      <c r="G172" s="260">
        <f t="shared" si="106"/>
        <v>0</v>
      </c>
      <c r="H172" s="5" t="s">
        <v>39</v>
      </c>
      <c r="I172" s="4"/>
      <c r="J172" s="33">
        <f t="shared" si="115"/>
        <v>0</v>
      </c>
      <c r="K172" s="253">
        <f t="shared" si="116"/>
        <v>0</v>
      </c>
      <c r="L172" s="239"/>
      <c r="M172" s="233"/>
      <c r="N172" s="1"/>
      <c r="O172" s="3"/>
      <c r="P172" s="5" t="s">
        <v>39</v>
      </c>
      <c r="Q172" s="261">
        <f t="shared" si="105"/>
        <v>0</v>
      </c>
      <c r="R172" s="5" t="s">
        <v>39</v>
      </c>
      <c r="S172" s="3"/>
      <c r="T172" s="33">
        <f t="shared" si="117"/>
        <v>0</v>
      </c>
      <c r="U172" s="255">
        <f t="shared" si="118"/>
        <v>0</v>
      </c>
      <c r="V172" s="275"/>
      <c r="W172" s="276"/>
      <c r="X172" s="277"/>
      <c r="Y172" s="148" t="str">
        <f t="shared" si="104"/>
        <v>Empty budget line</v>
      </c>
    </row>
    <row r="173" spans="1:25">
      <c r="A173" s="295"/>
      <c r="B173" s="296"/>
      <c r="C173" s="1"/>
      <c r="D173" s="1"/>
      <c r="E173" s="3"/>
      <c r="F173" s="5" t="s">
        <v>39</v>
      </c>
      <c r="G173" s="260">
        <f t="shared" si="106"/>
        <v>0</v>
      </c>
      <c r="H173" s="5" t="s">
        <v>39</v>
      </c>
      <c r="I173" s="4"/>
      <c r="J173" s="33">
        <f>G173-I173</f>
        <v>0</v>
      </c>
      <c r="K173" s="253">
        <f>IFERROR(J173/G173,0)</f>
        <v>0</v>
      </c>
      <c r="L173" s="239"/>
      <c r="M173" s="233"/>
      <c r="N173" s="1"/>
      <c r="O173" s="3"/>
      <c r="P173" s="5" t="s">
        <v>39</v>
      </c>
      <c r="Q173" s="261">
        <f t="shared" si="105"/>
        <v>0</v>
      </c>
      <c r="R173" s="5" t="s">
        <v>39</v>
      </c>
      <c r="S173" s="3"/>
      <c r="T173" s="33">
        <f>Q173-S173</f>
        <v>0</v>
      </c>
      <c r="U173" s="255">
        <f>IFERROR(T173/Q173,0)</f>
        <v>0</v>
      </c>
      <c r="V173" s="275"/>
      <c r="W173" s="276"/>
      <c r="X173" s="277"/>
      <c r="Y173" s="148" t="str">
        <f t="shared" si="104"/>
        <v>Empty budget line</v>
      </c>
    </row>
    <row r="174" spans="1:25">
      <c r="A174" s="295"/>
      <c r="B174" s="296"/>
      <c r="C174" s="1"/>
      <c r="D174" s="1"/>
      <c r="E174" s="3"/>
      <c r="F174" s="5" t="s">
        <v>39</v>
      </c>
      <c r="G174" s="260">
        <f t="shared" si="106"/>
        <v>0</v>
      </c>
      <c r="H174" s="5" t="s">
        <v>39</v>
      </c>
      <c r="I174" s="4"/>
      <c r="J174" s="33">
        <f t="shared" ref="J174:J177" si="119">G174-I174</f>
        <v>0</v>
      </c>
      <c r="K174" s="253">
        <f t="shared" ref="K174:K177" si="120">IFERROR(J174/G174,0)</f>
        <v>0</v>
      </c>
      <c r="L174" s="239"/>
      <c r="M174" s="233"/>
      <c r="N174" s="1"/>
      <c r="O174" s="3"/>
      <c r="P174" s="5" t="s">
        <v>39</v>
      </c>
      <c r="Q174" s="261">
        <f t="shared" si="105"/>
        <v>0</v>
      </c>
      <c r="R174" s="5" t="s">
        <v>39</v>
      </c>
      <c r="S174" s="3"/>
      <c r="T174" s="33">
        <f t="shared" ref="T174:T177" si="121">Q174-S174</f>
        <v>0</v>
      </c>
      <c r="U174" s="255">
        <f t="shared" ref="U174:U177" si="122">IFERROR(T174/Q174,0)</f>
        <v>0</v>
      </c>
      <c r="V174" s="275"/>
      <c r="W174" s="276"/>
      <c r="X174" s="277"/>
      <c r="Y174" s="148" t="str">
        <f t="shared" si="104"/>
        <v>Empty budget line</v>
      </c>
    </row>
    <row r="175" spans="1:25">
      <c r="A175" s="295"/>
      <c r="B175" s="296"/>
      <c r="C175" s="1"/>
      <c r="D175" s="1"/>
      <c r="E175" s="3"/>
      <c r="F175" s="5" t="s">
        <v>39</v>
      </c>
      <c r="G175" s="260">
        <f t="shared" si="106"/>
        <v>0</v>
      </c>
      <c r="H175" s="5" t="s">
        <v>39</v>
      </c>
      <c r="I175" s="4"/>
      <c r="J175" s="33">
        <f t="shared" si="119"/>
        <v>0</v>
      </c>
      <c r="K175" s="253">
        <f t="shared" si="120"/>
        <v>0</v>
      </c>
      <c r="L175" s="239"/>
      <c r="M175" s="233"/>
      <c r="N175" s="1"/>
      <c r="O175" s="3"/>
      <c r="P175" s="5" t="s">
        <v>39</v>
      </c>
      <c r="Q175" s="261">
        <f t="shared" si="105"/>
        <v>0</v>
      </c>
      <c r="R175" s="5" t="s">
        <v>39</v>
      </c>
      <c r="S175" s="3"/>
      <c r="T175" s="33">
        <f t="shared" si="121"/>
        <v>0</v>
      </c>
      <c r="U175" s="255">
        <f t="shared" si="122"/>
        <v>0</v>
      </c>
      <c r="V175" s="275"/>
      <c r="W175" s="276"/>
      <c r="X175" s="277"/>
      <c r="Y175" s="148" t="str">
        <f t="shared" si="104"/>
        <v>Empty budget line</v>
      </c>
    </row>
    <row r="176" spans="1:25">
      <c r="A176" s="295"/>
      <c r="B176" s="296"/>
      <c r="C176" s="1"/>
      <c r="D176" s="1"/>
      <c r="E176" s="3"/>
      <c r="F176" s="5" t="s">
        <v>39</v>
      </c>
      <c r="G176" s="260">
        <f t="shared" si="106"/>
        <v>0</v>
      </c>
      <c r="H176" s="5" t="s">
        <v>39</v>
      </c>
      <c r="I176" s="4"/>
      <c r="J176" s="33">
        <f t="shared" si="119"/>
        <v>0</v>
      </c>
      <c r="K176" s="253">
        <f t="shared" si="120"/>
        <v>0</v>
      </c>
      <c r="L176" s="239"/>
      <c r="M176" s="233"/>
      <c r="N176" s="1"/>
      <c r="O176" s="3"/>
      <c r="P176" s="5" t="s">
        <v>39</v>
      </c>
      <c r="Q176" s="261">
        <f t="shared" si="105"/>
        <v>0</v>
      </c>
      <c r="R176" s="5" t="s">
        <v>39</v>
      </c>
      <c r="S176" s="3"/>
      <c r="T176" s="33">
        <f t="shared" si="121"/>
        <v>0</v>
      </c>
      <c r="U176" s="255">
        <f t="shared" si="122"/>
        <v>0</v>
      </c>
      <c r="V176" s="275"/>
      <c r="W176" s="276"/>
      <c r="X176" s="277"/>
      <c r="Y176" s="148" t="str">
        <f t="shared" si="104"/>
        <v>Empty budget line</v>
      </c>
    </row>
    <row r="177" spans="1:25">
      <c r="A177" s="295"/>
      <c r="B177" s="296"/>
      <c r="C177" s="1"/>
      <c r="D177" s="1"/>
      <c r="E177" s="3"/>
      <c r="F177" s="5" t="s">
        <v>39</v>
      </c>
      <c r="G177" s="260">
        <f t="shared" si="106"/>
        <v>0</v>
      </c>
      <c r="H177" s="5" t="s">
        <v>39</v>
      </c>
      <c r="I177" s="4"/>
      <c r="J177" s="33">
        <f t="shared" si="119"/>
        <v>0</v>
      </c>
      <c r="K177" s="253">
        <f t="shared" si="120"/>
        <v>0</v>
      </c>
      <c r="L177" s="239"/>
      <c r="M177" s="233"/>
      <c r="N177" s="1"/>
      <c r="O177" s="3"/>
      <c r="P177" s="5" t="s">
        <v>39</v>
      </c>
      <c r="Q177" s="261">
        <f t="shared" si="105"/>
        <v>0</v>
      </c>
      <c r="R177" s="5" t="s">
        <v>39</v>
      </c>
      <c r="S177" s="3"/>
      <c r="T177" s="33">
        <f t="shared" si="121"/>
        <v>0</v>
      </c>
      <c r="U177" s="255">
        <f t="shared" si="122"/>
        <v>0</v>
      </c>
      <c r="V177" s="275"/>
      <c r="W177" s="276"/>
      <c r="X177" s="277"/>
      <c r="Y177" s="148" t="str">
        <f t="shared" si="104"/>
        <v>Empty budget line</v>
      </c>
    </row>
    <row r="178" spans="1:25" ht="30" customHeight="1">
      <c r="A178" s="327" t="s">
        <v>49</v>
      </c>
      <c r="B178" s="328"/>
      <c r="C178" s="228"/>
      <c r="D178" s="228"/>
      <c r="E178" s="229"/>
      <c r="F178" s="230"/>
      <c r="G178" s="230">
        <f>SUM(G158:G177)</f>
        <v>0</v>
      </c>
      <c r="H178" s="230"/>
      <c r="I178" s="230">
        <f>SUM(I158:I177)</f>
        <v>0</v>
      </c>
      <c r="J178" s="230">
        <f>SUM(J158:J177)</f>
        <v>0</v>
      </c>
      <c r="K178" s="254">
        <f>IFERROR(J178/G178,0)</f>
        <v>0</v>
      </c>
      <c r="L178" s="240"/>
      <c r="M178" s="234"/>
      <c r="N178" s="230"/>
      <c r="O178" s="230"/>
      <c r="P178" s="230"/>
      <c r="Q178" s="230">
        <f>SUM(Q158:Q177)</f>
        <v>0</v>
      </c>
      <c r="R178" s="230"/>
      <c r="S178" s="230">
        <f>SUM(S158:S177)</f>
        <v>0</v>
      </c>
      <c r="T178" s="230">
        <f>SUM(T158:T177)</f>
        <v>0</v>
      </c>
      <c r="U178" s="256">
        <f>IFERROR(T178/Q178,0)</f>
        <v>0</v>
      </c>
      <c r="V178" s="297"/>
      <c r="W178" s="298"/>
      <c r="X178" s="299"/>
      <c r="Y178" s="148" t="str">
        <f t="shared" si="104"/>
        <v/>
      </c>
    </row>
    <row r="179" spans="1:25">
      <c r="A179" s="34"/>
      <c r="B179" s="34"/>
      <c r="C179" s="35"/>
      <c r="D179" s="35"/>
      <c r="E179" s="34"/>
      <c r="F179" s="34"/>
      <c r="G179" s="34"/>
      <c r="H179" s="34"/>
      <c r="I179" s="34"/>
      <c r="J179" s="34"/>
      <c r="K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148" t="str">
        <f t="shared" si="104"/>
        <v/>
      </c>
    </row>
    <row r="180" spans="1:25">
      <c r="A180" s="34"/>
      <c r="B180" s="34"/>
      <c r="C180" s="35"/>
      <c r="D180" s="35"/>
      <c r="E180" s="34"/>
      <c r="F180" s="34"/>
      <c r="G180" s="34"/>
      <c r="H180" s="34"/>
      <c r="I180" s="34"/>
      <c r="J180" s="34"/>
      <c r="K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148" t="str">
        <f t="shared" si="104"/>
        <v/>
      </c>
    </row>
    <row r="181" spans="1:25" ht="30" customHeight="1">
      <c r="A181" s="26" t="s">
        <v>50</v>
      </c>
      <c r="B181" s="26"/>
      <c r="C181" s="27"/>
      <c r="D181" s="27"/>
      <c r="E181" s="26"/>
      <c r="F181" s="26"/>
      <c r="G181" s="26"/>
      <c r="H181" s="26"/>
      <c r="I181" s="26"/>
      <c r="J181" s="28"/>
      <c r="K181" s="231"/>
      <c r="L181" s="236"/>
      <c r="M181" s="235"/>
      <c r="N181" s="26"/>
      <c r="O181" s="26"/>
      <c r="P181" s="26"/>
      <c r="Q181" s="26"/>
      <c r="R181" s="26"/>
      <c r="S181" s="26"/>
      <c r="T181" s="28"/>
      <c r="U181" s="28"/>
      <c r="V181" s="28"/>
      <c r="W181" s="28"/>
      <c r="X181" s="28"/>
      <c r="Y181" s="148" t="str">
        <f t="shared" si="104"/>
        <v/>
      </c>
    </row>
    <row r="182" spans="1:25" ht="22.5" customHeight="1">
      <c r="A182" s="280"/>
      <c r="B182" s="281"/>
      <c r="C182" s="303" t="s">
        <v>51</v>
      </c>
      <c r="D182" s="303"/>
      <c r="E182" s="303"/>
      <c r="F182" s="303"/>
      <c r="G182" s="303"/>
      <c r="H182" s="303"/>
      <c r="I182" s="303"/>
      <c r="J182" s="303"/>
      <c r="K182" s="304"/>
      <c r="L182" s="237"/>
      <c r="M182" s="287" t="s">
        <v>26</v>
      </c>
      <c r="N182" s="287"/>
      <c r="O182" s="287"/>
      <c r="P182" s="287"/>
      <c r="Q182" s="287"/>
      <c r="R182" s="287"/>
      <c r="S182" s="287"/>
      <c r="T182" s="287"/>
      <c r="U182" s="288"/>
      <c r="V182" s="286" t="s">
        <v>27</v>
      </c>
      <c r="W182" s="287"/>
      <c r="X182" s="288"/>
      <c r="Y182" s="148" t="str">
        <f t="shared" si="104"/>
        <v/>
      </c>
    </row>
    <row r="183" spans="1:25" ht="37.5" customHeight="1">
      <c r="A183" s="282" t="s">
        <v>52</v>
      </c>
      <c r="B183" s="283"/>
      <c r="C183" s="303"/>
      <c r="D183" s="303"/>
      <c r="E183" s="303"/>
      <c r="F183" s="303"/>
      <c r="G183" s="303"/>
      <c r="H183" s="303"/>
      <c r="I183" s="303"/>
      <c r="J183" s="303"/>
      <c r="K183" s="304"/>
      <c r="L183" s="237"/>
      <c r="M183" s="290"/>
      <c r="N183" s="290"/>
      <c r="O183" s="290"/>
      <c r="P183" s="290"/>
      <c r="Q183" s="290"/>
      <c r="R183" s="290"/>
      <c r="S183" s="290"/>
      <c r="T183" s="290"/>
      <c r="U183" s="291"/>
      <c r="V183" s="289"/>
      <c r="W183" s="290"/>
      <c r="X183" s="291"/>
      <c r="Y183" s="148" t="str">
        <f t="shared" si="104"/>
        <v/>
      </c>
    </row>
    <row r="184" spans="1:25" s="32" customFormat="1" ht="30" customHeight="1">
      <c r="A184" s="284" t="s">
        <v>29</v>
      </c>
      <c r="B184" s="285"/>
      <c r="C184" s="31" t="s">
        <v>30</v>
      </c>
      <c r="D184" s="31" t="s">
        <v>31</v>
      </c>
      <c r="E184" s="31" t="s">
        <v>32</v>
      </c>
      <c r="F184" s="292" t="s">
        <v>33</v>
      </c>
      <c r="G184" s="302"/>
      <c r="H184" s="292" t="s">
        <v>34</v>
      </c>
      <c r="I184" s="293"/>
      <c r="J184" s="31" t="s">
        <v>20</v>
      </c>
      <c r="K184" s="268" t="s">
        <v>21</v>
      </c>
      <c r="L184" s="238"/>
      <c r="M184" s="269" t="s">
        <v>30</v>
      </c>
      <c r="N184" s="31" t="s">
        <v>31</v>
      </c>
      <c r="O184" s="31" t="s">
        <v>32</v>
      </c>
      <c r="P184" s="292" t="s">
        <v>33</v>
      </c>
      <c r="Q184" s="302"/>
      <c r="R184" s="292" t="s">
        <v>35</v>
      </c>
      <c r="S184" s="293"/>
      <c r="T184" s="31" t="s">
        <v>20</v>
      </c>
      <c r="U184" s="31" t="s">
        <v>21</v>
      </c>
      <c r="V184" s="284" t="s">
        <v>27</v>
      </c>
      <c r="W184" s="294"/>
      <c r="X184" s="285"/>
      <c r="Y184" s="148" t="str">
        <f t="shared" si="104"/>
        <v/>
      </c>
    </row>
    <row r="185" spans="1:25">
      <c r="A185" s="295" t="s">
        <v>53</v>
      </c>
      <c r="B185" s="296"/>
      <c r="C185" s="1" t="s">
        <v>54</v>
      </c>
      <c r="D185" s="1"/>
      <c r="E185" s="3"/>
      <c r="F185" s="5" t="s">
        <v>39</v>
      </c>
      <c r="G185" s="260">
        <f>D185*E185</f>
        <v>0</v>
      </c>
      <c r="H185" s="5" t="s">
        <v>39</v>
      </c>
      <c r="I185" s="4"/>
      <c r="J185" s="33">
        <f>G185-I185</f>
        <v>0</v>
      </c>
      <c r="K185" s="253">
        <f>IFERROR(J185/G185,0)</f>
        <v>0</v>
      </c>
      <c r="L185" s="239"/>
      <c r="M185" s="233"/>
      <c r="N185" s="1"/>
      <c r="O185" s="3"/>
      <c r="P185" s="5" t="s">
        <v>39</v>
      </c>
      <c r="Q185" s="261">
        <f t="shared" ref="Q185:Q204" si="123">N185*O185</f>
        <v>0</v>
      </c>
      <c r="R185" s="5" t="s">
        <v>39</v>
      </c>
      <c r="S185" s="3"/>
      <c r="T185" s="33">
        <f>Q185-S185</f>
        <v>0</v>
      </c>
      <c r="U185" s="255">
        <f>IFERROR(T185/Q185,0)</f>
        <v>0</v>
      </c>
      <c r="V185" s="275"/>
      <c r="W185" s="276"/>
      <c r="X185" s="277"/>
      <c r="Y185" s="148" t="str">
        <f t="shared" si="104"/>
        <v>Empty budget line</v>
      </c>
    </row>
    <row r="186" spans="1:25">
      <c r="A186" s="295"/>
      <c r="B186" s="296"/>
      <c r="C186" s="1"/>
      <c r="D186" s="1"/>
      <c r="E186" s="3"/>
      <c r="F186" s="5" t="s">
        <v>39</v>
      </c>
      <c r="G186" s="260">
        <f t="shared" ref="G186:G204" si="124">D186*E186</f>
        <v>0</v>
      </c>
      <c r="H186" s="5" t="s">
        <v>39</v>
      </c>
      <c r="I186" s="4"/>
      <c r="J186" s="33">
        <f t="shared" ref="J186:J189" si="125">G186-I186</f>
        <v>0</v>
      </c>
      <c r="K186" s="253">
        <f t="shared" ref="K186:K189" si="126">IFERROR(J186/G186,0)</f>
        <v>0</v>
      </c>
      <c r="L186" s="239"/>
      <c r="M186" s="233"/>
      <c r="N186" s="1"/>
      <c r="O186" s="3"/>
      <c r="P186" s="5" t="s">
        <v>39</v>
      </c>
      <c r="Q186" s="261">
        <f t="shared" si="123"/>
        <v>0</v>
      </c>
      <c r="R186" s="5" t="s">
        <v>39</v>
      </c>
      <c r="S186" s="3"/>
      <c r="T186" s="33">
        <f t="shared" ref="T186:T189" si="127">Q186-S186</f>
        <v>0</v>
      </c>
      <c r="U186" s="255">
        <f t="shared" ref="U186:U189" si="128">IFERROR(T186/Q186,0)</f>
        <v>0</v>
      </c>
      <c r="V186" s="275"/>
      <c r="W186" s="276"/>
      <c r="X186" s="277"/>
      <c r="Y186" s="148" t="str">
        <f t="shared" si="104"/>
        <v>Empty budget line</v>
      </c>
    </row>
    <row r="187" spans="1:25">
      <c r="A187" s="295"/>
      <c r="B187" s="296"/>
      <c r="C187" s="1"/>
      <c r="D187" s="1"/>
      <c r="E187" s="3"/>
      <c r="F187" s="5" t="s">
        <v>39</v>
      </c>
      <c r="G187" s="260">
        <f t="shared" si="124"/>
        <v>0</v>
      </c>
      <c r="H187" s="5" t="s">
        <v>39</v>
      </c>
      <c r="I187" s="4"/>
      <c r="J187" s="33">
        <f t="shared" si="125"/>
        <v>0</v>
      </c>
      <c r="K187" s="253">
        <f t="shared" si="126"/>
        <v>0</v>
      </c>
      <c r="L187" s="239"/>
      <c r="M187" s="233"/>
      <c r="N187" s="1"/>
      <c r="O187" s="3"/>
      <c r="P187" s="5" t="s">
        <v>39</v>
      </c>
      <c r="Q187" s="261">
        <f t="shared" si="123"/>
        <v>0</v>
      </c>
      <c r="R187" s="5" t="s">
        <v>39</v>
      </c>
      <c r="S187" s="3"/>
      <c r="T187" s="33">
        <f t="shared" si="127"/>
        <v>0</v>
      </c>
      <c r="U187" s="255">
        <f t="shared" si="128"/>
        <v>0</v>
      </c>
      <c r="V187" s="275"/>
      <c r="W187" s="276"/>
      <c r="X187" s="277"/>
      <c r="Y187" s="148" t="str">
        <f t="shared" si="104"/>
        <v>Empty budget line</v>
      </c>
    </row>
    <row r="188" spans="1:25">
      <c r="A188" s="295"/>
      <c r="B188" s="296"/>
      <c r="C188" s="1"/>
      <c r="D188" s="1"/>
      <c r="E188" s="3"/>
      <c r="F188" s="5" t="s">
        <v>39</v>
      </c>
      <c r="G188" s="260">
        <f t="shared" si="124"/>
        <v>0</v>
      </c>
      <c r="H188" s="5" t="s">
        <v>39</v>
      </c>
      <c r="I188" s="4"/>
      <c r="J188" s="33">
        <f t="shared" si="125"/>
        <v>0</v>
      </c>
      <c r="K188" s="253">
        <f t="shared" si="126"/>
        <v>0</v>
      </c>
      <c r="L188" s="239"/>
      <c r="M188" s="233"/>
      <c r="N188" s="1"/>
      <c r="O188" s="3"/>
      <c r="P188" s="5" t="s">
        <v>39</v>
      </c>
      <c r="Q188" s="261">
        <f t="shared" si="123"/>
        <v>0</v>
      </c>
      <c r="R188" s="5" t="s">
        <v>39</v>
      </c>
      <c r="S188" s="3"/>
      <c r="T188" s="33">
        <f t="shared" si="127"/>
        <v>0</v>
      </c>
      <c r="U188" s="255">
        <f t="shared" si="128"/>
        <v>0</v>
      </c>
      <c r="V188" s="275"/>
      <c r="W188" s="276"/>
      <c r="X188" s="277"/>
      <c r="Y188" s="148" t="str">
        <f t="shared" si="104"/>
        <v>Empty budget line</v>
      </c>
    </row>
    <row r="189" spans="1:25">
      <c r="A189" s="295"/>
      <c r="B189" s="296"/>
      <c r="C189" s="1"/>
      <c r="D189" s="1"/>
      <c r="E189" s="3"/>
      <c r="F189" s="5" t="s">
        <v>39</v>
      </c>
      <c r="G189" s="260">
        <f t="shared" si="124"/>
        <v>0</v>
      </c>
      <c r="H189" s="5" t="s">
        <v>39</v>
      </c>
      <c r="I189" s="4"/>
      <c r="J189" s="33">
        <f t="shared" si="125"/>
        <v>0</v>
      </c>
      <c r="K189" s="253">
        <f t="shared" si="126"/>
        <v>0</v>
      </c>
      <c r="L189" s="239"/>
      <c r="M189" s="233"/>
      <c r="N189" s="1"/>
      <c r="O189" s="3"/>
      <c r="P189" s="5" t="s">
        <v>39</v>
      </c>
      <c r="Q189" s="261">
        <f t="shared" si="123"/>
        <v>0</v>
      </c>
      <c r="R189" s="5" t="s">
        <v>39</v>
      </c>
      <c r="S189" s="3"/>
      <c r="T189" s="33">
        <f t="shared" si="127"/>
        <v>0</v>
      </c>
      <c r="U189" s="255">
        <f t="shared" si="128"/>
        <v>0</v>
      </c>
      <c r="V189" s="275"/>
      <c r="W189" s="276"/>
      <c r="X189" s="277"/>
      <c r="Y189" s="148" t="str">
        <f t="shared" si="104"/>
        <v>Empty budget line</v>
      </c>
    </row>
    <row r="190" spans="1:25">
      <c r="A190" s="295"/>
      <c r="B190" s="296"/>
      <c r="C190" s="1"/>
      <c r="D190" s="1"/>
      <c r="E190" s="3"/>
      <c r="F190" s="5" t="s">
        <v>39</v>
      </c>
      <c r="G190" s="260">
        <f t="shared" si="124"/>
        <v>0</v>
      </c>
      <c r="H190" s="5" t="s">
        <v>39</v>
      </c>
      <c r="I190" s="4"/>
      <c r="J190" s="33">
        <f>G190-I190</f>
        <v>0</v>
      </c>
      <c r="K190" s="253">
        <f>IFERROR(J190/G190,0)</f>
        <v>0</v>
      </c>
      <c r="L190" s="239"/>
      <c r="M190" s="233"/>
      <c r="N190" s="1"/>
      <c r="O190" s="3"/>
      <c r="P190" s="5" t="s">
        <v>39</v>
      </c>
      <c r="Q190" s="261">
        <f t="shared" si="123"/>
        <v>0</v>
      </c>
      <c r="R190" s="5" t="s">
        <v>39</v>
      </c>
      <c r="S190" s="3"/>
      <c r="T190" s="33">
        <f>Q190-S190</f>
        <v>0</v>
      </c>
      <c r="U190" s="255">
        <f>IFERROR(T190/Q190,0)</f>
        <v>0</v>
      </c>
      <c r="V190" s="275"/>
      <c r="W190" s="276"/>
      <c r="X190" s="277"/>
      <c r="Y190" s="148" t="str">
        <f t="shared" si="104"/>
        <v>Empty budget line</v>
      </c>
    </row>
    <row r="191" spans="1:25">
      <c r="A191" s="295"/>
      <c r="B191" s="296"/>
      <c r="C191" s="1"/>
      <c r="D191" s="1"/>
      <c r="E191" s="3"/>
      <c r="F191" s="5" t="s">
        <v>39</v>
      </c>
      <c r="G191" s="260">
        <f t="shared" si="124"/>
        <v>0</v>
      </c>
      <c r="H191" s="5" t="s">
        <v>39</v>
      </c>
      <c r="I191" s="4"/>
      <c r="J191" s="33">
        <f t="shared" ref="J191:J194" si="129">G191-I191</f>
        <v>0</v>
      </c>
      <c r="K191" s="253">
        <f t="shared" ref="K191:K194" si="130">IFERROR(J191/G191,0)</f>
        <v>0</v>
      </c>
      <c r="L191" s="239"/>
      <c r="M191" s="233"/>
      <c r="N191" s="1"/>
      <c r="O191" s="3"/>
      <c r="P191" s="5" t="s">
        <v>39</v>
      </c>
      <c r="Q191" s="261">
        <f t="shared" si="123"/>
        <v>0</v>
      </c>
      <c r="R191" s="5" t="s">
        <v>39</v>
      </c>
      <c r="S191" s="3"/>
      <c r="T191" s="33">
        <f t="shared" ref="T191:T194" si="131">Q191-S191</f>
        <v>0</v>
      </c>
      <c r="U191" s="255">
        <f t="shared" ref="U191:U194" si="132">IFERROR(T191/Q191,0)</f>
        <v>0</v>
      </c>
      <c r="V191" s="275"/>
      <c r="W191" s="276"/>
      <c r="X191" s="277"/>
      <c r="Y191" s="148" t="str">
        <f t="shared" si="104"/>
        <v>Empty budget line</v>
      </c>
    </row>
    <row r="192" spans="1:25">
      <c r="A192" s="295"/>
      <c r="B192" s="296"/>
      <c r="C192" s="1"/>
      <c r="D192" s="1"/>
      <c r="E192" s="3"/>
      <c r="F192" s="5" t="s">
        <v>39</v>
      </c>
      <c r="G192" s="260">
        <f t="shared" si="124"/>
        <v>0</v>
      </c>
      <c r="H192" s="5" t="s">
        <v>39</v>
      </c>
      <c r="I192" s="4"/>
      <c r="J192" s="33">
        <f t="shared" si="129"/>
        <v>0</v>
      </c>
      <c r="K192" s="253">
        <f t="shared" si="130"/>
        <v>0</v>
      </c>
      <c r="L192" s="239"/>
      <c r="M192" s="233"/>
      <c r="N192" s="1"/>
      <c r="O192" s="3"/>
      <c r="P192" s="5" t="s">
        <v>39</v>
      </c>
      <c r="Q192" s="261">
        <f t="shared" si="123"/>
        <v>0</v>
      </c>
      <c r="R192" s="5" t="s">
        <v>39</v>
      </c>
      <c r="S192" s="3"/>
      <c r="T192" s="33">
        <f t="shared" si="131"/>
        <v>0</v>
      </c>
      <c r="U192" s="255">
        <f t="shared" si="132"/>
        <v>0</v>
      </c>
      <c r="V192" s="275"/>
      <c r="W192" s="276"/>
      <c r="X192" s="277"/>
      <c r="Y192" s="148" t="str">
        <f t="shared" si="104"/>
        <v>Empty budget line</v>
      </c>
    </row>
    <row r="193" spans="1:25">
      <c r="A193" s="295"/>
      <c r="B193" s="296"/>
      <c r="C193" s="1"/>
      <c r="D193" s="1"/>
      <c r="E193" s="3"/>
      <c r="F193" s="5" t="s">
        <v>39</v>
      </c>
      <c r="G193" s="260">
        <f t="shared" si="124"/>
        <v>0</v>
      </c>
      <c r="H193" s="5" t="s">
        <v>39</v>
      </c>
      <c r="I193" s="4"/>
      <c r="J193" s="33">
        <f t="shared" si="129"/>
        <v>0</v>
      </c>
      <c r="K193" s="253">
        <f t="shared" si="130"/>
        <v>0</v>
      </c>
      <c r="L193" s="239"/>
      <c r="M193" s="233"/>
      <c r="N193" s="1"/>
      <c r="O193" s="3"/>
      <c r="P193" s="5" t="s">
        <v>39</v>
      </c>
      <c r="Q193" s="261">
        <f t="shared" si="123"/>
        <v>0</v>
      </c>
      <c r="R193" s="5" t="s">
        <v>39</v>
      </c>
      <c r="S193" s="3"/>
      <c r="T193" s="33">
        <f t="shared" si="131"/>
        <v>0</v>
      </c>
      <c r="U193" s="255">
        <f t="shared" si="132"/>
        <v>0</v>
      </c>
      <c r="V193" s="275"/>
      <c r="W193" s="276"/>
      <c r="X193" s="277"/>
      <c r="Y193" s="148" t="str">
        <f t="shared" si="104"/>
        <v>Empty budget line</v>
      </c>
    </row>
    <row r="194" spans="1:25">
      <c r="A194" s="295"/>
      <c r="B194" s="296"/>
      <c r="C194" s="1"/>
      <c r="D194" s="1"/>
      <c r="E194" s="3"/>
      <c r="F194" s="5" t="s">
        <v>39</v>
      </c>
      <c r="G194" s="260">
        <f t="shared" si="124"/>
        <v>0</v>
      </c>
      <c r="H194" s="5" t="s">
        <v>39</v>
      </c>
      <c r="I194" s="4"/>
      <c r="J194" s="33">
        <f t="shared" si="129"/>
        <v>0</v>
      </c>
      <c r="K194" s="253">
        <f t="shared" si="130"/>
        <v>0</v>
      </c>
      <c r="L194" s="239"/>
      <c r="M194" s="233"/>
      <c r="N194" s="1"/>
      <c r="O194" s="3"/>
      <c r="P194" s="5" t="s">
        <v>39</v>
      </c>
      <c r="Q194" s="261">
        <f t="shared" si="123"/>
        <v>0</v>
      </c>
      <c r="R194" s="5" t="s">
        <v>39</v>
      </c>
      <c r="S194" s="3"/>
      <c r="T194" s="33">
        <f t="shared" si="131"/>
        <v>0</v>
      </c>
      <c r="U194" s="255">
        <f t="shared" si="132"/>
        <v>0</v>
      </c>
      <c r="V194" s="275"/>
      <c r="W194" s="276"/>
      <c r="X194" s="277"/>
      <c r="Y194" s="148" t="str">
        <f t="shared" si="104"/>
        <v>Empty budget line</v>
      </c>
    </row>
    <row r="195" spans="1:25">
      <c r="A195" s="295"/>
      <c r="B195" s="296"/>
      <c r="C195" s="1"/>
      <c r="D195" s="1"/>
      <c r="E195" s="3"/>
      <c r="F195" s="5" t="s">
        <v>39</v>
      </c>
      <c r="G195" s="260">
        <f t="shared" si="124"/>
        <v>0</v>
      </c>
      <c r="H195" s="5" t="s">
        <v>39</v>
      </c>
      <c r="I195" s="4"/>
      <c r="J195" s="33">
        <f>G195-I195</f>
        <v>0</v>
      </c>
      <c r="K195" s="253">
        <f>IFERROR(J195/G195,0)</f>
        <v>0</v>
      </c>
      <c r="L195" s="239"/>
      <c r="M195" s="233"/>
      <c r="N195" s="1"/>
      <c r="O195" s="3"/>
      <c r="P195" s="5" t="s">
        <v>39</v>
      </c>
      <c r="Q195" s="261">
        <f t="shared" si="123"/>
        <v>0</v>
      </c>
      <c r="R195" s="5" t="s">
        <v>39</v>
      </c>
      <c r="S195" s="3"/>
      <c r="T195" s="33">
        <f>Q195-S195</f>
        <v>0</v>
      </c>
      <c r="U195" s="255">
        <f>IFERROR(T195/Q195,0)</f>
        <v>0</v>
      </c>
      <c r="V195" s="275"/>
      <c r="W195" s="276"/>
      <c r="X195" s="277"/>
      <c r="Y195" s="148" t="str">
        <f t="shared" si="104"/>
        <v>Empty budget line</v>
      </c>
    </row>
    <row r="196" spans="1:25">
      <c r="A196" s="295"/>
      <c r="B196" s="296"/>
      <c r="C196" s="1"/>
      <c r="D196" s="1"/>
      <c r="E196" s="3"/>
      <c r="F196" s="5" t="s">
        <v>39</v>
      </c>
      <c r="G196" s="260">
        <f t="shared" si="124"/>
        <v>0</v>
      </c>
      <c r="H196" s="5" t="s">
        <v>39</v>
      </c>
      <c r="I196" s="4"/>
      <c r="J196" s="33">
        <f t="shared" ref="J196:J199" si="133">G196-I196</f>
        <v>0</v>
      </c>
      <c r="K196" s="253">
        <f t="shared" ref="K196:K199" si="134">IFERROR(J196/G196,0)</f>
        <v>0</v>
      </c>
      <c r="L196" s="239"/>
      <c r="M196" s="233"/>
      <c r="N196" s="1"/>
      <c r="O196" s="3"/>
      <c r="P196" s="5" t="s">
        <v>39</v>
      </c>
      <c r="Q196" s="261">
        <f t="shared" si="123"/>
        <v>0</v>
      </c>
      <c r="R196" s="5" t="s">
        <v>39</v>
      </c>
      <c r="S196" s="3"/>
      <c r="T196" s="33">
        <f t="shared" ref="T196:T199" si="135">Q196-S196</f>
        <v>0</v>
      </c>
      <c r="U196" s="255">
        <f t="shared" ref="U196:U199" si="136">IFERROR(T196/Q196,0)</f>
        <v>0</v>
      </c>
      <c r="V196" s="275"/>
      <c r="W196" s="276"/>
      <c r="X196" s="277"/>
      <c r="Y196" s="148" t="str">
        <f t="shared" si="104"/>
        <v>Empty budget line</v>
      </c>
    </row>
    <row r="197" spans="1:25">
      <c r="A197" s="295"/>
      <c r="B197" s="296"/>
      <c r="C197" s="1"/>
      <c r="D197" s="1"/>
      <c r="E197" s="3"/>
      <c r="F197" s="5" t="s">
        <v>39</v>
      </c>
      <c r="G197" s="260">
        <f t="shared" si="124"/>
        <v>0</v>
      </c>
      <c r="H197" s="5" t="s">
        <v>39</v>
      </c>
      <c r="I197" s="4"/>
      <c r="J197" s="33">
        <f t="shared" si="133"/>
        <v>0</v>
      </c>
      <c r="K197" s="253">
        <f t="shared" si="134"/>
        <v>0</v>
      </c>
      <c r="L197" s="239"/>
      <c r="M197" s="233"/>
      <c r="N197" s="1"/>
      <c r="O197" s="3"/>
      <c r="P197" s="5" t="s">
        <v>39</v>
      </c>
      <c r="Q197" s="261">
        <f t="shared" si="123"/>
        <v>0</v>
      </c>
      <c r="R197" s="5" t="s">
        <v>39</v>
      </c>
      <c r="S197" s="3"/>
      <c r="T197" s="33">
        <f t="shared" si="135"/>
        <v>0</v>
      </c>
      <c r="U197" s="255">
        <f t="shared" si="136"/>
        <v>0</v>
      </c>
      <c r="V197" s="275"/>
      <c r="W197" s="276"/>
      <c r="X197" s="277"/>
      <c r="Y197" s="148" t="str">
        <f t="shared" si="104"/>
        <v>Empty budget line</v>
      </c>
    </row>
    <row r="198" spans="1:25">
      <c r="A198" s="295"/>
      <c r="B198" s="296"/>
      <c r="C198" s="1"/>
      <c r="D198" s="1"/>
      <c r="E198" s="3"/>
      <c r="F198" s="5" t="s">
        <v>39</v>
      </c>
      <c r="G198" s="260">
        <f t="shared" si="124"/>
        <v>0</v>
      </c>
      <c r="H198" s="5" t="s">
        <v>39</v>
      </c>
      <c r="I198" s="4"/>
      <c r="J198" s="33">
        <f t="shared" si="133"/>
        <v>0</v>
      </c>
      <c r="K198" s="253">
        <f t="shared" si="134"/>
        <v>0</v>
      </c>
      <c r="L198" s="239"/>
      <c r="M198" s="233"/>
      <c r="N198" s="1"/>
      <c r="O198" s="3"/>
      <c r="P198" s="5" t="s">
        <v>39</v>
      </c>
      <c r="Q198" s="261">
        <f t="shared" si="123"/>
        <v>0</v>
      </c>
      <c r="R198" s="5" t="s">
        <v>39</v>
      </c>
      <c r="S198" s="3"/>
      <c r="T198" s="33">
        <f t="shared" si="135"/>
        <v>0</v>
      </c>
      <c r="U198" s="255">
        <f t="shared" si="136"/>
        <v>0</v>
      </c>
      <c r="V198" s="275"/>
      <c r="W198" s="276"/>
      <c r="X198" s="277"/>
      <c r="Y198" s="148" t="str">
        <f t="shared" si="104"/>
        <v>Empty budget line</v>
      </c>
    </row>
    <row r="199" spans="1:25">
      <c r="A199" s="295"/>
      <c r="B199" s="296"/>
      <c r="C199" s="1"/>
      <c r="D199" s="1"/>
      <c r="E199" s="3"/>
      <c r="F199" s="5" t="s">
        <v>39</v>
      </c>
      <c r="G199" s="260">
        <f t="shared" si="124"/>
        <v>0</v>
      </c>
      <c r="H199" s="5" t="s">
        <v>39</v>
      </c>
      <c r="I199" s="4"/>
      <c r="J199" s="33">
        <f t="shared" si="133"/>
        <v>0</v>
      </c>
      <c r="K199" s="253">
        <f t="shared" si="134"/>
        <v>0</v>
      </c>
      <c r="L199" s="239"/>
      <c r="M199" s="233"/>
      <c r="N199" s="1"/>
      <c r="O199" s="3"/>
      <c r="P199" s="5" t="s">
        <v>39</v>
      </c>
      <c r="Q199" s="261">
        <f t="shared" si="123"/>
        <v>0</v>
      </c>
      <c r="R199" s="5" t="s">
        <v>39</v>
      </c>
      <c r="S199" s="3"/>
      <c r="T199" s="33">
        <f t="shared" si="135"/>
        <v>0</v>
      </c>
      <c r="U199" s="255">
        <f t="shared" si="136"/>
        <v>0</v>
      </c>
      <c r="V199" s="275"/>
      <c r="W199" s="276"/>
      <c r="X199" s="277"/>
      <c r="Y199" s="148" t="str">
        <f t="shared" si="104"/>
        <v>Empty budget line</v>
      </c>
    </row>
    <row r="200" spans="1:25">
      <c r="A200" s="295"/>
      <c r="B200" s="296"/>
      <c r="C200" s="1"/>
      <c r="D200" s="1"/>
      <c r="E200" s="3"/>
      <c r="F200" s="5" t="s">
        <v>39</v>
      </c>
      <c r="G200" s="260">
        <f t="shared" si="124"/>
        <v>0</v>
      </c>
      <c r="H200" s="5" t="s">
        <v>39</v>
      </c>
      <c r="I200" s="4"/>
      <c r="J200" s="33">
        <f>G200-I200</f>
        <v>0</v>
      </c>
      <c r="K200" s="253">
        <f>IFERROR(J200/G200,0)</f>
        <v>0</v>
      </c>
      <c r="L200" s="239"/>
      <c r="M200" s="233"/>
      <c r="N200" s="1"/>
      <c r="O200" s="3"/>
      <c r="P200" s="5" t="s">
        <v>39</v>
      </c>
      <c r="Q200" s="261">
        <f t="shared" si="123"/>
        <v>0</v>
      </c>
      <c r="R200" s="5" t="s">
        <v>39</v>
      </c>
      <c r="S200" s="3"/>
      <c r="T200" s="33">
        <f>Q200-S200</f>
        <v>0</v>
      </c>
      <c r="U200" s="255">
        <f>IFERROR(T200/Q200,0)</f>
        <v>0</v>
      </c>
      <c r="V200" s="275"/>
      <c r="W200" s="276"/>
      <c r="X200" s="277"/>
      <c r="Y200" s="148" t="str">
        <f t="shared" si="104"/>
        <v>Empty budget line</v>
      </c>
    </row>
    <row r="201" spans="1:25">
      <c r="A201" s="295"/>
      <c r="B201" s="296"/>
      <c r="C201" s="1"/>
      <c r="D201" s="1"/>
      <c r="E201" s="3"/>
      <c r="F201" s="5" t="s">
        <v>39</v>
      </c>
      <c r="G201" s="260">
        <f t="shared" si="124"/>
        <v>0</v>
      </c>
      <c r="H201" s="5" t="s">
        <v>39</v>
      </c>
      <c r="I201" s="4"/>
      <c r="J201" s="33">
        <f t="shared" ref="J201:J204" si="137">G201-I201</f>
        <v>0</v>
      </c>
      <c r="K201" s="253">
        <f t="shared" ref="K201:K204" si="138">IFERROR(J201/G201,0)</f>
        <v>0</v>
      </c>
      <c r="L201" s="239"/>
      <c r="M201" s="233"/>
      <c r="N201" s="1"/>
      <c r="O201" s="3"/>
      <c r="P201" s="5" t="s">
        <v>39</v>
      </c>
      <c r="Q201" s="261">
        <f t="shared" si="123"/>
        <v>0</v>
      </c>
      <c r="R201" s="5" t="s">
        <v>39</v>
      </c>
      <c r="S201" s="3"/>
      <c r="T201" s="33">
        <f t="shared" ref="T201:T204" si="139">Q201-S201</f>
        <v>0</v>
      </c>
      <c r="U201" s="255">
        <f t="shared" ref="U201:U204" si="140">IFERROR(T201/Q201,0)</f>
        <v>0</v>
      </c>
      <c r="V201" s="275"/>
      <c r="W201" s="276"/>
      <c r="X201" s="277"/>
      <c r="Y201" s="148" t="str">
        <f t="shared" si="104"/>
        <v>Empty budget line</v>
      </c>
    </row>
    <row r="202" spans="1:25">
      <c r="A202" s="295"/>
      <c r="B202" s="296"/>
      <c r="C202" s="1"/>
      <c r="D202" s="1"/>
      <c r="E202" s="3"/>
      <c r="F202" s="5" t="s">
        <v>39</v>
      </c>
      <c r="G202" s="260">
        <f t="shared" si="124"/>
        <v>0</v>
      </c>
      <c r="H202" s="5" t="s">
        <v>39</v>
      </c>
      <c r="I202" s="4"/>
      <c r="J202" s="33">
        <f t="shared" si="137"/>
        <v>0</v>
      </c>
      <c r="K202" s="253">
        <f t="shared" si="138"/>
        <v>0</v>
      </c>
      <c r="L202" s="239"/>
      <c r="M202" s="233"/>
      <c r="N202" s="1"/>
      <c r="O202" s="3"/>
      <c r="P202" s="5" t="s">
        <v>39</v>
      </c>
      <c r="Q202" s="261">
        <f t="shared" si="123"/>
        <v>0</v>
      </c>
      <c r="R202" s="5" t="s">
        <v>39</v>
      </c>
      <c r="S202" s="3"/>
      <c r="T202" s="33">
        <f t="shared" si="139"/>
        <v>0</v>
      </c>
      <c r="U202" s="255">
        <f t="shared" si="140"/>
        <v>0</v>
      </c>
      <c r="V202" s="275"/>
      <c r="W202" s="276"/>
      <c r="X202" s="277"/>
      <c r="Y202" s="148" t="str">
        <f t="shared" si="104"/>
        <v>Empty budget line</v>
      </c>
    </row>
    <row r="203" spans="1:25">
      <c r="A203" s="295"/>
      <c r="B203" s="296"/>
      <c r="C203" s="1"/>
      <c r="D203" s="1"/>
      <c r="E203" s="3"/>
      <c r="F203" s="5" t="s">
        <v>39</v>
      </c>
      <c r="G203" s="260">
        <f t="shared" si="124"/>
        <v>0</v>
      </c>
      <c r="H203" s="5" t="s">
        <v>39</v>
      </c>
      <c r="I203" s="4"/>
      <c r="J203" s="33">
        <f t="shared" si="137"/>
        <v>0</v>
      </c>
      <c r="K203" s="253">
        <f t="shared" si="138"/>
        <v>0</v>
      </c>
      <c r="L203" s="239"/>
      <c r="M203" s="233"/>
      <c r="N203" s="1"/>
      <c r="O203" s="3"/>
      <c r="P203" s="5" t="s">
        <v>39</v>
      </c>
      <c r="Q203" s="261">
        <f t="shared" si="123"/>
        <v>0</v>
      </c>
      <c r="R203" s="5" t="s">
        <v>39</v>
      </c>
      <c r="S203" s="3"/>
      <c r="T203" s="33">
        <f t="shared" si="139"/>
        <v>0</v>
      </c>
      <c r="U203" s="255">
        <f t="shared" si="140"/>
        <v>0</v>
      </c>
      <c r="V203" s="275"/>
      <c r="W203" s="276"/>
      <c r="X203" s="277"/>
      <c r="Y203" s="148" t="str">
        <f t="shared" si="104"/>
        <v>Empty budget line</v>
      </c>
    </row>
    <row r="204" spans="1:25">
      <c r="A204" s="295"/>
      <c r="B204" s="296"/>
      <c r="C204" s="1"/>
      <c r="D204" s="1"/>
      <c r="E204" s="3"/>
      <c r="F204" s="5" t="s">
        <v>39</v>
      </c>
      <c r="G204" s="260">
        <f t="shared" si="124"/>
        <v>0</v>
      </c>
      <c r="H204" s="5" t="s">
        <v>39</v>
      </c>
      <c r="I204" s="4"/>
      <c r="J204" s="33">
        <f t="shared" si="137"/>
        <v>0</v>
      </c>
      <c r="K204" s="253">
        <f t="shared" si="138"/>
        <v>0</v>
      </c>
      <c r="L204" s="239"/>
      <c r="M204" s="233"/>
      <c r="N204" s="1"/>
      <c r="O204" s="3"/>
      <c r="P204" s="5" t="s">
        <v>39</v>
      </c>
      <c r="Q204" s="261">
        <f t="shared" si="123"/>
        <v>0</v>
      </c>
      <c r="R204" s="5" t="s">
        <v>39</v>
      </c>
      <c r="S204" s="3"/>
      <c r="T204" s="33">
        <f t="shared" si="139"/>
        <v>0</v>
      </c>
      <c r="U204" s="255">
        <f t="shared" si="140"/>
        <v>0</v>
      </c>
      <c r="V204" s="275"/>
      <c r="W204" s="276"/>
      <c r="X204" s="277"/>
      <c r="Y204" s="148" t="str">
        <f t="shared" si="104"/>
        <v>Empty budget line</v>
      </c>
    </row>
    <row r="205" spans="1:25" ht="30" customHeight="1">
      <c r="A205" s="327" t="s">
        <v>55</v>
      </c>
      <c r="B205" s="328"/>
      <c r="C205" s="228"/>
      <c r="D205" s="228"/>
      <c r="E205" s="229"/>
      <c r="F205" s="230"/>
      <c r="G205" s="230">
        <f>SUM(G185:G204)</f>
        <v>0</v>
      </c>
      <c r="H205" s="230"/>
      <c r="I205" s="230">
        <f>SUM(I185:I204)</f>
        <v>0</v>
      </c>
      <c r="J205" s="230">
        <f>SUM(J185:J204)</f>
        <v>0</v>
      </c>
      <c r="K205" s="254">
        <f>IFERROR(J205/G205,0)</f>
        <v>0</v>
      </c>
      <c r="L205" s="240"/>
      <c r="M205" s="234"/>
      <c r="N205" s="230"/>
      <c r="O205" s="230"/>
      <c r="P205" s="230"/>
      <c r="Q205" s="230">
        <f>SUM(Q185:Q204)</f>
        <v>0</v>
      </c>
      <c r="R205" s="230"/>
      <c r="S205" s="230">
        <f>SUM(S185:S204)</f>
        <v>0</v>
      </c>
      <c r="T205" s="230">
        <f>SUM(T185:T204)</f>
        <v>0</v>
      </c>
      <c r="U205" s="256">
        <f>IFERROR(T205/Q205,0)</f>
        <v>0</v>
      </c>
      <c r="V205" s="297"/>
      <c r="W205" s="298"/>
      <c r="X205" s="299"/>
      <c r="Y205" s="148" t="str">
        <f t="shared" si="104"/>
        <v/>
      </c>
    </row>
    <row r="206" spans="1:25">
      <c r="A206" s="34"/>
      <c r="B206" s="34"/>
      <c r="C206" s="35"/>
      <c r="D206" s="35"/>
      <c r="E206" s="34"/>
      <c r="F206" s="34"/>
      <c r="G206" s="34"/>
      <c r="H206" s="34"/>
      <c r="I206" s="34"/>
      <c r="J206" s="34"/>
      <c r="K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148" t="str">
        <f t="shared" si="104"/>
        <v/>
      </c>
    </row>
    <row r="207" spans="1:25" ht="22.5" customHeight="1">
      <c r="A207" s="280"/>
      <c r="B207" s="281"/>
      <c r="C207" s="303" t="s">
        <v>25</v>
      </c>
      <c r="D207" s="303"/>
      <c r="E207" s="303"/>
      <c r="F207" s="303"/>
      <c r="G207" s="303"/>
      <c r="H207" s="303"/>
      <c r="I207" s="303"/>
      <c r="J207" s="303"/>
      <c r="K207" s="304"/>
      <c r="L207" s="237"/>
      <c r="M207" s="287" t="s">
        <v>26</v>
      </c>
      <c r="N207" s="287"/>
      <c r="O207" s="287"/>
      <c r="P207" s="287"/>
      <c r="Q207" s="287"/>
      <c r="R207" s="287"/>
      <c r="S207" s="287"/>
      <c r="T207" s="287"/>
      <c r="U207" s="288"/>
      <c r="V207" s="286" t="s">
        <v>27</v>
      </c>
      <c r="W207" s="287"/>
      <c r="X207" s="288"/>
      <c r="Y207" s="148" t="str">
        <f t="shared" si="104"/>
        <v/>
      </c>
    </row>
    <row r="208" spans="1:25" ht="37.5" customHeight="1">
      <c r="A208" s="282" t="s">
        <v>56</v>
      </c>
      <c r="B208" s="283"/>
      <c r="C208" s="303"/>
      <c r="D208" s="303"/>
      <c r="E208" s="303"/>
      <c r="F208" s="303"/>
      <c r="G208" s="303"/>
      <c r="H208" s="303"/>
      <c r="I208" s="303"/>
      <c r="J208" s="303"/>
      <c r="K208" s="304"/>
      <c r="L208" s="237"/>
      <c r="M208" s="290"/>
      <c r="N208" s="290"/>
      <c r="O208" s="290"/>
      <c r="P208" s="290"/>
      <c r="Q208" s="290"/>
      <c r="R208" s="290"/>
      <c r="S208" s="290"/>
      <c r="T208" s="290"/>
      <c r="U208" s="291"/>
      <c r="V208" s="289"/>
      <c r="W208" s="290"/>
      <c r="X208" s="291"/>
      <c r="Y208" s="148" t="str">
        <f t="shared" si="104"/>
        <v/>
      </c>
    </row>
    <row r="209" spans="1:25" s="32" customFormat="1" ht="30" customHeight="1">
      <c r="A209" s="284" t="s">
        <v>29</v>
      </c>
      <c r="B209" s="285"/>
      <c r="C209" s="31" t="s">
        <v>30</v>
      </c>
      <c r="D209" s="31" t="s">
        <v>31</v>
      </c>
      <c r="E209" s="31" t="s">
        <v>32</v>
      </c>
      <c r="F209" s="292" t="s">
        <v>33</v>
      </c>
      <c r="G209" s="302"/>
      <c r="H209" s="292" t="s">
        <v>34</v>
      </c>
      <c r="I209" s="293"/>
      <c r="J209" s="31" t="s">
        <v>20</v>
      </c>
      <c r="K209" s="268" t="s">
        <v>21</v>
      </c>
      <c r="L209" s="238"/>
      <c r="M209" s="269" t="s">
        <v>30</v>
      </c>
      <c r="N209" s="31" t="s">
        <v>31</v>
      </c>
      <c r="O209" s="31" t="s">
        <v>32</v>
      </c>
      <c r="P209" s="292" t="s">
        <v>33</v>
      </c>
      <c r="Q209" s="302"/>
      <c r="R209" s="292" t="s">
        <v>35</v>
      </c>
      <c r="S209" s="293"/>
      <c r="T209" s="31" t="s">
        <v>20</v>
      </c>
      <c r="U209" s="31" t="s">
        <v>21</v>
      </c>
      <c r="V209" s="284" t="s">
        <v>27</v>
      </c>
      <c r="W209" s="294"/>
      <c r="X209" s="285"/>
      <c r="Y209" s="148" t="str">
        <f t="shared" si="104"/>
        <v/>
      </c>
    </row>
    <row r="210" spans="1:25">
      <c r="A210" s="278"/>
      <c r="B210" s="279"/>
      <c r="C210" s="1"/>
      <c r="D210" s="1"/>
      <c r="E210" s="3"/>
      <c r="F210" s="5" t="s">
        <v>39</v>
      </c>
      <c r="G210" s="260">
        <f>D210*E210</f>
        <v>0</v>
      </c>
      <c r="H210" s="5" t="s">
        <v>39</v>
      </c>
      <c r="I210" s="4"/>
      <c r="J210" s="33">
        <f>G210-I210</f>
        <v>0</v>
      </c>
      <c r="K210" s="253">
        <f>IFERROR(J210/G210,0)</f>
        <v>0</v>
      </c>
      <c r="L210" s="239"/>
      <c r="M210" s="233"/>
      <c r="N210" s="1"/>
      <c r="O210" s="3"/>
      <c r="P210" s="5" t="s">
        <v>39</v>
      </c>
      <c r="Q210" s="261">
        <f t="shared" ref="Q210:Q229" si="141">N210*O210</f>
        <v>0</v>
      </c>
      <c r="R210" s="5" t="s">
        <v>39</v>
      </c>
      <c r="S210" s="3"/>
      <c r="T210" s="33">
        <f>Q210-S210</f>
        <v>0</v>
      </c>
      <c r="U210" s="255">
        <f>IFERROR(T210/Q210,0)</f>
        <v>0</v>
      </c>
      <c r="V210" s="275"/>
      <c r="W210" s="276"/>
      <c r="X210" s="277"/>
      <c r="Y210" s="148" t="str">
        <f t="shared" si="104"/>
        <v>Empty budget line</v>
      </c>
    </row>
    <row r="211" spans="1:25">
      <c r="A211" s="278"/>
      <c r="B211" s="279"/>
      <c r="C211" s="1"/>
      <c r="D211" s="1"/>
      <c r="E211" s="3"/>
      <c r="F211" s="5" t="s">
        <v>39</v>
      </c>
      <c r="G211" s="260">
        <f t="shared" ref="G211:G229" si="142">D211*E211</f>
        <v>0</v>
      </c>
      <c r="H211" s="5" t="s">
        <v>39</v>
      </c>
      <c r="I211" s="4"/>
      <c r="J211" s="33">
        <f t="shared" ref="J211:J214" si="143">G211-I211</f>
        <v>0</v>
      </c>
      <c r="K211" s="253">
        <f t="shared" ref="K211:K214" si="144">IFERROR(J211/G211,0)</f>
        <v>0</v>
      </c>
      <c r="L211" s="239"/>
      <c r="M211" s="233"/>
      <c r="N211" s="1"/>
      <c r="O211" s="3"/>
      <c r="P211" s="5" t="s">
        <v>39</v>
      </c>
      <c r="Q211" s="261">
        <f t="shared" si="141"/>
        <v>0</v>
      </c>
      <c r="R211" s="5" t="s">
        <v>39</v>
      </c>
      <c r="S211" s="3"/>
      <c r="T211" s="33">
        <f t="shared" ref="T211:T214" si="145">Q211-S211</f>
        <v>0</v>
      </c>
      <c r="U211" s="255">
        <f t="shared" ref="U211:U214" si="146">IFERROR(T211/Q211,0)</f>
        <v>0</v>
      </c>
      <c r="V211" s="275"/>
      <c r="W211" s="276"/>
      <c r="X211" s="277"/>
      <c r="Y211" s="148" t="str">
        <f t="shared" si="104"/>
        <v>Empty budget line</v>
      </c>
    </row>
    <row r="212" spans="1:25">
      <c r="A212" s="278"/>
      <c r="B212" s="279"/>
      <c r="C212" s="1"/>
      <c r="D212" s="1"/>
      <c r="E212" s="3"/>
      <c r="F212" s="5" t="s">
        <v>39</v>
      </c>
      <c r="G212" s="260">
        <f t="shared" si="142"/>
        <v>0</v>
      </c>
      <c r="H212" s="5" t="s">
        <v>39</v>
      </c>
      <c r="I212" s="4"/>
      <c r="J212" s="33">
        <f t="shared" si="143"/>
        <v>0</v>
      </c>
      <c r="K212" s="253">
        <f t="shared" si="144"/>
        <v>0</v>
      </c>
      <c r="L212" s="239"/>
      <c r="M212" s="233"/>
      <c r="N212" s="1"/>
      <c r="O212" s="3"/>
      <c r="P212" s="5" t="s">
        <v>39</v>
      </c>
      <c r="Q212" s="261">
        <f t="shared" si="141"/>
        <v>0</v>
      </c>
      <c r="R212" s="5" t="s">
        <v>39</v>
      </c>
      <c r="S212" s="3"/>
      <c r="T212" s="33">
        <f t="shared" si="145"/>
        <v>0</v>
      </c>
      <c r="U212" s="255">
        <f t="shared" si="146"/>
        <v>0</v>
      </c>
      <c r="V212" s="275"/>
      <c r="W212" s="276"/>
      <c r="X212" s="277"/>
      <c r="Y212" s="148" t="str">
        <f t="shared" si="104"/>
        <v>Empty budget line</v>
      </c>
    </row>
    <row r="213" spans="1:25">
      <c r="A213" s="278"/>
      <c r="B213" s="279"/>
      <c r="C213" s="1"/>
      <c r="D213" s="1"/>
      <c r="E213" s="3"/>
      <c r="F213" s="5" t="s">
        <v>39</v>
      </c>
      <c r="G213" s="260">
        <f t="shared" si="142"/>
        <v>0</v>
      </c>
      <c r="H213" s="5" t="s">
        <v>39</v>
      </c>
      <c r="I213" s="4"/>
      <c r="J213" s="33">
        <f t="shared" si="143"/>
        <v>0</v>
      </c>
      <c r="K213" s="253">
        <f t="shared" si="144"/>
        <v>0</v>
      </c>
      <c r="L213" s="239"/>
      <c r="M213" s="233"/>
      <c r="N213" s="1"/>
      <c r="O213" s="3"/>
      <c r="P213" s="5" t="s">
        <v>39</v>
      </c>
      <c r="Q213" s="261">
        <f t="shared" si="141"/>
        <v>0</v>
      </c>
      <c r="R213" s="5" t="s">
        <v>39</v>
      </c>
      <c r="S213" s="3"/>
      <c r="T213" s="33">
        <f t="shared" si="145"/>
        <v>0</v>
      </c>
      <c r="U213" s="255">
        <f t="shared" si="146"/>
        <v>0</v>
      </c>
      <c r="V213" s="275"/>
      <c r="W213" s="276"/>
      <c r="X213" s="277"/>
      <c r="Y213" s="148" t="str">
        <f t="shared" si="104"/>
        <v>Empty budget line</v>
      </c>
    </row>
    <row r="214" spans="1:25">
      <c r="A214" s="278"/>
      <c r="B214" s="279"/>
      <c r="C214" s="1"/>
      <c r="D214" s="1"/>
      <c r="E214" s="3"/>
      <c r="F214" s="5" t="s">
        <v>39</v>
      </c>
      <c r="G214" s="260">
        <f t="shared" si="142"/>
        <v>0</v>
      </c>
      <c r="H214" s="5" t="s">
        <v>39</v>
      </c>
      <c r="I214" s="4"/>
      <c r="J214" s="33">
        <f t="shared" si="143"/>
        <v>0</v>
      </c>
      <c r="K214" s="253">
        <f t="shared" si="144"/>
        <v>0</v>
      </c>
      <c r="L214" s="239"/>
      <c r="M214" s="233"/>
      <c r="N214" s="1"/>
      <c r="O214" s="3"/>
      <c r="P214" s="5" t="s">
        <v>39</v>
      </c>
      <c r="Q214" s="261">
        <f t="shared" si="141"/>
        <v>0</v>
      </c>
      <c r="R214" s="5" t="s">
        <v>39</v>
      </c>
      <c r="S214" s="3"/>
      <c r="T214" s="33">
        <f t="shared" si="145"/>
        <v>0</v>
      </c>
      <c r="U214" s="255">
        <f t="shared" si="146"/>
        <v>0</v>
      </c>
      <c r="V214" s="275"/>
      <c r="W214" s="276"/>
      <c r="X214" s="277"/>
      <c r="Y214" s="148" t="str">
        <f t="shared" si="104"/>
        <v>Empty budget line</v>
      </c>
    </row>
    <row r="215" spans="1:25">
      <c r="A215" s="278"/>
      <c r="B215" s="279"/>
      <c r="C215" s="1"/>
      <c r="D215" s="1"/>
      <c r="E215" s="3"/>
      <c r="F215" s="5" t="s">
        <v>39</v>
      </c>
      <c r="G215" s="260">
        <f t="shared" si="142"/>
        <v>0</v>
      </c>
      <c r="H215" s="5" t="s">
        <v>39</v>
      </c>
      <c r="I215" s="4"/>
      <c r="J215" s="33">
        <f>G215-I215</f>
        <v>0</v>
      </c>
      <c r="K215" s="253">
        <f>IFERROR(J215/G215,0)</f>
        <v>0</v>
      </c>
      <c r="L215" s="239"/>
      <c r="M215" s="233"/>
      <c r="N215" s="1"/>
      <c r="O215" s="3"/>
      <c r="P215" s="5" t="s">
        <v>39</v>
      </c>
      <c r="Q215" s="261">
        <f t="shared" si="141"/>
        <v>0</v>
      </c>
      <c r="R215" s="5" t="s">
        <v>39</v>
      </c>
      <c r="S215" s="3"/>
      <c r="T215" s="33">
        <f>Q215-S215</f>
        <v>0</v>
      </c>
      <c r="U215" s="255">
        <f>IFERROR(T215/Q215,0)</f>
        <v>0</v>
      </c>
      <c r="V215" s="275"/>
      <c r="W215" s="276"/>
      <c r="X215" s="277"/>
      <c r="Y215" s="148" t="str">
        <f t="shared" si="104"/>
        <v>Empty budget line</v>
      </c>
    </row>
    <row r="216" spans="1:25">
      <c r="A216" s="278"/>
      <c r="B216" s="279"/>
      <c r="C216" s="1"/>
      <c r="D216" s="1"/>
      <c r="E216" s="3"/>
      <c r="F216" s="5" t="s">
        <v>39</v>
      </c>
      <c r="G216" s="260">
        <f t="shared" si="142"/>
        <v>0</v>
      </c>
      <c r="H216" s="5" t="s">
        <v>39</v>
      </c>
      <c r="I216" s="4"/>
      <c r="J216" s="33">
        <f t="shared" ref="J216:J219" si="147">G216-I216</f>
        <v>0</v>
      </c>
      <c r="K216" s="253">
        <f t="shared" ref="K216:K219" si="148">IFERROR(J216/G216,0)</f>
        <v>0</v>
      </c>
      <c r="L216" s="239"/>
      <c r="M216" s="233"/>
      <c r="N216" s="1"/>
      <c r="O216" s="3"/>
      <c r="P216" s="5" t="s">
        <v>39</v>
      </c>
      <c r="Q216" s="261">
        <f t="shared" si="141"/>
        <v>0</v>
      </c>
      <c r="R216" s="5" t="s">
        <v>39</v>
      </c>
      <c r="S216" s="3"/>
      <c r="T216" s="33">
        <f t="shared" ref="T216:T219" si="149">Q216-S216</f>
        <v>0</v>
      </c>
      <c r="U216" s="255">
        <f t="shared" ref="U216:U219" si="150">IFERROR(T216/Q216,0)</f>
        <v>0</v>
      </c>
      <c r="V216" s="275"/>
      <c r="W216" s="276"/>
      <c r="X216" s="277"/>
      <c r="Y216" s="148" t="str">
        <f t="shared" ref="Y216:Y230" si="151">IF((AND(F216="…", P216="…")), "Empty budget line", "")</f>
        <v>Empty budget line</v>
      </c>
    </row>
    <row r="217" spans="1:25">
      <c r="A217" s="278"/>
      <c r="B217" s="279"/>
      <c r="C217" s="1"/>
      <c r="D217" s="1"/>
      <c r="E217" s="3"/>
      <c r="F217" s="5" t="s">
        <v>39</v>
      </c>
      <c r="G217" s="260">
        <f t="shared" si="142"/>
        <v>0</v>
      </c>
      <c r="H217" s="5" t="s">
        <v>39</v>
      </c>
      <c r="I217" s="4"/>
      <c r="J217" s="33">
        <f t="shared" si="147"/>
        <v>0</v>
      </c>
      <c r="K217" s="253">
        <f t="shared" si="148"/>
        <v>0</v>
      </c>
      <c r="L217" s="239"/>
      <c r="M217" s="233"/>
      <c r="N217" s="1"/>
      <c r="O217" s="3"/>
      <c r="P217" s="5" t="s">
        <v>39</v>
      </c>
      <c r="Q217" s="261">
        <f t="shared" si="141"/>
        <v>0</v>
      </c>
      <c r="R217" s="5" t="s">
        <v>39</v>
      </c>
      <c r="S217" s="3"/>
      <c r="T217" s="33">
        <f t="shared" si="149"/>
        <v>0</v>
      </c>
      <c r="U217" s="255">
        <f t="shared" si="150"/>
        <v>0</v>
      </c>
      <c r="V217" s="275"/>
      <c r="W217" s="276"/>
      <c r="X217" s="277"/>
      <c r="Y217" s="148" t="str">
        <f t="shared" si="151"/>
        <v>Empty budget line</v>
      </c>
    </row>
    <row r="218" spans="1:25">
      <c r="A218" s="278"/>
      <c r="B218" s="279"/>
      <c r="C218" s="1"/>
      <c r="D218" s="1"/>
      <c r="E218" s="3"/>
      <c r="F218" s="5" t="s">
        <v>39</v>
      </c>
      <c r="G218" s="260">
        <f t="shared" si="142"/>
        <v>0</v>
      </c>
      <c r="H218" s="5" t="s">
        <v>39</v>
      </c>
      <c r="I218" s="4"/>
      <c r="J218" s="33">
        <f t="shared" si="147"/>
        <v>0</v>
      </c>
      <c r="K218" s="253">
        <f t="shared" si="148"/>
        <v>0</v>
      </c>
      <c r="L218" s="239"/>
      <c r="M218" s="233"/>
      <c r="N218" s="1"/>
      <c r="O218" s="3"/>
      <c r="P218" s="5" t="s">
        <v>39</v>
      </c>
      <c r="Q218" s="261">
        <f t="shared" si="141"/>
        <v>0</v>
      </c>
      <c r="R218" s="5" t="s">
        <v>39</v>
      </c>
      <c r="S218" s="3"/>
      <c r="T218" s="33">
        <f t="shared" si="149"/>
        <v>0</v>
      </c>
      <c r="U218" s="255">
        <f t="shared" si="150"/>
        <v>0</v>
      </c>
      <c r="V218" s="275"/>
      <c r="W218" s="276"/>
      <c r="X218" s="277"/>
      <c r="Y218" s="148" t="str">
        <f t="shared" si="151"/>
        <v>Empty budget line</v>
      </c>
    </row>
    <row r="219" spans="1:25">
      <c r="A219" s="278"/>
      <c r="B219" s="279"/>
      <c r="C219" s="1"/>
      <c r="D219" s="1"/>
      <c r="E219" s="3"/>
      <c r="F219" s="5" t="s">
        <v>39</v>
      </c>
      <c r="G219" s="260">
        <f t="shared" si="142"/>
        <v>0</v>
      </c>
      <c r="H219" s="5" t="s">
        <v>39</v>
      </c>
      <c r="I219" s="4"/>
      <c r="J219" s="33">
        <f t="shared" si="147"/>
        <v>0</v>
      </c>
      <c r="K219" s="253">
        <f t="shared" si="148"/>
        <v>0</v>
      </c>
      <c r="L219" s="239"/>
      <c r="M219" s="233"/>
      <c r="N219" s="1"/>
      <c r="O219" s="3"/>
      <c r="P219" s="5" t="s">
        <v>39</v>
      </c>
      <c r="Q219" s="261">
        <f t="shared" si="141"/>
        <v>0</v>
      </c>
      <c r="R219" s="5" t="s">
        <v>39</v>
      </c>
      <c r="S219" s="3"/>
      <c r="T219" s="33">
        <f t="shared" si="149"/>
        <v>0</v>
      </c>
      <c r="U219" s="255">
        <f t="shared" si="150"/>
        <v>0</v>
      </c>
      <c r="V219" s="275"/>
      <c r="W219" s="276"/>
      <c r="X219" s="277"/>
      <c r="Y219" s="148" t="str">
        <f t="shared" si="151"/>
        <v>Empty budget line</v>
      </c>
    </row>
    <row r="220" spans="1:25">
      <c r="A220" s="278"/>
      <c r="B220" s="279"/>
      <c r="C220" s="1"/>
      <c r="D220" s="1"/>
      <c r="E220" s="3"/>
      <c r="F220" s="5" t="s">
        <v>39</v>
      </c>
      <c r="G220" s="260">
        <f t="shared" si="142"/>
        <v>0</v>
      </c>
      <c r="H220" s="5" t="s">
        <v>39</v>
      </c>
      <c r="I220" s="4"/>
      <c r="J220" s="33">
        <f>G220-I220</f>
        <v>0</v>
      </c>
      <c r="K220" s="253">
        <f>IFERROR(J220/G220,0)</f>
        <v>0</v>
      </c>
      <c r="L220" s="239"/>
      <c r="M220" s="233"/>
      <c r="N220" s="1"/>
      <c r="O220" s="3"/>
      <c r="P220" s="5" t="s">
        <v>39</v>
      </c>
      <c r="Q220" s="261">
        <f t="shared" si="141"/>
        <v>0</v>
      </c>
      <c r="R220" s="5" t="s">
        <v>39</v>
      </c>
      <c r="S220" s="3"/>
      <c r="T220" s="33">
        <f>Q220-S220</f>
        <v>0</v>
      </c>
      <c r="U220" s="255">
        <f>IFERROR(T220/Q220,0)</f>
        <v>0</v>
      </c>
      <c r="V220" s="275"/>
      <c r="W220" s="276"/>
      <c r="X220" s="277"/>
      <c r="Y220" s="148" t="str">
        <f t="shared" si="151"/>
        <v>Empty budget line</v>
      </c>
    </row>
    <row r="221" spans="1:25">
      <c r="A221" s="278"/>
      <c r="B221" s="279"/>
      <c r="C221" s="1"/>
      <c r="D221" s="1"/>
      <c r="E221" s="3"/>
      <c r="F221" s="5" t="s">
        <v>39</v>
      </c>
      <c r="G221" s="260">
        <f t="shared" si="142"/>
        <v>0</v>
      </c>
      <c r="H221" s="5" t="s">
        <v>39</v>
      </c>
      <c r="I221" s="4"/>
      <c r="J221" s="33">
        <f t="shared" ref="J221:J224" si="152">G221-I221</f>
        <v>0</v>
      </c>
      <c r="K221" s="253">
        <f t="shared" ref="K221:K224" si="153">IFERROR(J221/G221,0)</f>
        <v>0</v>
      </c>
      <c r="L221" s="239"/>
      <c r="M221" s="233"/>
      <c r="N221" s="1"/>
      <c r="O221" s="3"/>
      <c r="P221" s="5" t="s">
        <v>39</v>
      </c>
      <c r="Q221" s="261">
        <f t="shared" si="141"/>
        <v>0</v>
      </c>
      <c r="R221" s="5" t="s">
        <v>39</v>
      </c>
      <c r="S221" s="3"/>
      <c r="T221" s="33">
        <f t="shared" ref="T221:T224" si="154">Q221-S221</f>
        <v>0</v>
      </c>
      <c r="U221" s="255">
        <f t="shared" ref="U221:U224" si="155">IFERROR(T221/Q221,0)</f>
        <v>0</v>
      </c>
      <c r="V221" s="275"/>
      <c r="W221" s="276"/>
      <c r="X221" s="277"/>
      <c r="Y221" s="148" t="str">
        <f t="shared" si="151"/>
        <v>Empty budget line</v>
      </c>
    </row>
    <row r="222" spans="1:25">
      <c r="A222" s="278"/>
      <c r="B222" s="279"/>
      <c r="C222" s="1"/>
      <c r="D222" s="1"/>
      <c r="E222" s="3"/>
      <c r="F222" s="5" t="s">
        <v>39</v>
      </c>
      <c r="G222" s="260">
        <f t="shared" si="142"/>
        <v>0</v>
      </c>
      <c r="H222" s="5" t="s">
        <v>39</v>
      </c>
      <c r="I222" s="4"/>
      <c r="J222" s="33">
        <f t="shared" si="152"/>
        <v>0</v>
      </c>
      <c r="K222" s="253">
        <f t="shared" si="153"/>
        <v>0</v>
      </c>
      <c r="L222" s="239"/>
      <c r="M222" s="233"/>
      <c r="N222" s="1"/>
      <c r="O222" s="3"/>
      <c r="P222" s="5" t="s">
        <v>39</v>
      </c>
      <c r="Q222" s="261">
        <f t="shared" si="141"/>
        <v>0</v>
      </c>
      <c r="R222" s="5" t="s">
        <v>39</v>
      </c>
      <c r="S222" s="3"/>
      <c r="T222" s="33">
        <f t="shared" si="154"/>
        <v>0</v>
      </c>
      <c r="U222" s="255">
        <f t="shared" si="155"/>
        <v>0</v>
      </c>
      <c r="V222" s="275"/>
      <c r="W222" s="276"/>
      <c r="X222" s="277"/>
      <c r="Y222" s="148" t="str">
        <f t="shared" si="151"/>
        <v>Empty budget line</v>
      </c>
    </row>
    <row r="223" spans="1:25">
      <c r="A223" s="278"/>
      <c r="B223" s="279"/>
      <c r="C223" s="1"/>
      <c r="D223" s="1"/>
      <c r="E223" s="3"/>
      <c r="F223" s="5" t="s">
        <v>39</v>
      </c>
      <c r="G223" s="260">
        <f t="shared" si="142"/>
        <v>0</v>
      </c>
      <c r="H223" s="5" t="s">
        <v>39</v>
      </c>
      <c r="I223" s="4"/>
      <c r="J223" s="33">
        <f t="shared" si="152"/>
        <v>0</v>
      </c>
      <c r="K223" s="253">
        <f t="shared" si="153"/>
        <v>0</v>
      </c>
      <c r="L223" s="239"/>
      <c r="M223" s="233"/>
      <c r="N223" s="1"/>
      <c r="O223" s="3"/>
      <c r="P223" s="5" t="s">
        <v>39</v>
      </c>
      <c r="Q223" s="261">
        <f t="shared" si="141"/>
        <v>0</v>
      </c>
      <c r="R223" s="5" t="s">
        <v>39</v>
      </c>
      <c r="S223" s="3"/>
      <c r="T223" s="33">
        <f t="shared" si="154"/>
        <v>0</v>
      </c>
      <c r="U223" s="255">
        <f t="shared" si="155"/>
        <v>0</v>
      </c>
      <c r="V223" s="275"/>
      <c r="W223" s="276"/>
      <c r="X223" s="277"/>
      <c r="Y223" s="148" t="str">
        <f t="shared" si="151"/>
        <v>Empty budget line</v>
      </c>
    </row>
    <row r="224" spans="1:25">
      <c r="A224" s="278"/>
      <c r="B224" s="279"/>
      <c r="C224" s="1"/>
      <c r="D224" s="1"/>
      <c r="E224" s="3"/>
      <c r="F224" s="5" t="s">
        <v>39</v>
      </c>
      <c r="G224" s="260">
        <f t="shared" si="142"/>
        <v>0</v>
      </c>
      <c r="H224" s="5" t="s">
        <v>39</v>
      </c>
      <c r="I224" s="4"/>
      <c r="J224" s="33">
        <f t="shared" si="152"/>
        <v>0</v>
      </c>
      <c r="K224" s="253">
        <f t="shared" si="153"/>
        <v>0</v>
      </c>
      <c r="L224" s="239"/>
      <c r="M224" s="233"/>
      <c r="N224" s="1"/>
      <c r="O224" s="3"/>
      <c r="P224" s="5" t="s">
        <v>39</v>
      </c>
      <c r="Q224" s="261">
        <f t="shared" si="141"/>
        <v>0</v>
      </c>
      <c r="R224" s="5" t="s">
        <v>39</v>
      </c>
      <c r="S224" s="3"/>
      <c r="T224" s="33">
        <f t="shared" si="154"/>
        <v>0</v>
      </c>
      <c r="U224" s="255">
        <f t="shared" si="155"/>
        <v>0</v>
      </c>
      <c r="V224" s="275"/>
      <c r="W224" s="276"/>
      <c r="X224" s="277"/>
      <c r="Y224" s="148" t="str">
        <f t="shared" si="151"/>
        <v>Empty budget line</v>
      </c>
    </row>
    <row r="225" spans="1:25">
      <c r="A225" s="278"/>
      <c r="B225" s="279"/>
      <c r="C225" s="1"/>
      <c r="D225" s="1"/>
      <c r="E225" s="3"/>
      <c r="F225" s="5" t="s">
        <v>39</v>
      </c>
      <c r="G225" s="260">
        <f t="shared" si="142"/>
        <v>0</v>
      </c>
      <c r="H225" s="5" t="s">
        <v>39</v>
      </c>
      <c r="I225" s="4"/>
      <c r="J225" s="33">
        <f>G225-I225</f>
        <v>0</v>
      </c>
      <c r="K225" s="253">
        <f>IFERROR(J225/G225,0)</f>
        <v>0</v>
      </c>
      <c r="L225" s="239"/>
      <c r="M225" s="233"/>
      <c r="N225" s="1"/>
      <c r="O225" s="3"/>
      <c r="P225" s="5" t="s">
        <v>39</v>
      </c>
      <c r="Q225" s="261">
        <f t="shared" si="141"/>
        <v>0</v>
      </c>
      <c r="R225" s="5" t="s">
        <v>39</v>
      </c>
      <c r="S225" s="3"/>
      <c r="T225" s="33">
        <f>Q225-S225</f>
        <v>0</v>
      </c>
      <c r="U225" s="255">
        <f>IFERROR(T225/Q225,0)</f>
        <v>0</v>
      </c>
      <c r="V225" s="275"/>
      <c r="W225" s="276"/>
      <c r="X225" s="277"/>
      <c r="Y225" s="148" t="str">
        <f t="shared" si="151"/>
        <v>Empty budget line</v>
      </c>
    </row>
    <row r="226" spans="1:25">
      <c r="A226" s="278"/>
      <c r="B226" s="279"/>
      <c r="C226" s="1"/>
      <c r="D226" s="1"/>
      <c r="E226" s="3"/>
      <c r="F226" s="5" t="s">
        <v>39</v>
      </c>
      <c r="G226" s="260">
        <f t="shared" si="142"/>
        <v>0</v>
      </c>
      <c r="H226" s="5" t="s">
        <v>39</v>
      </c>
      <c r="I226" s="4"/>
      <c r="J226" s="33">
        <f t="shared" ref="J226:J229" si="156">G226-I226</f>
        <v>0</v>
      </c>
      <c r="K226" s="253">
        <f t="shared" ref="K226:K229" si="157">IFERROR(J226/G226,0)</f>
        <v>0</v>
      </c>
      <c r="L226" s="239"/>
      <c r="M226" s="233"/>
      <c r="N226" s="1"/>
      <c r="O226" s="3"/>
      <c r="P226" s="5" t="s">
        <v>39</v>
      </c>
      <c r="Q226" s="261">
        <f t="shared" si="141"/>
        <v>0</v>
      </c>
      <c r="R226" s="5" t="s">
        <v>39</v>
      </c>
      <c r="S226" s="3"/>
      <c r="T226" s="33">
        <f t="shared" ref="T226:T229" si="158">Q226-S226</f>
        <v>0</v>
      </c>
      <c r="U226" s="255">
        <f t="shared" ref="U226:U229" si="159">IFERROR(T226/Q226,0)</f>
        <v>0</v>
      </c>
      <c r="V226" s="275"/>
      <c r="W226" s="276"/>
      <c r="X226" s="277"/>
      <c r="Y226" s="148" t="str">
        <f t="shared" si="151"/>
        <v>Empty budget line</v>
      </c>
    </row>
    <row r="227" spans="1:25">
      <c r="A227" s="278"/>
      <c r="B227" s="279"/>
      <c r="C227" s="1"/>
      <c r="D227" s="1"/>
      <c r="E227" s="3"/>
      <c r="F227" s="5" t="s">
        <v>39</v>
      </c>
      <c r="G227" s="260">
        <f t="shared" si="142"/>
        <v>0</v>
      </c>
      <c r="H227" s="5" t="s">
        <v>39</v>
      </c>
      <c r="I227" s="4"/>
      <c r="J227" s="33">
        <f t="shared" si="156"/>
        <v>0</v>
      </c>
      <c r="K227" s="253">
        <f t="shared" si="157"/>
        <v>0</v>
      </c>
      <c r="L227" s="239"/>
      <c r="M227" s="233"/>
      <c r="N227" s="1"/>
      <c r="O227" s="3"/>
      <c r="P227" s="5" t="s">
        <v>39</v>
      </c>
      <c r="Q227" s="261">
        <f t="shared" si="141"/>
        <v>0</v>
      </c>
      <c r="R227" s="5" t="s">
        <v>39</v>
      </c>
      <c r="S227" s="3"/>
      <c r="T227" s="33">
        <f t="shared" si="158"/>
        <v>0</v>
      </c>
      <c r="U227" s="255">
        <f t="shared" si="159"/>
        <v>0</v>
      </c>
      <c r="V227" s="275"/>
      <c r="W227" s="276"/>
      <c r="X227" s="277"/>
      <c r="Y227" s="148" t="str">
        <f t="shared" si="151"/>
        <v>Empty budget line</v>
      </c>
    </row>
    <row r="228" spans="1:25">
      <c r="A228" s="278"/>
      <c r="B228" s="279"/>
      <c r="C228" s="1"/>
      <c r="D228" s="1"/>
      <c r="E228" s="3"/>
      <c r="F228" s="5" t="s">
        <v>39</v>
      </c>
      <c r="G228" s="260">
        <f t="shared" si="142"/>
        <v>0</v>
      </c>
      <c r="H228" s="5" t="s">
        <v>39</v>
      </c>
      <c r="I228" s="4"/>
      <c r="J228" s="33">
        <f t="shared" si="156"/>
        <v>0</v>
      </c>
      <c r="K228" s="253">
        <f t="shared" si="157"/>
        <v>0</v>
      </c>
      <c r="L228" s="239"/>
      <c r="M228" s="233"/>
      <c r="N228" s="1"/>
      <c r="O228" s="3"/>
      <c r="P228" s="5" t="s">
        <v>39</v>
      </c>
      <c r="Q228" s="261">
        <f t="shared" si="141"/>
        <v>0</v>
      </c>
      <c r="R228" s="5" t="s">
        <v>39</v>
      </c>
      <c r="S228" s="3"/>
      <c r="T228" s="33">
        <f t="shared" si="158"/>
        <v>0</v>
      </c>
      <c r="U228" s="255">
        <f t="shared" si="159"/>
        <v>0</v>
      </c>
      <c r="V228" s="275"/>
      <c r="W228" s="276"/>
      <c r="X228" s="277"/>
      <c r="Y228" s="148" t="str">
        <f t="shared" si="151"/>
        <v>Empty budget line</v>
      </c>
    </row>
    <row r="229" spans="1:25">
      <c r="A229" s="278"/>
      <c r="B229" s="279"/>
      <c r="C229" s="1"/>
      <c r="D229" s="1"/>
      <c r="E229" s="3"/>
      <c r="F229" s="5" t="s">
        <v>39</v>
      </c>
      <c r="G229" s="260">
        <f t="shared" si="142"/>
        <v>0</v>
      </c>
      <c r="H229" s="5" t="s">
        <v>39</v>
      </c>
      <c r="I229" s="4"/>
      <c r="J229" s="33">
        <f t="shared" si="156"/>
        <v>0</v>
      </c>
      <c r="K229" s="253">
        <f t="shared" si="157"/>
        <v>0</v>
      </c>
      <c r="L229" s="239"/>
      <c r="M229" s="233"/>
      <c r="N229" s="1"/>
      <c r="O229" s="3"/>
      <c r="P229" s="5" t="s">
        <v>39</v>
      </c>
      <c r="Q229" s="261">
        <f t="shared" si="141"/>
        <v>0</v>
      </c>
      <c r="R229" s="5" t="s">
        <v>39</v>
      </c>
      <c r="S229" s="3"/>
      <c r="T229" s="33">
        <f t="shared" si="158"/>
        <v>0</v>
      </c>
      <c r="U229" s="255">
        <f t="shared" si="159"/>
        <v>0</v>
      </c>
      <c r="V229" s="275"/>
      <c r="W229" s="276"/>
      <c r="X229" s="277"/>
      <c r="Y229" s="148" t="str">
        <f t="shared" si="151"/>
        <v>Empty budget line</v>
      </c>
    </row>
    <row r="230" spans="1:25" ht="30" customHeight="1">
      <c r="A230" s="327" t="s">
        <v>57</v>
      </c>
      <c r="B230" s="328"/>
      <c r="C230" s="228"/>
      <c r="D230" s="228"/>
      <c r="E230" s="229"/>
      <c r="F230" s="230"/>
      <c r="G230" s="230">
        <f>SUM(G210:G229)</f>
        <v>0</v>
      </c>
      <c r="H230" s="230"/>
      <c r="I230" s="230">
        <f>SUM(I210:I229)</f>
        <v>0</v>
      </c>
      <c r="J230" s="230">
        <f>SUM(J210:J229)</f>
        <v>0</v>
      </c>
      <c r="K230" s="254">
        <f>IFERROR(J230/G230,0)</f>
        <v>0</v>
      </c>
      <c r="L230" s="240"/>
      <c r="M230" s="234"/>
      <c r="N230" s="230"/>
      <c r="O230" s="230"/>
      <c r="P230" s="230"/>
      <c r="Q230" s="230">
        <f>SUM(Q210:Q229)</f>
        <v>0</v>
      </c>
      <c r="R230" s="230"/>
      <c r="S230" s="230">
        <f>SUM(S210:S229)</f>
        <v>0</v>
      </c>
      <c r="T230" s="230">
        <f>SUM(T210:T229)</f>
        <v>0</v>
      </c>
      <c r="U230" s="256">
        <f>IFERROR(T230/Q230,0)</f>
        <v>0</v>
      </c>
      <c r="V230" s="297"/>
      <c r="W230" s="298"/>
      <c r="X230" s="299"/>
      <c r="Y230" s="148" t="str">
        <f t="shared" si="151"/>
        <v/>
      </c>
    </row>
    <row r="231" spans="1:25">
      <c r="A231" s="36"/>
      <c r="B231" s="36"/>
      <c r="C231" s="37"/>
      <c r="D231" s="37"/>
      <c r="E231" s="38"/>
      <c r="F231" s="39"/>
      <c r="G231" s="39"/>
      <c r="H231" s="39"/>
      <c r="I231" s="39"/>
      <c r="J231" s="39"/>
      <c r="K231" s="40"/>
      <c r="L231" s="40"/>
      <c r="M231" s="39"/>
      <c r="N231" s="39"/>
      <c r="O231" s="39"/>
      <c r="P231" s="39"/>
      <c r="Q231" s="39"/>
      <c r="R231" s="39"/>
      <c r="S231" s="39"/>
      <c r="T231" s="39"/>
      <c r="U231" s="40"/>
      <c r="V231" s="40"/>
      <c r="W231" s="40"/>
      <c r="X231" s="40"/>
      <c r="Y231" s="148" t="str">
        <f t="shared" ref="Y231" si="160">IF((AND(F231="…", P231="…")), "Empty budget line", "")</f>
        <v/>
      </c>
    </row>
    <row r="232" spans="1:25">
      <c r="A232" s="34"/>
      <c r="B232" s="34"/>
      <c r="C232" s="35"/>
      <c r="D232" s="35"/>
      <c r="E232" s="34"/>
      <c r="F232" s="34"/>
      <c r="G232" s="34"/>
      <c r="H232" s="34"/>
      <c r="I232" s="34"/>
      <c r="J232" s="34"/>
      <c r="K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148" t="str">
        <f t="shared" ref="Y232:Y242" si="161">IF((AND(F232="…", P232="…")), "Empty budget line", "")</f>
        <v/>
      </c>
    </row>
    <row r="233" spans="1:25" ht="30" customHeight="1">
      <c r="A233" s="26" t="s">
        <v>58</v>
      </c>
      <c r="B233" s="26"/>
      <c r="C233" s="26"/>
      <c r="D233" s="26"/>
      <c r="E233" s="26"/>
      <c r="F233" s="41"/>
      <c r="G233" s="41"/>
      <c r="H233" s="41"/>
      <c r="I233" s="41"/>
      <c r="J233" s="41"/>
      <c r="K233" s="241"/>
      <c r="L233" s="226"/>
      <c r="M233" s="242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223"/>
      <c r="Y233" s="148" t="str">
        <f t="shared" si="161"/>
        <v/>
      </c>
    </row>
    <row r="234" spans="1:25" ht="30" customHeight="1">
      <c r="A234" s="42"/>
      <c r="B234" s="303" t="s">
        <v>59</v>
      </c>
      <c r="C234" s="303"/>
      <c r="D234" s="303"/>
      <c r="E234" s="303"/>
      <c r="F234" s="303"/>
      <c r="G234" s="303"/>
      <c r="H234" s="303"/>
      <c r="I234" s="303"/>
      <c r="J234" s="303"/>
      <c r="K234" s="303"/>
      <c r="L234" s="237"/>
      <c r="M234" s="304" t="s">
        <v>60</v>
      </c>
      <c r="N234" s="329"/>
      <c r="O234" s="329"/>
      <c r="P234" s="329"/>
      <c r="Q234" s="329"/>
      <c r="R234" s="329"/>
      <c r="S234" s="329"/>
      <c r="T234" s="329"/>
      <c r="U234" s="329"/>
      <c r="V234" s="329"/>
      <c r="W234" s="322"/>
      <c r="X234" s="224"/>
      <c r="Y234" s="148" t="str">
        <f t="shared" si="161"/>
        <v/>
      </c>
    </row>
    <row r="235" spans="1:25" ht="37.5" customHeight="1">
      <c r="A235" s="43"/>
      <c r="B235" s="271" t="s">
        <v>15</v>
      </c>
      <c r="C235" s="321" t="s">
        <v>61</v>
      </c>
      <c r="D235" s="321"/>
      <c r="E235" s="321" t="s">
        <v>62</v>
      </c>
      <c r="F235" s="321"/>
      <c r="G235" s="303" t="s">
        <v>63</v>
      </c>
      <c r="H235" s="303"/>
      <c r="I235" s="267" t="s">
        <v>19</v>
      </c>
      <c r="J235" s="267" t="s">
        <v>20</v>
      </c>
      <c r="K235" s="266" t="s">
        <v>64</v>
      </c>
      <c r="L235" s="237"/>
      <c r="M235" s="303" t="s">
        <v>15</v>
      </c>
      <c r="N235" s="303"/>
      <c r="O235" s="303" t="s">
        <v>61</v>
      </c>
      <c r="P235" s="303"/>
      <c r="Q235" s="304" t="s">
        <v>62</v>
      </c>
      <c r="R235" s="322"/>
      <c r="S235" s="267" t="s">
        <v>63</v>
      </c>
      <c r="T235" s="267" t="s">
        <v>19</v>
      </c>
      <c r="U235" s="304" t="s">
        <v>65</v>
      </c>
      <c r="V235" s="322"/>
      <c r="W235" s="267" t="s">
        <v>64</v>
      </c>
      <c r="X235" s="224"/>
      <c r="Y235" s="148" t="str">
        <f t="shared" si="161"/>
        <v/>
      </c>
    </row>
    <row r="236" spans="1:25" ht="30" customHeight="1">
      <c r="A236" s="44" t="s">
        <v>66</v>
      </c>
      <c r="B236" s="264">
        <f>SUM(G83)</f>
        <v>0</v>
      </c>
      <c r="C236" s="318">
        <f>SUMIF(F23:F82,"=PP",G23:G82)</f>
        <v>0</v>
      </c>
      <c r="D236" s="319"/>
      <c r="E236" s="318">
        <f>SUMIF(F23:F82,"=P1",G23:G82)+SUMIF(F23:F82,"=P2",G23:G82)+SUMIF(F23:F82,"=P3",G23:G82)+SUMIF(F23:F82,"=P4",G23:G82)</f>
        <v>0</v>
      </c>
      <c r="F236" s="319"/>
      <c r="G236" s="318">
        <f>SUMIF(H23:H82,"=PP",I23:I82)</f>
        <v>0</v>
      </c>
      <c r="H236" s="319"/>
      <c r="I236" s="265">
        <f>SUMIF(H23:H82,"=P1",I23:I82)+SUMIF(H23:H82,"=P2",I23:I82)+SUMIF(H23:H82,"=P3",I23:I82)+SUMIF(H23:H82,"=P4",I23:I82)</f>
        <v>0</v>
      </c>
      <c r="J236" s="265">
        <f>SUM(J83)</f>
        <v>0</v>
      </c>
      <c r="K236" s="257">
        <f>IFERROR(J236/B236,0)</f>
        <v>0</v>
      </c>
      <c r="L236" s="248"/>
      <c r="M236" s="320">
        <f>SUM(Q83)</f>
        <v>0</v>
      </c>
      <c r="N236" s="320"/>
      <c r="O236" s="318">
        <f>SUMIF(P23:P82,"=PP",Q23:Q82)</f>
        <v>0</v>
      </c>
      <c r="P236" s="319"/>
      <c r="Q236" s="318">
        <f>SUMIF(P23:P82,"=P1",Q23:Q82)+SUMIF(P23:P82,"=P2",Q23:Q82)+SUMIF(P23:P82,"=P3",Q23:Q82)+SUMIF(P23:P82,"=P4",Q23:Q82)</f>
        <v>0</v>
      </c>
      <c r="R236" s="319"/>
      <c r="S236" s="265">
        <f>SUMIF(R23:R82,"=PP",S23:S82)</f>
        <v>0</v>
      </c>
      <c r="T236" s="265">
        <f>SUMIF(R23:R82,"=P1",S23:S82)+SUMIF(R23:R82,"=P2",S23:S82)+SUMIF(R23:R82,"=P3",S23:S82)+SUMIF(R23:R82,"=P4",S23:S82)</f>
        <v>0</v>
      </c>
      <c r="U236" s="330">
        <f>SUM(T83)</f>
        <v>0</v>
      </c>
      <c r="V236" s="331"/>
      <c r="W236" s="258">
        <f t="shared" ref="W236:W242" si="162">IFERROR(U236/M236,0)</f>
        <v>0</v>
      </c>
      <c r="X236" s="225"/>
      <c r="Y236" s="148" t="str">
        <f t="shared" ref="Y236:Y237" si="163">IF((AND(F236="…", P236="…")), "Empty budget line", "")</f>
        <v/>
      </c>
    </row>
    <row r="237" spans="1:25" ht="30" customHeight="1">
      <c r="A237" s="44" t="s">
        <v>67</v>
      </c>
      <c r="B237" s="264">
        <f>SUM(G128)</f>
        <v>0</v>
      </c>
      <c r="C237" s="318">
        <f>SUMIF(F88:F127,"=PP",G88:G127)</f>
        <v>0</v>
      </c>
      <c r="D237" s="319"/>
      <c r="E237" s="318">
        <f>SUMIF(F88:F127,"=P1",G88:G127)+SUMIF(F88:F127,"=P2",G88:G127)+SUMIF(F88:F127,"=P3",G88:G127)+SUMIF(F88:F127,"=P4",G88:G127)</f>
        <v>0</v>
      </c>
      <c r="F237" s="319"/>
      <c r="G237" s="318">
        <f>SUMIF(H88:H127,"=PP",I88:I127)</f>
        <v>0</v>
      </c>
      <c r="H237" s="319"/>
      <c r="I237" s="265">
        <f>SUMIF(H88:H127,"=P1",I88:I127)+SUMIF(H88:H127,"=P2",I88:I127)+SUMIF(H88:H127,"=P3",I88:I127)+SUMIF(H88:H127,"=P4",I88:I127)</f>
        <v>0</v>
      </c>
      <c r="J237" s="265">
        <f>SUM(J128)</f>
        <v>0</v>
      </c>
      <c r="K237" s="257">
        <f t="shared" ref="K237:K241" si="164">IFERROR(J237/B237,0)</f>
        <v>0</v>
      </c>
      <c r="L237" s="248"/>
      <c r="M237" s="320">
        <f>SUM(Q128)</f>
        <v>0</v>
      </c>
      <c r="N237" s="320"/>
      <c r="O237" s="318">
        <f>SUMIF(P88:P127,"=PP",Q88:Q127)</f>
        <v>0</v>
      </c>
      <c r="P237" s="319"/>
      <c r="Q237" s="318">
        <f>SUMIF(P88:P127,"=P1",Q88:Q127)+SUMIF(P88:P127,"=P2",Q88:Q127)+SUMIF(P88:P127,"=P3",Q88:Q127)+SUMIF(P88:P127,"=P4",Q88:Q127)</f>
        <v>0</v>
      </c>
      <c r="R237" s="319"/>
      <c r="S237" s="265">
        <f>SUMIF(R88:R127,"=PP",S88:S127)</f>
        <v>0</v>
      </c>
      <c r="T237" s="265">
        <f>SUMIF(R88:R127,"=P1",S88:S127)+SUMIF(R88:R127,"=P2",S88:S127)+SUMIF(R88:R127,"=P3",S88:S127)+SUMIF(R88:R127,"=P4",S88:S127)</f>
        <v>0</v>
      </c>
      <c r="U237" s="330">
        <f>SUM(T128)</f>
        <v>0</v>
      </c>
      <c r="V237" s="331"/>
      <c r="W237" s="258">
        <f t="shared" si="162"/>
        <v>0</v>
      </c>
      <c r="X237" s="225"/>
      <c r="Y237" s="148" t="str">
        <f t="shared" si="163"/>
        <v/>
      </c>
    </row>
    <row r="238" spans="1:25" ht="30" customHeight="1">
      <c r="A238" s="44" t="s">
        <v>68</v>
      </c>
      <c r="B238" s="264">
        <f>SUM(G153)</f>
        <v>0</v>
      </c>
      <c r="C238" s="318">
        <f>SUMIF(F133:F152,"=PP",G133:G152)</f>
        <v>0</v>
      </c>
      <c r="D238" s="319"/>
      <c r="E238" s="318">
        <f>SUMIF(F133:F152,"=P1",G133:G152)+SUMIF(F133:F152,"=P2",G133:G152)+SUMIF(F133:F152,"=P3",G133:G152)+SUMIF(F133:F152,"=P4",G133:G152)</f>
        <v>0</v>
      </c>
      <c r="F238" s="319"/>
      <c r="G238" s="318">
        <f>SUMIF(H133:H152,"=PP",I133:I152)</f>
        <v>0</v>
      </c>
      <c r="H238" s="319"/>
      <c r="I238" s="265">
        <f>SUMIF(H133:H152,"=P1",I133:I152)+SUMIF(H133:H152,"=P2",I133:I152)+SUMIF(H133:H152,"=P3",I133:I152)+SUMIF(H133:H152,"=P4",I133:I152)</f>
        <v>0</v>
      </c>
      <c r="J238" s="265">
        <f>SUM(J153)</f>
        <v>0</v>
      </c>
      <c r="K238" s="257">
        <f t="shared" si="164"/>
        <v>0</v>
      </c>
      <c r="L238" s="248"/>
      <c r="M238" s="320">
        <f>SUM(Q153)</f>
        <v>0</v>
      </c>
      <c r="N238" s="320"/>
      <c r="O238" s="318">
        <f>SUMIF(P133:P152,"=PP",Q133:Q152)</f>
        <v>0</v>
      </c>
      <c r="P238" s="319"/>
      <c r="Q238" s="318">
        <f>SUMIF(P133:P152,"=P1",Q133:Q152)+SUMIF(P133:P152,"=P2",Q133:Q152)+SUMIF(P133:P152,"=P3",Q133:Q152)+SUMIF(P133:P152,"=P4",Q133:Q152)</f>
        <v>0</v>
      </c>
      <c r="R238" s="319"/>
      <c r="S238" s="265">
        <f>SUMIF(R133:R152,"=PP",S133:S152)</f>
        <v>0</v>
      </c>
      <c r="T238" s="265">
        <f>SUMIF(R133:R152,"=P1",S133:S152)+SUMIF(R133:R152,"=P2",S133:S152)+SUMIF(R133:R152,"=P3",S133:S152)+SUMIF(R133:R152,"=P4",S133:S152)</f>
        <v>0</v>
      </c>
      <c r="U238" s="330">
        <f>SUM(T153)</f>
        <v>0</v>
      </c>
      <c r="V238" s="331"/>
      <c r="W238" s="258">
        <f t="shared" si="162"/>
        <v>0</v>
      </c>
      <c r="X238" s="225"/>
      <c r="Y238" s="148" t="str">
        <f t="shared" ref="Y238:Y241" si="165">IF((AND(F238="…", P238="…")), "Empty budget line", "")</f>
        <v/>
      </c>
    </row>
    <row r="239" spans="1:25" ht="30" customHeight="1">
      <c r="A239" s="44" t="s">
        <v>69</v>
      </c>
      <c r="B239" s="264">
        <f>SUM(G178)</f>
        <v>0</v>
      </c>
      <c r="C239" s="318">
        <f>SUMIF(F158:F177,"=PP",G158:G177)</f>
        <v>0</v>
      </c>
      <c r="D239" s="319"/>
      <c r="E239" s="318">
        <f>SUMIF(F158:F177,"=P1",G158:G177)+SUMIF(F158:F177,"=P2",G158:G177)+SUMIF(F158:F177,"=P3",G158:G177)+SUMIF(F158:F177,"=P4",G158:G177)</f>
        <v>0</v>
      </c>
      <c r="F239" s="319"/>
      <c r="G239" s="318">
        <f>SUMIF(H158:H177,"=PP",I158:I177)</f>
        <v>0</v>
      </c>
      <c r="H239" s="319"/>
      <c r="I239" s="265">
        <f>SUMIF(H158:H177,"=P1",I158:I177)+SUMIF(H158:H177,"=P2",I158:I177)+SUMIF(H158:H177,"=P3",I158:I177)+SUMIF(H158:H177,"=P4",I158:I177)</f>
        <v>0</v>
      </c>
      <c r="J239" s="265">
        <f>SUM(J178)</f>
        <v>0</v>
      </c>
      <c r="K239" s="257">
        <f t="shared" si="164"/>
        <v>0</v>
      </c>
      <c r="L239" s="248"/>
      <c r="M239" s="320">
        <f>SUM(Q178)</f>
        <v>0</v>
      </c>
      <c r="N239" s="320"/>
      <c r="O239" s="318">
        <f>SUMIF(P158:P177,"=PP",Q158:Q177)</f>
        <v>0</v>
      </c>
      <c r="P239" s="319"/>
      <c r="Q239" s="318">
        <f>SUMIF(P158:P177,"=P1",Q158:Q177)+SUMIF(P158:P177,"=P2",Q158:Q177)+SUMIF(P158:P177,"=P3",Q158:Q177)+SUMIF(P158:P177,"=P4",Q158:Q177)</f>
        <v>0</v>
      </c>
      <c r="R239" s="319"/>
      <c r="S239" s="265">
        <f>SUMIF(R158:R177,"=PP",S158:S177)</f>
        <v>0</v>
      </c>
      <c r="T239" s="265">
        <f>SUMIF(R158:R177,"=P1",S158:S177)+SUMIF(R158:R177,"=P2",S158:S177)+SUMIF(R158:R177,"=P3",S158:S177)+SUMIF(R158:R177,"=P4",S158:S177)</f>
        <v>0</v>
      </c>
      <c r="U239" s="330">
        <f>SUM(T178)</f>
        <v>0</v>
      </c>
      <c r="V239" s="331"/>
      <c r="W239" s="258">
        <f t="shared" si="162"/>
        <v>0</v>
      </c>
      <c r="X239" s="225"/>
      <c r="Y239" s="148" t="str">
        <f t="shared" si="165"/>
        <v/>
      </c>
    </row>
    <row r="240" spans="1:25" ht="30" customHeight="1">
      <c r="A240" s="44" t="s">
        <v>52</v>
      </c>
      <c r="B240" s="264">
        <f>SUM(G205)</f>
        <v>0</v>
      </c>
      <c r="C240" s="318">
        <f>SUMIF(F185:F204,"=PP",G185:G204)</f>
        <v>0</v>
      </c>
      <c r="D240" s="319"/>
      <c r="E240" s="318">
        <f>SUMIF(F185:F204,"=P1",G185:G204)+SUMIF(F185:F204,"=P2",G185:G204)+SUMIF(F185:F204,"=P3",G185:G204)+SUMIF(F185:F204,"=P4",G185:G204)</f>
        <v>0</v>
      </c>
      <c r="F240" s="319"/>
      <c r="G240" s="318">
        <f>SUMIF(H185:H204,"=PP",I185:I204)</f>
        <v>0</v>
      </c>
      <c r="H240" s="319"/>
      <c r="I240" s="265">
        <f>SUMIF(H185:H204,"=P1",I185:I204)+SUMIF(H185:H204,"=P2",I185:I204)+SUMIF(H185:H204,"=P3",I185:I204)+SUMIF(H185:H204,"=P4",I185:I204)</f>
        <v>0</v>
      </c>
      <c r="J240" s="265">
        <f>SUM(J205)</f>
        <v>0</v>
      </c>
      <c r="K240" s="257">
        <f t="shared" si="164"/>
        <v>0</v>
      </c>
      <c r="L240" s="248"/>
      <c r="M240" s="320">
        <f>SUM(Q205)</f>
        <v>0</v>
      </c>
      <c r="N240" s="320"/>
      <c r="O240" s="318">
        <f>SUMIF(P185:P204,"=PP",Q185:Q204)</f>
        <v>0</v>
      </c>
      <c r="P240" s="319"/>
      <c r="Q240" s="318">
        <f>SUMIF(P185:P204,"=P1",Q185:Q204)+SUMIF(P185:P204,"=P2",Q185:Q204)+SUMIF(P185:P204,"=P3",Q185:Q204)+SUMIF(P185:P204,"=P4",Q185:Q204)</f>
        <v>0</v>
      </c>
      <c r="R240" s="319"/>
      <c r="S240" s="265">
        <f>SUMIF(R185:R204,"=PP",S185:S204)</f>
        <v>0</v>
      </c>
      <c r="T240" s="265">
        <f>SUMIF(R185:R204,"=P1",S185:S204)+SUMIF(R185:R204,"=P2",S185:S204)+SUMIF(R185:R204,"=P3",S185:S204)+SUMIF(R185:R204,"=P4",S185:S204)</f>
        <v>0</v>
      </c>
      <c r="U240" s="330">
        <f>SUM(T205)</f>
        <v>0</v>
      </c>
      <c r="V240" s="331"/>
      <c r="W240" s="258">
        <f t="shared" si="162"/>
        <v>0</v>
      </c>
      <c r="X240" s="225"/>
      <c r="Y240" s="148" t="str">
        <f t="shared" si="165"/>
        <v/>
      </c>
    </row>
    <row r="241" spans="1:25" ht="30" customHeight="1">
      <c r="A241" s="44" t="s">
        <v>56</v>
      </c>
      <c r="B241" s="264">
        <f>SUM(G230)</f>
        <v>0</v>
      </c>
      <c r="C241" s="318">
        <f>SUMIF(F210:F229,"=PP",G210:G229)</f>
        <v>0</v>
      </c>
      <c r="D241" s="319"/>
      <c r="E241" s="318">
        <f>SUMIF(F210:F229,"=P1",G210:G229)+SUMIF(F210:F229,"=P2",G210:G229)+SUMIF(F210:F229,"=P3",G210:G229)+SUMIF(F210:F229,"=P4",G210:G229)</f>
        <v>0</v>
      </c>
      <c r="F241" s="319"/>
      <c r="G241" s="318">
        <f>SUMIF(H210:H229,"=PP",I210:I229)</f>
        <v>0</v>
      </c>
      <c r="H241" s="319"/>
      <c r="I241" s="265">
        <f>SUMIF(H210:H229,"=P1",I210:I229)+SUMIF(H210:H229,"=P2",I210:I229)+SUMIF(H210:H229,"=P3",I210:I229)+SUMIF(H210:H229,"=P4",I210:I229)</f>
        <v>0</v>
      </c>
      <c r="J241" s="265">
        <f>SUM(J230)</f>
        <v>0</v>
      </c>
      <c r="K241" s="257">
        <f t="shared" si="164"/>
        <v>0</v>
      </c>
      <c r="L241" s="248"/>
      <c r="M241" s="320">
        <f>SUM(Q230)</f>
        <v>0</v>
      </c>
      <c r="N241" s="320"/>
      <c r="O241" s="318">
        <f>SUMIF(P210:P229,"=PP",Q210:Q229)</f>
        <v>0</v>
      </c>
      <c r="P241" s="319"/>
      <c r="Q241" s="318">
        <f>SUMIF(P210:P229,"=P1",Q210:Q229)+SUMIF(P210:P229,"=P2",Q210:Q229)+SUMIF(P210:P229,"=P3",Q210:Q229)+SUMIF(P210:P229,"=P4",Q210:Q229)</f>
        <v>0</v>
      </c>
      <c r="R241" s="319"/>
      <c r="S241" s="265">
        <f>SUMIF(R210:R229,"=PP",S210:S229)</f>
        <v>0</v>
      </c>
      <c r="T241" s="265">
        <f>SUMIF(R210:R229,"=P1",S210:S229)+SUMIF(R210:R229,"=P2",S210:S229)+SUMIF(R210:R229,"=P3",S210:S229)+SUMIF(R210:R229,"=P4",S210:S229)</f>
        <v>0</v>
      </c>
      <c r="U241" s="330">
        <f>SUM(T230)</f>
        <v>0</v>
      </c>
      <c r="V241" s="331"/>
      <c r="W241" s="258">
        <f t="shared" si="162"/>
        <v>0</v>
      </c>
      <c r="X241" s="225"/>
      <c r="Y241" s="148" t="str">
        <f t="shared" si="165"/>
        <v/>
      </c>
    </row>
    <row r="242" spans="1:25" ht="30" customHeight="1">
      <c r="A242" s="44" t="s">
        <v>70</v>
      </c>
      <c r="B242" s="264">
        <f>SUM(G230,G205,G178,G153,G128,G83)</f>
        <v>0</v>
      </c>
      <c r="C242" s="318">
        <f>SUMIF(F23:F230,"=PP",G23:G230)</f>
        <v>0</v>
      </c>
      <c r="D242" s="319"/>
      <c r="E242" s="318">
        <f>SUMIF(F23:F230,"=P1",G23:G230)+SUMIF(F23:F230,"=P2",G23:G230)+SUMIF(F23:F230,"=P3",G23:G230)+SUMIF(F23:F230,"=P4",G23:G230)</f>
        <v>0</v>
      </c>
      <c r="F242" s="319"/>
      <c r="G242" s="318">
        <f>SUMIF(H23:H230,"=PP",I23:I230)</f>
        <v>0</v>
      </c>
      <c r="H242" s="319"/>
      <c r="I242" s="265">
        <f>SUMIF(H23:H230,"=P1",I23:I230)+SUMIF(H23:H230,"=P2",I23:I230)+SUMIF(H23:H230,"=P3",I23:I230)+SUMIF(H23:H230,"=P4",I23:I230)</f>
        <v>0</v>
      </c>
      <c r="J242" s="265">
        <f>SUM(J230,J205,J178,J153,J128,J83)</f>
        <v>0</v>
      </c>
      <c r="K242" s="257">
        <f>IFERROR(J242/B242,0)</f>
        <v>0</v>
      </c>
      <c r="L242" s="248"/>
      <c r="M242" s="320">
        <f>SUM(Q230,Q205,Q178,Q153,Q128,Q83)</f>
        <v>0</v>
      </c>
      <c r="N242" s="320"/>
      <c r="O242" s="318">
        <f>SUMIF(P23:P230,"=PP",Q23:Q230)</f>
        <v>0</v>
      </c>
      <c r="P242" s="319"/>
      <c r="Q242" s="318">
        <f>SUMIF(P23:P230,"=P1",Q23:Q230)+SUMIF(P23:P230,"=P2",Q23:Q230)+SUMIF(P23:P230,"=P3",Q23:Q230)+SUMIF(P23:P230,"=P4",Q23:Q230)</f>
        <v>0</v>
      </c>
      <c r="R242" s="319"/>
      <c r="S242" s="265">
        <f>SUMIF(R23:R230,"=PP",S23:S230)</f>
        <v>0</v>
      </c>
      <c r="T242" s="265">
        <f>SUMIF(R23:R230,"=P1",S23:S230)+SUMIF(R23:R230,"=P2",S23:S230)+SUMIF(R23:R230,"=P3",S23:S230)+SUMIF(R23:R230,"=P4",S23:S230)</f>
        <v>0</v>
      </c>
      <c r="U242" s="330">
        <f>SUM(T230,T205,T178,T153,T128,T83)</f>
        <v>0</v>
      </c>
      <c r="V242" s="331"/>
      <c r="W242" s="258">
        <f t="shared" si="162"/>
        <v>0</v>
      </c>
      <c r="X242" s="225"/>
      <c r="Y242" s="148" t="str">
        <f t="shared" si="161"/>
        <v/>
      </c>
    </row>
    <row r="249" spans="1:25" s="9" customFormat="1" ht="15" customHeight="1">
      <c r="A249" s="13"/>
      <c r="B249" s="13"/>
      <c r="D249" s="65"/>
      <c r="E249" s="11"/>
      <c r="F249" s="11"/>
      <c r="G249" s="11"/>
      <c r="H249" s="11"/>
      <c r="J249" s="15"/>
      <c r="L249" s="51"/>
      <c r="Q249" s="11"/>
      <c r="R249" s="11"/>
      <c r="S249" s="11"/>
      <c r="Y249" s="145"/>
    </row>
    <row r="252" spans="1:25" s="9" customFormat="1" ht="18.600000000000001">
      <c r="A252" s="9" t="s">
        <v>71</v>
      </c>
      <c r="I252" s="45"/>
      <c r="L252" s="51"/>
      <c r="N252" s="46" t="s">
        <v>72</v>
      </c>
      <c r="O252" s="47"/>
      <c r="P252" s="47"/>
      <c r="Q252" s="47"/>
      <c r="R252" s="51"/>
      <c r="Y252" s="145"/>
    </row>
    <row r="253" spans="1:25" s="9" customFormat="1" ht="21" customHeight="1">
      <c r="A253" s="48"/>
      <c r="B253" s="48"/>
      <c r="C253" s="45"/>
      <c r="D253" s="45"/>
      <c r="I253" s="49"/>
      <c r="L253" s="51"/>
      <c r="Y253" s="145"/>
    </row>
    <row r="254" spans="1:25" s="9" customFormat="1" ht="21" customHeight="1">
      <c r="A254" s="48"/>
      <c r="B254" s="48"/>
      <c r="C254" s="45"/>
      <c r="D254" s="45"/>
      <c r="I254" s="49"/>
      <c r="L254" s="51"/>
      <c r="Y254" s="145"/>
    </row>
    <row r="255" spans="1:25" s="9" customFormat="1" ht="18.600000000000001">
      <c r="A255" s="48"/>
      <c r="B255" s="48"/>
      <c r="L255" s="51"/>
      <c r="Y255" s="145"/>
    </row>
    <row r="256" spans="1:25" s="9" customFormat="1" ht="18.600000000000001">
      <c r="A256" s="48"/>
      <c r="B256" s="48"/>
      <c r="C256" s="45"/>
      <c r="D256" s="45"/>
      <c r="I256" s="50"/>
      <c r="L256" s="51"/>
      <c r="Y256" s="145"/>
    </row>
    <row r="257" spans="1:25" s="9" customFormat="1" ht="18.600000000000001">
      <c r="A257" s="48"/>
      <c r="B257" s="48"/>
      <c r="C257" s="45"/>
      <c r="D257" s="45"/>
      <c r="F257" s="12" t="s">
        <v>73</v>
      </c>
      <c r="G257" s="47"/>
      <c r="H257" s="47"/>
      <c r="I257" s="47"/>
      <c r="J257" s="47"/>
      <c r="K257" s="47"/>
      <c r="L257" s="51"/>
      <c r="O257" s="12" t="s">
        <v>74</v>
      </c>
      <c r="P257" s="47"/>
      <c r="Q257" s="47"/>
      <c r="R257" s="51"/>
      <c r="Y257" s="145"/>
    </row>
    <row r="258" spans="1:25" s="9" customFormat="1" ht="18.600000000000001">
      <c r="A258" s="48"/>
      <c r="B258" s="48"/>
      <c r="C258" s="45"/>
      <c r="D258" s="45"/>
      <c r="I258" s="52"/>
      <c r="L258" s="51"/>
      <c r="Y258" s="145"/>
    </row>
    <row r="259" spans="1:25" ht="15.6">
      <c r="C259" s="64"/>
      <c r="D259" s="64"/>
      <c r="I259" s="53"/>
    </row>
    <row r="263" spans="1:25" ht="12" customHeight="1">
      <c r="A263" s="54" t="s">
        <v>75</v>
      </c>
      <c r="B263" s="54"/>
      <c r="C263" s="55"/>
      <c r="D263" s="55"/>
      <c r="E263" s="56"/>
      <c r="F263" s="56"/>
      <c r="G263" s="57"/>
      <c r="H263" s="57"/>
      <c r="I263" s="58"/>
      <c r="J263" s="58"/>
      <c r="K263" s="56"/>
      <c r="L263" s="249"/>
      <c r="M263" s="56"/>
      <c r="N263" s="56"/>
      <c r="O263" s="56"/>
      <c r="P263" s="57"/>
      <c r="Q263" s="58"/>
      <c r="R263" s="58"/>
      <c r="S263" s="58"/>
    </row>
    <row r="264" spans="1:25" ht="12" customHeight="1">
      <c r="A264" s="54" t="s">
        <v>76</v>
      </c>
      <c r="B264" s="54"/>
      <c r="C264" s="55"/>
      <c r="D264" s="55"/>
      <c r="E264" s="56"/>
      <c r="F264" s="56"/>
      <c r="G264" s="57"/>
      <c r="H264" s="57"/>
      <c r="I264" s="58"/>
      <c r="J264" s="58"/>
      <c r="K264" s="56"/>
      <c r="L264" s="249"/>
      <c r="M264" s="56"/>
      <c r="N264" s="56"/>
      <c r="O264" s="56"/>
      <c r="P264" s="57"/>
      <c r="Q264" s="58"/>
      <c r="R264" s="58"/>
      <c r="S264" s="58"/>
    </row>
    <row r="265" spans="1:25" ht="12" customHeight="1">
      <c r="A265" s="54" t="s">
        <v>77</v>
      </c>
      <c r="B265" s="54"/>
      <c r="C265" s="55"/>
      <c r="D265" s="55"/>
      <c r="E265" s="56"/>
      <c r="F265" s="56"/>
      <c r="G265" s="57"/>
      <c r="H265" s="57"/>
      <c r="I265" s="58"/>
      <c r="J265" s="58"/>
      <c r="K265" s="56"/>
      <c r="L265" s="249"/>
      <c r="M265" s="56"/>
      <c r="N265" s="56"/>
      <c r="O265" s="56"/>
      <c r="P265" s="57"/>
      <c r="Q265" s="58"/>
      <c r="R265" s="58"/>
      <c r="S265" s="58"/>
    </row>
    <row r="266" spans="1:25" ht="12" customHeight="1">
      <c r="A266" s="54" t="s">
        <v>78</v>
      </c>
      <c r="B266" s="54"/>
      <c r="C266" s="55"/>
      <c r="D266" s="55"/>
      <c r="E266" s="56"/>
      <c r="F266" s="56"/>
      <c r="G266" s="57"/>
      <c r="H266" s="57"/>
      <c r="I266" s="58"/>
      <c r="J266" s="58"/>
      <c r="K266" s="56"/>
      <c r="L266" s="249"/>
      <c r="M266" s="56"/>
      <c r="N266" s="56"/>
      <c r="O266" s="56"/>
      <c r="P266" s="57"/>
      <c r="Q266" s="58"/>
      <c r="R266" s="58"/>
      <c r="S266" s="58"/>
    </row>
    <row r="267" spans="1:25" ht="12" customHeight="1">
      <c r="A267" s="54" t="s">
        <v>79</v>
      </c>
      <c r="B267" s="54"/>
      <c r="C267" s="55"/>
      <c r="D267" s="55"/>
      <c r="E267" s="56"/>
      <c r="F267" s="56"/>
      <c r="G267" s="57"/>
      <c r="H267" s="57"/>
      <c r="I267" s="58"/>
      <c r="J267" s="58"/>
      <c r="K267" s="56"/>
      <c r="L267" s="249"/>
      <c r="M267" s="56"/>
      <c r="N267" s="56"/>
      <c r="O267" s="56"/>
      <c r="P267" s="57"/>
      <c r="Q267" s="58"/>
      <c r="R267" s="58"/>
      <c r="S267" s="58"/>
    </row>
    <row r="268" spans="1:25" ht="12" customHeight="1">
      <c r="A268" s="54" t="s">
        <v>80</v>
      </c>
      <c r="B268" s="54"/>
      <c r="C268" s="59"/>
      <c r="D268" s="59"/>
      <c r="E268" s="59"/>
      <c r="F268" s="59"/>
      <c r="G268" s="59"/>
      <c r="H268" s="59"/>
      <c r="I268" s="59"/>
      <c r="J268" s="59"/>
      <c r="K268" s="59"/>
      <c r="L268" s="250"/>
      <c r="M268" s="59"/>
      <c r="N268" s="59"/>
      <c r="O268" s="59"/>
      <c r="P268" s="57"/>
      <c r="Q268" s="58"/>
      <c r="R268" s="58"/>
      <c r="S268" s="58"/>
    </row>
    <row r="269" spans="1:25" s="61" customFormat="1" ht="12" customHeight="1">
      <c r="A269" s="54" t="s">
        <v>81</v>
      </c>
      <c r="B269" s="54"/>
      <c r="C269" s="60"/>
      <c r="D269" s="60"/>
      <c r="E269" s="60"/>
      <c r="F269" s="60"/>
      <c r="G269" s="60"/>
      <c r="H269" s="60"/>
      <c r="I269" s="60"/>
      <c r="J269" s="60"/>
      <c r="K269" s="60"/>
      <c r="L269" s="251"/>
      <c r="M269" s="60"/>
      <c r="N269" s="60"/>
      <c r="O269" s="60"/>
      <c r="P269" s="60"/>
      <c r="Q269" s="59"/>
      <c r="R269" s="59"/>
      <c r="Y269" s="149"/>
    </row>
    <row r="270" spans="1:25" s="61" customFormat="1" ht="12" customHeight="1">
      <c r="A270" s="62"/>
      <c r="B270" s="62"/>
      <c r="C270" s="60"/>
      <c r="D270" s="60"/>
      <c r="E270" s="60"/>
      <c r="F270" s="60"/>
      <c r="G270" s="60"/>
      <c r="H270" s="60"/>
      <c r="I270" s="60"/>
      <c r="J270" s="60"/>
      <c r="K270" s="60"/>
      <c r="L270" s="251"/>
      <c r="M270" s="60"/>
      <c r="N270" s="60"/>
      <c r="O270" s="60"/>
      <c r="P270" s="60"/>
      <c r="Q270" s="59"/>
      <c r="R270" s="59"/>
      <c r="Y270" s="149"/>
    </row>
  </sheetData>
  <sheetProtection algorithmName="SHA-512" hashValue="QLfynInrLOwfisIj4TIKpLvlaOJErJRIFp8XtU8AQ4YdkSxP4q3mlfhldMO1rY8ff1F+gfcanEbkL6BQIG/OBA==" saltValue="UWl04h8aKlI1CVXHbnC8mg==" spinCount="100000" sheet="1" formatCells="0" formatColumns="0" formatRows="0" insertHyperlinks="0" sort="0" autoFilter="0"/>
  <protectedRanges>
    <protectedRange sqref="A23:B24" name="Range1"/>
  </protectedRanges>
  <autoFilter ref="Y1:Y270" xr:uid="{2FA7A9E8-66B1-4981-ABE5-7D056C981052}"/>
  <dataConsolidate/>
  <mergeCells count="532">
    <mergeCell ref="U236:V236"/>
    <mergeCell ref="U237:V237"/>
    <mergeCell ref="U238:V238"/>
    <mergeCell ref="U239:V239"/>
    <mergeCell ref="U240:V240"/>
    <mergeCell ref="U241:V241"/>
    <mergeCell ref="U242:V242"/>
    <mergeCell ref="A230:B230"/>
    <mergeCell ref="A205:B205"/>
    <mergeCell ref="G238:H238"/>
    <mergeCell ref="C241:D241"/>
    <mergeCell ref="E241:F241"/>
    <mergeCell ref="C239:D239"/>
    <mergeCell ref="E239:F239"/>
    <mergeCell ref="M239:N239"/>
    <mergeCell ref="O239:P239"/>
    <mergeCell ref="C240:D240"/>
    <mergeCell ref="E240:F240"/>
    <mergeCell ref="M240:N240"/>
    <mergeCell ref="O240:P240"/>
    <mergeCell ref="C237:D237"/>
    <mergeCell ref="E237:F237"/>
    <mergeCell ref="M237:N237"/>
    <mergeCell ref="G241:H241"/>
    <mergeCell ref="M234:W234"/>
    <mergeCell ref="R87:S87"/>
    <mergeCell ref="H132:I132"/>
    <mergeCell ref="R132:S132"/>
    <mergeCell ref="H157:I157"/>
    <mergeCell ref="R157:S157"/>
    <mergeCell ref="H184:I184"/>
    <mergeCell ref="R184:S184"/>
    <mergeCell ref="M182:U183"/>
    <mergeCell ref="P157:Q157"/>
    <mergeCell ref="M130:U131"/>
    <mergeCell ref="P132:Q132"/>
    <mergeCell ref="V91:X91"/>
    <mergeCell ref="V92:X92"/>
    <mergeCell ref="V93:X93"/>
    <mergeCell ref="V128:X128"/>
    <mergeCell ref="V127:X127"/>
    <mergeCell ref="V126:X126"/>
    <mergeCell ref="V125:X125"/>
    <mergeCell ref="V106:X106"/>
    <mergeCell ref="V107:X107"/>
    <mergeCell ref="V108:X108"/>
    <mergeCell ref="V124:X124"/>
    <mergeCell ref="V123:X123"/>
    <mergeCell ref="G235:H235"/>
    <mergeCell ref="G236:H236"/>
    <mergeCell ref="G237:H237"/>
    <mergeCell ref="G239:H239"/>
    <mergeCell ref="G240:H240"/>
    <mergeCell ref="A83:B83"/>
    <mergeCell ref="A128:B128"/>
    <mergeCell ref="A153:B153"/>
    <mergeCell ref="A178:B178"/>
    <mergeCell ref="B234:K234"/>
    <mergeCell ref="C130:K131"/>
    <mergeCell ref="F132:G132"/>
    <mergeCell ref="A127:B127"/>
    <mergeCell ref="A126:B126"/>
    <mergeCell ref="A125:B125"/>
    <mergeCell ref="A124:B124"/>
    <mergeCell ref="A123:B123"/>
    <mergeCell ref="A122:B122"/>
    <mergeCell ref="A121:B121"/>
    <mergeCell ref="A120:B120"/>
    <mergeCell ref="A119:B119"/>
    <mergeCell ref="A118:B118"/>
    <mergeCell ref="A117:B117"/>
    <mergeCell ref="A116:B116"/>
    <mergeCell ref="Q235:R235"/>
    <mergeCell ref="Q236:R236"/>
    <mergeCell ref="Q237:R237"/>
    <mergeCell ref="Q238:R238"/>
    <mergeCell ref="Q239:R239"/>
    <mergeCell ref="Q240:R240"/>
    <mergeCell ref="Q241:R241"/>
    <mergeCell ref="Q242:R242"/>
    <mergeCell ref="M241:N241"/>
    <mergeCell ref="O241:P241"/>
    <mergeCell ref="O15:P16"/>
    <mergeCell ref="H209:I209"/>
    <mergeCell ref="F184:G184"/>
    <mergeCell ref="P184:Q184"/>
    <mergeCell ref="V20:X21"/>
    <mergeCell ref="V22:X22"/>
    <mergeCell ref="V23:X23"/>
    <mergeCell ref="V24:X24"/>
    <mergeCell ref="V25:X25"/>
    <mergeCell ref="V26:X26"/>
    <mergeCell ref="V27:X27"/>
    <mergeCell ref="V28:X28"/>
    <mergeCell ref="V29:X29"/>
    <mergeCell ref="C182:K183"/>
    <mergeCell ref="V81:X81"/>
    <mergeCell ref="V80:X80"/>
    <mergeCell ref="V79:X79"/>
    <mergeCell ref="V78:X78"/>
    <mergeCell ref="V77:X77"/>
    <mergeCell ref="V76:X76"/>
    <mergeCell ref="V75:X75"/>
    <mergeCell ref="V66:X66"/>
    <mergeCell ref="V65:X65"/>
    <mergeCell ref="V64:X64"/>
    <mergeCell ref="C8:J9"/>
    <mergeCell ref="S1:X1"/>
    <mergeCell ref="C11:E11"/>
    <mergeCell ref="C85:K86"/>
    <mergeCell ref="M85:U86"/>
    <mergeCell ref="F87:G87"/>
    <mergeCell ref="P22:Q22"/>
    <mergeCell ref="T15:U16"/>
    <mergeCell ref="C17:D17"/>
    <mergeCell ref="P87:Q87"/>
    <mergeCell ref="X15:X16"/>
    <mergeCell ref="M17:N17"/>
    <mergeCell ref="M15:N16"/>
    <mergeCell ref="H22:I22"/>
    <mergeCell ref="R22:S22"/>
    <mergeCell ref="Q15:Q16"/>
    <mergeCell ref="V72:X72"/>
    <mergeCell ref="V71:X71"/>
    <mergeCell ref="V70:X70"/>
    <mergeCell ref="V69:X69"/>
    <mergeCell ref="V68:X68"/>
    <mergeCell ref="V67:X67"/>
    <mergeCell ref="V83:X83"/>
    <mergeCell ref="V82:X82"/>
    <mergeCell ref="C242:D242"/>
    <mergeCell ref="E242:F242"/>
    <mergeCell ref="M242:N242"/>
    <mergeCell ref="C207:K208"/>
    <mergeCell ref="M207:U208"/>
    <mergeCell ref="F209:G209"/>
    <mergeCell ref="P209:Q209"/>
    <mergeCell ref="C235:D235"/>
    <mergeCell ref="E235:F235"/>
    <mergeCell ref="M235:N235"/>
    <mergeCell ref="O235:P235"/>
    <mergeCell ref="O242:P242"/>
    <mergeCell ref="C236:D236"/>
    <mergeCell ref="E236:F236"/>
    <mergeCell ref="M236:N236"/>
    <mergeCell ref="O236:P236"/>
    <mergeCell ref="O237:P237"/>
    <mergeCell ref="C238:D238"/>
    <mergeCell ref="E238:F238"/>
    <mergeCell ref="M238:N238"/>
    <mergeCell ref="O238:P238"/>
    <mergeCell ref="U235:V235"/>
    <mergeCell ref="G242:H242"/>
    <mergeCell ref="V230:X230"/>
    <mergeCell ref="A6:B6"/>
    <mergeCell ref="A8:B9"/>
    <mergeCell ref="A11:B11"/>
    <mergeCell ref="A26:B26"/>
    <mergeCell ref="C4:J4"/>
    <mergeCell ref="C2:J2"/>
    <mergeCell ref="O2:U2"/>
    <mergeCell ref="O4:U4"/>
    <mergeCell ref="O6:U6"/>
    <mergeCell ref="C6:J6"/>
    <mergeCell ref="A2:B2"/>
    <mergeCell ref="A4:B4"/>
    <mergeCell ref="A23:B23"/>
    <mergeCell ref="C20:K21"/>
    <mergeCell ref="M20:U21"/>
    <mergeCell ref="F22:G22"/>
    <mergeCell ref="A15:A16"/>
    <mergeCell ref="C15:D16"/>
    <mergeCell ref="E15:E16"/>
    <mergeCell ref="F15:G16"/>
    <mergeCell ref="T17:U17"/>
    <mergeCell ref="F17:G17"/>
    <mergeCell ref="H17:I17"/>
    <mergeCell ref="R17:S17"/>
    <mergeCell ref="B15:B16"/>
    <mergeCell ref="J15:J16"/>
    <mergeCell ref="V17:W17"/>
    <mergeCell ref="R15:S16"/>
    <mergeCell ref="H15:I16"/>
    <mergeCell ref="O17:P17"/>
    <mergeCell ref="A40:B40"/>
    <mergeCell ref="A41:B41"/>
    <mergeCell ref="A42:B42"/>
    <mergeCell ref="A32:B32"/>
    <mergeCell ref="A33:B33"/>
    <mergeCell ref="A34:B34"/>
    <mergeCell ref="A35:B35"/>
    <mergeCell ref="A24:B24"/>
    <mergeCell ref="A25:B25"/>
    <mergeCell ref="A22:B22"/>
    <mergeCell ref="A20:B20"/>
    <mergeCell ref="A21:B21"/>
    <mergeCell ref="A27:B27"/>
    <mergeCell ref="A28:B28"/>
    <mergeCell ref="A29:B29"/>
    <mergeCell ref="A30:B30"/>
    <mergeCell ref="A31:B31"/>
    <mergeCell ref="V15:W16"/>
    <mergeCell ref="A43:B43"/>
    <mergeCell ref="A44:B44"/>
    <mergeCell ref="A36:B36"/>
    <mergeCell ref="A37:B37"/>
    <mergeCell ref="A38:B38"/>
    <mergeCell ref="A39:B39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V30:X30"/>
    <mergeCell ref="V31:X31"/>
    <mergeCell ref="V32:X32"/>
    <mergeCell ref="V33:X33"/>
    <mergeCell ref="V34:X34"/>
    <mergeCell ref="V35:X35"/>
    <mergeCell ref="V36:X36"/>
    <mergeCell ref="V37:X37"/>
    <mergeCell ref="V38:X38"/>
    <mergeCell ref="V39:X39"/>
    <mergeCell ref="V40:X40"/>
    <mergeCell ref="V41:X41"/>
    <mergeCell ref="V42:X42"/>
    <mergeCell ref="V43:X43"/>
    <mergeCell ref="V74:X74"/>
    <mergeCell ref="V73:X73"/>
    <mergeCell ref="V63:X63"/>
    <mergeCell ref="V44:X44"/>
    <mergeCell ref="V45:X45"/>
    <mergeCell ref="V46:X46"/>
    <mergeCell ref="V47:X47"/>
    <mergeCell ref="V62:X62"/>
    <mergeCell ref="V61:X61"/>
    <mergeCell ref="V60:X60"/>
    <mergeCell ref="V59:X59"/>
    <mergeCell ref="V58:X58"/>
    <mergeCell ref="V57:X57"/>
    <mergeCell ref="V48:X48"/>
    <mergeCell ref="V49:X49"/>
    <mergeCell ref="V50:X50"/>
    <mergeCell ref="V51:X51"/>
    <mergeCell ref="V52:X52"/>
    <mergeCell ref="V53:X53"/>
    <mergeCell ref="V54:X54"/>
    <mergeCell ref="V55:X55"/>
    <mergeCell ref="V56:X56"/>
    <mergeCell ref="V85:X86"/>
    <mergeCell ref="V87:X87"/>
    <mergeCell ref="V88:X88"/>
    <mergeCell ref="A85:B85"/>
    <mergeCell ref="A86:B86"/>
    <mergeCell ref="A87:B87"/>
    <mergeCell ref="A88:B88"/>
    <mergeCell ref="V89:X89"/>
    <mergeCell ref="V90:X90"/>
    <mergeCell ref="A89:B89"/>
    <mergeCell ref="A90:B90"/>
    <mergeCell ref="H87:I87"/>
    <mergeCell ref="A115:B115"/>
    <mergeCell ref="A114:B114"/>
    <mergeCell ref="A113:B113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12:B112"/>
    <mergeCell ref="A111:B111"/>
    <mergeCell ref="A110:B110"/>
    <mergeCell ref="A109:B109"/>
    <mergeCell ref="A108:B108"/>
    <mergeCell ref="A107:B107"/>
    <mergeCell ref="A106:B106"/>
    <mergeCell ref="A102:B102"/>
    <mergeCell ref="A103:B103"/>
    <mergeCell ref="A104:B104"/>
    <mergeCell ref="A105:B105"/>
    <mergeCell ref="V94:X94"/>
    <mergeCell ref="V95:X95"/>
    <mergeCell ref="V96:X96"/>
    <mergeCell ref="V97:X97"/>
    <mergeCell ref="V98:X98"/>
    <mergeCell ref="V99:X99"/>
    <mergeCell ref="V100:X100"/>
    <mergeCell ref="V101:X101"/>
    <mergeCell ref="V102:X102"/>
    <mergeCell ref="V103:X103"/>
    <mergeCell ref="V104:X104"/>
    <mergeCell ref="V105:X105"/>
    <mergeCell ref="V122:X122"/>
    <mergeCell ref="V109:X109"/>
    <mergeCell ref="V110:X110"/>
    <mergeCell ref="V111:X111"/>
    <mergeCell ref="V112:X112"/>
    <mergeCell ref="V113:X113"/>
    <mergeCell ref="V121:X121"/>
    <mergeCell ref="V120:X120"/>
    <mergeCell ref="V114:X114"/>
    <mergeCell ref="V115:X115"/>
    <mergeCell ref="V116:X116"/>
    <mergeCell ref="V117:X117"/>
    <mergeCell ref="V118:X118"/>
    <mergeCell ref="V119:X119"/>
    <mergeCell ref="V130:X131"/>
    <mergeCell ref="V132:X132"/>
    <mergeCell ref="V133:X133"/>
    <mergeCell ref="V134:X134"/>
    <mergeCell ref="V135:X135"/>
    <mergeCell ref="V136:X136"/>
    <mergeCell ref="V153:X153"/>
    <mergeCell ref="V152:X152"/>
    <mergeCell ref="V151:X151"/>
    <mergeCell ref="V150:X150"/>
    <mergeCell ref="V137:X137"/>
    <mergeCell ref="V138:X138"/>
    <mergeCell ref="V139:X139"/>
    <mergeCell ref="V149:X149"/>
    <mergeCell ref="V148:X148"/>
    <mergeCell ref="V140:X140"/>
    <mergeCell ref="V141:X141"/>
    <mergeCell ref="V142:X142"/>
    <mergeCell ref="V143:X143"/>
    <mergeCell ref="V144:X144"/>
    <mergeCell ref="V145:X145"/>
    <mergeCell ref="V146:X146"/>
    <mergeCell ref="V147:X147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5:B155"/>
    <mergeCell ref="A156:B156"/>
    <mergeCell ref="V155:X156"/>
    <mergeCell ref="V157:X157"/>
    <mergeCell ref="F157:G157"/>
    <mergeCell ref="C155:K156"/>
    <mergeCell ref="M155:U156"/>
    <mergeCell ref="V158:X158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77:B177"/>
    <mergeCell ref="A176:B176"/>
    <mergeCell ref="A175:B175"/>
    <mergeCell ref="A166:B166"/>
    <mergeCell ref="A167:B167"/>
    <mergeCell ref="A168:B168"/>
    <mergeCell ref="A174:B174"/>
    <mergeCell ref="A173:B173"/>
    <mergeCell ref="A172:B172"/>
    <mergeCell ref="A169:B169"/>
    <mergeCell ref="A170:B170"/>
    <mergeCell ref="A171:B171"/>
    <mergeCell ref="V178:X178"/>
    <mergeCell ref="V177:X177"/>
    <mergeCell ref="V159:X159"/>
    <mergeCell ref="V160:X160"/>
    <mergeCell ref="V161:X161"/>
    <mergeCell ref="V162:X162"/>
    <mergeCell ref="V163:X163"/>
    <mergeCell ref="V164:X164"/>
    <mergeCell ref="V165:X165"/>
    <mergeCell ref="V166:X166"/>
    <mergeCell ref="V167:X167"/>
    <mergeCell ref="V168:X168"/>
    <mergeCell ref="V176:X176"/>
    <mergeCell ref="V175:X175"/>
    <mergeCell ref="V174:X174"/>
    <mergeCell ref="V173:X173"/>
    <mergeCell ref="V169:X169"/>
    <mergeCell ref="V170:X170"/>
    <mergeCell ref="V171:X171"/>
    <mergeCell ref="V172:X172"/>
    <mergeCell ref="A182:B182"/>
    <mergeCell ref="A183:B183"/>
    <mergeCell ref="A184:B184"/>
    <mergeCell ref="V182:X183"/>
    <mergeCell ref="V184:X184"/>
    <mergeCell ref="A185:B185"/>
    <mergeCell ref="A204:B204"/>
    <mergeCell ref="A203:B203"/>
    <mergeCell ref="A202:B202"/>
    <mergeCell ref="A201:B201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V205:X205"/>
    <mergeCell ref="V185:X185"/>
    <mergeCell ref="V186:X186"/>
    <mergeCell ref="V187:X187"/>
    <mergeCell ref="V188:X188"/>
    <mergeCell ref="V189:X189"/>
    <mergeCell ref="V204:X204"/>
    <mergeCell ref="V203:X203"/>
    <mergeCell ref="V190:X190"/>
    <mergeCell ref="V191:X191"/>
    <mergeCell ref="V192:X192"/>
    <mergeCell ref="V202:X202"/>
    <mergeCell ref="V201:X201"/>
    <mergeCell ref="V193:X193"/>
    <mergeCell ref="V194:X194"/>
    <mergeCell ref="V195:X195"/>
    <mergeCell ref="V196:X196"/>
    <mergeCell ref="V197:X197"/>
    <mergeCell ref="V198:X198"/>
    <mergeCell ref="V199:X199"/>
    <mergeCell ref="V200:X200"/>
    <mergeCell ref="A207:B207"/>
    <mergeCell ref="A208:B208"/>
    <mergeCell ref="A209:B209"/>
    <mergeCell ref="V207:X208"/>
    <mergeCell ref="A210:B210"/>
    <mergeCell ref="A211:B211"/>
    <mergeCell ref="A212:B212"/>
    <mergeCell ref="A213:B213"/>
    <mergeCell ref="A214:B214"/>
    <mergeCell ref="R209:S209"/>
    <mergeCell ref="V209:X209"/>
    <mergeCell ref="V210:X210"/>
    <mergeCell ref="V211:X211"/>
    <mergeCell ref="V212:X212"/>
    <mergeCell ref="A215:B215"/>
    <mergeCell ref="A216:B216"/>
    <mergeCell ref="A217:B217"/>
    <mergeCell ref="A229:B229"/>
    <mergeCell ref="A228:B228"/>
    <mergeCell ref="A227:B227"/>
    <mergeCell ref="A226:B226"/>
    <mergeCell ref="A225:B225"/>
    <mergeCell ref="A224:B224"/>
    <mergeCell ref="A218:B218"/>
    <mergeCell ref="A219:B219"/>
    <mergeCell ref="A220:B220"/>
    <mergeCell ref="A221:B221"/>
    <mergeCell ref="A222:B222"/>
    <mergeCell ref="A223:B223"/>
    <mergeCell ref="V220:X220"/>
    <mergeCell ref="V219:X219"/>
    <mergeCell ref="V218:X218"/>
    <mergeCell ref="V217:X217"/>
    <mergeCell ref="V216:X216"/>
    <mergeCell ref="V215:X215"/>
    <mergeCell ref="V214:X214"/>
    <mergeCell ref="V213:X213"/>
    <mergeCell ref="V229:X229"/>
    <mergeCell ref="V228:X228"/>
    <mergeCell ref="V227:X227"/>
    <mergeCell ref="V226:X226"/>
    <mergeCell ref="V225:X225"/>
    <mergeCell ref="V224:X224"/>
    <mergeCell ref="V223:X223"/>
    <mergeCell ref="V222:X222"/>
    <mergeCell ref="V221:X221"/>
  </mergeCells>
  <phoneticPr fontId="11" type="noConversion"/>
  <conditionalFormatting sqref="F23:F82 F88:F127 F133:F152 F158:F177 F185:F204 F210:F229">
    <cfRule type="expression" dxfId="10" priority="116" stopIfTrue="1">
      <formula>AND(F23="…",G23&lt;&gt;0)</formula>
    </cfRule>
  </conditionalFormatting>
  <conditionalFormatting sqref="A17:X242">
    <cfRule type="cellIs" dxfId="9" priority="93" operator="lessThan">
      <formula>0</formula>
    </cfRule>
  </conditionalFormatting>
  <conditionalFormatting sqref="A23:A82 A88:A127 A133:A152 A158:A177 A185:A204 A210:A229">
    <cfRule type="duplicateValues" dxfId="8" priority="59"/>
  </conditionalFormatting>
  <conditionalFormatting sqref="M14:X243">
    <cfRule type="expression" dxfId="7" priority="58">
      <formula>OR($J$11="Select…",$J$11="NO")</formula>
    </cfRule>
  </conditionalFormatting>
  <conditionalFormatting sqref="H210:H229 H185:H204 H158:H177 H133:H152 H88:H127 H23:H82">
    <cfRule type="expression" dxfId="6" priority="3">
      <formula>AND(H23="…",I23&lt;&gt;0)</formula>
    </cfRule>
  </conditionalFormatting>
  <conditionalFormatting sqref="P23:P82 P88:P127 P133:P152 P158:P177 P185:P204 P210:P229">
    <cfRule type="expression" dxfId="5" priority="2">
      <formula>AND(P23="…",Q23&lt;&gt;0)</formula>
    </cfRule>
  </conditionalFormatting>
  <conditionalFormatting sqref="R23:R82 R88:R127 R133:R152 R158:R177 R185:R204 R210:R229">
    <cfRule type="expression" dxfId="4" priority="1">
      <formula>AND(R23="…",S23&lt;&gt;0)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&amp;A</oddHeader>
    <oddFooter>&amp;LFile name: &amp;F    Printed: &amp;D&amp;C&amp;A&amp;RPage: &amp;P of &amp;N</oddFooter>
  </headerFooter>
  <rowBreaks count="1" manualBreakCount="1">
    <brk id="27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7B6D7F8-2076-44CD-BAA6-E6FC4B67051A}">
          <x14:formula1>
            <xm:f>Admin!$D$2:$D$4</xm:f>
          </x14:formula1>
          <xm:sqref>J11</xm:sqref>
        </x14:dataValidation>
        <x14:dataValidation type="list" allowBlank="1" showInputMessage="1" showErrorMessage="1" xr:uid="{D9A67DAD-ACA5-4BC7-BA4D-60170B5E42D2}">
          <x14:formula1>
            <xm:f>Admin!$C$2:$C$9</xm:f>
          </x14:formula1>
          <xm:sqref>A131 A21 A86 A156</xm:sqref>
        </x14:dataValidation>
        <x14:dataValidation type="list" allowBlank="1" showInputMessage="1" showErrorMessage="1" xr:uid="{86807E4F-D4AD-4F83-AE01-57E6A4FC6CA2}">
          <x14:formula1>
            <xm:f>Admin!$E$2:$E$7</xm:f>
          </x14:formula1>
          <xm:sqref>P158:P177 P185:P204 F133:F152 P133:P152 F210:F229 F23:F82 F158:F177 F185:F204 P210:P229 P23:P82 F88:F127 P88:P127 H23:H82 R88:R127 H88:H127 R23:R82 H133:H152 R133:R152 H158:H177 R158:R177 H185:H204 R185:R204 H210:H229 R210:R229</xm:sqref>
        </x14:dataValidation>
        <x14:dataValidation type="list" showInputMessage="1" showErrorMessage="1" xr:uid="{C3CDA215-BAF7-4A30-BF68-8A8BB52A0717}">
          <x14:formula1>
            <xm:f>Admin!$AC$2:$AC$6</xm:f>
          </x14:formula1>
          <xm:sqref>O2:X2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AS200"/>
  <sheetViews>
    <sheetView topLeftCell="X1" workbookViewId="0">
      <selection activeCell="AB11" sqref="AB11"/>
    </sheetView>
  </sheetViews>
  <sheetFormatPr defaultColWidth="9.140625" defaultRowHeight="14.45"/>
  <cols>
    <col min="1" max="24" width="21.42578125" style="2" customWidth="1"/>
    <col min="25" max="25" width="21.42578125" style="90" customWidth="1"/>
    <col min="26" max="30" width="21.42578125" style="2" customWidth="1"/>
    <col min="31" max="43" width="14.42578125" style="2" customWidth="1"/>
    <col min="44" max="16384" width="9.140625" style="2"/>
  </cols>
  <sheetData>
    <row r="1" spans="1:29" ht="45" customHeight="1">
      <c r="A1" s="66" t="s">
        <v>326</v>
      </c>
      <c r="B1" s="66" t="s">
        <v>327</v>
      </c>
      <c r="C1" s="66" t="s">
        <v>328</v>
      </c>
      <c r="D1" s="66" t="s">
        <v>329</v>
      </c>
      <c r="E1" s="66" t="s">
        <v>330</v>
      </c>
      <c r="F1" s="66" t="s">
        <v>331</v>
      </c>
      <c r="G1" s="66" t="s">
        <v>332</v>
      </c>
      <c r="H1" s="66" t="s">
        <v>333</v>
      </c>
      <c r="I1" s="66" t="s">
        <v>334</v>
      </c>
      <c r="J1" s="67" t="s">
        <v>335</v>
      </c>
      <c r="K1" s="67" t="s">
        <v>336</v>
      </c>
      <c r="L1" s="67" t="s">
        <v>337</v>
      </c>
      <c r="M1" s="67" t="s">
        <v>338</v>
      </c>
      <c r="N1" s="68" t="s">
        <v>339</v>
      </c>
      <c r="O1" s="69" t="s">
        <v>340</v>
      </c>
      <c r="P1" s="69" t="s">
        <v>341</v>
      </c>
      <c r="Q1" s="69" t="s">
        <v>342</v>
      </c>
      <c r="R1" s="69" t="s">
        <v>343</v>
      </c>
      <c r="S1" s="69" t="s">
        <v>344</v>
      </c>
      <c r="T1" s="69" t="s">
        <v>345</v>
      </c>
      <c r="U1" s="69" t="s">
        <v>346</v>
      </c>
      <c r="V1" s="69" t="s">
        <v>347</v>
      </c>
      <c r="W1" s="69" t="s">
        <v>348</v>
      </c>
      <c r="X1" s="69" t="s">
        <v>344</v>
      </c>
      <c r="Y1" s="70" t="s">
        <v>349</v>
      </c>
      <c r="Z1" s="67" t="s">
        <v>350</v>
      </c>
      <c r="AA1" s="67" t="s">
        <v>351</v>
      </c>
      <c r="AB1" s="70" t="s">
        <v>352</v>
      </c>
      <c r="AC1" s="67" t="s">
        <v>353</v>
      </c>
    </row>
    <row r="2" spans="1:29">
      <c r="A2" s="71" t="s">
        <v>4</v>
      </c>
      <c r="B2" s="71" t="s">
        <v>4</v>
      </c>
      <c r="C2" s="71" t="s">
        <v>4</v>
      </c>
      <c r="D2" s="72" t="s">
        <v>4</v>
      </c>
      <c r="E2" s="73" t="s">
        <v>39</v>
      </c>
      <c r="F2" s="74" t="s">
        <v>4</v>
      </c>
      <c r="G2" s="75" t="s">
        <v>4</v>
      </c>
      <c r="H2" s="75" t="s">
        <v>4</v>
      </c>
      <c r="I2" s="71" t="s">
        <v>4</v>
      </c>
      <c r="J2" s="71" t="s">
        <v>4</v>
      </c>
      <c r="K2" s="71" t="s">
        <v>4</v>
      </c>
      <c r="L2" s="76" t="str">
        <f>VLOOKUP("yes",K15:L25,2,FALSE)</f>
        <v>Select…</v>
      </c>
      <c r="M2" s="76" t="str">
        <f>VLOOKUP("yes",M15:N25,2,FALSE)</f>
        <v>Select…</v>
      </c>
      <c r="N2" s="77" t="s">
        <v>4</v>
      </c>
      <c r="O2" s="77" t="b">
        <f>('Detailed Budget'!J11&lt;&gt;"YES")</f>
        <v>1</v>
      </c>
      <c r="P2" s="78">
        <f>'Detailed Budget'!A17</f>
        <v>0</v>
      </c>
      <c r="Q2" s="78">
        <f>VLOOKUP(TRUE,O2:P3,2,FALSE)</f>
        <v>0</v>
      </c>
      <c r="R2" s="78">
        <f>'Detailed Budget'!F17</f>
        <v>0</v>
      </c>
      <c r="S2" s="78">
        <f>VLOOKUP(TRUE,O2:R3,4,FALSE)</f>
        <v>0</v>
      </c>
      <c r="T2" s="78" t="e">
        <f>(#REF!&lt;&gt;"YES")</f>
        <v>#REF!</v>
      </c>
      <c r="U2" s="78" t="e">
        <f>#REF!</f>
        <v>#REF!</v>
      </c>
      <c r="V2" s="78" t="e">
        <f>VLOOKUP(TRUE,T2:U3,2,FALSE)</f>
        <v>#N/A</v>
      </c>
      <c r="W2" s="78" t="e">
        <f>#REF!</f>
        <v>#REF!</v>
      </c>
      <c r="X2" s="78" t="e">
        <f>VLOOKUP(TRUE,T2:W3,4,FALSE)</f>
        <v>#N/A</v>
      </c>
      <c r="Y2" s="79">
        <f>_xlfn.IFS('Detailed Budget'!J11="Select…",0,'Detailed Budget'!J11="NO",0,'Detailed Budget'!J11="YES",1)</f>
        <v>0</v>
      </c>
      <c r="Z2" s="79" t="e">
        <f>_xlfn.IFS(#REF!="Select…",0,#REF!="NO",0,#REF!="YES",1)</f>
        <v>#REF!</v>
      </c>
      <c r="AA2" s="80" t="e">
        <f>_xlfn.IFS(#REF!="Select…",0,#REF!=1,1,#REF!=2,2,#REF!=3,3,#REF!=4,4,#REF!=5,5,#REF!=6,6,#REF!=7,7,#REF!=8,8,#REF!=9,9,#REF!=10,10)</f>
        <v>#REF!</v>
      </c>
      <c r="AB2" s="79" t="e">
        <f>_xlfn.IFS(#REF!="Select…",0,#REF!="NO",0,#REF!="YES",17)</f>
        <v>#REF!</v>
      </c>
      <c r="AC2" s="90" t="s">
        <v>4</v>
      </c>
    </row>
    <row r="3" spans="1:29">
      <c r="A3" s="77">
        <v>1</v>
      </c>
      <c r="B3" s="75" t="s">
        <v>354</v>
      </c>
      <c r="C3" s="75" t="s">
        <v>355</v>
      </c>
      <c r="D3" s="81" t="s">
        <v>356</v>
      </c>
      <c r="E3" s="74" t="s">
        <v>38</v>
      </c>
      <c r="F3" s="74" t="s">
        <v>357</v>
      </c>
      <c r="G3" s="82">
        <v>43800</v>
      </c>
      <c r="H3" s="82">
        <v>43830</v>
      </c>
      <c r="I3" s="82">
        <v>43830</v>
      </c>
      <c r="J3" s="83" t="e">
        <f>#REF!</f>
        <v>#REF!</v>
      </c>
      <c r="K3" s="83" t="e">
        <f>#REF!</f>
        <v>#REF!</v>
      </c>
      <c r="L3" s="76" t="e">
        <f t="shared" ref="L3:L12" si="0">VLOOKUP("yes",K16:L26,2,FALSE)</f>
        <v>#N/A</v>
      </c>
      <c r="M3" s="76" t="e">
        <f t="shared" ref="M3:M12" si="1">VLOOKUP("yes",M16:N26,2,FALSE)</f>
        <v>#N/A</v>
      </c>
      <c r="N3" s="77">
        <v>1</v>
      </c>
      <c r="O3" s="77" t="b">
        <f>('Detailed Budget'!J11="YES")</f>
        <v>0</v>
      </c>
      <c r="P3" s="78">
        <f>'Detailed Budget'!M17</f>
        <v>0</v>
      </c>
      <c r="Q3" s="77"/>
      <c r="R3" s="78">
        <f>'Detailed Budget'!R17</f>
        <v>0</v>
      </c>
      <c r="S3" s="77"/>
      <c r="T3" s="77" t="e">
        <f>(#REF!="YES")</f>
        <v>#REF!</v>
      </c>
      <c r="U3" s="78" t="e">
        <f>#REF!</f>
        <v>#REF!</v>
      </c>
      <c r="V3" s="77"/>
      <c r="W3" s="78" t="e">
        <f>#REF!</f>
        <v>#REF!</v>
      </c>
      <c r="X3" s="77"/>
      <c r="Y3" s="79">
        <f>Y2</f>
        <v>0</v>
      </c>
      <c r="AC3" s="79" t="s">
        <v>358</v>
      </c>
    </row>
    <row r="4" spans="1:29">
      <c r="A4" s="77">
        <v>2</v>
      </c>
      <c r="B4" s="84" t="s">
        <v>359</v>
      </c>
      <c r="C4" s="75" t="s">
        <v>360</v>
      </c>
      <c r="D4" s="85" t="s">
        <v>361</v>
      </c>
      <c r="E4" s="74" t="s">
        <v>42</v>
      </c>
      <c r="F4" s="74" t="s">
        <v>362</v>
      </c>
      <c r="G4" s="82">
        <v>43831</v>
      </c>
      <c r="H4" s="82">
        <v>43861</v>
      </c>
      <c r="I4" s="82">
        <v>43861</v>
      </c>
      <c r="J4" s="82" t="e">
        <f>#REF!+1</f>
        <v>#REF!</v>
      </c>
      <c r="K4" s="82" t="e">
        <f>#REF!+1</f>
        <v>#REF!</v>
      </c>
      <c r="L4" s="76" t="e">
        <f t="shared" si="0"/>
        <v>#N/A</v>
      </c>
      <c r="M4" s="76" t="e">
        <f t="shared" si="1"/>
        <v>#N/A</v>
      </c>
      <c r="N4" s="77">
        <v>2</v>
      </c>
      <c r="Y4" s="79">
        <f>Y3</f>
        <v>0</v>
      </c>
      <c r="AC4" s="79" t="s">
        <v>363</v>
      </c>
    </row>
    <row r="5" spans="1:29">
      <c r="A5" s="77">
        <v>3</v>
      </c>
      <c r="B5" s="75" t="s">
        <v>364</v>
      </c>
      <c r="C5" s="86" t="s">
        <v>28</v>
      </c>
      <c r="E5" s="74" t="s">
        <v>365</v>
      </c>
      <c r="F5" s="74" t="s">
        <v>366</v>
      </c>
      <c r="G5" s="82">
        <v>43862</v>
      </c>
      <c r="H5" s="82">
        <v>43890</v>
      </c>
      <c r="I5" s="82">
        <v>43890</v>
      </c>
      <c r="J5" s="82" t="e">
        <f>#REF!+1</f>
        <v>#REF!</v>
      </c>
      <c r="K5" s="82" t="e">
        <f>#REF!+1</f>
        <v>#REF!</v>
      </c>
      <c r="L5" s="76" t="e">
        <f t="shared" si="0"/>
        <v>#N/A</v>
      </c>
      <c r="M5" s="76" t="e">
        <f t="shared" si="1"/>
        <v>#N/A</v>
      </c>
      <c r="N5" s="77">
        <v>3</v>
      </c>
      <c r="Y5" s="79">
        <f t="shared" ref="Y5:Y67" si="2">Y4</f>
        <v>0</v>
      </c>
      <c r="AC5" s="79" t="s">
        <v>367</v>
      </c>
    </row>
    <row r="6" spans="1:29">
      <c r="A6" s="77">
        <v>4</v>
      </c>
      <c r="B6" s="75" t="s">
        <v>368</v>
      </c>
      <c r="C6" s="75" t="s">
        <v>369</v>
      </c>
      <c r="E6" s="74" t="s">
        <v>370</v>
      </c>
      <c r="F6" s="74" t="s">
        <v>371</v>
      </c>
      <c r="G6" s="82">
        <v>43891</v>
      </c>
      <c r="H6" s="82">
        <v>43921</v>
      </c>
      <c r="I6" s="82">
        <v>43921</v>
      </c>
      <c r="J6" s="82" t="e">
        <f>#REF!+1</f>
        <v>#REF!</v>
      </c>
      <c r="K6" s="82" t="e">
        <f>#REF!+1</f>
        <v>#REF!</v>
      </c>
      <c r="L6" s="76" t="e">
        <f t="shared" si="0"/>
        <v>#N/A</v>
      </c>
      <c r="M6" s="76" t="e">
        <f t="shared" si="1"/>
        <v>#N/A</v>
      </c>
      <c r="N6" s="77">
        <v>4</v>
      </c>
      <c r="Y6" s="79">
        <f t="shared" si="2"/>
        <v>0</v>
      </c>
      <c r="AC6" s="79" t="s">
        <v>372</v>
      </c>
    </row>
    <row r="7" spans="1:29">
      <c r="A7" s="77">
        <v>5</v>
      </c>
      <c r="B7" s="75" t="s">
        <v>52</v>
      </c>
      <c r="C7" s="75" t="s">
        <v>373</v>
      </c>
      <c r="E7" s="74" t="s">
        <v>374</v>
      </c>
      <c r="F7" s="74" t="s">
        <v>375</v>
      </c>
      <c r="G7" s="82">
        <v>43922</v>
      </c>
      <c r="H7" s="82">
        <v>43951</v>
      </c>
      <c r="I7" s="82">
        <v>43951</v>
      </c>
      <c r="J7" s="82" t="e">
        <f>#REF!+1</f>
        <v>#REF!</v>
      </c>
      <c r="K7" s="82" t="e">
        <f>#REF!+1</f>
        <v>#REF!</v>
      </c>
      <c r="L7" s="76" t="e">
        <f t="shared" si="0"/>
        <v>#N/A</v>
      </c>
      <c r="M7" s="76" t="e">
        <f t="shared" si="1"/>
        <v>#N/A</v>
      </c>
      <c r="N7" s="77">
        <v>5</v>
      </c>
      <c r="Y7" s="79">
        <f t="shared" si="2"/>
        <v>0</v>
      </c>
    </row>
    <row r="8" spans="1:29">
      <c r="A8" s="77">
        <v>6</v>
      </c>
      <c r="B8" s="75" t="s">
        <v>56</v>
      </c>
      <c r="C8" s="86" t="s">
        <v>376</v>
      </c>
      <c r="E8" s="74"/>
      <c r="F8" s="74" t="s">
        <v>377</v>
      </c>
      <c r="G8" s="82">
        <v>43952</v>
      </c>
      <c r="H8" s="82">
        <v>43982</v>
      </c>
      <c r="I8" s="82">
        <v>43982</v>
      </c>
      <c r="J8" s="82" t="e">
        <f>#REF!+1</f>
        <v>#REF!</v>
      </c>
      <c r="K8" s="82" t="e">
        <f>#REF!+1</f>
        <v>#REF!</v>
      </c>
      <c r="L8" s="76" t="e">
        <f t="shared" si="0"/>
        <v>#N/A</v>
      </c>
      <c r="M8" s="76" t="e">
        <f t="shared" si="1"/>
        <v>#N/A</v>
      </c>
      <c r="N8" s="77">
        <v>6</v>
      </c>
      <c r="Y8" s="79">
        <f t="shared" si="2"/>
        <v>0</v>
      </c>
    </row>
    <row r="9" spans="1:29">
      <c r="A9" s="77">
        <v>7</v>
      </c>
      <c r="B9" s="75"/>
      <c r="C9" s="75"/>
      <c r="E9" s="74"/>
      <c r="F9" s="74" t="s">
        <v>378</v>
      </c>
      <c r="G9" s="82">
        <v>43983</v>
      </c>
      <c r="H9" s="82">
        <v>44012</v>
      </c>
      <c r="I9" s="82">
        <v>44012</v>
      </c>
      <c r="J9" s="82" t="e">
        <f>#REF!+1</f>
        <v>#REF!</v>
      </c>
      <c r="K9" s="82" t="e">
        <f>#REF!+1</f>
        <v>#REF!</v>
      </c>
      <c r="L9" s="76" t="e">
        <f t="shared" si="0"/>
        <v>#N/A</v>
      </c>
      <c r="M9" s="76" t="e">
        <f t="shared" si="1"/>
        <v>#N/A</v>
      </c>
      <c r="N9" s="77">
        <v>7</v>
      </c>
      <c r="Y9" s="79">
        <f t="shared" si="2"/>
        <v>0</v>
      </c>
    </row>
    <row r="10" spans="1:29">
      <c r="A10" s="77">
        <v>8</v>
      </c>
      <c r="C10" s="87"/>
      <c r="F10" s="74" t="s">
        <v>379</v>
      </c>
      <c r="G10" s="82">
        <v>44013</v>
      </c>
      <c r="H10" s="82">
        <v>44043</v>
      </c>
      <c r="I10" s="82">
        <v>44043</v>
      </c>
      <c r="J10" s="82" t="e">
        <f>#REF!+1</f>
        <v>#REF!</v>
      </c>
      <c r="K10" s="82" t="e">
        <f>#REF!+1</f>
        <v>#REF!</v>
      </c>
      <c r="L10" s="76" t="e">
        <f t="shared" si="0"/>
        <v>#N/A</v>
      </c>
      <c r="M10" s="76" t="e">
        <f t="shared" si="1"/>
        <v>#N/A</v>
      </c>
      <c r="N10" s="77">
        <v>8</v>
      </c>
      <c r="Y10" s="79">
        <f t="shared" si="2"/>
        <v>0</v>
      </c>
    </row>
    <row r="11" spans="1:29">
      <c r="A11" s="77">
        <v>9</v>
      </c>
      <c r="C11" s="87"/>
      <c r="F11" s="74"/>
      <c r="G11" s="82">
        <v>44044</v>
      </c>
      <c r="H11" s="82">
        <v>44074</v>
      </c>
      <c r="I11" s="82">
        <v>44074</v>
      </c>
      <c r="J11" s="82" t="e">
        <f>#REF!+1</f>
        <v>#REF!</v>
      </c>
      <c r="K11" s="82" t="e">
        <f>#REF!+1</f>
        <v>#REF!</v>
      </c>
      <c r="L11" s="76" t="e">
        <f t="shared" si="0"/>
        <v>#N/A</v>
      </c>
      <c r="M11" s="76" t="e">
        <f t="shared" si="1"/>
        <v>#N/A</v>
      </c>
      <c r="N11" s="77">
        <v>9</v>
      </c>
      <c r="Y11" s="79">
        <f t="shared" si="2"/>
        <v>0</v>
      </c>
    </row>
    <row r="12" spans="1:29">
      <c r="A12" s="77">
        <v>10</v>
      </c>
      <c r="C12" s="87"/>
      <c r="F12" s="74"/>
      <c r="G12" s="82">
        <v>44075</v>
      </c>
      <c r="H12" s="82">
        <v>44104</v>
      </c>
      <c r="I12" s="82">
        <v>44104</v>
      </c>
      <c r="J12" s="82" t="e">
        <f>#REF!+1</f>
        <v>#REF!</v>
      </c>
      <c r="K12" s="82" t="e">
        <f>#REF!+1</f>
        <v>#REF!</v>
      </c>
      <c r="L12" s="76" t="e">
        <f t="shared" si="0"/>
        <v>#N/A</v>
      </c>
      <c r="M12" s="76" t="e">
        <f t="shared" si="1"/>
        <v>#N/A</v>
      </c>
      <c r="N12" s="77">
        <v>10</v>
      </c>
      <c r="Y12" s="79">
        <f t="shared" si="2"/>
        <v>0</v>
      </c>
    </row>
    <row r="13" spans="1:29">
      <c r="G13" s="82">
        <v>44105</v>
      </c>
      <c r="H13" s="82">
        <v>44135</v>
      </c>
      <c r="I13" s="82">
        <v>44135</v>
      </c>
      <c r="Y13" s="79">
        <f t="shared" si="2"/>
        <v>0</v>
      </c>
    </row>
    <row r="14" spans="1:29">
      <c r="G14" s="82">
        <v>44136</v>
      </c>
      <c r="H14" s="82">
        <v>44165</v>
      </c>
      <c r="I14" s="82">
        <v>44165</v>
      </c>
      <c r="Y14" s="79">
        <f t="shared" si="2"/>
        <v>0</v>
      </c>
    </row>
    <row r="15" spans="1:29">
      <c r="G15" s="82">
        <v>44166</v>
      </c>
      <c r="H15" s="82">
        <v>44196</v>
      </c>
      <c r="I15" s="82">
        <v>44196</v>
      </c>
      <c r="K15" s="75" t="str">
        <f t="shared" ref="K15:K25" si="3">IF(L15="#VALUE!","not","yes")</f>
        <v>yes</v>
      </c>
      <c r="L15" s="75" t="s">
        <v>4</v>
      </c>
      <c r="M15" s="75" t="str">
        <f t="shared" ref="M15:M25" si="4">IF(N15="#VALUE!","not","yes")</f>
        <v>yes</v>
      </c>
      <c r="N15" s="75" t="s">
        <v>4</v>
      </c>
      <c r="Y15" s="79">
        <f t="shared" si="2"/>
        <v>0</v>
      </c>
    </row>
    <row r="16" spans="1:29">
      <c r="G16" s="82">
        <v>44197</v>
      </c>
      <c r="H16" s="82">
        <v>44227</v>
      </c>
      <c r="I16" s="82">
        <v>44227</v>
      </c>
      <c r="K16" s="75" t="e">
        <f t="shared" si="3"/>
        <v>#REF!</v>
      </c>
      <c r="L16" s="82" t="e">
        <f>#REF!</f>
        <v>#REF!</v>
      </c>
      <c r="M16" s="75" t="e">
        <f t="shared" si="4"/>
        <v>#REF!</v>
      </c>
      <c r="N16" s="82" t="e">
        <f>#REF!</f>
        <v>#REF!</v>
      </c>
      <c r="Y16" s="79">
        <f t="shared" si="2"/>
        <v>0</v>
      </c>
    </row>
    <row r="17" spans="7:45" ht="15" customHeight="1">
      <c r="G17" s="82">
        <v>44228</v>
      </c>
      <c r="H17" s="82">
        <v>44255</v>
      </c>
      <c r="I17" s="82">
        <v>44255</v>
      </c>
      <c r="K17" s="75" t="e">
        <f t="shared" si="3"/>
        <v>#REF!</v>
      </c>
      <c r="L17" s="82" t="e">
        <f>#REF!</f>
        <v>#REF!</v>
      </c>
      <c r="M17" s="75" t="e">
        <f t="shared" si="4"/>
        <v>#REF!</v>
      </c>
      <c r="N17" s="82" t="e">
        <f>#REF!</f>
        <v>#REF!</v>
      </c>
      <c r="Y17" s="79">
        <f t="shared" si="2"/>
        <v>0</v>
      </c>
      <c r="AE17" s="67" t="s">
        <v>380</v>
      </c>
      <c r="AF17" s="67" t="s">
        <v>381</v>
      </c>
      <c r="AG17" s="67" t="s">
        <v>84</v>
      </c>
      <c r="AH17" s="67" t="s">
        <v>86</v>
      </c>
      <c r="AI17" s="67" t="s">
        <v>382</v>
      </c>
      <c r="AJ17" s="67" t="s">
        <v>383</v>
      </c>
      <c r="AK17" s="67" t="s">
        <v>384</v>
      </c>
      <c r="AL17" s="67" t="s">
        <v>385</v>
      </c>
      <c r="AM17" s="67" t="s">
        <v>386</v>
      </c>
      <c r="AN17" s="67" t="s">
        <v>387</v>
      </c>
      <c r="AO17" s="67" t="s">
        <v>388</v>
      </c>
      <c r="AP17" s="67" t="s">
        <v>389</v>
      </c>
      <c r="AQ17" s="67" t="s">
        <v>88</v>
      </c>
      <c r="AR17" s="67" t="s">
        <v>390</v>
      </c>
      <c r="AS17" s="67" t="s">
        <v>391</v>
      </c>
    </row>
    <row r="18" spans="7:45">
      <c r="G18" s="82">
        <v>44256</v>
      </c>
      <c r="H18" s="82">
        <v>44286</v>
      </c>
      <c r="I18" s="82">
        <v>44286</v>
      </c>
      <c r="K18" s="75" t="e">
        <f t="shared" si="3"/>
        <v>#REF!</v>
      </c>
      <c r="L18" s="82" t="e">
        <f>#REF!</f>
        <v>#REF!</v>
      </c>
      <c r="M18" s="75" t="e">
        <f t="shared" si="4"/>
        <v>#REF!</v>
      </c>
      <c r="N18" s="82" t="e">
        <f>#REF!</f>
        <v>#REF!</v>
      </c>
      <c r="Y18" s="79">
        <f t="shared" si="2"/>
        <v>0</v>
      </c>
      <c r="AE18" s="77" t="s">
        <v>4</v>
      </c>
      <c r="AF18" s="77" t="s">
        <v>4</v>
      </c>
      <c r="AG18" s="77" t="s">
        <v>4</v>
      </c>
      <c r="AH18" s="77" t="s">
        <v>4</v>
      </c>
      <c r="AI18" s="77" t="s">
        <v>4</v>
      </c>
      <c r="AJ18" s="77" t="s">
        <v>4</v>
      </c>
      <c r="AK18" s="77" t="s">
        <v>4</v>
      </c>
      <c r="AL18" s="77" t="s">
        <v>4</v>
      </c>
      <c r="AM18" s="77" t="s">
        <v>4</v>
      </c>
      <c r="AN18" s="77" t="s">
        <v>4</v>
      </c>
      <c r="AO18" s="77" t="s">
        <v>4</v>
      </c>
      <c r="AP18" s="77" t="s">
        <v>4</v>
      </c>
      <c r="AQ18" s="77" t="s">
        <v>4</v>
      </c>
      <c r="AR18" s="77" t="s">
        <v>4</v>
      </c>
      <c r="AS18" s="77" t="s">
        <v>4</v>
      </c>
    </row>
    <row r="19" spans="7:45">
      <c r="G19" s="82">
        <v>44287</v>
      </c>
      <c r="H19" s="82">
        <v>44316</v>
      </c>
      <c r="I19" s="82">
        <v>44316</v>
      </c>
      <c r="K19" s="75" t="e">
        <f t="shared" si="3"/>
        <v>#REF!</v>
      </c>
      <c r="L19" s="82" t="e">
        <f>#REF!</f>
        <v>#REF!</v>
      </c>
      <c r="M19" s="75" t="e">
        <f t="shared" si="4"/>
        <v>#REF!</v>
      </c>
      <c r="N19" s="82" t="e">
        <f>#REF!</f>
        <v>#REF!</v>
      </c>
      <c r="Y19" s="79">
        <f t="shared" si="2"/>
        <v>0</v>
      </c>
      <c r="AE19" s="88" t="s">
        <v>84</v>
      </c>
      <c r="AF19" s="71" t="s">
        <v>392</v>
      </c>
      <c r="AG19" s="71" t="s">
        <v>392</v>
      </c>
      <c r="AH19" s="71" t="s">
        <v>392</v>
      </c>
      <c r="AI19" s="71" t="s">
        <v>392</v>
      </c>
      <c r="AJ19" s="71" t="s">
        <v>392</v>
      </c>
      <c r="AK19" s="71" t="s">
        <v>392</v>
      </c>
      <c r="AL19" s="71" t="s">
        <v>392</v>
      </c>
      <c r="AM19" s="71" t="s">
        <v>392</v>
      </c>
      <c r="AN19" s="71" t="s">
        <v>392</v>
      </c>
      <c r="AO19" s="71" t="s">
        <v>392</v>
      </c>
      <c r="AP19" s="71" t="s">
        <v>392</v>
      </c>
      <c r="AQ19" s="71" t="s">
        <v>392</v>
      </c>
      <c r="AR19" s="71" t="s">
        <v>392</v>
      </c>
      <c r="AS19" s="71" t="s">
        <v>392</v>
      </c>
    </row>
    <row r="20" spans="7:45">
      <c r="G20" s="82">
        <v>44317</v>
      </c>
      <c r="H20" s="82">
        <v>44347</v>
      </c>
      <c r="I20" s="82">
        <v>44347</v>
      </c>
      <c r="K20" s="75" t="e">
        <f t="shared" si="3"/>
        <v>#REF!</v>
      </c>
      <c r="L20" s="82" t="e">
        <f>#REF!</f>
        <v>#REF!</v>
      </c>
      <c r="M20" s="75" t="e">
        <f t="shared" si="4"/>
        <v>#REF!</v>
      </c>
      <c r="N20" s="82" t="e">
        <f>#REF!</f>
        <v>#REF!</v>
      </c>
      <c r="Y20" s="79">
        <f t="shared" si="2"/>
        <v>0</v>
      </c>
      <c r="AE20" s="88" t="s">
        <v>86</v>
      </c>
      <c r="AF20" s="75" t="s">
        <v>393</v>
      </c>
      <c r="AG20" s="75" t="s">
        <v>393</v>
      </c>
      <c r="AH20" s="75" t="s">
        <v>393</v>
      </c>
      <c r="AI20" s="75" t="s">
        <v>393</v>
      </c>
      <c r="AJ20" s="75" t="s">
        <v>393</v>
      </c>
      <c r="AK20" s="75" t="s">
        <v>393</v>
      </c>
      <c r="AL20" s="75" t="s">
        <v>393</v>
      </c>
      <c r="AM20" s="75" t="s">
        <v>393</v>
      </c>
      <c r="AN20" s="75" t="s">
        <v>393</v>
      </c>
      <c r="AO20" s="75" t="s">
        <v>393</v>
      </c>
      <c r="AP20" s="75" t="s">
        <v>393</v>
      </c>
      <c r="AQ20" s="75" t="s">
        <v>393</v>
      </c>
      <c r="AR20" s="75" t="s">
        <v>393</v>
      </c>
      <c r="AS20" s="75" t="s">
        <v>393</v>
      </c>
    </row>
    <row r="21" spans="7:45">
      <c r="G21" s="82">
        <v>44348</v>
      </c>
      <c r="H21" s="82">
        <v>44377</v>
      </c>
      <c r="I21" s="82">
        <v>44377</v>
      </c>
      <c r="K21" s="75" t="e">
        <f t="shared" si="3"/>
        <v>#REF!</v>
      </c>
      <c r="L21" s="82" t="e">
        <f>#REF!</f>
        <v>#REF!</v>
      </c>
      <c r="M21" s="75" t="e">
        <f t="shared" si="4"/>
        <v>#REF!</v>
      </c>
      <c r="N21" s="82" t="e">
        <f>#REF!</f>
        <v>#REF!</v>
      </c>
      <c r="Y21" s="79">
        <f t="shared" si="2"/>
        <v>0</v>
      </c>
      <c r="AE21" s="88" t="s">
        <v>382</v>
      </c>
      <c r="AF21" s="75" t="s">
        <v>394</v>
      </c>
      <c r="AJ21" s="75" t="s">
        <v>394</v>
      </c>
      <c r="AK21" s="75" t="s">
        <v>394</v>
      </c>
      <c r="AL21" s="75" t="s">
        <v>394</v>
      </c>
      <c r="AP21" s="75" t="s">
        <v>394</v>
      </c>
      <c r="AQ21" s="75" t="s">
        <v>394</v>
      </c>
      <c r="AR21" s="75" t="s">
        <v>394</v>
      </c>
    </row>
    <row r="22" spans="7:45">
      <c r="G22" s="82">
        <v>44378</v>
      </c>
      <c r="H22" s="82">
        <v>44408</v>
      </c>
      <c r="I22" s="82">
        <v>44408</v>
      </c>
      <c r="K22" s="75" t="e">
        <f t="shared" si="3"/>
        <v>#REF!</v>
      </c>
      <c r="L22" s="82" t="e">
        <f>#REF!</f>
        <v>#REF!</v>
      </c>
      <c r="M22" s="75" t="e">
        <f t="shared" si="4"/>
        <v>#REF!</v>
      </c>
      <c r="N22" s="82" t="e">
        <f>#REF!</f>
        <v>#REF!</v>
      </c>
      <c r="Y22" s="79">
        <f t="shared" si="2"/>
        <v>0</v>
      </c>
      <c r="AE22" s="88" t="s">
        <v>395</v>
      </c>
      <c r="AF22" s="89"/>
    </row>
    <row r="23" spans="7:45">
      <c r="G23" s="82">
        <v>44409</v>
      </c>
      <c r="H23" s="82">
        <v>44439</v>
      </c>
      <c r="I23" s="82">
        <v>44439</v>
      </c>
      <c r="K23" s="75" t="e">
        <f t="shared" si="3"/>
        <v>#REF!</v>
      </c>
      <c r="L23" s="82" t="e">
        <f>#REF!</f>
        <v>#REF!</v>
      </c>
      <c r="M23" s="75" t="e">
        <f t="shared" si="4"/>
        <v>#REF!</v>
      </c>
      <c r="N23" s="82" t="e">
        <f>#REF!</f>
        <v>#REF!</v>
      </c>
      <c r="Y23" s="79">
        <f t="shared" si="2"/>
        <v>0</v>
      </c>
      <c r="AE23" s="88" t="s">
        <v>384</v>
      </c>
      <c r="AF23" s="89"/>
    </row>
    <row r="24" spans="7:45">
      <c r="G24" s="82">
        <v>44440</v>
      </c>
      <c r="H24" s="82">
        <v>44469</v>
      </c>
      <c r="I24" s="82">
        <v>44469</v>
      </c>
      <c r="K24" s="75" t="e">
        <f t="shared" si="3"/>
        <v>#REF!</v>
      </c>
      <c r="L24" s="82" t="e">
        <f>#REF!</f>
        <v>#REF!</v>
      </c>
      <c r="M24" s="75" t="e">
        <f t="shared" si="4"/>
        <v>#REF!</v>
      </c>
      <c r="N24" s="82" t="e">
        <f>#REF!</f>
        <v>#REF!</v>
      </c>
      <c r="Y24" s="79">
        <f t="shared" si="2"/>
        <v>0</v>
      </c>
      <c r="AE24" s="88" t="s">
        <v>385</v>
      </c>
      <c r="AF24" s="89"/>
    </row>
    <row r="25" spans="7:45">
      <c r="G25" s="82">
        <v>44470</v>
      </c>
      <c r="H25" s="82">
        <v>44500</v>
      </c>
      <c r="I25" s="82">
        <v>44500</v>
      </c>
      <c r="K25" s="75" t="e">
        <f t="shared" si="3"/>
        <v>#REF!</v>
      </c>
      <c r="L25" s="82" t="e">
        <f>#REF!</f>
        <v>#REF!</v>
      </c>
      <c r="M25" s="75" t="e">
        <f t="shared" si="4"/>
        <v>#REF!</v>
      </c>
      <c r="N25" s="82" t="e">
        <f>#REF!</f>
        <v>#REF!</v>
      </c>
      <c r="Y25" s="79">
        <f t="shared" si="2"/>
        <v>0</v>
      </c>
      <c r="AE25" s="88" t="s">
        <v>386</v>
      </c>
      <c r="AF25" s="89"/>
    </row>
    <row r="26" spans="7:45">
      <c r="G26" s="82">
        <v>44501</v>
      </c>
      <c r="H26" s="82">
        <v>44530</v>
      </c>
      <c r="I26" s="82">
        <v>44530</v>
      </c>
      <c r="Y26" s="79">
        <f t="shared" si="2"/>
        <v>0</v>
      </c>
      <c r="AE26" s="88" t="s">
        <v>387</v>
      </c>
      <c r="AF26" s="89"/>
    </row>
    <row r="27" spans="7:45">
      <c r="G27" s="82">
        <v>44531</v>
      </c>
      <c r="H27" s="82">
        <v>44561</v>
      </c>
      <c r="I27" s="82">
        <v>44561</v>
      </c>
      <c r="Y27" s="79">
        <f t="shared" si="2"/>
        <v>0</v>
      </c>
      <c r="AE27" s="88" t="s">
        <v>388</v>
      </c>
      <c r="AF27" s="89"/>
    </row>
    <row r="28" spans="7:45">
      <c r="H28" s="82">
        <v>44592</v>
      </c>
      <c r="I28" s="82">
        <v>44592</v>
      </c>
      <c r="Y28" s="79">
        <f t="shared" si="2"/>
        <v>0</v>
      </c>
      <c r="AE28" s="88" t="s">
        <v>389</v>
      </c>
      <c r="AF28" s="89"/>
    </row>
    <row r="29" spans="7:45">
      <c r="H29" s="82">
        <v>44620</v>
      </c>
      <c r="I29" s="82">
        <v>44620</v>
      </c>
      <c r="Y29" s="79">
        <f t="shared" si="2"/>
        <v>0</v>
      </c>
      <c r="AE29" s="88" t="s">
        <v>88</v>
      </c>
      <c r="AF29" s="89"/>
    </row>
    <row r="30" spans="7:45">
      <c r="H30" s="82">
        <v>44651</v>
      </c>
      <c r="I30" s="82">
        <v>44651</v>
      </c>
      <c r="Y30" s="79">
        <f t="shared" si="2"/>
        <v>0</v>
      </c>
      <c r="AE30" s="88" t="s">
        <v>396</v>
      </c>
      <c r="AF30" s="89"/>
    </row>
    <row r="31" spans="7:45">
      <c r="H31" s="82">
        <v>44681</v>
      </c>
      <c r="I31" s="82">
        <v>44681</v>
      </c>
      <c r="Y31" s="79">
        <f t="shared" si="2"/>
        <v>0</v>
      </c>
      <c r="AE31" s="88" t="s">
        <v>391</v>
      </c>
      <c r="AF31" s="89"/>
    </row>
    <row r="32" spans="7:45">
      <c r="H32" s="82">
        <v>44712</v>
      </c>
      <c r="I32" s="82">
        <v>44712</v>
      </c>
      <c r="Y32" s="79">
        <f t="shared" si="2"/>
        <v>0</v>
      </c>
    </row>
    <row r="33" spans="8:25">
      <c r="H33" s="82">
        <v>44742</v>
      </c>
      <c r="I33" s="82">
        <v>44742</v>
      </c>
      <c r="Y33" s="79">
        <f t="shared" si="2"/>
        <v>0</v>
      </c>
    </row>
    <row r="34" spans="8:25">
      <c r="H34" s="82">
        <v>44773</v>
      </c>
      <c r="I34" s="82">
        <v>44773</v>
      </c>
      <c r="Y34" s="79">
        <f t="shared" si="2"/>
        <v>0</v>
      </c>
    </row>
    <row r="35" spans="8:25">
      <c r="H35" s="82">
        <v>44804</v>
      </c>
      <c r="I35" s="82">
        <v>44804</v>
      </c>
      <c r="Y35" s="79">
        <f t="shared" si="2"/>
        <v>0</v>
      </c>
    </row>
    <row r="36" spans="8:25">
      <c r="H36" s="82">
        <v>44834</v>
      </c>
      <c r="I36" s="82">
        <v>44834</v>
      </c>
      <c r="Y36" s="79">
        <f t="shared" si="2"/>
        <v>0</v>
      </c>
    </row>
    <row r="37" spans="8:25">
      <c r="H37" s="82">
        <v>44865</v>
      </c>
      <c r="I37" s="82">
        <v>44865</v>
      </c>
      <c r="Y37" s="79">
        <f t="shared" si="2"/>
        <v>0</v>
      </c>
    </row>
    <row r="38" spans="8:25">
      <c r="H38" s="82">
        <v>44895</v>
      </c>
      <c r="I38" s="82">
        <v>44895</v>
      </c>
      <c r="Y38" s="79">
        <f t="shared" si="2"/>
        <v>0</v>
      </c>
    </row>
    <row r="39" spans="8:25">
      <c r="H39" s="82">
        <v>44926</v>
      </c>
      <c r="I39" s="82">
        <v>44926</v>
      </c>
      <c r="Y39" s="79">
        <f t="shared" si="2"/>
        <v>0</v>
      </c>
    </row>
    <row r="40" spans="8:25">
      <c r="H40" s="82">
        <v>44957</v>
      </c>
      <c r="I40" s="82">
        <v>44957</v>
      </c>
      <c r="Y40" s="79">
        <f t="shared" si="2"/>
        <v>0</v>
      </c>
    </row>
    <row r="41" spans="8:25">
      <c r="H41" s="82">
        <v>44985</v>
      </c>
      <c r="I41" s="82">
        <v>44985</v>
      </c>
      <c r="Y41" s="79">
        <f t="shared" si="2"/>
        <v>0</v>
      </c>
    </row>
    <row r="42" spans="8:25">
      <c r="H42" s="82">
        <v>45016</v>
      </c>
      <c r="I42" s="82">
        <v>45016</v>
      </c>
      <c r="Y42" s="79">
        <f t="shared" si="2"/>
        <v>0</v>
      </c>
    </row>
    <row r="43" spans="8:25">
      <c r="H43" s="82">
        <v>45046</v>
      </c>
      <c r="I43" s="82">
        <v>45046</v>
      </c>
      <c r="Y43" s="79">
        <f t="shared" si="2"/>
        <v>0</v>
      </c>
    </row>
    <row r="44" spans="8:25">
      <c r="H44" s="82">
        <v>45077</v>
      </c>
      <c r="I44" s="82">
        <v>45077</v>
      </c>
      <c r="Y44" s="79">
        <f t="shared" si="2"/>
        <v>0</v>
      </c>
    </row>
    <row r="45" spans="8:25">
      <c r="H45" s="82">
        <v>45107</v>
      </c>
      <c r="I45" s="82">
        <v>45107</v>
      </c>
      <c r="Y45" s="79">
        <f t="shared" si="2"/>
        <v>0</v>
      </c>
    </row>
    <row r="46" spans="8:25">
      <c r="H46" s="82">
        <v>45138</v>
      </c>
      <c r="I46" s="82">
        <v>45138</v>
      </c>
      <c r="Y46" s="79">
        <f t="shared" si="2"/>
        <v>0</v>
      </c>
    </row>
    <row r="47" spans="8:25">
      <c r="H47" s="82">
        <v>45169</v>
      </c>
      <c r="I47" s="82">
        <v>45169</v>
      </c>
      <c r="Y47" s="79">
        <f t="shared" si="2"/>
        <v>0</v>
      </c>
    </row>
    <row r="48" spans="8:25">
      <c r="H48" s="82">
        <v>45199</v>
      </c>
      <c r="I48" s="82">
        <v>45199</v>
      </c>
      <c r="Y48" s="79">
        <f t="shared" si="2"/>
        <v>0</v>
      </c>
    </row>
    <row r="49" spans="8:25">
      <c r="H49" s="82">
        <v>45230</v>
      </c>
      <c r="I49" s="82">
        <v>45230</v>
      </c>
      <c r="Y49" s="79">
        <f t="shared" si="2"/>
        <v>0</v>
      </c>
    </row>
    <row r="50" spans="8:25">
      <c r="H50" s="82">
        <v>45260</v>
      </c>
      <c r="I50" s="82">
        <v>45260</v>
      </c>
      <c r="Y50" s="79">
        <f t="shared" si="2"/>
        <v>0</v>
      </c>
    </row>
    <row r="51" spans="8:25">
      <c r="H51" s="82">
        <v>45291</v>
      </c>
      <c r="I51" s="82">
        <v>45291</v>
      </c>
      <c r="Y51" s="79">
        <f t="shared" si="2"/>
        <v>0</v>
      </c>
    </row>
    <row r="52" spans="8:25">
      <c r="H52" s="82">
        <v>45322</v>
      </c>
      <c r="I52" s="82">
        <v>45322</v>
      </c>
      <c r="Y52" s="79">
        <f t="shared" si="2"/>
        <v>0</v>
      </c>
    </row>
    <row r="53" spans="8:25">
      <c r="H53" s="82">
        <v>45351</v>
      </c>
      <c r="I53" s="82">
        <v>45351</v>
      </c>
      <c r="Y53" s="79">
        <f t="shared" si="2"/>
        <v>0</v>
      </c>
    </row>
    <row r="54" spans="8:25">
      <c r="H54" s="82">
        <v>45382</v>
      </c>
      <c r="I54" s="82">
        <v>45382</v>
      </c>
      <c r="Y54" s="79">
        <f t="shared" si="2"/>
        <v>0</v>
      </c>
    </row>
    <row r="55" spans="8:25">
      <c r="H55" s="82">
        <v>45412</v>
      </c>
      <c r="I55" s="82">
        <v>45412</v>
      </c>
      <c r="Y55" s="79">
        <f t="shared" si="2"/>
        <v>0</v>
      </c>
    </row>
    <row r="56" spans="8:25">
      <c r="Y56" s="79">
        <f t="shared" si="2"/>
        <v>0</v>
      </c>
    </row>
    <row r="57" spans="8:25">
      <c r="Y57" s="79">
        <f t="shared" si="2"/>
        <v>0</v>
      </c>
    </row>
    <row r="58" spans="8:25">
      <c r="Y58" s="79">
        <f t="shared" si="2"/>
        <v>0</v>
      </c>
    </row>
    <row r="59" spans="8:25">
      <c r="Y59" s="79">
        <f t="shared" si="2"/>
        <v>0</v>
      </c>
    </row>
    <row r="60" spans="8:25">
      <c r="Y60" s="79">
        <f t="shared" si="2"/>
        <v>0</v>
      </c>
    </row>
    <row r="61" spans="8:25">
      <c r="Y61" s="79">
        <f t="shared" si="2"/>
        <v>0</v>
      </c>
    </row>
    <row r="62" spans="8:25">
      <c r="Y62" s="79">
        <f t="shared" si="2"/>
        <v>0</v>
      </c>
    </row>
    <row r="63" spans="8:25">
      <c r="Y63" s="79">
        <f t="shared" si="2"/>
        <v>0</v>
      </c>
    </row>
    <row r="64" spans="8:25">
      <c r="Y64" s="79">
        <f t="shared" si="2"/>
        <v>0</v>
      </c>
    </row>
    <row r="65" spans="25:25">
      <c r="Y65" s="79">
        <f t="shared" si="2"/>
        <v>0</v>
      </c>
    </row>
    <row r="66" spans="25:25">
      <c r="Y66" s="79">
        <f t="shared" si="2"/>
        <v>0</v>
      </c>
    </row>
    <row r="67" spans="25:25">
      <c r="Y67" s="79">
        <f t="shared" si="2"/>
        <v>0</v>
      </c>
    </row>
    <row r="68" spans="25:25">
      <c r="Y68" s="79">
        <f t="shared" ref="Y68:Y131" si="5">Y67</f>
        <v>0</v>
      </c>
    </row>
    <row r="69" spans="25:25">
      <c r="Y69" s="79">
        <f t="shared" si="5"/>
        <v>0</v>
      </c>
    </row>
    <row r="70" spans="25:25">
      <c r="Y70" s="79">
        <f t="shared" si="5"/>
        <v>0</v>
      </c>
    </row>
    <row r="71" spans="25:25">
      <c r="Y71" s="79">
        <f t="shared" si="5"/>
        <v>0</v>
      </c>
    </row>
    <row r="72" spans="25:25">
      <c r="Y72" s="79">
        <f t="shared" si="5"/>
        <v>0</v>
      </c>
    </row>
    <row r="73" spans="25:25">
      <c r="Y73" s="79">
        <f t="shared" si="5"/>
        <v>0</v>
      </c>
    </row>
    <row r="74" spans="25:25">
      <c r="Y74" s="79">
        <f t="shared" si="5"/>
        <v>0</v>
      </c>
    </row>
    <row r="75" spans="25:25">
      <c r="Y75" s="79">
        <f t="shared" si="5"/>
        <v>0</v>
      </c>
    </row>
    <row r="76" spans="25:25">
      <c r="Y76" s="79">
        <f t="shared" si="5"/>
        <v>0</v>
      </c>
    </row>
    <row r="77" spans="25:25">
      <c r="Y77" s="79">
        <f t="shared" si="5"/>
        <v>0</v>
      </c>
    </row>
    <row r="78" spans="25:25">
      <c r="Y78" s="79">
        <f t="shared" si="5"/>
        <v>0</v>
      </c>
    </row>
    <row r="79" spans="25:25">
      <c r="Y79" s="79">
        <f t="shared" si="5"/>
        <v>0</v>
      </c>
    </row>
    <row r="80" spans="25:25">
      <c r="Y80" s="79">
        <f t="shared" si="5"/>
        <v>0</v>
      </c>
    </row>
    <row r="81" spans="25:25">
      <c r="Y81" s="79">
        <f t="shared" si="5"/>
        <v>0</v>
      </c>
    </row>
    <row r="82" spans="25:25">
      <c r="Y82" s="79">
        <f t="shared" si="5"/>
        <v>0</v>
      </c>
    </row>
    <row r="83" spans="25:25">
      <c r="Y83" s="79">
        <f t="shared" si="5"/>
        <v>0</v>
      </c>
    </row>
    <row r="84" spans="25:25">
      <c r="Y84" s="79">
        <f t="shared" si="5"/>
        <v>0</v>
      </c>
    </row>
    <row r="85" spans="25:25">
      <c r="Y85" s="79">
        <f t="shared" si="5"/>
        <v>0</v>
      </c>
    </row>
    <row r="86" spans="25:25">
      <c r="Y86" s="79">
        <f t="shared" si="5"/>
        <v>0</v>
      </c>
    </row>
    <row r="87" spans="25:25">
      <c r="Y87" s="79">
        <f t="shared" si="5"/>
        <v>0</v>
      </c>
    </row>
    <row r="88" spans="25:25">
      <c r="Y88" s="79">
        <f t="shared" si="5"/>
        <v>0</v>
      </c>
    </row>
    <row r="89" spans="25:25">
      <c r="Y89" s="79">
        <f t="shared" si="5"/>
        <v>0</v>
      </c>
    </row>
    <row r="90" spans="25:25">
      <c r="Y90" s="79">
        <f t="shared" si="5"/>
        <v>0</v>
      </c>
    </row>
    <row r="91" spans="25:25">
      <c r="Y91" s="79">
        <f t="shared" si="5"/>
        <v>0</v>
      </c>
    </row>
    <row r="92" spans="25:25">
      <c r="Y92" s="79">
        <f t="shared" si="5"/>
        <v>0</v>
      </c>
    </row>
    <row r="93" spans="25:25">
      <c r="Y93" s="79">
        <f t="shared" si="5"/>
        <v>0</v>
      </c>
    </row>
    <row r="94" spans="25:25">
      <c r="Y94" s="79">
        <f t="shared" si="5"/>
        <v>0</v>
      </c>
    </row>
    <row r="95" spans="25:25">
      <c r="Y95" s="79">
        <f t="shared" si="5"/>
        <v>0</v>
      </c>
    </row>
    <row r="96" spans="25:25">
      <c r="Y96" s="79">
        <f t="shared" si="5"/>
        <v>0</v>
      </c>
    </row>
    <row r="97" spans="25:25">
      <c r="Y97" s="79">
        <f t="shared" si="5"/>
        <v>0</v>
      </c>
    </row>
    <row r="98" spans="25:25">
      <c r="Y98" s="79">
        <f t="shared" si="5"/>
        <v>0</v>
      </c>
    </row>
    <row r="99" spans="25:25">
      <c r="Y99" s="79">
        <f t="shared" si="5"/>
        <v>0</v>
      </c>
    </row>
    <row r="100" spans="25:25">
      <c r="Y100" s="79">
        <f t="shared" si="5"/>
        <v>0</v>
      </c>
    </row>
    <row r="101" spans="25:25">
      <c r="Y101" s="79">
        <f t="shared" si="5"/>
        <v>0</v>
      </c>
    </row>
    <row r="102" spans="25:25">
      <c r="Y102" s="79">
        <f t="shared" si="5"/>
        <v>0</v>
      </c>
    </row>
    <row r="103" spans="25:25">
      <c r="Y103" s="79">
        <f t="shared" si="5"/>
        <v>0</v>
      </c>
    </row>
    <row r="104" spans="25:25">
      <c r="Y104" s="79">
        <f t="shared" si="5"/>
        <v>0</v>
      </c>
    </row>
    <row r="105" spans="25:25">
      <c r="Y105" s="79">
        <f t="shared" si="5"/>
        <v>0</v>
      </c>
    </row>
    <row r="106" spans="25:25">
      <c r="Y106" s="79">
        <f t="shared" si="5"/>
        <v>0</v>
      </c>
    </row>
    <row r="107" spans="25:25">
      <c r="Y107" s="79">
        <f t="shared" si="5"/>
        <v>0</v>
      </c>
    </row>
    <row r="108" spans="25:25">
      <c r="Y108" s="79">
        <f t="shared" si="5"/>
        <v>0</v>
      </c>
    </row>
    <row r="109" spans="25:25">
      <c r="Y109" s="79">
        <f t="shared" si="5"/>
        <v>0</v>
      </c>
    </row>
    <row r="110" spans="25:25">
      <c r="Y110" s="79">
        <f t="shared" si="5"/>
        <v>0</v>
      </c>
    </row>
    <row r="111" spans="25:25">
      <c r="Y111" s="79">
        <f t="shared" si="5"/>
        <v>0</v>
      </c>
    </row>
    <row r="112" spans="25:25">
      <c r="Y112" s="79">
        <f t="shared" si="5"/>
        <v>0</v>
      </c>
    </row>
    <row r="113" spans="25:25">
      <c r="Y113" s="79">
        <f t="shared" si="5"/>
        <v>0</v>
      </c>
    </row>
    <row r="114" spans="25:25">
      <c r="Y114" s="79">
        <f t="shared" si="5"/>
        <v>0</v>
      </c>
    </row>
    <row r="115" spans="25:25">
      <c r="Y115" s="79">
        <f t="shared" si="5"/>
        <v>0</v>
      </c>
    </row>
    <row r="116" spans="25:25">
      <c r="Y116" s="79">
        <f t="shared" si="5"/>
        <v>0</v>
      </c>
    </row>
    <row r="117" spans="25:25">
      <c r="Y117" s="79">
        <f t="shared" si="5"/>
        <v>0</v>
      </c>
    </row>
    <row r="118" spans="25:25">
      <c r="Y118" s="79">
        <f t="shared" si="5"/>
        <v>0</v>
      </c>
    </row>
    <row r="119" spans="25:25">
      <c r="Y119" s="79">
        <f t="shared" si="5"/>
        <v>0</v>
      </c>
    </row>
    <row r="120" spans="25:25">
      <c r="Y120" s="79">
        <f t="shared" si="5"/>
        <v>0</v>
      </c>
    </row>
    <row r="121" spans="25:25">
      <c r="Y121" s="79">
        <f t="shared" si="5"/>
        <v>0</v>
      </c>
    </row>
    <row r="122" spans="25:25">
      <c r="Y122" s="79">
        <f t="shared" si="5"/>
        <v>0</v>
      </c>
    </row>
    <row r="123" spans="25:25">
      <c r="Y123" s="79">
        <f t="shared" si="5"/>
        <v>0</v>
      </c>
    </row>
    <row r="124" spans="25:25">
      <c r="Y124" s="79">
        <f t="shared" si="5"/>
        <v>0</v>
      </c>
    </row>
    <row r="125" spans="25:25">
      <c r="Y125" s="79">
        <f t="shared" si="5"/>
        <v>0</v>
      </c>
    </row>
    <row r="126" spans="25:25">
      <c r="Y126" s="79">
        <f t="shared" si="5"/>
        <v>0</v>
      </c>
    </row>
    <row r="127" spans="25:25">
      <c r="Y127" s="79">
        <f t="shared" si="5"/>
        <v>0</v>
      </c>
    </row>
    <row r="128" spans="25:25">
      <c r="Y128" s="79">
        <f t="shared" si="5"/>
        <v>0</v>
      </c>
    </row>
    <row r="129" spans="25:25">
      <c r="Y129" s="79">
        <f t="shared" si="5"/>
        <v>0</v>
      </c>
    </row>
    <row r="130" spans="25:25">
      <c r="Y130" s="79">
        <f t="shared" si="5"/>
        <v>0</v>
      </c>
    </row>
    <row r="131" spans="25:25">
      <c r="Y131" s="79">
        <f t="shared" si="5"/>
        <v>0</v>
      </c>
    </row>
    <row r="132" spans="25:25">
      <c r="Y132" s="79">
        <f t="shared" ref="Y132:Y195" si="6">Y131</f>
        <v>0</v>
      </c>
    </row>
    <row r="133" spans="25:25">
      <c r="Y133" s="79">
        <f t="shared" si="6"/>
        <v>0</v>
      </c>
    </row>
    <row r="134" spans="25:25">
      <c r="Y134" s="79">
        <f t="shared" si="6"/>
        <v>0</v>
      </c>
    </row>
    <row r="135" spans="25:25">
      <c r="Y135" s="79">
        <f t="shared" si="6"/>
        <v>0</v>
      </c>
    </row>
    <row r="136" spans="25:25">
      <c r="Y136" s="79">
        <f t="shared" si="6"/>
        <v>0</v>
      </c>
    </row>
    <row r="137" spans="25:25">
      <c r="Y137" s="79">
        <f t="shared" si="6"/>
        <v>0</v>
      </c>
    </row>
    <row r="138" spans="25:25">
      <c r="Y138" s="79">
        <f t="shared" si="6"/>
        <v>0</v>
      </c>
    </row>
    <row r="139" spans="25:25">
      <c r="Y139" s="79">
        <f t="shared" si="6"/>
        <v>0</v>
      </c>
    </row>
    <row r="140" spans="25:25">
      <c r="Y140" s="79">
        <f t="shared" si="6"/>
        <v>0</v>
      </c>
    </row>
    <row r="141" spans="25:25">
      <c r="Y141" s="79">
        <f t="shared" si="6"/>
        <v>0</v>
      </c>
    </row>
    <row r="142" spans="25:25">
      <c r="Y142" s="79">
        <f t="shared" si="6"/>
        <v>0</v>
      </c>
    </row>
    <row r="143" spans="25:25">
      <c r="Y143" s="79">
        <f t="shared" si="6"/>
        <v>0</v>
      </c>
    </row>
    <row r="144" spans="25:25">
      <c r="Y144" s="79">
        <f t="shared" si="6"/>
        <v>0</v>
      </c>
    </row>
    <row r="145" spans="25:25">
      <c r="Y145" s="79">
        <f t="shared" si="6"/>
        <v>0</v>
      </c>
    </row>
    <row r="146" spans="25:25">
      <c r="Y146" s="79">
        <f t="shared" si="6"/>
        <v>0</v>
      </c>
    </row>
    <row r="147" spans="25:25">
      <c r="Y147" s="79">
        <f t="shared" si="6"/>
        <v>0</v>
      </c>
    </row>
    <row r="148" spans="25:25">
      <c r="Y148" s="79">
        <f t="shared" si="6"/>
        <v>0</v>
      </c>
    </row>
    <row r="149" spans="25:25">
      <c r="Y149" s="79">
        <f t="shared" si="6"/>
        <v>0</v>
      </c>
    </row>
    <row r="150" spans="25:25">
      <c r="Y150" s="79">
        <f t="shared" si="6"/>
        <v>0</v>
      </c>
    </row>
    <row r="151" spans="25:25">
      <c r="Y151" s="79">
        <f t="shared" si="6"/>
        <v>0</v>
      </c>
    </row>
    <row r="152" spans="25:25">
      <c r="Y152" s="79">
        <f t="shared" si="6"/>
        <v>0</v>
      </c>
    </row>
    <row r="153" spans="25:25">
      <c r="Y153" s="79">
        <f t="shared" si="6"/>
        <v>0</v>
      </c>
    </row>
    <row r="154" spans="25:25">
      <c r="Y154" s="79">
        <f t="shared" si="6"/>
        <v>0</v>
      </c>
    </row>
    <row r="155" spans="25:25">
      <c r="Y155" s="79">
        <f t="shared" si="6"/>
        <v>0</v>
      </c>
    </row>
    <row r="156" spans="25:25">
      <c r="Y156" s="79">
        <f t="shared" si="6"/>
        <v>0</v>
      </c>
    </row>
    <row r="157" spans="25:25">
      <c r="Y157" s="79">
        <f t="shared" si="6"/>
        <v>0</v>
      </c>
    </row>
    <row r="158" spans="25:25">
      <c r="Y158" s="79">
        <f t="shared" si="6"/>
        <v>0</v>
      </c>
    </row>
    <row r="159" spans="25:25">
      <c r="Y159" s="79">
        <f t="shared" si="6"/>
        <v>0</v>
      </c>
    </row>
    <row r="160" spans="25:25">
      <c r="Y160" s="79">
        <f t="shared" si="6"/>
        <v>0</v>
      </c>
    </row>
    <row r="161" spans="25:25">
      <c r="Y161" s="79">
        <f t="shared" si="6"/>
        <v>0</v>
      </c>
    </row>
    <row r="162" spans="25:25">
      <c r="Y162" s="79">
        <f t="shared" si="6"/>
        <v>0</v>
      </c>
    </row>
    <row r="163" spans="25:25">
      <c r="Y163" s="79">
        <f t="shared" si="6"/>
        <v>0</v>
      </c>
    </row>
    <row r="164" spans="25:25">
      <c r="Y164" s="79">
        <f t="shared" si="6"/>
        <v>0</v>
      </c>
    </row>
    <row r="165" spans="25:25">
      <c r="Y165" s="79">
        <f t="shared" si="6"/>
        <v>0</v>
      </c>
    </row>
    <row r="166" spans="25:25">
      <c r="Y166" s="79">
        <f t="shared" si="6"/>
        <v>0</v>
      </c>
    </row>
    <row r="167" spans="25:25">
      <c r="Y167" s="79">
        <f t="shared" si="6"/>
        <v>0</v>
      </c>
    </row>
    <row r="168" spans="25:25">
      <c r="Y168" s="79">
        <f t="shared" si="6"/>
        <v>0</v>
      </c>
    </row>
    <row r="169" spans="25:25">
      <c r="Y169" s="79">
        <f t="shared" si="6"/>
        <v>0</v>
      </c>
    </row>
    <row r="170" spans="25:25">
      <c r="Y170" s="79">
        <f t="shared" si="6"/>
        <v>0</v>
      </c>
    </row>
    <row r="171" spans="25:25">
      <c r="Y171" s="79">
        <f t="shared" si="6"/>
        <v>0</v>
      </c>
    </row>
    <row r="172" spans="25:25">
      <c r="Y172" s="79">
        <f t="shared" si="6"/>
        <v>0</v>
      </c>
    </row>
    <row r="173" spans="25:25">
      <c r="Y173" s="79">
        <f t="shared" si="6"/>
        <v>0</v>
      </c>
    </row>
    <row r="174" spans="25:25">
      <c r="Y174" s="79">
        <f t="shared" si="6"/>
        <v>0</v>
      </c>
    </row>
    <row r="175" spans="25:25">
      <c r="Y175" s="79">
        <f t="shared" si="6"/>
        <v>0</v>
      </c>
    </row>
    <row r="176" spans="25:25">
      <c r="Y176" s="79">
        <f t="shared" si="6"/>
        <v>0</v>
      </c>
    </row>
    <row r="177" spans="25:25">
      <c r="Y177" s="79">
        <f t="shared" si="6"/>
        <v>0</v>
      </c>
    </row>
    <row r="178" spans="25:25">
      <c r="Y178" s="79">
        <f t="shared" si="6"/>
        <v>0</v>
      </c>
    </row>
    <row r="179" spans="25:25">
      <c r="Y179" s="79">
        <f t="shared" si="6"/>
        <v>0</v>
      </c>
    </row>
    <row r="180" spans="25:25">
      <c r="Y180" s="79">
        <f t="shared" si="6"/>
        <v>0</v>
      </c>
    </row>
    <row r="181" spans="25:25">
      <c r="Y181" s="79">
        <f t="shared" si="6"/>
        <v>0</v>
      </c>
    </row>
    <row r="182" spans="25:25">
      <c r="Y182" s="79">
        <f t="shared" si="6"/>
        <v>0</v>
      </c>
    </row>
    <row r="183" spans="25:25">
      <c r="Y183" s="79">
        <f t="shared" si="6"/>
        <v>0</v>
      </c>
    </row>
    <row r="184" spans="25:25">
      <c r="Y184" s="79">
        <f t="shared" si="6"/>
        <v>0</v>
      </c>
    </row>
    <row r="185" spans="25:25">
      <c r="Y185" s="79">
        <f t="shared" si="6"/>
        <v>0</v>
      </c>
    </row>
    <row r="186" spans="25:25">
      <c r="Y186" s="79">
        <f t="shared" si="6"/>
        <v>0</v>
      </c>
    </row>
    <row r="187" spans="25:25">
      <c r="Y187" s="79">
        <f t="shared" si="6"/>
        <v>0</v>
      </c>
    </row>
    <row r="188" spans="25:25">
      <c r="Y188" s="79">
        <f t="shared" si="6"/>
        <v>0</v>
      </c>
    </row>
    <row r="189" spans="25:25">
      <c r="Y189" s="79">
        <f t="shared" si="6"/>
        <v>0</v>
      </c>
    </row>
    <row r="190" spans="25:25">
      <c r="Y190" s="79">
        <f t="shared" si="6"/>
        <v>0</v>
      </c>
    </row>
    <row r="191" spans="25:25">
      <c r="Y191" s="79">
        <f t="shared" si="6"/>
        <v>0</v>
      </c>
    </row>
    <row r="192" spans="25:25">
      <c r="Y192" s="79">
        <f t="shared" si="6"/>
        <v>0</v>
      </c>
    </row>
    <row r="193" spans="25:25">
      <c r="Y193" s="79">
        <f t="shared" si="6"/>
        <v>0</v>
      </c>
    </row>
    <row r="194" spans="25:25">
      <c r="Y194" s="79">
        <f t="shared" si="6"/>
        <v>0</v>
      </c>
    </row>
    <row r="195" spans="25:25">
      <c r="Y195" s="79">
        <f t="shared" si="6"/>
        <v>0</v>
      </c>
    </row>
    <row r="196" spans="25:25">
      <c r="Y196" s="79">
        <f t="shared" ref="Y196:Y200" si="7">Y195</f>
        <v>0</v>
      </c>
    </row>
    <row r="197" spans="25:25">
      <c r="Y197" s="79">
        <f t="shared" si="7"/>
        <v>0</v>
      </c>
    </row>
    <row r="198" spans="25:25">
      <c r="Y198" s="79">
        <f t="shared" si="7"/>
        <v>0</v>
      </c>
    </row>
    <row r="199" spans="25:25">
      <c r="Y199" s="79">
        <f t="shared" si="7"/>
        <v>0</v>
      </c>
    </row>
    <row r="200" spans="25:25">
      <c r="Y200" s="79">
        <f t="shared" si="7"/>
        <v>0</v>
      </c>
    </row>
  </sheetData>
  <sheetProtection algorithmName="SHA-512" hashValue="5JpUH0wngGUigfKu0873PhVI22mMiKlBFjmEUP/pGXE52fiMSZxXBmgSQv1e7kv8cDjqf/hYupIYDY3zJm7OMQ==" saltValue="036SCjN19isQGNY6igJOkg==" spinCount="100000" sheet="1" objects="1" scenarios="1"/>
  <autoFilter ref="A1:N62" xr:uid="{00000000-0009-0000-0000-000004000000}"/>
  <dataConsolidate/>
  <dataValidations count="1">
    <dataValidation type="date" allowBlank="1" showInputMessage="1" showErrorMessage="1" sqref="H3:I55" xr:uid="{59CCF33F-C8A6-4C2D-82FB-3127B961C9CD}">
      <formula1>43466</formula1>
      <formula2>45657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058E0-0799-41D0-8342-BFCEC3AB4AF6}">
  <sheetPr codeName="Sheet2"/>
  <dimension ref="B2:F46"/>
  <sheetViews>
    <sheetView workbookViewId="0">
      <selection activeCell="D21" sqref="D21"/>
    </sheetView>
  </sheetViews>
  <sheetFormatPr defaultRowHeight="14.45"/>
  <cols>
    <col min="1" max="1" width="8.85546875" customWidth="1"/>
    <col min="2" max="2" width="29.140625" bestFit="1" customWidth="1"/>
    <col min="3" max="3" width="23.7109375" customWidth="1"/>
    <col min="4" max="6" width="13.5703125" customWidth="1"/>
  </cols>
  <sheetData>
    <row r="2" spans="2:6">
      <c r="B2" s="91" t="s">
        <v>82</v>
      </c>
      <c r="C2" s="91"/>
    </row>
    <row r="4" spans="2:6">
      <c r="B4" s="136" t="s">
        <v>83</v>
      </c>
      <c r="C4" s="136"/>
    </row>
    <row r="5" spans="2:6">
      <c r="B5" s="136" t="s">
        <v>84</v>
      </c>
      <c r="C5" s="215" t="s">
        <v>85</v>
      </c>
    </row>
    <row r="6" spans="2:6">
      <c r="B6" s="136" t="s">
        <v>86</v>
      </c>
      <c r="C6" s="136" t="s">
        <v>87</v>
      </c>
    </row>
    <row r="7" spans="2:6">
      <c r="B7" s="136" t="s">
        <v>88</v>
      </c>
      <c r="C7" s="136" t="s">
        <v>89</v>
      </c>
    </row>
    <row r="8" spans="2:6">
      <c r="B8" s="92"/>
      <c r="C8" s="92"/>
    </row>
    <row r="9" spans="2:6">
      <c r="B9" s="332" t="s">
        <v>90</v>
      </c>
      <c r="C9" s="332"/>
      <c r="D9" s="332"/>
      <c r="E9" s="332"/>
      <c r="F9" s="332"/>
    </row>
    <row r="10" spans="2:6">
      <c r="B10" s="272"/>
      <c r="C10" s="272"/>
      <c r="D10" s="272"/>
      <c r="E10" s="272"/>
      <c r="F10" s="272"/>
    </row>
    <row r="11" spans="2:6">
      <c r="B11" s="106"/>
      <c r="C11" s="273" t="s">
        <v>91</v>
      </c>
      <c r="D11" s="273" t="s">
        <v>92</v>
      </c>
      <c r="E11" s="273" t="s">
        <v>93</v>
      </c>
      <c r="F11" s="273" t="s">
        <v>94</v>
      </c>
    </row>
    <row r="12" spans="2:6">
      <c r="B12" s="97" t="s">
        <v>95</v>
      </c>
      <c r="C12" s="263"/>
      <c r="D12" s="98"/>
      <c r="E12" s="98"/>
      <c r="F12" s="98"/>
    </row>
    <row r="13" spans="2:6">
      <c r="B13" s="97" t="s">
        <v>96</v>
      </c>
      <c r="C13" s="104"/>
      <c r="D13" s="104"/>
      <c r="E13" s="104"/>
      <c r="F13" s="104"/>
    </row>
    <row r="14" spans="2:6">
      <c r="B14" s="97" t="s">
        <v>97</v>
      </c>
      <c r="C14" s="104"/>
      <c r="D14" s="104"/>
      <c r="E14" s="104"/>
      <c r="F14" s="104"/>
    </row>
    <row r="16" spans="2:6">
      <c r="B16" s="333" t="s">
        <v>98</v>
      </c>
      <c r="C16" s="333"/>
      <c r="D16" s="333"/>
      <c r="E16" s="333"/>
      <c r="F16" s="333"/>
    </row>
    <row r="17" spans="2:6">
      <c r="B17" s="93"/>
      <c r="C17" s="334" t="s">
        <v>99</v>
      </c>
      <c r="D17" s="334"/>
      <c r="E17" s="334"/>
      <c r="F17" s="334"/>
    </row>
    <row r="18" spans="2:6">
      <c r="B18" s="262"/>
      <c r="C18" s="212" t="s">
        <v>91</v>
      </c>
      <c r="D18" s="212" t="s">
        <v>92</v>
      </c>
      <c r="E18" s="212" t="s">
        <v>93</v>
      </c>
      <c r="F18" s="212" t="s">
        <v>94</v>
      </c>
    </row>
    <row r="19" spans="2:6">
      <c r="B19" s="95" t="s">
        <v>100</v>
      </c>
      <c r="C19" s="96"/>
      <c r="D19" s="96"/>
      <c r="E19" s="96"/>
      <c r="F19" s="96"/>
    </row>
    <row r="20" spans="2:6">
      <c r="B20" s="97" t="s">
        <v>101</v>
      </c>
      <c r="C20" s="98"/>
      <c r="D20" s="98"/>
      <c r="E20" s="98"/>
      <c r="F20" s="98"/>
    </row>
    <row r="21" spans="2:6">
      <c r="B21" s="97" t="s">
        <v>102</v>
      </c>
      <c r="C21" s="98"/>
      <c r="D21" s="98"/>
      <c r="E21" s="98"/>
      <c r="F21" s="98"/>
    </row>
    <row r="22" spans="2:6">
      <c r="B22" s="97" t="s">
        <v>103</v>
      </c>
      <c r="C22" s="98"/>
      <c r="D22" s="98"/>
      <c r="E22" s="98"/>
      <c r="F22" s="98"/>
    </row>
    <row r="23" spans="2:6">
      <c r="B23" s="99" t="s">
        <v>104</v>
      </c>
      <c r="C23" s="100">
        <f>SUM(C20:C22)</f>
        <v>0</v>
      </c>
      <c r="D23" s="100">
        <f t="shared" ref="D23:F23" si="0">SUM(D20:D22)</f>
        <v>0</v>
      </c>
      <c r="E23" s="100">
        <f t="shared" si="0"/>
        <v>0</v>
      </c>
      <c r="F23" s="100">
        <f t="shared" si="0"/>
        <v>0</v>
      </c>
    </row>
    <row r="24" spans="2:6">
      <c r="B24" s="97" t="s">
        <v>105</v>
      </c>
      <c r="C24" s="101"/>
      <c r="D24" s="101"/>
      <c r="E24" s="101"/>
      <c r="F24" s="101"/>
    </row>
    <row r="25" spans="2:6">
      <c r="B25" s="97" t="s">
        <v>106</v>
      </c>
      <c r="C25" s="98"/>
      <c r="D25" s="98"/>
      <c r="E25" s="98"/>
      <c r="F25" s="98"/>
    </row>
    <row r="26" spans="2:6">
      <c r="B26" s="97" t="s">
        <v>107</v>
      </c>
      <c r="C26" s="98"/>
      <c r="D26" s="98"/>
      <c r="E26" s="98"/>
      <c r="F26" s="98"/>
    </row>
    <row r="27" spans="2:6">
      <c r="B27" s="97" t="s">
        <v>108</v>
      </c>
      <c r="C27" s="98"/>
      <c r="D27" s="98"/>
      <c r="E27" s="98"/>
      <c r="F27" s="98"/>
    </row>
    <row r="28" spans="2:6">
      <c r="B28" s="99" t="s">
        <v>109</v>
      </c>
      <c r="C28" s="100">
        <f>SUM(C24:C27)</f>
        <v>0</v>
      </c>
      <c r="D28" s="100">
        <f t="shared" ref="D28:F28" si="1">SUM(D24:D27)</f>
        <v>0</v>
      </c>
      <c r="E28" s="100">
        <f t="shared" si="1"/>
        <v>0</v>
      </c>
      <c r="F28" s="100">
        <f t="shared" si="1"/>
        <v>0</v>
      </c>
    </row>
    <row r="29" spans="2:6">
      <c r="B29" s="102" t="s">
        <v>110</v>
      </c>
      <c r="C29" s="103">
        <f>C23+C28</f>
        <v>0</v>
      </c>
      <c r="D29" s="103">
        <f t="shared" ref="D29:F29" si="2">D23+D28</f>
        <v>0</v>
      </c>
      <c r="E29" s="103">
        <f t="shared" si="2"/>
        <v>0</v>
      </c>
      <c r="F29" s="103">
        <f t="shared" si="2"/>
        <v>0</v>
      </c>
    </row>
    <row r="30" spans="2:6">
      <c r="B30" s="97" t="s">
        <v>111</v>
      </c>
      <c r="C30" s="216">
        <f>C12+C13+C14</f>
        <v>0</v>
      </c>
      <c r="D30" s="216">
        <f>D12+D13+D14</f>
        <v>0</v>
      </c>
      <c r="E30" s="216">
        <f>E12+E13+E14</f>
        <v>0</v>
      </c>
      <c r="F30" s="216">
        <f>F12+F13+F14</f>
        <v>0</v>
      </c>
    </row>
    <row r="31" spans="2:6">
      <c r="B31" s="262" t="s">
        <v>112</v>
      </c>
      <c r="C31" s="98"/>
      <c r="D31" s="98"/>
      <c r="E31" s="98"/>
      <c r="F31" s="98"/>
    </row>
    <row r="32" spans="2:6">
      <c r="B32" s="99" t="s">
        <v>113</v>
      </c>
      <c r="C32" s="100">
        <f>SUM(C30:C31)</f>
        <v>0</v>
      </c>
      <c r="D32" s="100">
        <f t="shared" ref="D32:F32" si="3">SUM(D30:D31)</f>
        <v>0</v>
      </c>
      <c r="E32" s="100">
        <f t="shared" si="3"/>
        <v>0</v>
      </c>
      <c r="F32" s="100">
        <f t="shared" si="3"/>
        <v>0</v>
      </c>
    </row>
    <row r="33" spans="2:6">
      <c r="B33" s="97" t="s">
        <v>114</v>
      </c>
      <c r="C33" s="98"/>
      <c r="D33" s="98"/>
      <c r="E33" s="98"/>
      <c r="F33" s="98"/>
    </row>
    <row r="34" spans="2:6">
      <c r="B34" s="97" t="s">
        <v>115</v>
      </c>
      <c r="C34" s="98"/>
      <c r="D34" s="98"/>
      <c r="E34" s="98"/>
      <c r="F34" s="98"/>
    </row>
    <row r="35" spans="2:6">
      <c r="B35" s="97" t="s">
        <v>116</v>
      </c>
      <c r="C35" s="98"/>
      <c r="D35" s="98"/>
      <c r="E35" s="98"/>
      <c r="F35" s="98"/>
    </row>
    <row r="36" spans="2:6">
      <c r="B36" s="99" t="s">
        <v>117</v>
      </c>
      <c r="C36" s="100">
        <f>SUM(C33:C35)</f>
        <v>0</v>
      </c>
      <c r="D36" s="100">
        <f t="shared" ref="D36:F36" si="4">SUM(D33:D35)</f>
        <v>0</v>
      </c>
      <c r="E36" s="100">
        <f t="shared" si="4"/>
        <v>0</v>
      </c>
      <c r="F36" s="100">
        <f t="shared" si="4"/>
        <v>0</v>
      </c>
    </row>
    <row r="37" spans="2:6">
      <c r="B37" s="97" t="s">
        <v>118</v>
      </c>
      <c r="C37" s="98"/>
      <c r="D37" s="98"/>
      <c r="E37" s="98"/>
      <c r="F37" s="98"/>
    </row>
    <row r="38" spans="2:6">
      <c r="B38" s="97" t="s">
        <v>119</v>
      </c>
      <c r="C38" s="98"/>
      <c r="D38" s="98"/>
      <c r="E38" s="98"/>
      <c r="F38" s="98"/>
    </row>
    <row r="39" spans="2:6">
      <c r="B39" s="97" t="s">
        <v>120</v>
      </c>
      <c r="C39" s="98"/>
      <c r="D39" s="98"/>
      <c r="E39" s="98"/>
      <c r="F39" s="98"/>
    </row>
    <row r="40" spans="2:6">
      <c r="B40" s="97" t="s">
        <v>121</v>
      </c>
      <c r="C40" s="98"/>
      <c r="D40" s="98"/>
      <c r="E40" s="98"/>
      <c r="F40" s="98"/>
    </row>
    <row r="41" spans="2:6">
      <c r="B41" s="99" t="s">
        <v>122</v>
      </c>
      <c r="C41" s="100">
        <f>SUM(C37:C40)</f>
        <v>0</v>
      </c>
      <c r="D41" s="100">
        <f t="shared" ref="D41:F41" si="5">SUM(D37:D40)</f>
        <v>0</v>
      </c>
      <c r="E41" s="100">
        <f t="shared" si="5"/>
        <v>0</v>
      </c>
      <c r="F41" s="100">
        <f t="shared" si="5"/>
        <v>0</v>
      </c>
    </row>
    <row r="42" spans="2:6">
      <c r="B42" s="99" t="s">
        <v>123</v>
      </c>
      <c r="C42" s="100">
        <f>C41+C36</f>
        <v>0</v>
      </c>
      <c r="D42" s="100">
        <f t="shared" ref="D42:E42" si="6">D41+D36</f>
        <v>0</v>
      </c>
      <c r="E42" s="100">
        <f t="shared" si="6"/>
        <v>0</v>
      </c>
      <c r="F42" s="100">
        <f>F41+F36</f>
        <v>0</v>
      </c>
    </row>
    <row r="43" spans="2:6">
      <c r="B43" s="102" t="s">
        <v>124</v>
      </c>
      <c r="C43" s="103">
        <f>C42+C32</f>
        <v>0</v>
      </c>
      <c r="D43" s="103">
        <f t="shared" ref="D43:F43" si="7">D42+D32</f>
        <v>0</v>
      </c>
      <c r="E43" s="103">
        <f t="shared" si="7"/>
        <v>0</v>
      </c>
      <c r="F43" s="103">
        <f t="shared" si="7"/>
        <v>0</v>
      </c>
    </row>
    <row r="44" spans="2:6">
      <c r="B44" s="105"/>
      <c r="C44" s="105"/>
    </row>
    <row r="46" spans="2:6" s="91" customFormat="1">
      <c r="B46" s="91" t="s">
        <v>125</v>
      </c>
      <c r="C46" s="91" t="str">
        <f>IF(ROUND(C29,0)=ROUND(C43,0),"ok","Total assets different than total liabilities")</f>
        <v>ok</v>
      </c>
      <c r="D46" s="91" t="str">
        <f t="shared" ref="D46:F46" si="8">IF(ROUND(D29,0)=ROUND(D43,0),"ok","Total assets different than total liabilities")</f>
        <v>ok</v>
      </c>
      <c r="E46" s="91" t="str">
        <f t="shared" si="8"/>
        <v>ok</v>
      </c>
      <c r="F46" s="91" t="str">
        <f t="shared" si="8"/>
        <v>ok</v>
      </c>
    </row>
  </sheetData>
  <sheetProtection algorithmName="SHA-512" hashValue="pLdzlLqFzvY6uEGJT3I39StA16OoZZDPf6e1gL6iA6CLID7G/ZN/jwBTCL3gGIWB/Y7RvEIBOenEWdkWzWNpzw==" saltValue="UAlnUMNmrK4Tx4NSYEo+4Q==" spinCount="100000" sheet="1" objects="1" scenarios="1"/>
  <mergeCells count="3">
    <mergeCell ref="B9:F9"/>
    <mergeCell ref="B16:F16"/>
    <mergeCell ref="C17:F17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46004-C190-4082-B250-3029A56A28BA}">
  <sheetPr codeName="Sheet4"/>
  <dimension ref="B2:L34"/>
  <sheetViews>
    <sheetView zoomScaleNormal="100" workbookViewId="0">
      <selection activeCell="G12" sqref="G12"/>
    </sheetView>
  </sheetViews>
  <sheetFormatPr defaultRowHeight="14.45"/>
  <cols>
    <col min="1" max="1" width="8.85546875" customWidth="1"/>
    <col min="2" max="2" width="28.140625" bestFit="1" customWidth="1"/>
    <col min="3" max="3" width="17.85546875" bestFit="1" customWidth="1"/>
    <col min="4" max="6" width="12.5703125" customWidth="1"/>
    <col min="7" max="7" width="18.42578125" customWidth="1"/>
    <col min="8" max="12" width="12.5703125" customWidth="1"/>
  </cols>
  <sheetData>
    <row r="2" spans="2:12">
      <c r="B2" s="91" t="s">
        <v>82</v>
      </c>
      <c r="C2" s="91"/>
    </row>
    <row r="3" spans="2:12">
      <c r="B3" s="91"/>
      <c r="C3" s="91"/>
    </row>
    <row r="4" spans="2:12">
      <c r="B4" s="136" t="s">
        <v>83</v>
      </c>
      <c r="C4" s="136"/>
    </row>
    <row r="5" spans="2:12">
      <c r="B5" s="136" t="s">
        <v>84</v>
      </c>
      <c r="C5" s="215" t="s">
        <v>85</v>
      </c>
    </row>
    <row r="6" spans="2:12">
      <c r="B6" s="136" t="s">
        <v>86</v>
      </c>
      <c r="C6" s="136" t="s">
        <v>87</v>
      </c>
    </row>
    <row r="7" spans="2:12">
      <c r="B7" s="136" t="s">
        <v>88</v>
      </c>
      <c r="C7" s="136" t="s">
        <v>89</v>
      </c>
    </row>
    <row r="8" spans="2:12">
      <c r="B8" s="92"/>
      <c r="C8" s="92"/>
    </row>
    <row r="9" spans="2:12">
      <c r="B9" s="335" t="s">
        <v>126</v>
      </c>
      <c r="C9" s="335"/>
      <c r="D9" s="335"/>
      <c r="E9" s="335"/>
      <c r="F9" s="335"/>
      <c r="G9" s="332"/>
      <c r="H9" s="332"/>
      <c r="I9" s="332"/>
      <c r="J9" s="332"/>
      <c r="K9" s="332"/>
      <c r="L9" s="332"/>
    </row>
    <row r="10" spans="2:12" ht="33.6" customHeight="1">
      <c r="B10" s="336" t="s">
        <v>98</v>
      </c>
      <c r="C10" s="336"/>
      <c r="D10" s="336"/>
      <c r="E10" s="336"/>
      <c r="F10" s="337"/>
      <c r="G10" s="333" t="s">
        <v>127</v>
      </c>
      <c r="H10" s="333"/>
      <c r="I10" s="333"/>
      <c r="J10" s="333"/>
      <c r="K10" s="333"/>
      <c r="L10" s="333"/>
    </row>
    <row r="11" spans="2:12">
      <c r="B11" s="262"/>
      <c r="C11" s="262"/>
      <c r="D11" s="338" t="s">
        <v>99</v>
      </c>
      <c r="E11" s="338"/>
      <c r="F11" s="339"/>
      <c r="G11" s="334" t="s">
        <v>128</v>
      </c>
      <c r="H11" s="334"/>
      <c r="I11" s="334"/>
      <c r="J11" s="334"/>
      <c r="K11" s="334"/>
      <c r="L11" s="334"/>
    </row>
    <row r="12" spans="2:12">
      <c r="B12" s="262"/>
      <c r="C12" s="212" t="s">
        <v>91</v>
      </c>
      <c r="D12" s="212" t="s">
        <v>92</v>
      </c>
      <c r="E12" s="212" t="s">
        <v>93</v>
      </c>
      <c r="F12" s="212" t="s">
        <v>94</v>
      </c>
      <c r="G12" s="94" t="s">
        <v>129</v>
      </c>
      <c r="H12" s="94" t="s">
        <v>130</v>
      </c>
      <c r="I12" s="94" t="s">
        <v>130</v>
      </c>
      <c r="J12" s="94" t="s">
        <v>130</v>
      </c>
      <c r="K12" s="94" t="s">
        <v>130</v>
      </c>
      <c r="L12" s="94" t="s">
        <v>130</v>
      </c>
    </row>
    <row r="13" spans="2:12">
      <c r="B13" s="97" t="s">
        <v>131</v>
      </c>
      <c r="C13" s="107"/>
      <c r="D13" s="107"/>
      <c r="E13" s="107"/>
      <c r="F13" s="107"/>
      <c r="G13" s="104"/>
      <c r="H13" s="104"/>
      <c r="I13" s="104"/>
      <c r="J13" s="104"/>
      <c r="K13" s="104"/>
      <c r="L13" s="104"/>
    </row>
    <row r="14" spans="2:12">
      <c r="B14" s="97" t="s">
        <v>132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  <row r="15" spans="2:12">
      <c r="B15" s="99" t="s">
        <v>133</v>
      </c>
      <c r="C15" s="100">
        <f>C13+C14</f>
        <v>0</v>
      </c>
      <c r="D15" s="100">
        <f t="shared" ref="D15:L15" si="0">D13+D14</f>
        <v>0</v>
      </c>
      <c r="E15" s="100">
        <f t="shared" si="0"/>
        <v>0</v>
      </c>
      <c r="F15" s="100">
        <f t="shared" si="0"/>
        <v>0</v>
      </c>
      <c r="G15" s="100">
        <f t="shared" si="0"/>
        <v>0</v>
      </c>
      <c r="H15" s="100">
        <f t="shared" si="0"/>
        <v>0</v>
      </c>
      <c r="I15" s="100">
        <f t="shared" si="0"/>
        <v>0</v>
      </c>
      <c r="J15" s="100">
        <f t="shared" si="0"/>
        <v>0</v>
      </c>
      <c r="K15" s="100">
        <f t="shared" si="0"/>
        <v>0</v>
      </c>
      <c r="L15" s="100">
        <f t="shared" si="0"/>
        <v>0</v>
      </c>
    </row>
    <row r="16" spans="2:12">
      <c r="B16" s="97" t="s">
        <v>134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2:12">
      <c r="B17" s="97" t="s">
        <v>135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2:12">
      <c r="B18" s="97" t="s">
        <v>136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2:12">
      <c r="B19" s="97" t="s">
        <v>137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2:12">
      <c r="B20" s="97" t="s">
        <v>138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2:12">
      <c r="B21" s="99" t="s">
        <v>139</v>
      </c>
      <c r="C21" s="100">
        <f>SUM(C16:C20)</f>
        <v>0</v>
      </c>
      <c r="D21" s="100">
        <f t="shared" ref="D21:L21" si="1">SUM(D16:D20)</f>
        <v>0</v>
      </c>
      <c r="E21" s="100">
        <f t="shared" si="1"/>
        <v>0</v>
      </c>
      <c r="F21" s="100">
        <f t="shared" si="1"/>
        <v>0</v>
      </c>
      <c r="G21" s="100">
        <f t="shared" si="1"/>
        <v>0</v>
      </c>
      <c r="H21" s="100">
        <f t="shared" si="1"/>
        <v>0</v>
      </c>
      <c r="I21" s="100">
        <f t="shared" si="1"/>
        <v>0</v>
      </c>
      <c r="J21" s="100">
        <f t="shared" si="1"/>
        <v>0</v>
      </c>
      <c r="K21" s="100">
        <f t="shared" si="1"/>
        <v>0</v>
      </c>
      <c r="L21" s="100">
        <f t="shared" si="1"/>
        <v>0</v>
      </c>
    </row>
    <row r="22" spans="2:12">
      <c r="B22" s="108" t="s">
        <v>140</v>
      </c>
      <c r="C22" s="109">
        <f>C15-C21</f>
        <v>0</v>
      </c>
      <c r="D22" s="109">
        <f t="shared" ref="D22:L22" si="2">D15-D21</f>
        <v>0</v>
      </c>
      <c r="E22" s="109">
        <f t="shared" si="2"/>
        <v>0</v>
      </c>
      <c r="F22" s="109">
        <f t="shared" si="2"/>
        <v>0</v>
      </c>
      <c r="G22" s="109">
        <f t="shared" si="2"/>
        <v>0</v>
      </c>
      <c r="H22" s="109">
        <f t="shared" si="2"/>
        <v>0</v>
      </c>
      <c r="I22" s="109">
        <f t="shared" si="2"/>
        <v>0</v>
      </c>
      <c r="J22" s="109">
        <f t="shared" si="2"/>
        <v>0</v>
      </c>
      <c r="K22" s="109">
        <f t="shared" si="2"/>
        <v>0</v>
      </c>
      <c r="L22" s="109">
        <f t="shared" si="2"/>
        <v>0</v>
      </c>
    </row>
    <row r="23" spans="2:12">
      <c r="B23" s="97" t="s">
        <v>141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2:12">
      <c r="B24" s="97" t="s">
        <v>142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2:12">
      <c r="B25" s="110" t="s">
        <v>143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</row>
    <row r="26" spans="2:12">
      <c r="B26" s="108" t="s">
        <v>144</v>
      </c>
      <c r="C26" s="109">
        <f>C23-C24</f>
        <v>0</v>
      </c>
      <c r="D26" s="109">
        <f t="shared" ref="D26:L26" si="3">D23-D24</f>
        <v>0</v>
      </c>
      <c r="E26" s="109">
        <f t="shared" si="3"/>
        <v>0</v>
      </c>
      <c r="F26" s="109">
        <f t="shared" si="3"/>
        <v>0</v>
      </c>
      <c r="G26" s="109">
        <f t="shared" si="3"/>
        <v>0</v>
      </c>
      <c r="H26" s="109">
        <f t="shared" si="3"/>
        <v>0</v>
      </c>
      <c r="I26" s="109">
        <f t="shared" si="3"/>
        <v>0</v>
      </c>
      <c r="J26" s="109">
        <f t="shared" si="3"/>
        <v>0</v>
      </c>
      <c r="K26" s="109">
        <f t="shared" si="3"/>
        <v>0</v>
      </c>
      <c r="L26" s="109">
        <f t="shared" si="3"/>
        <v>0</v>
      </c>
    </row>
    <row r="27" spans="2:12">
      <c r="B27" s="262" t="s">
        <v>145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</row>
    <row r="28" spans="2:12">
      <c r="B28" s="262" t="s">
        <v>146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</row>
    <row r="29" spans="2:12">
      <c r="B29" s="108" t="s">
        <v>147</v>
      </c>
      <c r="C29" s="109">
        <f>C27-C28</f>
        <v>0</v>
      </c>
      <c r="D29" s="109">
        <f t="shared" ref="D29:L29" si="4">D27-D28</f>
        <v>0</v>
      </c>
      <c r="E29" s="109">
        <f t="shared" si="4"/>
        <v>0</v>
      </c>
      <c r="F29" s="109">
        <f t="shared" si="4"/>
        <v>0</v>
      </c>
      <c r="G29" s="109">
        <f t="shared" si="4"/>
        <v>0</v>
      </c>
      <c r="H29" s="109">
        <f t="shared" si="4"/>
        <v>0</v>
      </c>
      <c r="I29" s="109">
        <f t="shared" si="4"/>
        <v>0</v>
      </c>
      <c r="J29" s="109">
        <f t="shared" si="4"/>
        <v>0</v>
      </c>
      <c r="K29" s="109">
        <f t="shared" si="4"/>
        <v>0</v>
      </c>
      <c r="L29" s="109">
        <f t="shared" si="4"/>
        <v>0</v>
      </c>
    </row>
    <row r="30" spans="2:12">
      <c r="B30" s="108" t="s">
        <v>148</v>
      </c>
      <c r="C30" s="109">
        <f>C22+C26+C29</f>
        <v>0</v>
      </c>
      <c r="D30" s="109">
        <f t="shared" ref="D30:L30" si="5">D22+D26+D29</f>
        <v>0</v>
      </c>
      <c r="E30" s="109">
        <f t="shared" si="5"/>
        <v>0</v>
      </c>
      <c r="F30" s="109">
        <f t="shared" si="5"/>
        <v>0</v>
      </c>
      <c r="G30" s="109">
        <f t="shared" si="5"/>
        <v>0</v>
      </c>
      <c r="H30" s="109">
        <f t="shared" si="5"/>
        <v>0</v>
      </c>
      <c r="I30" s="109">
        <f t="shared" si="5"/>
        <v>0</v>
      </c>
      <c r="J30" s="109">
        <f t="shared" si="5"/>
        <v>0</v>
      </c>
      <c r="K30" s="109">
        <f t="shared" si="5"/>
        <v>0</v>
      </c>
      <c r="L30" s="109">
        <f t="shared" si="5"/>
        <v>0</v>
      </c>
    </row>
    <row r="31" spans="2:12">
      <c r="B31" s="262" t="s">
        <v>149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2:12">
      <c r="B32" s="262" t="s">
        <v>150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2:12">
      <c r="B33" s="102" t="s">
        <v>151</v>
      </c>
      <c r="C33" s="103">
        <f>C30-C31-C32</f>
        <v>0</v>
      </c>
      <c r="D33" s="103">
        <f t="shared" ref="D33:L33" si="6">D30-D31-D32</f>
        <v>0</v>
      </c>
      <c r="E33" s="103">
        <f t="shared" si="6"/>
        <v>0</v>
      </c>
      <c r="F33" s="103">
        <f t="shared" si="6"/>
        <v>0</v>
      </c>
      <c r="G33" s="103">
        <f t="shared" si="6"/>
        <v>0</v>
      </c>
      <c r="H33" s="103">
        <f t="shared" si="6"/>
        <v>0</v>
      </c>
      <c r="I33" s="103">
        <f t="shared" si="6"/>
        <v>0</v>
      </c>
      <c r="J33" s="103">
        <f t="shared" si="6"/>
        <v>0</v>
      </c>
      <c r="K33" s="103">
        <f t="shared" si="6"/>
        <v>0</v>
      </c>
      <c r="L33" s="103">
        <f t="shared" si="6"/>
        <v>0</v>
      </c>
    </row>
    <row r="34" spans="2:12">
      <c r="B34" s="105" t="s">
        <v>152</v>
      </c>
      <c r="C34" s="105"/>
    </row>
  </sheetData>
  <sheetProtection algorithmName="SHA-512" hashValue="qGVU2LSGqq9FmXfr3Td7JmV9Z4ZoyK6aIgkOFt2wDJtu02BadA7OwkJccE0ZJBWB/oRaaE2kwc34eZDLTZe+5w==" saltValue="x1l10MYfMwprOrwjEQWvAg==" spinCount="100000" sheet="1" objects="1" scenarios="1"/>
  <mergeCells count="5">
    <mergeCell ref="B9:L9"/>
    <mergeCell ref="B10:F10"/>
    <mergeCell ref="G10:L10"/>
    <mergeCell ref="D11:F11"/>
    <mergeCell ref="G11:L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01156-9977-4E22-862F-D726DA445D34}">
  <sheetPr codeName="Sheet5"/>
  <dimension ref="B2:H51"/>
  <sheetViews>
    <sheetView topLeftCell="F23" zoomScaleNormal="100" workbookViewId="0">
      <selection activeCell="F23" sqref="F23"/>
    </sheetView>
  </sheetViews>
  <sheetFormatPr defaultRowHeight="14.45"/>
  <cols>
    <col min="1" max="1" width="8.85546875" customWidth="1"/>
    <col min="2" max="2" width="34.85546875" bestFit="1" customWidth="1"/>
    <col min="3" max="3" width="17.85546875" bestFit="1" customWidth="1"/>
    <col min="4" max="7" width="10.42578125" bestFit="1" customWidth="1"/>
    <col min="8" max="8" width="10.85546875" customWidth="1"/>
  </cols>
  <sheetData>
    <row r="2" spans="2:8">
      <c r="B2" s="91" t="s">
        <v>82</v>
      </c>
    </row>
    <row r="3" spans="2:8">
      <c r="B3" s="91"/>
    </row>
    <row r="4" spans="2:8">
      <c r="B4" s="342" t="s">
        <v>153</v>
      </c>
      <c r="C4" s="342"/>
      <c r="D4" s="342"/>
      <c r="E4" s="342"/>
      <c r="F4" s="213"/>
    </row>
    <row r="6" spans="2:8">
      <c r="B6" s="342" t="s">
        <v>154</v>
      </c>
      <c r="C6" s="342"/>
      <c r="D6" s="342"/>
      <c r="E6" s="342"/>
      <c r="F6" s="214"/>
    </row>
    <row r="8" spans="2:8">
      <c r="B8" s="136" t="s">
        <v>83</v>
      </c>
      <c r="C8" s="136"/>
    </row>
    <row r="9" spans="2:8">
      <c r="B9" s="136" t="s">
        <v>84</v>
      </c>
      <c r="C9" s="215" t="s">
        <v>85</v>
      </c>
    </row>
    <row r="10" spans="2:8">
      <c r="B10" s="136" t="s">
        <v>86</v>
      </c>
      <c r="C10" s="136" t="s">
        <v>87</v>
      </c>
    </row>
    <row r="11" spans="2:8">
      <c r="B11" s="136" t="s">
        <v>88</v>
      </c>
      <c r="C11" s="136" t="s">
        <v>89</v>
      </c>
    </row>
    <row r="12" spans="2:8">
      <c r="B12" s="92"/>
    </row>
    <row r="13" spans="2:8">
      <c r="B13" s="332" t="s">
        <v>155</v>
      </c>
      <c r="C13" s="332"/>
      <c r="D13" s="332"/>
      <c r="E13" s="332"/>
      <c r="F13" s="332"/>
      <c r="G13" s="332"/>
      <c r="H13" s="332"/>
    </row>
    <row r="14" spans="2:8" ht="14.45" customHeight="1">
      <c r="C14" s="333" t="s">
        <v>156</v>
      </c>
      <c r="D14" s="333"/>
      <c r="E14" s="333"/>
      <c r="F14" s="333"/>
      <c r="G14" s="333"/>
      <c r="H14" s="333"/>
    </row>
    <row r="15" spans="2:8">
      <c r="B15" s="340"/>
      <c r="C15" s="334" t="s">
        <v>128</v>
      </c>
      <c r="D15" s="334"/>
      <c r="E15" s="334"/>
      <c r="F15" s="334"/>
      <c r="G15" s="334"/>
      <c r="H15" s="334"/>
    </row>
    <row r="16" spans="2:8">
      <c r="B16" s="341"/>
      <c r="C16" s="112" t="s">
        <v>129</v>
      </c>
      <c r="D16" s="94" t="s">
        <v>130</v>
      </c>
      <c r="E16" s="94" t="s">
        <v>130</v>
      </c>
      <c r="F16" s="94" t="s">
        <v>130</v>
      </c>
      <c r="G16" s="94" t="s">
        <v>130</v>
      </c>
      <c r="H16" s="94" t="s">
        <v>130</v>
      </c>
    </row>
    <row r="17" spans="2:8">
      <c r="B17" s="97" t="s">
        <v>157</v>
      </c>
      <c r="C17" s="104"/>
      <c r="D17" s="94"/>
      <c r="E17" s="94"/>
      <c r="F17" s="94"/>
      <c r="G17" s="94"/>
      <c r="H17" s="94"/>
    </row>
    <row r="18" spans="2:8">
      <c r="B18" s="113" t="s">
        <v>158</v>
      </c>
      <c r="C18" s="104"/>
      <c r="D18" s="94"/>
      <c r="E18" s="94"/>
      <c r="F18" s="94"/>
      <c r="G18" s="94"/>
      <c r="H18" s="94"/>
    </row>
    <row r="19" spans="2:8" ht="29.1">
      <c r="B19" s="113" t="s">
        <v>159</v>
      </c>
      <c r="C19" s="104"/>
      <c r="D19" s="94"/>
      <c r="E19" s="94"/>
      <c r="F19" s="94"/>
      <c r="G19" s="94"/>
      <c r="H19" s="94"/>
    </row>
    <row r="20" spans="2:8">
      <c r="B20" s="99" t="s">
        <v>160</v>
      </c>
      <c r="C20" s="100">
        <f>SUM(C17:C19)</f>
        <v>0</v>
      </c>
      <c r="D20" s="100">
        <f t="shared" ref="D20:H20" si="0">SUM(D17:D19)</f>
        <v>0</v>
      </c>
      <c r="E20" s="100">
        <f t="shared" si="0"/>
        <v>0</v>
      </c>
      <c r="F20" s="100">
        <f t="shared" si="0"/>
        <v>0</v>
      </c>
      <c r="G20" s="100">
        <f t="shared" si="0"/>
        <v>0</v>
      </c>
      <c r="H20" s="100">
        <f t="shared" si="0"/>
        <v>0</v>
      </c>
    </row>
    <row r="21" spans="2:8" ht="29.1">
      <c r="B21" s="113" t="s">
        <v>161</v>
      </c>
      <c r="C21" s="104"/>
      <c r="D21" s="94"/>
      <c r="E21" s="94"/>
      <c r="F21" s="94"/>
      <c r="G21" s="94"/>
      <c r="H21" s="94"/>
    </row>
    <row r="22" spans="2:8">
      <c r="B22" s="113" t="s">
        <v>162</v>
      </c>
      <c r="C22" s="104"/>
      <c r="D22" s="94"/>
      <c r="E22" s="94"/>
      <c r="F22" s="94"/>
      <c r="G22" s="94"/>
      <c r="H22" s="94"/>
    </row>
    <row r="23" spans="2:8">
      <c r="B23" s="113" t="s">
        <v>163</v>
      </c>
      <c r="C23" s="104"/>
      <c r="D23" s="94"/>
      <c r="E23" s="94"/>
      <c r="F23" s="94"/>
      <c r="G23" s="94"/>
      <c r="H23" s="94"/>
    </row>
    <row r="24" spans="2:8" ht="29.1">
      <c r="B24" s="113" t="s">
        <v>164</v>
      </c>
      <c r="C24" s="104"/>
      <c r="D24" s="94"/>
      <c r="E24" s="94"/>
      <c r="F24" s="94"/>
      <c r="G24" s="94"/>
      <c r="H24" s="94"/>
    </row>
    <row r="25" spans="2:8">
      <c r="B25" s="99" t="s">
        <v>165</v>
      </c>
      <c r="C25" s="100">
        <f>SUM(C21:C24)</f>
        <v>0</v>
      </c>
      <c r="D25" s="100">
        <f t="shared" ref="D25:H25" si="1">SUM(D21:D24)</f>
        <v>0</v>
      </c>
      <c r="E25" s="100">
        <f t="shared" si="1"/>
        <v>0</v>
      </c>
      <c r="F25" s="100">
        <f t="shared" si="1"/>
        <v>0</v>
      </c>
      <c r="G25" s="100">
        <f t="shared" si="1"/>
        <v>0</v>
      </c>
      <c r="H25" s="100">
        <f t="shared" si="1"/>
        <v>0</v>
      </c>
    </row>
    <row r="26" spans="2:8">
      <c r="B26" s="113" t="s">
        <v>166</v>
      </c>
      <c r="C26" s="104"/>
      <c r="D26" s="104"/>
      <c r="E26" s="104"/>
      <c r="F26" s="104"/>
      <c r="G26" s="104"/>
      <c r="H26" s="104"/>
    </row>
    <row r="27" spans="2:8" ht="29.1">
      <c r="B27" s="113" t="s">
        <v>167</v>
      </c>
      <c r="C27" s="104"/>
      <c r="D27" s="104"/>
      <c r="E27" s="104"/>
      <c r="F27" s="104"/>
      <c r="G27" s="104"/>
      <c r="H27" s="104"/>
    </row>
    <row r="28" spans="2:8" ht="43.5">
      <c r="B28" s="114" t="s">
        <v>168</v>
      </c>
      <c r="C28" s="115">
        <f>C26+C27</f>
        <v>0</v>
      </c>
      <c r="D28" s="115">
        <f t="shared" ref="D28:H28" si="2">D26+D27</f>
        <v>0</v>
      </c>
      <c r="E28" s="115">
        <f t="shared" si="2"/>
        <v>0</v>
      </c>
      <c r="F28" s="115">
        <f t="shared" si="2"/>
        <v>0</v>
      </c>
      <c r="G28" s="115">
        <f t="shared" si="2"/>
        <v>0</v>
      </c>
      <c r="H28" s="115">
        <f t="shared" si="2"/>
        <v>0</v>
      </c>
    </row>
    <row r="29" spans="2:8" ht="29.1">
      <c r="B29" s="113" t="s">
        <v>169</v>
      </c>
      <c r="C29" s="104"/>
      <c r="D29" s="104"/>
      <c r="E29" s="104"/>
      <c r="F29" s="104"/>
      <c r="G29" s="104"/>
      <c r="H29" s="104"/>
    </row>
    <row r="30" spans="2:8" ht="29.1">
      <c r="B30" s="113" t="s">
        <v>170</v>
      </c>
      <c r="C30" s="104"/>
      <c r="D30" s="104"/>
      <c r="E30" s="104"/>
      <c r="F30" s="104"/>
      <c r="G30" s="104"/>
      <c r="H30" s="104"/>
    </row>
    <row r="31" spans="2:8" ht="29.1">
      <c r="B31" s="114" t="s">
        <v>171</v>
      </c>
      <c r="C31" s="115">
        <f>C29+C30</f>
        <v>0</v>
      </c>
      <c r="D31" s="115">
        <f t="shared" ref="D31:H31" si="3">D29+D30</f>
        <v>0</v>
      </c>
      <c r="E31" s="115">
        <f t="shared" si="3"/>
        <v>0</v>
      </c>
      <c r="F31" s="115">
        <f t="shared" si="3"/>
        <v>0</v>
      </c>
      <c r="G31" s="115">
        <f t="shared" si="3"/>
        <v>0</v>
      </c>
      <c r="H31" s="115">
        <f t="shared" si="3"/>
        <v>0</v>
      </c>
    </row>
    <row r="32" spans="2:8">
      <c r="B32" s="116" t="s">
        <v>172</v>
      </c>
      <c r="C32" s="117">
        <f>C20-C25-C28-C31</f>
        <v>0</v>
      </c>
      <c r="D32" s="117">
        <f t="shared" ref="D32:H32" si="4">D20-D25-D28-D31</f>
        <v>0</v>
      </c>
      <c r="E32" s="117">
        <f t="shared" si="4"/>
        <v>0</v>
      </c>
      <c r="F32" s="117">
        <f t="shared" si="4"/>
        <v>0</v>
      </c>
      <c r="G32" s="117">
        <f t="shared" si="4"/>
        <v>0</v>
      </c>
      <c r="H32" s="117">
        <f t="shared" si="4"/>
        <v>0</v>
      </c>
    </row>
    <row r="33" spans="2:8">
      <c r="B33" s="118" t="s">
        <v>173</v>
      </c>
      <c r="C33" s="119"/>
      <c r="D33" s="119"/>
      <c r="E33" s="119"/>
      <c r="F33" s="119"/>
      <c r="G33" s="119"/>
      <c r="H33" s="119"/>
    </row>
    <row r="34" spans="2:8" ht="29.1">
      <c r="B34" s="113" t="s">
        <v>174</v>
      </c>
      <c r="C34" s="96">
        <f>('Project costs and revenues'!C15+'Project costs and revenues'!C18+'Project costs and revenues'!C21+'Project costs and revenues'!C24+'Project costs and revenues'!C27)*(1+$F$4)</f>
        <v>0</v>
      </c>
      <c r="D34" s="96">
        <f>('Project costs and revenues'!D15+'Project costs and revenues'!D18+'Project costs and revenues'!D21+'Project costs and revenues'!D24+'Project costs and revenues'!D27)*(1+$F$4)</f>
        <v>0</v>
      </c>
      <c r="E34" s="96">
        <f>('Project costs and revenues'!E15+'Project costs and revenues'!E18+'Project costs and revenues'!E21+'Project costs and revenues'!E24+'Project costs and revenues'!E27)*(1+$F$4)</f>
        <v>0</v>
      </c>
      <c r="F34" s="96">
        <f>('Project costs and revenues'!F15+'Project costs and revenues'!F18+'Project costs and revenues'!F21+'Project costs and revenues'!F24+'Project costs and revenues'!F27)*(1+$F$4)</f>
        <v>0</v>
      </c>
      <c r="G34" s="96">
        <f>('Project costs and revenues'!G15+'Project costs and revenues'!G18+'Project costs and revenues'!G21+'Project costs and revenues'!G24+'Project costs and revenues'!G27)*(1+$F$4)</f>
        <v>0</v>
      </c>
      <c r="H34" s="96">
        <f>('Project costs and revenues'!H15+'Project costs and revenues'!H18+'Project costs and revenues'!H21+'Project costs and revenues'!H24+'Project costs and revenues'!H27)*(1+$F$4)</f>
        <v>0</v>
      </c>
    </row>
    <row r="35" spans="2:8" ht="29.1">
      <c r="B35" s="120" t="s">
        <v>175</v>
      </c>
      <c r="C35" s="96">
        <f>'Project costs and revenues'!C30*(1+$F$4)</f>
        <v>0</v>
      </c>
      <c r="D35" s="96">
        <f>'Project costs and revenues'!D30*(1+$F$4)</f>
        <v>0</v>
      </c>
      <c r="E35" s="96">
        <f>'Project costs and revenues'!E30*(1+$F$4)</f>
        <v>0</v>
      </c>
      <c r="F35" s="96">
        <f>'Project costs and revenues'!F30*(1+$F$4)</f>
        <v>0</v>
      </c>
      <c r="G35" s="96">
        <f>'Project costs and revenues'!G30*(1+$F$4)</f>
        <v>0</v>
      </c>
      <c r="H35" s="96">
        <f>'Project costs and revenues'!H30*(1+$F$4)</f>
        <v>0</v>
      </c>
    </row>
    <row r="36" spans="2:8" ht="29.1">
      <c r="B36" s="121" t="s">
        <v>176</v>
      </c>
      <c r="C36" s="100">
        <f>SUM(C34:C35)</f>
        <v>0</v>
      </c>
      <c r="D36" s="100">
        <f t="shared" ref="D36:H36" si="5">SUM(D34:D35)</f>
        <v>0</v>
      </c>
      <c r="E36" s="100">
        <f t="shared" si="5"/>
        <v>0</v>
      </c>
      <c r="F36" s="100">
        <f t="shared" si="5"/>
        <v>0</v>
      </c>
      <c r="G36" s="100">
        <f t="shared" si="5"/>
        <v>0</v>
      </c>
      <c r="H36" s="100">
        <f t="shared" si="5"/>
        <v>0</v>
      </c>
    </row>
    <row r="37" spans="2:8">
      <c r="B37" s="120" t="s">
        <v>177</v>
      </c>
      <c r="C37" s="96">
        <f>'Project costs and revenues'!C44*(1+$F$4)</f>
        <v>0</v>
      </c>
      <c r="D37" s="96">
        <f>'Project costs and revenues'!D44*(1+$F$4)</f>
        <v>0</v>
      </c>
      <c r="E37" s="96">
        <f>'Project costs and revenues'!E44*(1+$F$4)</f>
        <v>0</v>
      </c>
      <c r="F37" s="96">
        <f>'Project costs and revenues'!F44*(1+$F$4)</f>
        <v>0</v>
      </c>
      <c r="G37" s="96">
        <f>'Project costs and revenues'!G44*(1+$F$4)</f>
        <v>0</v>
      </c>
      <c r="H37" s="96">
        <f>'Project costs and revenues'!H44*(1+$F$4)</f>
        <v>0</v>
      </c>
    </row>
    <row r="38" spans="2:8" ht="29.1">
      <c r="B38" s="120" t="s">
        <v>178</v>
      </c>
      <c r="C38" s="96">
        <f>'Project costs and revenues'!C41</f>
        <v>0</v>
      </c>
      <c r="D38" s="96">
        <f>'Project costs and revenues'!D41</f>
        <v>0</v>
      </c>
      <c r="E38" s="96">
        <f>'Project costs and revenues'!E41</f>
        <v>0</v>
      </c>
      <c r="F38" s="96">
        <f>'Project costs and revenues'!F41</f>
        <v>0</v>
      </c>
      <c r="G38" s="96">
        <f>'Project costs and revenues'!G41</f>
        <v>0</v>
      </c>
      <c r="H38" s="96">
        <f>'Project costs and revenues'!H41</f>
        <v>0</v>
      </c>
    </row>
    <row r="39" spans="2:8" ht="29.1">
      <c r="B39" s="120" t="s">
        <v>179</v>
      </c>
      <c r="C39" s="96">
        <f>('Project costs and revenues'!C60+'Project costs and revenues'!C66)*(1+$F$4)</f>
        <v>0</v>
      </c>
      <c r="D39" s="96">
        <f>('Project costs and revenues'!D60+'Project costs and revenues'!D66)*(1+$F$4)</f>
        <v>0</v>
      </c>
      <c r="E39" s="96">
        <f>('Project costs and revenues'!E60+'Project costs and revenues'!E66)*(1+$F$4)</f>
        <v>0</v>
      </c>
      <c r="F39" s="96">
        <f>('Project costs and revenues'!F60+'Project costs and revenues'!F66)*(1+$F$4)</f>
        <v>0</v>
      </c>
      <c r="G39" s="96">
        <f>('Project costs and revenues'!G60+'Project costs and revenues'!G66)*(1+$F$4)</f>
        <v>0</v>
      </c>
      <c r="H39" s="96">
        <f>('Project costs and revenues'!H60+'Project costs and revenues'!H66)*(1+$F$4)</f>
        <v>0</v>
      </c>
    </row>
    <row r="40" spans="2:8">
      <c r="B40" s="121" t="s">
        <v>180</v>
      </c>
      <c r="C40" s="100">
        <f>SUM(C37:C39)</f>
        <v>0</v>
      </c>
      <c r="D40" s="100">
        <f t="shared" ref="D40:H40" si="6">SUM(D37:D39)</f>
        <v>0</v>
      </c>
      <c r="E40" s="100">
        <f t="shared" si="6"/>
        <v>0</v>
      </c>
      <c r="F40" s="100">
        <f t="shared" si="6"/>
        <v>0</v>
      </c>
      <c r="G40" s="100">
        <f t="shared" si="6"/>
        <v>0</v>
      </c>
      <c r="H40" s="100">
        <f t="shared" si="6"/>
        <v>0</v>
      </c>
    </row>
    <row r="41" spans="2:8">
      <c r="B41" s="120" t="s">
        <v>181</v>
      </c>
      <c r="C41" s="96">
        <f>C36/(1+$F$4)*$F$4</f>
        <v>0</v>
      </c>
      <c r="D41" s="96">
        <f t="shared" ref="D41:H41" si="7">D36/(1+$F$4)*$F$4</f>
        <v>0</v>
      </c>
      <c r="E41" s="96">
        <f t="shared" si="7"/>
        <v>0</v>
      </c>
      <c r="F41" s="96">
        <f t="shared" si="7"/>
        <v>0</v>
      </c>
      <c r="G41" s="96">
        <f t="shared" si="7"/>
        <v>0</v>
      </c>
      <c r="H41" s="96">
        <f t="shared" si="7"/>
        <v>0</v>
      </c>
    </row>
    <row r="42" spans="2:8">
      <c r="B42" s="120" t="s">
        <v>182</v>
      </c>
      <c r="C42" s="96">
        <f>(C37+C39)/(1+$F$4)*$F$4+(C21+C22+C24)/(1+$F$4)*$F$4</f>
        <v>0</v>
      </c>
      <c r="D42" s="96">
        <f t="shared" ref="D42:H42" si="8">(D37+D39)/(1+$F$4)*$F$4+(D21+D22+D24)/(1+$F$4)*$F$4</f>
        <v>0</v>
      </c>
      <c r="E42" s="96">
        <f t="shared" si="8"/>
        <v>0</v>
      </c>
      <c r="F42" s="96">
        <f t="shared" si="8"/>
        <v>0</v>
      </c>
      <c r="G42" s="96">
        <f t="shared" si="8"/>
        <v>0</v>
      </c>
      <c r="H42" s="96">
        <f t="shared" si="8"/>
        <v>0</v>
      </c>
    </row>
    <row r="43" spans="2:8">
      <c r="B43" s="120" t="s">
        <v>183</v>
      </c>
      <c r="C43" s="96">
        <f>('Project costs and revenues'!C14-'Project costs and revenues'!C40-'Project costs and revenues'!C125)*$F$6</f>
        <v>0</v>
      </c>
      <c r="D43" s="96">
        <f>('Project costs and revenues'!D14-'Project costs and revenues'!D40-'Project costs and revenues'!D125)*$F$6</f>
        <v>0</v>
      </c>
      <c r="E43" s="96">
        <f>('Project costs and revenues'!E14-'Project costs and revenues'!E40-'Project costs and revenues'!E125)*$F$6</f>
        <v>0</v>
      </c>
      <c r="F43" s="96">
        <f>('Project costs and revenues'!F14-'Project costs and revenues'!F40-'Project costs and revenues'!F125)*$F$6</f>
        <v>0</v>
      </c>
      <c r="G43" s="96">
        <f>('Project costs and revenues'!G14-'Project costs and revenues'!G40-'Project costs and revenues'!G125)*$F$6</f>
        <v>0</v>
      </c>
      <c r="H43" s="96">
        <f>('Project costs and revenues'!H14-'Project costs and revenues'!H40-'Project costs and revenues'!H125)*$F$6</f>
        <v>0</v>
      </c>
    </row>
    <row r="44" spans="2:8">
      <c r="B44" s="122" t="s">
        <v>184</v>
      </c>
      <c r="C44" s="123">
        <f>C42-C41-C43</f>
        <v>0</v>
      </c>
      <c r="D44" s="123">
        <f t="shared" ref="D44:H44" si="9">D42-D41-D43</f>
        <v>0</v>
      </c>
      <c r="E44" s="123">
        <f t="shared" si="9"/>
        <v>0</v>
      </c>
      <c r="F44" s="123">
        <f t="shared" si="9"/>
        <v>0</v>
      </c>
      <c r="G44" s="123">
        <f t="shared" si="9"/>
        <v>0</v>
      </c>
      <c r="H44" s="123">
        <f t="shared" si="9"/>
        <v>0</v>
      </c>
    </row>
    <row r="45" spans="2:8">
      <c r="B45" s="120" t="s">
        <v>185</v>
      </c>
      <c r="C45" s="104"/>
      <c r="D45" s="104"/>
      <c r="E45" s="104"/>
      <c r="F45" s="104"/>
      <c r="G45" s="104"/>
      <c r="H45" s="104"/>
    </row>
    <row r="46" spans="2:8">
      <c r="B46" s="120" t="s">
        <v>186</v>
      </c>
      <c r="C46" s="104"/>
      <c r="D46" s="104"/>
      <c r="E46" s="104"/>
      <c r="F46" s="104"/>
      <c r="G46" s="104"/>
      <c r="H46" s="104"/>
    </row>
    <row r="47" spans="2:8" ht="29.1">
      <c r="B47" s="122" t="s">
        <v>187</v>
      </c>
      <c r="C47" s="123">
        <f>C45-C46</f>
        <v>0</v>
      </c>
      <c r="D47" s="123">
        <f t="shared" ref="D47:H47" si="10">D45-D46</f>
        <v>0</v>
      </c>
      <c r="E47" s="123">
        <f t="shared" si="10"/>
        <v>0</v>
      </c>
      <c r="F47" s="123">
        <f t="shared" si="10"/>
        <v>0</v>
      </c>
      <c r="G47" s="123">
        <f t="shared" si="10"/>
        <v>0</v>
      </c>
      <c r="H47" s="123">
        <f t="shared" si="10"/>
        <v>0</v>
      </c>
    </row>
    <row r="48" spans="2:8" ht="29.1">
      <c r="B48" s="116" t="s">
        <v>188</v>
      </c>
      <c r="C48" s="117">
        <f>C36-C40+C44+C47</f>
        <v>0</v>
      </c>
      <c r="D48" s="117">
        <f t="shared" ref="D48:H48" si="11">D36-D40+D44+D47</f>
        <v>0</v>
      </c>
      <c r="E48" s="117">
        <f t="shared" si="11"/>
        <v>0</v>
      </c>
      <c r="F48" s="117">
        <f t="shared" si="11"/>
        <v>0</v>
      </c>
      <c r="G48" s="117">
        <f t="shared" si="11"/>
        <v>0</v>
      </c>
      <c r="H48" s="117">
        <f t="shared" si="11"/>
        <v>0</v>
      </c>
    </row>
    <row r="49" spans="2:8">
      <c r="B49" s="262"/>
      <c r="C49" s="96"/>
      <c r="D49" s="96"/>
      <c r="E49" s="96"/>
      <c r="F49" s="96"/>
      <c r="G49" s="96"/>
      <c r="H49" s="96"/>
    </row>
    <row r="50" spans="2:8">
      <c r="B50" s="124" t="s">
        <v>189</v>
      </c>
      <c r="C50" s="125">
        <f>C32+C48</f>
        <v>0</v>
      </c>
      <c r="D50" s="125">
        <f t="shared" ref="D50:H50" si="12">D32+D48</f>
        <v>0</v>
      </c>
      <c r="E50" s="125">
        <f t="shared" si="12"/>
        <v>0</v>
      </c>
      <c r="F50" s="125">
        <f t="shared" si="12"/>
        <v>0</v>
      </c>
      <c r="G50" s="125">
        <f t="shared" si="12"/>
        <v>0</v>
      </c>
      <c r="H50" s="125">
        <f t="shared" si="12"/>
        <v>0</v>
      </c>
    </row>
    <row r="51" spans="2:8">
      <c r="B51" s="126" t="s">
        <v>190</v>
      </c>
      <c r="C51" s="127">
        <f>C50</f>
        <v>0</v>
      </c>
      <c r="D51" s="127">
        <f>C51+D50</f>
        <v>0</v>
      </c>
      <c r="E51" s="127">
        <f>D51+E50</f>
        <v>0</v>
      </c>
      <c r="F51" s="127">
        <f>E51+F50</f>
        <v>0</v>
      </c>
      <c r="G51" s="127">
        <f>F51+G50</f>
        <v>0</v>
      </c>
      <c r="H51" s="127">
        <f>G51+H50</f>
        <v>0</v>
      </c>
    </row>
  </sheetData>
  <sheetProtection algorithmName="SHA-512" hashValue="SeVfQsN562HUd3DdXOURPI+03Wh+uDkeIpTq0DoOO3FLhQ0pFpKQgkWwL1FoK3v6v0/jQg6ef/IW12dxBYs5Pg==" saltValue="MR3vtmx7ydSh4Hjfr5Wsyw==" spinCount="100000" sheet="1" objects="1" scenarios="1"/>
  <mergeCells count="6">
    <mergeCell ref="B13:H13"/>
    <mergeCell ref="C14:H14"/>
    <mergeCell ref="B15:B16"/>
    <mergeCell ref="C15:H15"/>
    <mergeCell ref="B4:E4"/>
    <mergeCell ref="B6:E6"/>
  </mergeCells>
  <dataValidations count="1">
    <dataValidation errorStyle="information" allowBlank="1" showInputMessage="1" showErrorMessage="1" sqref="C40:H40 C50:H50 C44:H48" xr:uid="{18C148E3-2657-49FF-8516-CECE24F02934}"/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74F3-9F3A-4832-A34E-F2D191899448}">
  <sheetPr codeName="Sheet6"/>
  <dimension ref="A3:J138"/>
  <sheetViews>
    <sheetView topLeftCell="A112" workbookViewId="0">
      <selection activeCell="D14" sqref="D14"/>
    </sheetView>
  </sheetViews>
  <sheetFormatPr defaultRowHeight="14.45" outlineLevelRow="1"/>
  <cols>
    <col min="1" max="1" width="13.5703125" bestFit="1" customWidth="1"/>
    <col min="2" max="2" width="21.5703125" customWidth="1"/>
    <col min="3" max="3" width="17.85546875" bestFit="1" customWidth="1"/>
    <col min="4" max="4" width="11.5703125" customWidth="1"/>
    <col min="5" max="8" width="10.5703125" customWidth="1"/>
  </cols>
  <sheetData>
    <row r="3" spans="1:8">
      <c r="B3" s="91" t="s">
        <v>82</v>
      </c>
    </row>
    <row r="4" spans="1:8">
      <c r="B4" s="91"/>
    </row>
    <row r="5" spans="1:8">
      <c r="B5" s="136" t="s">
        <v>83</v>
      </c>
      <c r="C5" s="136"/>
    </row>
    <row r="6" spans="1:8">
      <c r="B6" s="136" t="s">
        <v>84</v>
      </c>
      <c r="C6" s="215" t="s">
        <v>85</v>
      </c>
    </row>
    <row r="7" spans="1:8">
      <c r="B7" s="136" t="s">
        <v>86</v>
      </c>
      <c r="C7" s="136" t="s">
        <v>87</v>
      </c>
    </row>
    <row r="8" spans="1:8">
      <c r="B8" s="136" t="s">
        <v>88</v>
      </c>
      <c r="C8" s="136" t="s">
        <v>89</v>
      </c>
    </row>
    <row r="9" spans="1:8">
      <c r="B9" s="92"/>
    </row>
    <row r="10" spans="1:8">
      <c r="C10" s="351" t="s">
        <v>191</v>
      </c>
      <c r="D10" s="351"/>
      <c r="E10" s="351"/>
      <c r="F10" s="351"/>
      <c r="G10" s="351"/>
      <c r="H10" s="351"/>
    </row>
    <row r="12" spans="1:8">
      <c r="B12" s="106"/>
      <c r="C12" s="343" t="s">
        <v>128</v>
      </c>
      <c r="D12" s="344"/>
      <c r="E12" s="344"/>
      <c r="F12" s="344"/>
      <c r="G12" s="344"/>
      <c r="H12" s="344"/>
    </row>
    <row r="13" spans="1:8">
      <c r="B13" s="106"/>
      <c r="C13" s="128" t="s">
        <v>129</v>
      </c>
      <c r="D13" s="129" t="s">
        <v>192</v>
      </c>
      <c r="E13" s="129" t="s">
        <v>192</v>
      </c>
      <c r="F13" s="129" t="s">
        <v>192</v>
      </c>
      <c r="G13" s="129" t="s">
        <v>192</v>
      </c>
      <c r="H13" s="129" t="s">
        <v>192</v>
      </c>
    </row>
    <row r="14" spans="1:8" ht="29.1">
      <c r="B14" s="130" t="s">
        <v>193</v>
      </c>
      <c r="C14" s="131">
        <f t="shared" ref="C14:H14" si="0">C15+C18+C21+C24+C27+C30</f>
        <v>0</v>
      </c>
      <c r="D14" s="131">
        <f t="shared" si="0"/>
        <v>0</v>
      </c>
      <c r="E14" s="131">
        <f t="shared" si="0"/>
        <v>0</v>
      </c>
      <c r="F14" s="131">
        <f t="shared" si="0"/>
        <v>0</v>
      </c>
      <c r="G14" s="131">
        <f t="shared" si="0"/>
        <v>0</v>
      </c>
      <c r="H14" s="131">
        <f t="shared" si="0"/>
        <v>0</v>
      </c>
    </row>
    <row r="15" spans="1:8">
      <c r="A15">
        <v>1</v>
      </c>
      <c r="B15" s="211" t="s">
        <v>194</v>
      </c>
      <c r="C15" s="133">
        <f t="shared" ref="C15:H15" si="1">C16*C17</f>
        <v>0</v>
      </c>
      <c r="D15" s="133">
        <f t="shared" si="1"/>
        <v>0</v>
      </c>
      <c r="E15" s="133">
        <f t="shared" si="1"/>
        <v>0</v>
      </c>
      <c r="F15" s="133">
        <f t="shared" si="1"/>
        <v>0</v>
      </c>
      <c r="G15" s="133">
        <f t="shared" si="1"/>
        <v>0</v>
      </c>
      <c r="H15" s="133">
        <f t="shared" si="1"/>
        <v>0</v>
      </c>
    </row>
    <row r="16" spans="1:8">
      <c r="B16" s="106" t="s">
        <v>195</v>
      </c>
      <c r="C16" s="263"/>
      <c r="D16" s="107"/>
      <c r="E16" s="107"/>
      <c r="F16" s="107"/>
      <c r="G16" s="107"/>
      <c r="H16" s="107"/>
    </row>
    <row r="17" spans="1:8">
      <c r="B17" s="106" t="s">
        <v>196</v>
      </c>
      <c r="C17" s="107"/>
      <c r="D17" s="107"/>
      <c r="E17" s="107"/>
      <c r="F17" s="107"/>
      <c r="G17" s="107"/>
      <c r="H17" s="107"/>
    </row>
    <row r="18" spans="1:8">
      <c r="A18">
        <v>2</v>
      </c>
      <c r="B18" s="211" t="s">
        <v>194</v>
      </c>
      <c r="C18" s="133">
        <f t="shared" ref="C18:H18" si="2">C19*C20</f>
        <v>0</v>
      </c>
      <c r="D18" s="133">
        <f t="shared" si="2"/>
        <v>0</v>
      </c>
      <c r="E18" s="133">
        <f t="shared" si="2"/>
        <v>0</v>
      </c>
      <c r="F18" s="133">
        <f t="shared" si="2"/>
        <v>0</v>
      </c>
      <c r="G18" s="133">
        <f t="shared" si="2"/>
        <v>0</v>
      </c>
      <c r="H18" s="133">
        <f t="shared" si="2"/>
        <v>0</v>
      </c>
    </row>
    <row r="19" spans="1:8">
      <c r="B19" s="106" t="s">
        <v>195</v>
      </c>
      <c r="C19" s="263"/>
      <c r="D19" s="107"/>
      <c r="E19" s="107"/>
      <c r="F19" s="107"/>
      <c r="G19" s="107"/>
      <c r="H19" s="107"/>
    </row>
    <row r="20" spans="1:8">
      <c r="B20" s="106" t="s">
        <v>196</v>
      </c>
      <c r="C20" s="107"/>
      <c r="D20" s="107"/>
      <c r="E20" s="107"/>
      <c r="F20" s="107"/>
      <c r="G20" s="107"/>
      <c r="H20" s="107"/>
    </row>
    <row r="21" spans="1:8">
      <c r="A21">
        <v>3</v>
      </c>
      <c r="B21" s="211" t="s">
        <v>194</v>
      </c>
      <c r="C21" s="133">
        <f t="shared" ref="C21:H21" si="3">C22*C23</f>
        <v>0</v>
      </c>
      <c r="D21" s="133">
        <f t="shared" si="3"/>
        <v>0</v>
      </c>
      <c r="E21" s="133">
        <f t="shared" si="3"/>
        <v>0</v>
      </c>
      <c r="F21" s="133">
        <f t="shared" si="3"/>
        <v>0</v>
      </c>
      <c r="G21" s="133">
        <f t="shared" si="3"/>
        <v>0</v>
      </c>
      <c r="H21" s="133">
        <f t="shared" si="3"/>
        <v>0</v>
      </c>
    </row>
    <row r="22" spans="1:8">
      <c r="B22" s="106" t="s">
        <v>195</v>
      </c>
      <c r="C22" s="107"/>
      <c r="D22" s="107"/>
      <c r="E22" s="107"/>
      <c r="F22" s="107"/>
      <c r="G22" s="107"/>
      <c r="H22" s="107"/>
    </row>
    <row r="23" spans="1:8">
      <c r="B23" s="106" t="s">
        <v>196</v>
      </c>
      <c r="C23" s="107"/>
      <c r="D23" s="107"/>
      <c r="E23" s="107"/>
      <c r="F23" s="107"/>
      <c r="G23" s="107"/>
      <c r="H23" s="107"/>
    </row>
    <row r="24" spans="1:8">
      <c r="A24">
        <v>4</v>
      </c>
      <c r="B24" s="211" t="s">
        <v>194</v>
      </c>
      <c r="C24" s="133">
        <f t="shared" ref="C24:H24" si="4">C25*C26</f>
        <v>0</v>
      </c>
      <c r="D24" s="133">
        <f t="shared" si="4"/>
        <v>0</v>
      </c>
      <c r="E24" s="133">
        <f t="shared" si="4"/>
        <v>0</v>
      </c>
      <c r="F24" s="133">
        <f t="shared" si="4"/>
        <v>0</v>
      </c>
      <c r="G24" s="133">
        <f t="shared" si="4"/>
        <v>0</v>
      </c>
      <c r="H24" s="133">
        <f t="shared" si="4"/>
        <v>0</v>
      </c>
    </row>
    <row r="25" spans="1:8">
      <c r="B25" s="106" t="s">
        <v>195</v>
      </c>
      <c r="C25" s="107"/>
      <c r="D25" s="107"/>
      <c r="E25" s="107"/>
      <c r="F25" s="107"/>
      <c r="G25" s="107"/>
      <c r="H25" s="107"/>
    </row>
    <row r="26" spans="1:8">
      <c r="B26" s="106" t="s">
        <v>196</v>
      </c>
      <c r="C26" s="107"/>
      <c r="D26" s="107"/>
      <c r="E26" s="107"/>
      <c r="F26" s="107"/>
      <c r="G26" s="107"/>
      <c r="H26" s="107"/>
    </row>
    <row r="27" spans="1:8">
      <c r="A27">
        <v>5</v>
      </c>
      <c r="B27" s="211" t="s">
        <v>194</v>
      </c>
      <c r="C27" s="133">
        <f t="shared" ref="C27:H27" si="5">C28*C29</f>
        <v>0</v>
      </c>
      <c r="D27" s="133">
        <f t="shared" si="5"/>
        <v>0</v>
      </c>
      <c r="E27" s="133">
        <f t="shared" si="5"/>
        <v>0</v>
      </c>
      <c r="F27" s="133">
        <f t="shared" si="5"/>
        <v>0</v>
      </c>
      <c r="G27" s="133">
        <f t="shared" si="5"/>
        <v>0</v>
      </c>
      <c r="H27" s="133">
        <f t="shared" si="5"/>
        <v>0</v>
      </c>
    </row>
    <row r="28" spans="1:8">
      <c r="B28" s="106" t="s">
        <v>195</v>
      </c>
      <c r="C28" s="107"/>
      <c r="D28" s="107"/>
      <c r="E28" s="107"/>
      <c r="F28" s="107"/>
      <c r="G28" s="107"/>
      <c r="H28" s="107"/>
    </row>
    <row r="29" spans="1:8">
      <c r="B29" s="106" t="s">
        <v>196</v>
      </c>
      <c r="C29" s="107"/>
      <c r="D29" s="107"/>
      <c r="E29" s="107"/>
      <c r="F29" s="107"/>
      <c r="G29" s="107"/>
      <c r="H29" s="107"/>
    </row>
    <row r="30" spans="1:8" ht="29.1">
      <c r="B30" s="134" t="s">
        <v>197</v>
      </c>
      <c r="C30" s="135">
        <f t="shared" ref="C30:H30" si="6">SUM(C31:C33)</f>
        <v>0</v>
      </c>
      <c r="D30" s="135">
        <f t="shared" si="6"/>
        <v>0</v>
      </c>
      <c r="E30" s="135">
        <f t="shared" si="6"/>
        <v>0</v>
      </c>
      <c r="F30" s="135">
        <f t="shared" si="6"/>
        <v>0</v>
      </c>
      <c r="G30" s="135">
        <f t="shared" si="6"/>
        <v>0</v>
      </c>
      <c r="H30" s="135">
        <f t="shared" si="6"/>
        <v>0</v>
      </c>
    </row>
    <row r="31" spans="1:8">
      <c r="B31" s="207" t="s">
        <v>198</v>
      </c>
      <c r="C31" s="107"/>
      <c r="D31" s="107"/>
      <c r="E31" s="107"/>
      <c r="F31" s="107"/>
      <c r="G31" s="107"/>
      <c r="H31" s="107"/>
    </row>
    <row r="32" spans="1:8">
      <c r="B32" s="207" t="s">
        <v>199</v>
      </c>
      <c r="C32" s="107"/>
      <c r="D32" s="107"/>
      <c r="E32" s="107"/>
      <c r="F32" s="107"/>
      <c r="G32" s="107"/>
      <c r="H32" s="107"/>
    </row>
    <row r="33" spans="1:8">
      <c r="B33" s="207" t="s">
        <v>200</v>
      </c>
      <c r="C33" s="107"/>
      <c r="D33" s="107"/>
      <c r="E33" s="107"/>
      <c r="F33" s="107"/>
      <c r="G33" s="107"/>
      <c r="H33" s="107"/>
    </row>
    <row r="36" spans="1:8">
      <c r="C36" s="352" t="s">
        <v>201</v>
      </c>
      <c r="D36" s="352"/>
      <c r="E36" s="352"/>
      <c r="F36" s="352"/>
      <c r="G36" s="352"/>
      <c r="H36" s="352"/>
    </row>
    <row r="38" spans="1:8">
      <c r="B38" s="106"/>
      <c r="C38" s="334" t="s">
        <v>128</v>
      </c>
      <c r="D38" s="334"/>
      <c r="E38" s="334"/>
      <c r="F38" s="334"/>
      <c r="G38" s="334"/>
      <c r="H38" s="334"/>
    </row>
    <row r="39" spans="1:8">
      <c r="B39" s="106"/>
      <c r="C39" s="128" t="s">
        <v>129</v>
      </c>
      <c r="D39" s="129" t="s">
        <v>192</v>
      </c>
      <c r="E39" s="129" t="s">
        <v>192</v>
      </c>
      <c r="F39" s="129" t="s">
        <v>192</v>
      </c>
      <c r="G39" s="129" t="s">
        <v>192</v>
      </c>
      <c r="H39" s="129" t="s">
        <v>192</v>
      </c>
    </row>
    <row r="40" spans="1:8">
      <c r="B40" s="136" t="s">
        <v>202</v>
      </c>
      <c r="C40" s="131">
        <f t="shared" ref="C40:H40" si="7">C41+C44+C60+C66</f>
        <v>0</v>
      </c>
      <c r="D40" s="131">
        <f t="shared" si="7"/>
        <v>0</v>
      </c>
      <c r="E40" s="131">
        <f t="shared" si="7"/>
        <v>0</v>
      </c>
      <c r="F40" s="131">
        <f t="shared" si="7"/>
        <v>0</v>
      </c>
      <c r="G40" s="131">
        <f t="shared" si="7"/>
        <v>0</v>
      </c>
      <c r="H40" s="131">
        <f t="shared" si="7"/>
        <v>0</v>
      </c>
    </row>
    <row r="41" spans="1:8">
      <c r="B41" s="132" t="s">
        <v>203</v>
      </c>
      <c r="C41" s="135">
        <f t="shared" ref="C41:H41" si="8">C42*C43</f>
        <v>0</v>
      </c>
      <c r="D41" s="135">
        <f t="shared" si="8"/>
        <v>0</v>
      </c>
      <c r="E41" s="135">
        <f t="shared" si="8"/>
        <v>0</v>
      </c>
      <c r="F41" s="135">
        <f t="shared" si="8"/>
        <v>0</v>
      </c>
      <c r="G41" s="135">
        <f t="shared" si="8"/>
        <v>0</v>
      </c>
      <c r="H41" s="135">
        <f t="shared" si="8"/>
        <v>0</v>
      </c>
    </row>
    <row r="42" spans="1:8">
      <c r="B42" s="106" t="s">
        <v>204</v>
      </c>
      <c r="C42" s="107"/>
      <c r="D42" s="107"/>
      <c r="E42" s="107"/>
      <c r="F42" s="107"/>
      <c r="G42" s="107"/>
      <c r="H42" s="107"/>
    </row>
    <row r="43" spans="1:8" ht="29.1">
      <c r="B43" s="138" t="s">
        <v>205</v>
      </c>
      <c r="C43" s="107"/>
      <c r="D43" s="107"/>
      <c r="E43" s="107"/>
      <c r="F43" s="107"/>
      <c r="G43" s="107"/>
      <c r="H43" s="107"/>
    </row>
    <row r="44" spans="1:8">
      <c r="B44" s="132" t="s">
        <v>206</v>
      </c>
      <c r="C44" s="135">
        <f t="shared" ref="C44:H44" si="9">C45+C48+C51+C54+C57</f>
        <v>0</v>
      </c>
      <c r="D44" s="135">
        <f t="shared" si="9"/>
        <v>0</v>
      </c>
      <c r="E44" s="135">
        <f t="shared" si="9"/>
        <v>0</v>
      </c>
      <c r="F44" s="135">
        <f t="shared" si="9"/>
        <v>0</v>
      </c>
      <c r="G44" s="135">
        <f t="shared" si="9"/>
        <v>0</v>
      </c>
      <c r="H44" s="135">
        <f t="shared" si="9"/>
        <v>0</v>
      </c>
    </row>
    <row r="45" spans="1:8">
      <c r="A45">
        <v>1</v>
      </c>
      <c r="B45" s="132" t="str">
        <f>B15</f>
        <v>Product/Service …</v>
      </c>
      <c r="C45" s="133">
        <f t="shared" ref="C45:H45" si="10">C46*C47</f>
        <v>0</v>
      </c>
      <c r="D45" s="133">
        <f t="shared" si="10"/>
        <v>0</v>
      </c>
      <c r="E45" s="133">
        <f t="shared" si="10"/>
        <v>0</v>
      </c>
      <c r="F45" s="133">
        <f t="shared" si="10"/>
        <v>0</v>
      </c>
      <c r="G45" s="133">
        <f t="shared" si="10"/>
        <v>0</v>
      </c>
      <c r="H45" s="133">
        <f t="shared" si="10"/>
        <v>0</v>
      </c>
    </row>
    <row r="46" spans="1:8">
      <c r="B46" s="106" t="s">
        <v>195</v>
      </c>
      <c r="C46" s="137">
        <f t="shared" ref="C46:H46" si="11">C16</f>
        <v>0</v>
      </c>
      <c r="D46" s="137">
        <f t="shared" si="11"/>
        <v>0</v>
      </c>
      <c r="E46" s="137">
        <f t="shared" si="11"/>
        <v>0</v>
      </c>
      <c r="F46" s="137">
        <f t="shared" si="11"/>
        <v>0</v>
      </c>
      <c r="G46" s="137">
        <f t="shared" si="11"/>
        <v>0</v>
      </c>
      <c r="H46" s="137">
        <f t="shared" si="11"/>
        <v>0</v>
      </c>
    </row>
    <row r="47" spans="1:8">
      <c r="B47" s="106" t="s">
        <v>207</v>
      </c>
      <c r="C47" s="107"/>
      <c r="D47" s="107"/>
      <c r="E47" s="107"/>
      <c r="F47" s="107"/>
      <c r="G47" s="107"/>
      <c r="H47" s="107"/>
    </row>
    <row r="48" spans="1:8">
      <c r="A48">
        <v>2</v>
      </c>
      <c r="B48" s="132" t="str">
        <f>B18</f>
        <v>Product/Service …</v>
      </c>
      <c r="C48" s="133">
        <f t="shared" ref="C48:H48" si="12">C49*C50</f>
        <v>0</v>
      </c>
      <c r="D48" s="133">
        <f t="shared" si="12"/>
        <v>0</v>
      </c>
      <c r="E48" s="133">
        <f t="shared" si="12"/>
        <v>0</v>
      </c>
      <c r="F48" s="133">
        <f t="shared" si="12"/>
        <v>0</v>
      </c>
      <c r="G48" s="133">
        <f t="shared" si="12"/>
        <v>0</v>
      </c>
      <c r="H48" s="133">
        <f t="shared" si="12"/>
        <v>0</v>
      </c>
    </row>
    <row r="49" spans="1:8">
      <c r="B49" s="106" t="s">
        <v>195</v>
      </c>
      <c r="C49" s="137">
        <f t="shared" ref="C49:H49" si="13">C19</f>
        <v>0</v>
      </c>
      <c r="D49" s="137">
        <f t="shared" si="13"/>
        <v>0</v>
      </c>
      <c r="E49" s="137">
        <f t="shared" si="13"/>
        <v>0</v>
      </c>
      <c r="F49" s="137">
        <f t="shared" si="13"/>
        <v>0</v>
      </c>
      <c r="G49" s="137">
        <f t="shared" si="13"/>
        <v>0</v>
      </c>
      <c r="H49" s="137">
        <f t="shared" si="13"/>
        <v>0</v>
      </c>
    </row>
    <row r="50" spans="1:8">
      <c r="B50" s="106" t="s">
        <v>207</v>
      </c>
      <c r="C50" s="107"/>
      <c r="D50" s="107"/>
      <c r="E50" s="107"/>
      <c r="F50" s="107"/>
      <c r="G50" s="107"/>
      <c r="H50" s="107"/>
    </row>
    <row r="51" spans="1:8">
      <c r="A51">
        <v>3</v>
      </c>
      <c r="B51" s="132" t="str">
        <f>B21</f>
        <v>Product/Service …</v>
      </c>
      <c r="C51" s="133">
        <f t="shared" ref="C51:H51" si="14">C52*C53</f>
        <v>0</v>
      </c>
      <c r="D51" s="133">
        <f t="shared" si="14"/>
        <v>0</v>
      </c>
      <c r="E51" s="133">
        <f t="shared" si="14"/>
        <v>0</v>
      </c>
      <c r="F51" s="133">
        <f t="shared" si="14"/>
        <v>0</v>
      </c>
      <c r="G51" s="133">
        <f t="shared" si="14"/>
        <v>0</v>
      </c>
      <c r="H51" s="133">
        <f t="shared" si="14"/>
        <v>0</v>
      </c>
    </row>
    <row r="52" spans="1:8">
      <c r="B52" s="106" t="s">
        <v>195</v>
      </c>
      <c r="C52" s="137">
        <f t="shared" ref="C52:H52" si="15">C22</f>
        <v>0</v>
      </c>
      <c r="D52" s="137">
        <f t="shared" si="15"/>
        <v>0</v>
      </c>
      <c r="E52" s="137">
        <f t="shared" si="15"/>
        <v>0</v>
      </c>
      <c r="F52" s="137">
        <f t="shared" si="15"/>
        <v>0</v>
      </c>
      <c r="G52" s="137">
        <f t="shared" si="15"/>
        <v>0</v>
      </c>
      <c r="H52" s="137">
        <f t="shared" si="15"/>
        <v>0</v>
      </c>
    </row>
    <row r="53" spans="1:8">
      <c r="B53" s="106" t="s">
        <v>207</v>
      </c>
      <c r="C53" s="107"/>
      <c r="D53" s="107"/>
      <c r="E53" s="107"/>
      <c r="F53" s="107"/>
      <c r="G53" s="107"/>
      <c r="H53" s="107"/>
    </row>
    <row r="54" spans="1:8">
      <c r="A54">
        <v>4</v>
      </c>
      <c r="B54" s="132" t="str">
        <f>B24</f>
        <v>Product/Service …</v>
      </c>
      <c r="C54" s="133">
        <f t="shared" ref="C54:H54" si="16">C55*C56</f>
        <v>0</v>
      </c>
      <c r="D54" s="133">
        <f t="shared" si="16"/>
        <v>0</v>
      </c>
      <c r="E54" s="133">
        <f t="shared" si="16"/>
        <v>0</v>
      </c>
      <c r="F54" s="133">
        <f t="shared" si="16"/>
        <v>0</v>
      </c>
      <c r="G54" s="133">
        <f t="shared" si="16"/>
        <v>0</v>
      </c>
      <c r="H54" s="133">
        <f t="shared" si="16"/>
        <v>0</v>
      </c>
    </row>
    <row r="55" spans="1:8">
      <c r="B55" s="106" t="s">
        <v>195</v>
      </c>
      <c r="C55" s="137">
        <f t="shared" ref="C55:H55" si="17">C25</f>
        <v>0</v>
      </c>
      <c r="D55" s="137">
        <f t="shared" si="17"/>
        <v>0</v>
      </c>
      <c r="E55" s="137">
        <f t="shared" si="17"/>
        <v>0</v>
      </c>
      <c r="F55" s="137">
        <f t="shared" si="17"/>
        <v>0</v>
      </c>
      <c r="G55" s="137">
        <f t="shared" si="17"/>
        <v>0</v>
      </c>
      <c r="H55" s="137">
        <f t="shared" si="17"/>
        <v>0</v>
      </c>
    </row>
    <row r="56" spans="1:8">
      <c r="B56" s="106" t="s">
        <v>207</v>
      </c>
      <c r="C56" s="107"/>
      <c r="D56" s="107"/>
      <c r="E56" s="107"/>
      <c r="F56" s="107"/>
      <c r="G56" s="107"/>
      <c r="H56" s="107"/>
    </row>
    <row r="57" spans="1:8">
      <c r="A57">
        <v>5</v>
      </c>
      <c r="B57" s="132" t="str">
        <f>B27</f>
        <v>Product/Service …</v>
      </c>
      <c r="C57" s="133">
        <f t="shared" ref="C57:H57" si="18">C58*C59</f>
        <v>0</v>
      </c>
      <c r="D57" s="133">
        <f t="shared" si="18"/>
        <v>0</v>
      </c>
      <c r="E57" s="133">
        <f t="shared" si="18"/>
        <v>0</v>
      </c>
      <c r="F57" s="133">
        <f t="shared" si="18"/>
        <v>0</v>
      </c>
      <c r="G57" s="133">
        <f t="shared" si="18"/>
        <v>0</v>
      </c>
      <c r="H57" s="133">
        <f t="shared" si="18"/>
        <v>0</v>
      </c>
    </row>
    <row r="58" spans="1:8">
      <c r="B58" s="106" t="s">
        <v>195</v>
      </c>
      <c r="C58" s="137">
        <f t="shared" ref="C58:H58" si="19">C28</f>
        <v>0</v>
      </c>
      <c r="D58" s="137">
        <f t="shared" si="19"/>
        <v>0</v>
      </c>
      <c r="E58" s="137">
        <f t="shared" si="19"/>
        <v>0</v>
      </c>
      <c r="F58" s="137">
        <f t="shared" si="19"/>
        <v>0</v>
      </c>
      <c r="G58" s="137">
        <f t="shared" si="19"/>
        <v>0</v>
      </c>
      <c r="H58" s="137">
        <f t="shared" si="19"/>
        <v>0</v>
      </c>
    </row>
    <row r="59" spans="1:8">
      <c r="B59" s="106" t="s">
        <v>207</v>
      </c>
      <c r="C59" s="107"/>
      <c r="D59" s="107"/>
      <c r="E59" s="107"/>
      <c r="F59" s="107"/>
      <c r="G59" s="107"/>
      <c r="H59" s="107"/>
    </row>
    <row r="60" spans="1:8" ht="30" customHeight="1">
      <c r="B60" s="134" t="s">
        <v>208</v>
      </c>
      <c r="C60" s="135">
        <f t="shared" ref="C60:H60" si="20">SUM(C61:C65)*12</f>
        <v>0</v>
      </c>
      <c r="D60" s="135">
        <f t="shared" si="20"/>
        <v>0</v>
      </c>
      <c r="E60" s="135">
        <f t="shared" si="20"/>
        <v>0</v>
      </c>
      <c r="F60" s="135">
        <f t="shared" si="20"/>
        <v>0</v>
      </c>
      <c r="G60" s="135">
        <f t="shared" si="20"/>
        <v>0</v>
      </c>
      <c r="H60" s="135">
        <f t="shared" si="20"/>
        <v>0</v>
      </c>
    </row>
    <row r="61" spans="1:8">
      <c r="B61" s="138" t="s">
        <v>209</v>
      </c>
      <c r="C61" s="107"/>
      <c r="D61" s="107"/>
      <c r="E61" s="107"/>
      <c r="F61" s="107"/>
      <c r="G61" s="107"/>
      <c r="H61" s="107"/>
    </row>
    <row r="62" spans="1:8">
      <c r="B62" s="138" t="s">
        <v>210</v>
      </c>
      <c r="C62" s="107"/>
      <c r="D62" s="107"/>
      <c r="E62" s="107"/>
      <c r="F62" s="107"/>
      <c r="G62" s="107"/>
      <c r="H62" s="107"/>
    </row>
    <row r="63" spans="1:8">
      <c r="B63" s="138" t="s">
        <v>211</v>
      </c>
      <c r="C63" s="107"/>
      <c r="D63" s="107"/>
      <c r="E63" s="107"/>
      <c r="F63" s="107"/>
      <c r="G63" s="107"/>
      <c r="H63" s="107"/>
    </row>
    <row r="64" spans="1:8" ht="29.1">
      <c r="B64" s="138" t="s">
        <v>212</v>
      </c>
      <c r="C64" s="107"/>
      <c r="D64" s="107"/>
      <c r="E64" s="107"/>
      <c r="F64" s="107"/>
      <c r="G64" s="107"/>
      <c r="H64" s="107"/>
    </row>
    <row r="65" spans="1:10" ht="34.35" customHeight="1">
      <c r="B65" s="207" t="s">
        <v>213</v>
      </c>
      <c r="C65" s="107"/>
      <c r="D65" s="107"/>
      <c r="E65" s="107"/>
      <c r="F65" s="107"/>
      <c r="G65" s="107"/>
      <c r="H65" s="107"/>
    </row>
    <row r="66" spans="1:10" ht="72.599999999999994">
      <c r="B66" s="134" t="s">
        <v>214</v>
      </c>
      <c r="C66" s="135">
        <f t="shared" ref="C66:H66" si="21">SUM(C67:C68)</f>
        <v>0</v>
      </c>
      <c r="D66" s="135">
        <f t="shared" si="21"/>
        <v>0</v>
      </c>
      <c r="E66" s="135">
        <f t="shared" si="21"/>
        <v>0</v>
      </c>
      <c r="F66" s="135">
        <f t="shared" si="21"/>
        <v>0</v>
      </c>
      <c r="G66" s="135">
        <f t="shared" si="21"/>
        <v>0</v>
      </c>
      <c r="H66" s="135">
        <f t="shared" si="21"/>
        <v>0</v>
      </c>
    </row>
    <row r="67" spans="1:10">
      <c r="B67" s="207" t="s">
        <v>215</v>
      </c>
      <c r="C67" s="107"/>
      <c r="D67" s="107"/>
      <c r="E67" s="107"/>
      <c r="F67" s="107"/>
      <c r="G67" s="107"/>
      <c r="H67" s="107"/>
    </row>
    <row r="68" spans="1:10">
      <c r="B68" s="207" t="s">
        <v>216</v>
      </c>
      <c r="C68" s="107"/>
      <c r="D68" s="107"/>
      <c r="E68" s="107"/>
      <c r="F68" s="107"/>
      <c r="G68" s="107"/>
      <c r="H68" s="107"/>
    </row>
    <row r="71" spans="1:10">
      <c r="C71" s="353" t="s">
        <v>217</v>
      </c>
      <c r="D71" s="353"/>
      <c r="E71" s="353"/>
      <c r="F71" s="353"/>
      <c r="G71" s="353"/>
      <c r="H71" s="353"/>
    </row>
    <row r="73" spans="1:10">
      <c r="B73" s="106"/>
      <c r="C73" s="343" t="s">
        <v>128</v>
      </c>
      <c r="D73" s="344"/>
      <c r="E73" s="344"/>
      <c r="F73" s="344"/>
      <c r="G73" s="344"/>
      <c r="H73" s="344"/>
    </row>
    <row r="74" spans="1:10">
      <c r="B74" s="106"/>
      <c r="C74" s="129">
        <v>1</v>
      </c>
      <c r="D74" s="129">
        <v>2</v>
      </c>
      <c r="E74" s="129">
        <v>3</v>
      </c>
      <c r="F74" s="129">
        <v>4</v>
      </c>
      <c r="G74" s="129">
        <v>5</v>
      </c>
      <c r="H74" s="129">
        <v>6</v>
      </c>
    </row>
    <row r="75" spans="1:10">
      <c r="A75" s="345" t="s">
        <v>218</v>
      </c>
      <c r="B75" s="138" t="s">
        <v>219</v>
      </c>
      <c r="C75" s="107"/>
      <c r="D75" s="139"/>
      <c r="E75" s="139"/>
      <c r="F75" s="139"/>
      <c r="G75" s="139"/>
      <c r="H75" s="139"/>
    </row>
    <row r="76" spans="1:10">
      <c r="A76" s="346"/>
      <c r="B76" s="138" t="s">
        <v>220</v>
      </c>
      <c r="C76" s="140"/>
      <c r="D76" s="139"/>
      <c r="E76" s="139"/>
      <c r="F76" s="139"/>
      <c r="G76" s="139"/>
      <c r="H76" s="139"/>
    </row>
    <row r="77" spans="1:10">
      <c r="A77" s="346"/>
      <c r="B77" s="138" t="s">
        <v>221</v>
      </c>
      <c r="C77" s="139"/>
      <c r="D77" s="139">
        <f>C75*$C$76</f>
        <v>0</v>
      </c>
      <c r="E77" s="139">
        <f>IF($C$75-D78&gt;D77,D77,$C$75-D78)</f>
        <v>0</v>
      </c>
      <c r="F77" s="139">
        <f>IF($C$75-E78&gt;E77,E77,$C$75-E78)</f>
        <v>0</v>
      </c>
      <c r="G77" s="139">
        <f>IF($C$75-F78&gt;F77,F77,$C$75-F78)</f>
        <v>0</v>
      </c>
      <c r="H77" s="139">
        <f>IF($C$75-G78&gt;G77,G77,$C$75-G78)</f>
        <v>0</v>
      </c>
      <c r="J77" s="141"/>
    </row>
    <row r="78" spans="1:10">
      <c r="A78" s="346"/>
      <c r="B78" s="138" t="s">
        <v>222</v>
      </c>
      <c r="C78" s="139"/>
      <c r="D78" s="139">
        <f>D77</f>
        <v>0</v>
      </c>
      <c r="E78" s="139">
        <f>IF(E77&gt;0,D78+E77,0)</f>
        <v>0</v>
      </c>
      <c r="F78" s="139">
        <f>IF(F77&gt;0,E78+F77,0)</f>
        <v>0</v>
      </c>
      <c r="G78" s="139">
        <f>IF(G77&gt;0,F78+G77,0)</f>
        <v>0</v>
      </c>
      <c r="H78" s="139">
        <f>IF(H77&gt;0,G78+H77,0)</f>
        <v>0</v>
      </c>
    </row>
    <row r="79" spans="1:10">
      <c r="A79" s="347"/>
      <c r="B79" s="138" t="s">
        <v>223</v>
      </c>
      <c r="C79" s="139"/>
      <c r="D79" s="139">
        <f>IF(D78&gt;0,$C$75-D78,0)</f>
        <v>0</v>
      </c>
      <c r="E79" s="139">
        <f>IF(E78&gt;0,$C$75-E78,0)</f>
        <v>0</v>
      </c>
      <c r="F79" s="139">
        <f>IF(F78&gt;0,$C$75-F78,0)</f>
        <v>0</v>
      </c>
      <c r="G79" s="139">
        <f>IF(G78&gt;0,$C$75-G78,0)</f>
        <v>0</v>
      </c>
      <c r="H79" s="139">
        <f>IF(H78&gt;0,$C$75-H78,0)</f>
        <v>0</v>
      </c>
    </row>
    <row r="80" spans="1:10">
      <c r="A80" s="345" t="s">
        <v>224</v>
      </c>
      <c r="B80" s="138" t="s">
        <v>219</v>
      </c>
      <c r="C80" s="107"/>
      <c r="D80" s="139"/>
      <c r="E80" s="139"/>
      <c r="F80" s="139"/>
      <c r="G80" s="139"/>
      <c r="H80" s="139"/>
    </row>
    <row r="81" spans="1:8">
      <c r="A81" s="346"/>
      <c r="B81" s="138" t="s">
        <v>220</v>
      </c>
      <c r="C81" s="140"/>
      <c r="D81" s="139"/>
      <c r="E81" s="139"/>
      <c r="F81" s="139"/>
      <c r="G81" s="139"/>
      <c r="H81" s="139"/>
    </row>
    <row r="82" spans="1:8">
      <c r="A82" s="346"/>
      <c r="B82" s="138" t="s">
        <v>221</v>
      </c>
      <c r="C82" s="139"/>
      <c r="D82" s="139">
        <f>C80*$C$81</f>
        <v>0</v>
      </c>
      <c r="E82" s="139">
        <f>IF($C$80-D83&gt;D82,D82,$C$80-D83)</f>
        <v>0</v>
      </c>
      <c r="F82" s="139">
        <f>IF($C$80-E83&gt;E82,E82,$C$80-E83)</f>
        <v>0</v>
      </c>
      <c r="G82" s="139">
        <f>IF($C$80-F83&gt;F82,F82,$C$80-F83)</f>
        <v>0</v>
      </c>
      <c r="H82" s="139">
        <f>IF($C$80-G83&gt;G82,G82,$C$80-G83)</f>
        <v>0</v>
      </c>
    </row>
    <row r="83" spans="1:8">
      <c r="A83" s="346"/>
      <c r="B83" s="138" t="s">
        <v>222</v>
      </c>
      <c r="C83" s="139"/>
      <c r="D83" s="139">
        <f>D82</f>
        <v>0</v>
      </c>
      <c r="E83" s="139">
        <f>IF(E82&gt;0,D83+E82,0)</f>
        <v>0</v>
      </c>
      <c r="F83" s="139">
        <f>IF(F82&gt;0,E83+F82,0)</f>
        <v>0</v>
      </c>
      <c r="G83" s="139">
        <f>IF(G82&gt;0,F83+G82,0)</f>
        <v>0</v>
      </c>
      <c r="H83" s="139">
        <f>IF(H82&gt;0,G83+H82,0)</f>
        <v>0</v>
      </c>
    </row>
    <row r="84" spans="1:8">
      <c r="A84" s="347"/>
      <c r="B84" s="138" t="s">
        <v>223</v>
      </c>
      <c r="C84" s="139"/>
      <c r="D84" s="139">
        <f>IF(D83&gt;0,$C$80-D83,0)</f>
        <v>0</v>
      </c>
      <c r="E84" s="139">
        <f>IF(E83&gt;0,$C$80-E83,0)</f>
        <v>0</v>
      </c>
      <c r="F84" s="139">
        <f>IF(F83&gt;0,$C$80-F83,0)</f>
        <v>0</v>
      </c>
      <c r="G84" s="139">
        <f>IF(G83&gt;0,$C$80-G83,0)</f>
        <v>0</v>
      </c>
      <c r="H84" s="139">
        <f>IF(H83&gt;0,$C$80-H83,0)</f>
        <v>0</v>
      </c>
    </row>
    <row r="85" spans="1:8">
      <c r="A85" s="345" t="s">
        <v>225</v>
      </c>
      <c r="B85" s="138" t="s">
        <v>219</v>
      </c>
      <c r="C85" s="107"/>
      <c r="D85" s="139"/>
      <c r="E85" s="139"/>
      <c r="F85" s="139"/>
      <c r="G85" s="139"/>
      <c r="H85" s="139"/>
    </row>
    <row r="86" spans="1:8">
      <c r="A86" s="346"/>
      <c r="B86" s="138" t="s">
        <v>220</v>
      </c>
      <c r="C86" s="140"/>
      <c r="D86" s="139"/>
      <c r="E86" s="139"/>
      <c r="F86" s="139"/>
      <c r="G86" s="139"/>
      <c r="H86" s="139"/>
    </row>
    <row r="87" spans="1:8">
      <c r="A87" s="346"/>
      <c r="B87" s="138" t="s">
        <v>221</v>
      </c>
      <c r="C87" s="139"/>
      <c r="D87" s="139">
        <f>C85*$C$86</f>
        <v>0</v>
      </c>
      <c r="E87" s="139">
        <f>IF($C$85-D88&gt;D87,D87,$C$85-D88)</f>
        <v>0</v>
      </c>
      <c r="F87" s="139">
        <f>IF($C$85-E88&gt;E87,E87,$C$85-E88)</f>
        <v>0</v>
      </c>
      <c r="G87" s="139">
        <f>IF($C$85-F88&gt;F87,F87,$C$85-F88)</f>
        <v>0</v>
      </c>
      <c r="H87" s="139">
        <f>IF($C$85-G88&gt;G87,G87,$C$85-G88)</f>
        <v>0</v>
      </c>
    </row>
    <row r="88" spans="1:8">
      <c r="A88" s="346"/>
      <c r="B88" s="138" t="s">
        <v>222</v>
      </c>
      <c r="C88" s="139"/>
      <c r="D88" s="139">
        <f>D87</f>
        <v>0</v>
      </c>
      <c r="E88" s="139">
        <f>IF(E87&gt;0,D88+E87,0)</f>
        <v>0</v>
      </c>
      <c r="F88" s="139">
        <f>IF(F87&gt;0,E88+F87,0)</f>
        <v>0</v>
      </c>
      <c r="G88" s="139">
        <f>IF(G87&gt;0,F88+G87,0)</f>
        <v>0</v>
      </c>
      <c r="H88" s="139">
        <f>IF(H87&gt;0,G88+H87,0)</f>
        <v>0</v>
      </c>
    </row>
    <row r="89" spans="1:8">
      <c r="A89" s="347"/>
      <c r="B89" s="138" t="s">
        <v>223</v>
      </c>
      <c r="C89" s="139"/>
      <c r="D89" s="139">
        <f>IF(D88&gt;0,$C$85-D88,0)</f>
        <v>0</v>
      </c>
      <c r="E89" s="139">
        <f>IF(E88&gt;0,$C$85-E88,0)</f>
        <v>0</v>
      </c>
      <c r="F89" s="139">
        <f>IF(F88&gt;0,$C$85-F88,0)</f>
        <v>0</v>
      </c>
      <c r="G89" s="139">
        <f>IF(G88&gt;0,$C$85-G88,0)</f>
        <v>0</v>
      </c>
      <c r="H89" s="139">
        <f>IF(H88&gt;0,$C$85-H88,0)</f>
        <v>0</v>
      </c>
    </row>
    <row r="90" spans="1:8">
      <c r="A90" s="345" t="s">
        <v>226</v>
      </c>
      <c r="B90" s="138" t="s">
        <v>219</v>
      </c>
      <c r="C90" s="107"/>
      <c r="D90" s="139"/>
      <c r="E90" s="139"/>
      <c r="F90" s="139"/>
      <c r="G90" s="139"/>
      <c r="H90" s="139"/>
    </row>
    <row r="91" spans="1:8">
      <c r="A91" s="346"/>
      <c r="B91" s="138" t="s">
        <v>220</v>
      </c>
      <c r="C91" s="140"/>
      <c r="D91" s="139"/>
      <c r="E91" s="139"/>
      <c r="F91" s="139"/>
      <c r="G91" s="139"/>
      <c r="H91" s="139"/>
    </row>
    <row r="92" spans="1:8">
      <c r="A92" s="346"/>
      <c r="B92" s="138" t="s">
        <v>221</v>
      </c>
      <c r="C92" s="139"/>
      <c r="D92" s="139">
        <f>C90*$C$91</f>
        <v>0</v>
      </c>
      <c r="E92" s="139">
        <f>IF($C$90-D93&gt;D92,D92,$C$90-D93)</f>
        <v>0</v>
      </c>
      <c r="F92" s="139">
        <f>IF($C$90-E93&gt;E92,E92,$C$90-E93)</f>
        <v>0</v>
      </c>
      <c r="G92" s="139">
        <f>IF($C$90-F93&gt;F92,F92,$C$90-F93)</f>
        <v>0</v>
      </c>
      <c r="H92" s="139">
        <f>IF($C$90-G93&gt;G92,G92,$C$90-G93)</f>
        <v>0</v>
      </c>
    </row>
    <row r="93" spans="1:8">
      <c r="A93" s="346"/>
      <c r="B93" s="138" t="s">
        <v>222</v>
      </c>
      <c r="C93" s="139"/>
      <c r="D93" s="139">
        <f>D92</f>
        <v>0</v>
      </c>
      <c r="E93" s="139">
        <f>IF(E92&gt;0,D93+E92,0)</f>
        <v>0</v>
      </c>
      <c r="F93" s="139">
        <f>IF(F92&gt;0,E93+F92,0)</f>
        <v>0</v>
      </c>
      <c r="G93" s="139">
        <f>IF(G92&gt;0,F93+G92,0)</f>
        <v>0</v>
      </c>
      <c r="H93" s="139">
        <f>IF(H92&gt;0,G93+H92,0)</f>
        <v>0</v>
      </c>
    </row>
    <row r="94" spans="1:8">
      <c r="A94" s="347"/>
      <c r="B94" s="138" t="s">
        <v>223</v>
      </c>
      <c r="C94" s="139"/>
      <c r="D94" s="139">
        <f>IF(D93&gt;0,$C$90-D93,0)</f>
        <v>0</v>
      </c>
      <c r="E94" s="139">
        <f>IF(E93&gt;0,$C$90-E93,0)</f>
        <v>0</v>
      </c>
      <c r="F94" s="139">
        <f>IF(F93&gt;0,$C$90-F93,0)</f>
        <v>0</v>
      </c>
      <c r="G94" s="139">
        <f>IF(G93&gt;0,$C$90-G93,0)</f>
        <v>0</v>
      </c>
      <c r="H94" s="139">
        <f>IF(H93&gt;0,$C$90-H93,0)</f>
        <v>0</v>
      </c>
    </row>
    <row r="95" spans="1:8">
      <c r="A95" s="345" t="s">
        <v>227</v>
      </c>
      <c r="B95" s="138" t="s">
        <v>219</v>
      </c>
      <c r="C95" s="107"/>
      <c r="D95" s="139"/>
      <c r="E95" s="139"/>
      <c r="F95" s="139"/>
      <c r="G95" s="139"/>
      <c r="H95" s="139"/>
    </row>
    <row r="96" spans="1:8">
      <c r="A96" s="346"/>
      <c r="B96" s="138" t="s">
        <v>220</v>
      </c>
      <c r="C96" s="140"/>
      <c r="D96" s="139"/>
      <c r="E96" s="139"/>
      <c r="F96" s="139"/>
      <c r="G96" s="139"/>
      <c r="H96" s="139"/>
    </row>
    <row r="97" spans="1:8">
      <c r="A97" s="346"/>
      <c r="B97" s="138" t="s">
        <v>221</v>
      </c>
      <c r="C97" s="139"/>
      <c r="D97" s="139">
        <f>C95*$C$96</f>
        <v>0</v>
      </c>
      <c r="E97" s="139">
        <f>IF($C$95-D98&gt;D97,D97,$C$95-D98)</f>
        <v>0</v>
      </c>
      <c r="F97" s="139">
        <f>IF($C$95-E98&gt;E97,E97,$C$95-E98)</f>
        <v>0</v>
      </c>
      <c r="G97" s="139">
        <f>IF($C$95-F98&gt;F97,F97,$C$95-F98)</f>
        <v>0</v>
      </c>
      <c r="H97" s="139">
        <f>IF($C$95-G98&gt;G97,G97,$C$95-G98)</f>
        <v>0</v>
      </c>
    </row>
    <row r="98" spans="1:8">
      <c r="A98" s="346"/>
      <c r="B98" s="138" t="s">
        <v>222</v>
      </c>
      <c r="C98" s="139"/>
      <c r="D98" s="139">
        <f>D97</f>
        <v>0</v>
      </c>
      <c r="E98" s="139">
        <f>IF(E97&gt;0,D98+E97,0)</f>
        <v>0</v>
      </c>
      <c r="F98" s="139">
        <f>IF(F97&gt;0,E98+F97,0)</f>
        <v>0</v>
      </c>
      <c r="G98" s="139">
        <f>IF(G97&gt;0,F98+G97,0)</f>
        <v>0</v>
      </c>
      <c r="H98" s="139">
        <f>IF(H97&gt;0,G98+H97,0)</f>
        <v>0</v>
      </c>
    </row>
    <row r="99" spans="1:8">
      <c r="A99" s="347"/>
      <c r="B99" s="138" t="s">
        <v>223</v>
      </c>
      <c r="C99" s="139"/>
      <c r="D99" s="139">
        <f>IF(D98&gt;0,$C$95-D98,0)</f>
        <v>0</v>
      </c>
      <c r="E99" s="139">
        <f>IF(E98&gt;0,$C$95-E98,0)</f>
        <v>0</v>
      </c>
      <c r="F99" s="139">
        <f>IF(F98&gt;0,$C$95-F98,0)</f>
        <v>0</v>
      </c>
      <c r="G99" s="139">
        <f>IF(G98&gt;0,$C$95-G98,0)</f>
        <v>0</v>
      </c>
      <c r="H99" s="139">
        <f>IF(H98&gt;0,$C$95-H98,0)</f>
        <v>0</v>
      </c>
    </row>
    <row r="100" spans="1:8" outlineLevel="1">
      <c r="A100" s="348" t="s">
        <v>228</v>
      </c>
      <c r="B100" s="138" t="s">
        <v>219</v>
      </c>
      <c r="C100" s="107"/>
      <c r="D100" s="139"/>
      <c r="E100" s="139"/>
      <c r="F100" s="139"/>
      <c r="G100" s="139"/>
      <c r="H100" s="139"/>
    </row>
    <row r="101" spans="1:8" outlineLevel="1">
      <c r="A101" s="349"/>
      <c r="B101" s="138" t="s">
        <v>220</v>
      </c>
      <c r="C101" s="140"/>
      <c r="D101" s="139"/>
      <c r="E101" s="139"/>
      <c r="F101" s="139"/>
      <c r="G101" s="139"/>
      <c r="H101" s="139"/>
    </row>
    <row r="102" spans="1:8" outlineLevel="1">
      <c r="A102" s="349"/>
      <c r="B102" s="138" t="s">
        <v>221</v>
      </c>
      <c r="C102" s="139"/>
      <c r="D102" s="139">
        <f>C100*$C$101</f>
        <v>0</v>
      </c>
      <c r="E102" s="139">
        <f>IF($C$100-D103&gt;D102,D102,$C$100-D103)</f>
        <v>0</v>
      </c>
      <c r="F102" s="139">
        <f>IF($C$100-E103&gt;E102,E102,$C$100-E103)</f>
        <v>0</v>
      </c>
      <c r="G102" s="139">
        <f>IF($C$100-F103&gt;F102,F102,$C$100-F103)</f>
        <v>0</v>
      </c>
      <c r="H102" s="139">
        <f>IF($C$100-G103&gt;G102,G102,$C$100-G103)</f>
        <v>0</v>
      </c>
    </row>
    <row r="103" spans="1:8" outlineLevel="1">
      <c r="A103" s="349"/>
      <c r="B103" s="138" t="s">
        <v>222</v>
      </c>
      <c r="C103" s="139"/>
      <c r="D103" s="139">
        <f>D102</f>
        <v>0</v>
      </c>
      <c r="E103" s="139">
        <f>IF(E102&gt;0,D103+E102,0)</f>
        <v>0</v>
      </c>
      <c r="F103" s="139">
        <f>IF(F102&gt;0,E103+F102,0)</f>
        <v>0</v>
      </c>
      <c r="G103" s="139">
        <f>IF(G102&gt;0,F103+G102,0)</f>
        <v>0</v>
      </c>
      <c r="H103" s="139">
        <f>IF(H102&gt;0,G103+H102,0)</f>
        <v>0</v>
      </c>
    </row>
    <row r="104" spans="1:8" outlineLevel="1">
      <c r="A104" s="349"/>
      <c r="B104" s="138" t="s">
        <v>223</v>
      </c>
      <c r="C104" s="139"/>
      <c r="D104" s="139">
        <f>IF(D103&gt;0,$C$100-D103,0)</f>
        <v>0</v>
      </c>
      <c r="E104" s="139">
        <f>IF(E103&gt;0,$C$100-E103,0)</f>
        <v>0</v>
      </c>
      <c r="F104" s="139">
        <f>IF(F103&gt;0,$C$100-F103,0)</f>
        <v>0</v>
      </c>
      <c r="G104" s="139">
        <f>IF(G103&gt;0,$C$100-G103,0)</f>
        <v>0</v>
      </c>
      <c r="H104" s="139">
        <f>IF(H103&gt;0,$C$100-H103,0)</f>
        <v>0</v>
      </c>
    </row>
    <row r="105" spans="1:8" outlineLevel="1">
      <c r="A105" s="348" t="s">
        <v>229</v>
      </c>
      <c r="B105" s="138" t="s">
        <v>219</v>
      </c>
      <c r="C105" s="107"/>
      <c r="D105" s="139"/>
      <c r="E105" s="139"/>
      <c r="F105" s="139"/>
      <c r="G105" s="139"/>
      <c r="H105" s="139"/>
    </row>
    <row r="106" spans="1:8" outlineLevel="1">
      <c r="A106" s="349"/>
      <c r="B106" s="138" t="s">
        <v>220</v>
      </c>
      <c r="C106" s="140"/>
      <c r="D106" s="139"/>
      <c r="E106" s="139"/>
      <c r="F106" s="139"/>
      <c r="G106" s="139"/>
      <c r="H106" s="139"/>
    </row>
    <row r="107" spans="1:8" outlineLevel="1">
      <c r="A107" s="349"/>
      <c r="B107" s="138" t="s">
        <v>221</v>
      </c>
      <c r="C107" s="139"/>
      <c r="D107" s="139">
        <f>C105*$C$106</f>
        <v>0</v>
      </c>
      <c r="E107" s="139">
        <f>IF($C$105-D108&gt;D107,D107,$C$105-D108)</f>
        <v>0</v>
      </c>
      <c r="F107" s="139">
        <f>IF($C$105-E108&gt;E107,E107,$C$105-E108)</f>
        <v>0</v>
      </c>
      <c r="G107" s="139">
        <f>IF($C$105-F108&gt;F107,F107,$C$105-F108)</f>
        <v>0</v>
      </c>
      <c r="H107" s="139">
        <f>IF($C$105-G108&gt;G107,G107,$C$105-G108)</f>
        <v>0</v>
      </c>
    </row>
    <row r="108" spans="1:8" outlineLevel="1">
      <c r="A108" s="349"/>
      <c r="B108" s="138" t="s">
        <v>222</v>
      </c>
      <c r="C108" s="139"/>
      <c r="D108" s="139">
        <f>D107</f>
        <v>0</v>
      </c>
      <c r="E108" s="139">
        <f>IF(E107&gt;0,D108+E107,0)</f>
        <v>0</v>
      </c>
      <c r="F108" s="139">
        <f>IF(F107&gt;0,E108+F107,0)</f>
        <v>0</v>
      </c>
      <c r="G108" s="139">
        <f>IF(G107&gt;0,F108+G107,0)</f>
        <v>0</v>
      </c>
      <c r="H108" s="139">
        <f>IF(H107&gt;0,G108+H107,0)</f>
        <v>0</v>
      </c>
    </row>
    <row r="109" spans="1:8" outlineLevel="1">
      <c r="A109" s="349"/>
      <c r="B109" s="138" t="s">
        <v>223</v>
      </c>
      <c r="C109" s="139"/>
      <c r="D109" s="139">
        <f>IF(D108&gt;0,$C$105-D108,0)</f>
        <v>0</v>
      </c>
      <c r="E109" s="139">
        <f>IF(E108&gt;0,$C$105-E108,0)</f>
        <v>0</v>
      </c>
      <c r="F109" s="139">
        <f>IF(F108&gt;0,$C$105-F108,0)</f>
        <v>0</v>
      </c>
      <c r="G109" s="139">
        <f>IF(G108&gt;0,$C$105-G108,0)</f>
        <v>0</v>
      </c>
      <c r="H109" s="139">
        <f>IF(H108&gt;0,$C$105-H108,0)</f>
        <v>0</v>
      </c>
    </row>
    <row r="110" spans="1:8" outlineLevel="1">
      <c r="A110" s="348" t="s">
        <v>230</v>
      </c>
      <c r="B110" s="138" t="s">
        <v>219</v>
      </c>
      <c r="C110" s="107"/>
      <c r="D110" s="139"/>
      <c r="E110" s="139"/>
      <c r="F110" s="139"/>
      <c r="G110" s="139"/>
      <c r="H110" s="139"/>
    </row>
    <row r="111" spans="1:8" outlineLevel="1">
      <c r="A111" s="349"/>
      <c r="B111" s="138" t="s">
        <v>220</v>
      </c>
      <c r="C111" s="140"/>
      <c r="D111" s="139"/>
      <c r="E111" s="139"/>
      <c r="F111" s="139"/>
      <c r="G111" s="139"/>
      <c r="H111" s="139"/>
    </row>
    <row r="112" spans="1:8" outlineLevel="1">
      <c r="A112" s="349"/>
      <c r="B112" s="138" t="s">
        <v>221</v>
      </c>
      <c r="C112" s="139"/>
      <c r="D112" s="139">
        <f>C110*$C$111</f>
        <v>0</v>
      </c>
      <c r="E112" s="139">
        <f>IF($C$110-D113&gt;D112,D112,$C$110-D113)</f>
        <v>0</v>
      </c>
      <c r="F112" s="139">
        <f>IF($C$110-E113&gt;E112,E112,$C$110-E113)</f>
        <v>0</v>
      </c>
      <c r="G112" s="139">
        <f>IF($C$110-F113&gt;F112,F112,$C$110-F113)</f>
        <v>0</v>
      </c>
      <c r="H112" s="139">
        <f>IF($C$110-G113&gt;G112,G112,$C$110-G113)</f>
        <v>0</v>
      </c>
    </row>
    <row r="113" spans="1:8" outlineLevel="1">
      <c r="A113" s="349"/>
      <c r="B113" s="138" t="s">
        <v>222</v>
      </c>
      <c r="C113" s="139"/>
      <c r="D113" s="139">
        <f>D112</f>
        <v>0</v>
      </c>
      <c r="E113" s="139">
        <f>IF(E112&gt;0,D113+E112,0)</f>
        <v>0</v>
      </c>
      <c r="F113" s="139">
        <f>IF(F112&gt;0,E113+F112,0)</f>
        <v>0</v>
      </c>
      <c r="G113" s="139">
        <f>IF(G112&gt;0,F113+G112,0)</f>
        <v>0</v>
      </c>
      <c r="H113" s="139">
        <f>IF(H112&gt;0,G113+H112,0)</f>
        <v>0</v>
      </c>
    </row>
    <row r="114" spans="1:8" outlineLevel="1">
      <c r="A114" s="349"/>
      <c r="B114" s="138" t="s">
        <v>223</v>
      </c>
      <c r="C114" s="139"/>
      <c r="D114" s="139">
        <f>IF(D113&gt;0,$C$110-D113,0)</f>
        <v>0</v>
      </c>
      <c r="E114" s="139">
        <f>IF(E113&gt;0,$C$110-E113,0)</f>
        <v>0</v>
      </c>
      <c r="F114" s="139">
        <f>IF(F113&gt;0,$C$110-F113,0)</f>
        <v>0</v>
      </c>
      <c r="G114" s="139">
        <f>IF(G113&gt;0,$C$110-G113,0)</f>
        <v>0</v>
      </c>
      <c r="H114" s="139">
        <f>IF(H113&gt;0,$C$110-H113,0)</f>
        <v>0</v>
      </c>
    </row>
    <row r="115" spans="1:8" outlineLevel="1">
      <c r="A115" s="348" t="s">
        <v>231</v>
      </c>
      <c r="B115" s="138" t="s">
        <v>219</v>
      </c>
      <c r="C115" s="107"/>
      <c r="D115" s="139"/>
      <c r="E115" s="139"/>
      <c r="F115" s="139"/>
      <c r="G115" s="139"/>
      <c r="H115" s="139"/>
    </row>
    <row r="116" spans="1:8" outlineLevel="1">
      <c r="A116" s="349"/>
      <c r="B116" s="138" t="s">
        <v>220</v>
      </c>
      <c r="C116" s="140"/>
      <c r="D116" s="139"/>
      <c r="E116" s="139"/>
      <c r="F116" s="139"/>
      <c r="G116" s="139"/>
      <c r="H116" s="139"/>
    </row>
    <row r="117" spans="1:8" outlineLevel="1">
      <c r="A117" s="349"/>
      <c r="B117" s="138" t="s">
        <v>221</v>
      </c>
      <c r="C117" s="139"/>
      <c r="D117" s="139">
        <f>C115*$C$116</f>
        <v>0</v>
      </c>
      <c r="E117" s="139">
        <f>IF($C$115-D118&gt;D117,D117,$C$115-D118)</f>
        <v>0</v>
      </c>
      <c r="F117" s="139">
        <f>IF($C$115-E118&gt;E117,E117,$C$115-E118)</f>
        <v>0</v>
      </c>
      <c r="G117" s="139">
        <f>IF($C$115-F118&gt;F117,F117,$C$115-F118)</f>
        <v>0</v>
      </c>
      <c r="H117" s="139">
        <f>IF($C$115-G118&gt;G117,G117,$C$115-G118)</f>
        <v>0</v>
      </c>
    </row>
    <row r="118" spans="1:8" outlineLevel="1">
      <c r="A118" s="349"/>
      <c r="B118" s="138" t="s">
        <v>222</v>
      </c>
      <c r="C118" s="139"/>
      <c r="D118" s="139">
        <f>D117</f>
        <v>0</v>
      </c>
      <c r="E118" s="139">
        <f>IF(E117&gt;0,D118+E117,0)</f>
        <v>0</v>
      </c>
      <c r="F118" s="139">
        <f>IF(F117&gt;0,E118+F117,0)</f>
        <v>0</v>
      </c>
      <c r="G118" s="139">
        <f>IF(G117&gt;0,F118+G117,0)</f>
        <v>0</v>
      </c>
      <c r="H118" s="139">
        <f>IF(H117&gt;0,G118+H117,0)</f>
        <v>0</v>
      </c>
    </row>
    <row r="119" spans="1:8" outlineLevel="1">
      <c r="A119" s="349"/>
      <c r="B119" s="138" t="s">
        <v>223</v>
      </c>
      <c r="C119" s="139"/>
      <c r="D119" s="139">
        <f>IF(D118&gt;0,$C$115-D118,0)</f>
        <v>0</v>
      </c>
      <c r="E119" s="139">
        <f>IF(E118&gt;0,$C$115-E118,0)</f>
        <v>0</v>
      </c>
      <c r="F119" s="139">
        <f>IF(F118&gt;0,$C$115-F118,0)</f>
        <v>0</v>
      </c>
      <c r="G119" s="139">
        <f>IF(G118&gt;0,$C$115-G118,0)</f>
        <v>0</v>
      </c>
      <c r="H119" s="139">
        <f>IF(H118&gt;0,$C$115-H118,0)</f>
        <v>0</v>
      </c>
    </row>
    <row r="120" spans="1:8" outlineLevel="1">
      <c r="A120" s="348" t="s">
        <v>232</v>
      </c>
      <c r="B120" s="138" t="s">
        <v>219</v>
      </c>
      <c r="C120" s="107"/>
      <c r="D120" s="139"/>
      <c r="E120" s="139"/>
      <c r="F120" s="139"/>
      <c r="G120" s="139"/>
      <c r="H120" s="139"/>
    </row>
    <row r="121" spans="1:8" outlineLevel="1">
      <c r="A121" s="349"/>
      <c r="B121" s="138" t="s">
        <v>220</v>
      </c>
      <c r="C121" s="140"/>
      <c r="D121" s="139"/>
      <c r="E121" s="139"/>
      <c r="F121" s="139"/>
      <c r="G121" s="139"/>
      <c r="H121" s="139"/>
    </row>
    <row r="122" spans="1:8" outlineLevel="1">
      <c r="A122" s="349"/>
      <c r="B122" s="138" t="s">
        <v>221</v>
      </c>
      <c r="C122" s="139"/>
      <c r="D122" s="139">
        <f>C120*$C$121</f>
        <v>0</v>
      </c>
      <c r="E122" s="139">
        <f>IF($C$120-D123&gt;D122,D122,$C$120-D123)</f>
        <v>0</v>
      </c>
      <c r="F122" s="139">
        <f>IF($C$120-E123&gt;E122,E122,$C$120-E123)</f>
        <v>0</v>
      </c>
      <c r="G122" s="139">
        <f>IF($C$120-F123&gt;F122,F122,$C$120-F123)</f>
        <v>0</v>
      </c>
      <c r="H122" s="139">
        <f>IF($C$120-G123&gt;G122,G122,$C$120-G123)</f>
        <v>0</v>
      </c>
    </row>
    <row r="123" spans="1:8" outlineLevel="1">
      <c r="A123" s="349"/>
      <c r="B123" s="138" t="s">
        <v>222</v>
      </c>
      <c r="C123" s="139"/>
      <c r="D123" s="139">
        <f>D122</f>
        <v>0</v>
      </c>
      <c r="E123" s="139">
        <f>IF(E122&gt;0,D123+E122,0)</f>
        <v>0</v>
      </c>
      <c r="F123" s="139">
        <f>IF(F122&gt;0,E123+F122,0)</f>
        <v>0</v>
      </c>
      <c r="G123" s="139">
        <f>IF(G122&gt;0,F123+G122,0)</f>
        <v>0</v>
      </c>
      <c r="H123" s="139">
        <f>IF(H122&gt;0,G123+H122,0)</f>
        <v>0</v>
      </c>
    </row>
    <row r="124" spans="1:8" outlineLevel="1">
      <c r="A124" s="349"/>
      <c r="B124" s="138" t="s">
        <v>223</v>
      </c>
      <c r="C124" s="139"/>
      <c r="D124" s="139">
        <f>IF(D123&gt;0,$C$120-D123,0)</f>
        <v>0</v>
      </c>
      <c r="E124" s="139">
        <f>IF(E123&gt;0,$C$120-E123,0)</f>
        <v>0</v>
      </c>
      <c r="F124" s="139">
        <f>IF(F123&gt;0,$C$120-F123,0)</f>
        <v>0</v>
      </c>
      <c r="G124" s="139">
        <f>IF(G123&gt;0,$C$120-G123,0)</f>
        <v>0</v>
      </c>
      <c r="H124" s="139">
        <f>IF(H123&gt;0,$C$120-H123,0)</f>
        <v>0</v>
      </c>
    </row>
    <row r="125" spans="1:8" s="92" customFormat="1">
      <c r="A125" s="136"/>
      <c r="B125" s="130" t="s">
        <v>233</v>
      </c>
      <c r="C125" s="142">
        <f t="shared" ref="C125:H125" si="22">C77+C82+C87+C92+C97+C102+C107+C112+C117+C122</f>
        <v>0</v>
      </c>
      <c r="D125" s="142">
        <f t="shared" si="22"/>
        <v>0</v>
      </c>
      <c r="E125" s="142">
        <f t="shared" si="22"/>
        <v>0</v>
      </c>
      <c r="F125" s="142">
        <f t="shared" si="22"/>
        <v>0</v>
      </c>
      <c r="G125" s="142">
        <f t="shared" si="22"/>
        <v>0</v>
      </c>
      <c r="H125" s="142">
        <f t="shared" si="22"/>
        <v>0</v>
      </c>
    </row>
    <row r="126" spans="1:8" s="92" customFormat="1" ht="29.1">
      <c r="A126" s="136"/>
      <c r="B126" s="130" t="s">
        <v>234</v>
      </c>
      <c r="C126" s="142">
        <f t="shared" ref="C126:H126" si="23">C79+C84+C89+C94+C99+C104+C109+C114+C119+C124</f>
        <v>0</v>
      </c>
      <c r="D126" s="142">
        <f t="shared" si="23"/>
        <v>0</v>
      </c>
      <c r="E126" s="142">
        <f t="shared" si="23"/>
        <v>0</v>
      </c>
      <c r="F126" s="142">
        <f t="shared" si="23"/>
        <v>0</v>
      </c>
      <c r="G126" s="142">
        <f t="shared" si="23"/>
        <v>0</v>
      </c>
      <c r="H126" s="142">
        <f t="shared" si="23"/>
        <v>0</v>
      </c>
    </row>
    <row r="128" spans="1:8">
      <c r="C128" s="350" t="s">
        <v>235</v>
      </c>
      <c r="D128" s="350"/>
      <c r="E128" s="350"/>
      <c r="F128" s="350"/>
      <c r="G128" s="350"/>
      <c r="H128" s="350"/>
    </row>
    <row r="130" spans="2:8">
      <c r="B130" s="106"/>
      <c r="C130" s="343" t="s">
        <v>128</v>
      </c>
      <c r="D130" s="344"/>
      <c r="E130" s="344"/>
      <c r="F130" s="344"/>
      <c r="G130" s="344"/>
      <c r="H130" s="344"/>
    </row>
    <row r="131" spans="2:8">
      <c r="B131" s="106"/>
      <c r="C131" s="129">
        <v>1</v>
      </c>
      <c r="D131" s="129">
        <v>2</v>
      </c>
      <c r="E131" s="129">
        <v>3</v>
      </c>
      <c r="F131" s="129">
        <v>4</v>
      </c>
      <c r="G131" s="129">
        <v>5</v>
      </c>
      <c r="H131" s="129">
        <v>6</v>
      </c>
    </row>
    <row r="132" spans="2:8">
      <c r="B132" s="106" t="s">
        <v>105</v>
      </c>
      <c r="C132" s="107"/>
      <c r="D132" s="107"/>
      <c r="E132" s="107"/>
      <c r="F132" s="107"/>
      <c r="G132" s="107"/>
      <c r="H132" s="107"/>
    </row>
    <row r="133" spans="2:8">
      <c r="B133" s="106" t="s">
        <v>236</v>
      </c>
      <c r="C133" s="107"/>
      <c r="D133" s="107"/>
      <c r="E133" s="107"/>
      <c r="F133" s="107"/>
      <c r="G133" s="107"/>
      <c r="H133" s="107"/>
    </row>
    <row r="134" spans="2:8">
      <c r="B134" s="106" t="s">
        <v>237</v>
      </c>
      <c r="C134" s="107"/>
      <c r="D134" s="107"/>
      <c r="E134" s="107"/>
      <c r="F134" s="107"/>
      <c r="G134" s="107"/>
      <c r="H134" s="107"/>
    </row>
    <row r="135" spans="2:8" ht="29.1">
      <c r="B135" s="130" t="s">
        <v>238</v>
      </c>
      <c r="C135" s="131">
        <f>C132+C133-C134</f>
        <v>0</v>
      </c>
      <c r="D135" s="131">
        <f>(D132-C132)+(D133-C133)-(D134-C134)</f>
        <v>0</v>
      </c>
      <c r="E135" s="131">
        <f>(E132-D132)+(E133-D133)-(E134-D134)</f>
        <v>0</v>
      </c>
      <c r="F135" s="131">
        <f>(F132-E132)+(F133-E133)-(F134-E134)</f>
        <v>0</v>
      </c>
      <c r="G135" s="131">
        <f>(G132-F132)+(G133-F133)-(G134-F134)</f>
        <v>0</v>
      </c>
      <c r="H135" s="131">
        <f>(H132-G132)+(H133-G133)-(H134-G134)</f>
        <v>0</v>
      </c>
    </row>
    <row r="136" spans="2:8">
      <c r="F136" s="143"/>
    </row>
    <row r="137" spans="2:8">
      <c r="F137" s="143"/>
    </row>
    <row r="138" spans="2:8">
      <c r="F138" s="143"/>
    </row>
  </sheetData>
  <sheetProtection algorithmName="SHA-512" hashValue="s/z296ccKXHTSnevbJTsShWz4Xf22Hl70d39JdqSvt/ay4CJd9bvlOja5nTRxGqyAUpJIPIhAnZdpJmpKTsxsA==" saltValue="bEpbAiaz9+/x/mo7/fWr+w==" spinCount="100000" sheet="1" objects="1" scenarios="1"/>
  <mergeCells count="18">
    <mergeCell ref="C73:H73"/>
    <mergeCell ref="C10:H10"/>
    <mergeCell ref="C12:H12"/>
    <mergeCell ref="C36:H36"/>
    <mergeCell ref="C38:H38"/>
    <mergeCell ref="C71:H71"/>
    <mergeCell ref="C130:H130"/>
    <mergeCell ref="A75:A79"/>
    <mergeCell ref="A80:A84"/>
    <mergeCell ref="A85:A89"/>
    <mergeCell ref="A90:A94"/>
    <mergeCell ref="A95:A99"/>
    <mergeCell ref="A100:A104"/>
    <mergeCell ref="A105:A109"/>
    <mergeCell ref="A110:A114"/>
    <mergeCell ref="A115:A119"/>
    <mergeCell ref="A120:A124"/>
    <mergeCell ref="C128:H128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73057-A746-49DE-BF56-BDED7F4DEF4D}">
  <sheetPr codeName="Sheet7"/>
  <dimension ref="A2:Q30"/>
  <sheetViews>
    <sheetView topLeftCell="A13" zoomScaleNormal="100" workbookViewId="0">
      <selection activeCell="G27" sqref="G27"/>
    </sheetView>
  </sheetViews>
  <sheetFormatPr defaultRowHeight="14.45"/>
  <cols>
    <col min="1" max="1" width="16.85546875" customWidth="1"/>
    <col min="2" max="2" width="34" style="150" customWidth="1"/>
    <col min="3" max="9" width="8.85546875" customWidth="1"/>
    <col min="10" max="10" width="11.42578125" customWidth="1"/>
    <col min="11" max="11" width="23.140625" customWidth="1"/>
    <col min="12" max="12" width="8.85546875" customWidth="1"/>
  </cols>
  <sheetData>
    <row r="2" spans="1:17">
      <c r="B2" s="91"/>
    </row>
    <row r="3" spans="1:17">
      <c r="B3" s="91"/>
    </row>
    <row r="4" spans="1:17">
      <c r="B4" s="136" t="s">
        <v>83</v>
      </c>
      <c r="C4" s="334"/>
      <c r="D4" s="334"/>
    </row>
    <row r="5" spans="1:17">
      <c r="B5" s="136" t="s">
        <v>84</v>
      </c>
      <c r="C5" s="215" t="s">
        <v>85</v>
      </c>
      <c r="D5" s="215"/>
    </row>
    <row r="6" spans="1:17">
      <c r="B6" s="136" t="s">
        <v>86</v>
      </c>
      <c r="C6" s="136" t="s">
        <v>87</v>
      </c>
      <c r="D6" s="136"/>
    </row>
    <row r="7" spans="1:17">
      <c r="B7" s="136" t="s">
        <v>88</v>
      </c>
      <c r="C7" s="136" t="s">
        <v>89</v>
      </c>
      <c r="D7" s="136"/>
    </row>
    <row r="8" spans="1:17">
      <c r="B8" s="92"/>
    </row>
    <row r="9" spans="1:17">
      <c r="B9" s="92"/>
    </row>
    <row r="10" spans="1:17" ht="18.600000000000001">
      <c r="B10" s="355" t="s">
        <v>239</v>
      </c>
      <c r="C10" s="355"/>
      <c r="D10" s="355"/>
      <c r="E10" s="355"/>
      <c r="F10" s="355"/>
      <c r="G10" s="355"/>
      <c r="H10" s="355"/>
      <c r="I10" s="274"/>
      <c r="K10" s="355" t="s">
        <v>240</v>
      </c>
      <c r="L10" s="355"/>
      <c r="M10" s="355"/>
      <c r="N10" s="355"/>
      <c r="O10" s="355"/>
      <c r="P10" s="355"/>
      <c r="Q10" s="355"/>
    </row>
    <row r="11" spans="1:17">
      <c r="K11" s="150"/>
    </row>
    <row r="12" spans="1:17">
      <c r="B12" s="340"/>
      <c r="C12" s="356" t="s">
        <v>128</v>
      </c>
      <c r="D12" s="357"/>
      <c r="E12" s="357"/>
      <c r="F12" s="357"/>
      <c r="G12" s="357"/>
      <c r="H12" s="357"/>
      <c r="K12" s="340"/>
      <c r="L12" s="334" t="s">
        <v>128</v>
      </c>
      <c r="M12" s="334"/>
      <c r="N12" s="334"/>
      <c r="O12" s="334"/>
      <c r="P12" s="334"/>
      <c r="Q12" s="334"/>
    </row>
    <row r="13" spans="1:17">
      <c r="A13" s="354" t="str">
        <f>IF(SUM(C14:H14)='Detailed Budget'!C242,"OK","Please check the total value of investment")</f>
        <v>OK</v>
      </c>
      <c r="B13" s="341"/>
      <c r="C13" s="151">
        <v>1</v>
      </c>
      <c r="D13" s="151">
        <v>2</v>
      </c>
      <c r="E13" s="151">
        <v>3</v>
      </c>
      <c r="F13" s="151">
        <v>4</v>
      </c>
      <c r="G13" s="151">
        <v>5</v>
      </c>
      <c r="H13" s="151">
        <v>6</v>
      </c>
      <c r="K13" s="341"/>
      <c r="L13" s="151">
        <v>1</v>
      </c>
      <c r="M13" s="151">
        <v>2</v>
      </c>
      <c r="N13" s="151">
        <v>3</v>
      </c>
      <c r="O13" s="151">
        <v>4</v>
      </c>
      <c r="P13" s="151">
        <v>5</v>
      </c>
      <c r="Q13" s="151">
        <v>6</v>
      </c>
    </row>
    <row r="14" spans="1:17">
      <c r="A14" s="354"/>
      <c r="B14" s="152" t="s">
        <v>241</v>
      </c>
      <c r="C14" s="96">
        <f>'Detailed Budget'!C242</f>
        <v>0</v>
      </c>
      <c r="D14" s="153"/>
      <c r="E14" s="153"/>
      <c r="F14" s="153"/>
      <c r="G14" s="153"/>
      <c r="H14" s="153"/>
      <c r="K14" s="152" t="s">
        <v>241</v>
      </c>
      <c r="L14" s="96">
        <f>C14</f>
        <v>0</v>
      </c>
      <c r="M14" s="154">
        <f t="shared" ref="M14:Q14" si="0">D14</f>
        <v>0</v>
      </c>
      <c r="N14" s="154">
        <f t="shared" si="0"/>
        <v>0</v>
      </c>
      <c r="O14" s="155">
        <f t="shared" si="0"/>
        <v>0</v>
      </c>
      <c r="P14" s="155">
        <f t="shared" si="0"/>
        <v>0</v>
      </c>
      <c r="Q14" s="155">
        <f t="shared" si="0"/>
        <v>0</v>
      </c>
    </row>
    <row r="15" spans="1:17" ht="40.700000000000003" customHeight="1">
      <c r="A15" s="156"/>
      <c r="B15" s="157" t="s">
        <v>242</v>
      </c>
      <c r="C15" s="96">
        <f>'Project costs and revenues'!C14</f>
        <v>0</v>
      </c>
      <c r="D15" s="96">
        <f>'Project costs and revenues'!D14</f>
        <v>0</v>
      </c>
      <c r="E15" s="96">
        <f>'Project costs and revenues'!E14</f>
        <v>0</v>
      </c>
      <c r="F15" s="96">
        <f>'Project costs and revenues'!F14</f>
        <v>0</v>
      </c>
      <c r="G15" s="96">
        <f>'Project costs and revenues'!G14</f>
        <v>0</v>
      </c>
      <c r="H15" s="96">
        <f>'Project costs and revenues'!H14</f>
        <v>0</v>
      </c>
      <c r="J15" s="210" t="str">
        <f>IF(SUM(L15:Q15)='Detailed Budget'!G187,"OK","Please check the total value of grant")</f>
        <v>OK</v>
      </c>
      <c r="K15" s="152" t="s">
        <v>243</v>
      </c>
      <c r="L15" s="96">
        <f>'Detailed Budget'!J242</f>
        <v>0</v>
      </c>
      <c r="M15" s="153"/>
      <c r="N15" s="153"/>
      <c r="O15" s="153"/>
      <c r="P15" s="153"/>
      <c r="Q15" s="153"/>
    </row>
    <row r="16" spans="1:17" ht="29.1">
      <c r="A16" s="156"/>
      <c r="B16" s="157" t="s">
        <v>244</v>
      </c>
      <c r="C16" s="96">
        <f>'Project costs and revenues'!C40</f>
        <v>0</v>
      </c>
      <c r="D16" s="96">
        <f>'Project costs and revenues'!D40</f>
        <v>0</v>
      </c>
      <c r="E16" s="96">
        <f>'Project costs and revenues'!E40</f>
        <v>0</v>
      </c>
      <c r="F16" s="96">
        <f>'Project costs and revenues'!F40</f>
        <v>0</v>
      </c>
      <c r="G16" s="96">
        <f>'Project costs and revenues'!G40</f>
        <v>0</v>
      </c>
      <c r="H16" s="96">
        <f>'Project costs and revenues'!H40</f>
        <v>0</v>
      </c>
      <c r="J16" s="158"/>
      <c r="K16" s="157" t="s">
        <v>245</v>
      </c>
      <c r="L16" s="96">
        <f t="shared" ref="L16:Q17" si="1">C15</f>
        <v>0</v>
      </c>
      <c r="M16" s="96">
        <f t="shared" si="1"/>
        <v>0</v>
      </c>
      <c r="N16" s="96">
        <f t="shared" si="1"/>
        <v>0</v>
      </c>
      <c r="O16" s="96">
        <f t="shared" si="1"/>
        <v>0</v>
      </c>
      <c r="P16" s="96">
        <f t="shared" si="1"/>
        <v>0</v>
      </c>
      <c r="Q16" s="96">
        <f t="shared" si="1"/>
        <v>0</v>
      </c>
    </row>
    <row r="17" spans="1:17" ht="43.5">
      <c r="A17" s="156"/>
      <c r="B17" s="157" t="s">
        <v>246</v>
      </c>
      <c r="C17" s="159">
        <f>C15-C16</f>
        <v>0</v>
      </c>
      <c r="D17" s="159">
        <f t="shared" ref="D17:G17" si="2">D15-D16</f>
        <v>0</v>
      </c>
      <c r="E17" s="159">
        <f t="shared" si="2"/>
        <v>0</v>
      </c>
      <c r="F17" s="159">
        <f t="shared" si="2"/>
        <v>0</v>
      </c>
      <c r="G17" s="159">
        <f t="shared" si="2"/>
        <v>0</v>
      </c>
      <c r="H17" s="159">
        <f>H15-H16</f>
        <v>0</v>
      </c>
      <c r="K17" s="157" t="s">
        <v>244</v>
      </c>
      <c r="L17" s="96">
        <f t="shared" si="1"/>
        <v>0</v>
      </c>
      <c r="M17" s="96">
        <f t="shared" si="1"/>
        <v>0</v>
      </c>
      <c r="N17" s="96">
        <f t="shared" si="1"/>
        <v>0</v>
      </c>
      <c r="O17" s="96">
        <f t="shared" si="1"/>
        <v>0</v>
      </c>
      <c r="P17" s="96">
        <f t="shared" si="1"/>
        <v>0</v>
      </c>
      <c r="Q17" s="96">
        <f t="shared" si="1"/>
        <v>0</v>
      </c>
    </row>
    <row r="18" spans="1:17" s="160" customFormat="1" ht="43.5">
      <c r="B18" s="161" t="s">
        <v>247</v>
      </c>
      <c r="C18" s="162">
        <f>'Project costs and revenues'!C125</f>
        <v>0</v>
      </c>
      <c r="D18" s="162">
        <f>'Project costs and revenues'!D125</f>
        <v>0</v>
      </c>
      <c r="E18" s="162">
        <f>'Project costs and revenues'!E125</f>
        <v>0</v>
      </c>
      <c r="F18" s="162">
        <f>'Project costs and revenues'!F125</f>
        <v>0</v>
      </c>
      <c r="G18" s="162">
        <f>'Project costs and revenues'!G125</f>
        <v>0</v>
      </c>
      <c r="H18" s="162">
        <f>'Project costs and revenues'!H125</f>
        <v>0</v>
      </c>
      <c r="I18"/>
      <c r="K18" s="157" t="s">
        <v>246</v>
      </c>
      <c r="L18" s="159">
        <f t="shared" ref="L18:Q18" si="3">L16-L17</f>
        <v>0</v>
      </c>
      <c r="M18" s="159">
        <f t="shared" si="3"/>
        <v>0</v>
      </c>
      <c r="N18" s="159">
        <f t="shared" si="3"/>
        <v>0</v>
      </c>
      <c r="O18" s="159">
        <f t="shared" si="3"/>
        <v>0</v>
      </c>
      <c r="P18" s="159">
        <f t="shared" si="3"/>
        <v>0</v>
      </c>
      <c r="Q18" s="159">
        <f t="shared" si="3"/>
        <v>0</v>
      </c>
    </row>
    <row r="19" spans="1:17" ht="29.1">
      <c r="B19" s="152" t="s">
        <v>248</v>
      </c>
      <c r="C19" s="159">
        <f t="shared" ref="C19:H19" si="4">C17-C18</f>
        <v>0</v>
      </c>
      <c r="D19" s="159">
        <f>D17-D18</f>
        <v>0</v>
      </c>
      <c r="E19" s="159">
        <f t="shared" si="4"/>
        <v>0</v>
      </c>
      <c r="F19" s="159">
        <f t="shared" si="4"/>
        <v>0</v>
      </c>
      <c r="G19" s="159">
        <f t="shared" si="4"/>
        <v>0</v>
      </c>
      <c r="H19" s="159">
        <f t="shared" si="4"/>
        <v>0</v>
      </c>
      <c r="K19" s="161" t="s">
        <v>247</v>
      </c>
      <c r="L19" s="162">
        <f t="shared" ref="L19:Q19" si="5">C18</f>
        <v>0</v>
      </c>
      <c r="M19" s="162">
        <f t="shared" si="5"/>
        <v>0</v>
      </c>
      <c r="N19" s="162">
        <f t="shared" si="5"/>
        <v>0</v>
      </c>
      <c r="O19" s="162">
        <f t="shared" si="5"/>
        <v>0</v>
      </c>
      <c r="P19" s="162">
        <f t="shared" si="5"/>
        <v>0</v>
      </c>
      <c r="Q19" s="162">
        <f t="shared" si="5"/>
        <v>0</v>
      </c>
    </row>
    <row r="20" spans="1:17" ht="29.1">
      <c r="B20" s="157" t="s">
        <v>249</v>
      </c>
      <c r="C20" s="96">
        <f>C19*'Cash Flow'!$F$6</f>
        <v>0</v>
      </c>
      <c r="D20" s="96">
        <f>D19*'Cash Flow'!$F$6</f>
        <v>0</v>
      </c>
      <c r="E20" s="96">
        <f>E19*'Cash Flow'!$F$6</f>
        <v>0</v>
      </c>
      <c r="F20" s="96">
        <f>F19*'Cash Flow'!$F$6</f>
        <v>0</v>
      </c>
      <c r="G20" s="96">
        <f>G19*'Cash Flow'!$F$6</f>
        <v>0</v>
      </c>
      <c r="H20" s="96">
        <f>H19*'Cash Flow'!$F$6</f>
        <v>0</v>
      </c>
      <c r="I20" s="209"/>
      <c r="K20" s="152" t="s">
        <v>248</v>
      </c>
      <c r="L20" s="159">
        <f t="shared" ref="L20:Q20" si="6">L18-L19</f>
        <v>0</v>
      </c>
      <c r="M20" s="159">
        <f t="shared" si="6"/>
        <v>0</v>
      </c>
      <c r="N20" s="159">
        <f t="shared" si="6"/>
        <v>0</v>
      </c>
      <c r="O20" s="159">
        <f t="shared" si="6"/>
        <v>0</v>
      </c>
      <c r="P20" s="159">
        <f t="shared" si="6"/>
        <v>0</v>
      </c>
      <c r="Q20" s="159">
        <f t="shared" si="6"/>
        <v>0</v>
      </c>
    </row>
    <row r="21" spans="1:17">
      <c r="B21" s="163" t="s">
        <v>250</v>
      </c>
      <c r="C21" s="164">
        <f t="shared" ref="C21:H21" si="7">C19-C20</f>
        <v>0</v>
      </c>
      <c r="D21" s="164">
        <f t="shared" si="7"/>
        <v>0</v>
      </c>
      <c r="E21" s="164">
        <f t="shared" si="7"/>
        <v>0</v>
      </c>
      <c r="F21" s="164">
        <f t="shared" si="7"/>
        <v>0</v>
      </c>
      <c r="G21" s="164">
        <f t="shared" si="7"/>
        <v>0</v>
      </c>
      <c r="H21" s="164">
        <f t="shared" si="7"/>
        <v>0</v>
      </c>
      <c r="K21" s="157" t="s">
        <v>249</v>
      </c>
      <c r="L21" s="96">
        <f>C20</f>
        <v>0</v>
      </c>
      <c r="M21" s="96">
        <f t="shared" ref="M21:Q21" si="8">D20</f>
        <v>0</v>
      </c>
      <c r="N21" s="96">
        <f t="shared" si="8"/>
        <v>0</v>
      </c>
      <c r="O21" s="96">
        <f t="shared" si="8"/>
        <v>0</v>
      </c>
      <c r="P21" s="96">
        <f t="shared" si="8"/>
        <v>0</v>
      </c>
      <c r="Q21" s="96">
        <f t="shared" si="8"/>
        <v>0</v>
      </c>
    </row>
    <row r="22" spans="1:17">
      <c r="B22" s="165" t="s">
        <v>238</v>
      </c>
      <c r="C22" s="166">
        <f>'Project costs and revenues'!C135</f>
        <v>0</v>
      </c>
      <c r="D22" s="166">
        <f>'Project costs and revenues'!D135</f>
        <v>0</v>
      </c>
      <c r="E22" s="166">
        <f>'Project costs and revenues'!E135</f>
        <v>0</v>
      </c>
      <c r="F22" s="166">
        <f>'Project costs and revenues'!F135</f>
        <v>0</v>
      </c>
      <c r="G22" s="166">
        <f>'Project costs and revenues'!G135</f>
        <v>0</v>
      </c>
      <c r="H22" s="166">
        <f>'Project costs and revenues'!H135</f>
        <v>0</v>
      </c>
      <c r="K22" s="167" t="s">
        <v>250</v>
      </c>
      <c r="L22" s="168">
        <f t="shared" ref="L22:Q22" si="9">L20-L21</f>
        <v>0</v>
      </c>
      <c r="M22" s="168">
        <f t="shared" si="9"/>
        <v>0</v>
      </c>
      <c r="N22" s="168">
        <f t="shared" si="9"/>
        <v>0</v>
      </c>
      <c r="O22" s="168">
        <f t="shared" si="9"/>
        <v>0</v>
      </c>
      <c r="P22" s="168">
        <f t="shared" si="9"/>
        <v>0</v>
      </c>
      <c r="Q22" s="168">
        <f t="shared" si="9"/>
        <v>0</v>
      </c>
    </row>
    <row r="23" spans="1:17">
      <c r="B23" s="169" t="s">
        <v>251</v>
      </c>
      <c r="C23" s="170">
        <f>C21+C18-C22</f>
        <v>0</v>
      </c>
      <c r="D23" s="170">
        <f>D21+D18-D22</f>
        <v>0</v>
      </c>
      <c r="E23" s="170">
        <f t="shared" ref="E23:H23" si="10">E21+E18-E22</f>
        <v>0</v>
      </c>
      <c r="F23" s="170">
        <f t="shared" si="10"/>
        <v>0</v>
      </c>
      <c r="G23" s="170">
        <f t="shared" si="10"/>
        <v>0</v>
      </c>
      <c r="H23" s="170">
        <f t="shared" si="10"/>
        <v>0</v>
      </c>
      <c r="K23" s="165" t="s">
        <v>238</v>
      </c>
      <c r="L23" s="166">
        <f t="shared" ref="L23:Q23" si="11">C22</f>
        <v>0</v>
      </c>
      <c r="M23" s="166">
        <f t="shared" si="11"/>
        <v>0</v>
      </c>
      <c r="N23" s="166">
        <f t="shared" si="11"/>
        <v>0</v>
      </c>
      <c r="O23" s="166">
        <f t="shared" si="11"/>
        <v>0</v>
      </c>
      <c r="P23" s="166">
        <f t="shared" si="11"/>
        <v>0</v>
      </c>
      <c r="Q23" s="166">
        <f t="shared" si="11"/>
        <v>0</v>
      </c>
    </row>
    <row r="24" spans="1:17">
      <c r="B24" s="171" t="s">
        <v>252</v>
      </c>
      <c r="C24" s="162"/>
      <c r="D24" s="162"/>
      <c r="E24" s="162"/>
      <c r="F24" s="162"/>
      <c r="G24" s="162"/>
      <c r="H24" s="162">
        <f>IF(OR('Detailed Budget'!O2="ICT",'Detailed Budget'!C9="Welfare Technology"),0,'Project costs and revenues'!H126)</f>
        <v>0</v>
      </c>
      <c r="K24" s="172" t="s">
        <v>251</v>
      </c>
      <c r="L24" s="173">
        <f>L22+L19-L23</f>
        <v>0</v>
      </c>
      <c r="M24" s="173">
        <f t="shared" ref="M24:Q24" si="12">M22+M19-M23</f>
        <v>0</v>
      </c>
      <c r="N24" s="173">
        <f t="shared" si="12"/>
        <v>0</v>
      </c>
      <c r="O24" s="173">
        <f t="shared" si="12"/>
        <v>0</v>
      </c>
      <c r="P24" s="173">
        <f t="shared" si="12"/>
        <v>0</v>
      </c>
      <c r="Q24" s="173">
        <f t="shared" si="12"/>
        <v>0</v>
      </c>
    </row>
    <row r="25" spans="1:17">
      <c r="B25" s="174" t="s">
        <v>253</v>
      </c>
      <c r="C25" s="175">
        <f>C23-C14+C24</f>
        <v>0</v>
      </c>
      <c r="D25" s="175">
        <f t="shared" ref="D25:H25" si="13">D23-D14+D24</f>
        <v>0</v>
      </c>
      <c r="E25" s="175">
        <f t="shared" si="13"/>
        <v>0</v>
      </c>
      <c r="F25" s="175">
        <f t="shared" si="13"/>
        <v>0</v>
      </c>
      <c r="G25" s="175">
        <f t="shared" si="13"/>
        <v>0</v>
      </c>
      <c r="H25" s="175">
        <f t="shared" si="13"/>
        <v>0</v>
      </c>
      <c r="K25" s="171" t="s">
        <v>223</v>
      </c>
      <c r="L25" s="162"/>
      <c r="M25" s="162"/>
      <c r="N25" s="162"/>
      <c r="O25" s="162"/>
      <c r="P25" s="162"/>
      <c r="Q25" s="162">
        <f>H24</f>
        <v>0</v>
      </c>
    </row>
    <row r="26" spans="1:17">
      <c r="C26" s="143"/>
      <c r="D26" s="143"/>
      <c r="E26" s="143"/>
      <c r="F26" s="143"/>
      <c r="G26" s="143"/>
      <c r="H26" s="143"/>
      <c r="I26" s="143"/>
      <c r="K26" s="174" t="s">
        <v>253</v>
      </c>
      <c r="L26" s="176">
        <f t="shared" ref="L26:Q26" si="14">L24+L15-L14+L25</f>
        <v>0</v>
      </c>
      <c r="M26" s="176">
        <f t="shared" si="14"/>
        <v>0</v>
      </c>
      <c r="N26" s="176">
        <f t="shared" si="14"/>
        <v>0</v>
      </c>
      <c r="O26" s="176">
        <f t="shared" si="14"/>
        <v>0</v>
      </c>
      <c r="P26" s="176">
        <f t="shared" si="14"/>
        <v>0</v>
      </c>
      <c r="Q26" s="176">
        <f t="shared" si="14"/>
        <v>0</v>
      </c>
    </row>
    <row r="27" spans="1:17">
      <c r="L27" s="143"/>
      <c r="M27" s="143"/>
      <c r="N27" s="143"/>
      <c r="O27" s="143"/>
      <c r="P27" s="143"/>
      <c r="Q27" s="143"/>
    </row>
    <row r="28" spans="1:17">
      <c r="B28" s="177" t="s">
        <v>254</v>
      </c>
      <c r="C28" s="178">
        <v>0.06</v>
      </c>
      <c r="K28" s="177" t="s">
        <v>254</v>
      </c>
      <c r="L28" s="178">
        <f>C28</f>
        <v>0.06</v>
      </c>
    </row>
    <row r="29" spans="1:17">
      <c r="B29" s="179" t="s">
        <v>255</v>
      </c>
      <c r="C29" s="180">
        <f>NPV(C28,C25:H25)</f>
        <v>0</v>
      </c>
      <c r="E29" s="208"/>
      <c r="K29" s="179" t="s">
        <v>255</v>
      </c>
      <c r="L29" s="180">
        <f>NPV(L28,L26:Q26)</f>
        <v>0</v>
      </c>
    </row>
    <row r="30" spans="1:17" ht="29.1">
      <c r="B30" s="181" t="s">
        <v>256</v>
      </c>
      <c r="C30" s="182" t="e">
        <f>IRR(C25:H25)</f>
        <v>#NUM!</v>
      </c>
      <c r="K30" s="181" t="s">
        <v>256</v>
      </c>
      <c r="L30" s="182" t="e">
        <f>IRR(L26:Q26)</f>
        <v>#NUM!</v>
      </c>
    </row>
  </sheetData>
  <sheetProtection algorithmName="SHA-512" hashValue="QuDUecDNudyLgOKhvcv36n+RBa54WFuDdPmOjzExCSG9UiTqzblNfoI9DVrephrfJyHH7KiIdYoapeSvFHi0+Q==" saltValue="0P4u8DG+OHa5/2J4o25Oxw==" spinCount="100000" sheet="1" objects="1" scenarios="1"/>
  <mergeCells count="8">
    <mergeCell ref="C4:D4"/>
    <mergeCell ref="A13:A14"/>
    <mergeCell ref="B10:H10"/>
    <mergeCell ref="K10:Q10"/>
    <mergeCell ref="B12:B13"/>
    <mergeCell ref="C12:H12"/>
    <mergeCell ref="K12:K13"/>
    <mergeCell ref="L12:Q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0A673-80F8-411A-B71F-01F30F9BBDA5}">
  <sheetPr codeName="Sheet8"/>
  <dimension ref="A2:E39"/>
  <sheetViews>
    <sheetView workbookViewId="0">
      <selection activeCell="E11" sqref="E11"/>
    </sheetView>
  </sheetViews>
  <sheetFormatPr defaultRowHeight="14.45"/>
  <cols>
    <col min="1" max="1" width="34.5703125" customWidth="1"/>
    <col min="2" max="2" width="14.5703125" customWidth="1"/>
    <col min="3" max="5" width="12.5703125" bestFit="1" customWidth="1"/>
  </cols>
  <sheetData>
    <row r="2" spans="1:5">
      <c r="A2" s="332" t="s">
        <v>257</v>
      </c>
      <c r="B2" s="332"/>
      <c r="C2" s="332"/>
      <c r="D2" s="332"/>
      <c r="E2" s="332"/>
    </row>
    <row r="4" spans="1:5" ht="28.7" customHeight="1">
      <c r="A4" s="183" t="s">
        <v>258</v>
      </c>
      <c r="B4" s="184"/>
      <c r="C4" s="358" t="s">
        <v>259</v>
      </c>
      <c r="D4" s="358"/>
      <c r="E4" s="358"/>
    </row>
    <row r="5" spans="1:5">
      <c r="A5" s="185"/>
      <c r="B5" s="334" t="s">
        <v>260</v>
      </c>
      <c r="C5" s="334"/>
      <c r="D5" s="334"/>
      <c r="E5" s="334"/>
    </row>
    <row r="6" spans="1:5">
      <c r="B6" s="186" t="s">
        <v>91</v>
      </c>
      <c r="C6" s="186" t="s">
        <v>92</v>
      </c>
      <c r="D6" s="186" t="s">
        <v>93</v>
      </c>
      <c r="E6" s="186" t="s">
        <v>94</v>
      </c>
    </row>
    <row r="7" spans="1:5">
      <c r="A7" s="75" t="s">
        <v>261</v>
      </c>
      <c r="B7" s="187" t="e">
        <f>('P&amp;L_historic + forecast'!C30+'P&amp;L_historic + forecast'!C23)/('Balance_sheet_Historical data'!C29)</f>
        <v>#DIV/0!</v>
      </c>
      <c r="C7" s="187" t="e">
        <f>('P&amp;L_historic + forecast'!D30+'P&amp;L_historic + forecast'!D24)/(('Balance_sheet_Historical data'!D29+'Balance_sheet_Historical data'!C29)/2)</f>
        <v>#DIV/0!</v>
      </c>
      <c r="D7" s="187" t="e">
        <f>('P&amp;L_historic + forecast'!E30+'P&amp;L_historic + forecast'!E24)/(('Balance_sheet_Historical data'!E29+'Balance_sheet_Historical data'!D29)/2)</f>
        <v>#DIV/0!</v>
      </c>
      <c r="E7" s="187" t="e">
        <f>('P&amp;L_historic + forecast'!F30+'P&amp;L_historic + forecast'!F24)/(('Balance_sheet_Historical data'!F29+'Balance_sheet_Historical data'!E29)/2)</f>
        <v>#DIV/0!</v>
      </c>
    </row>
    <row r="8" spans="1:5">
      <c r="A8" s="75" t="s">
        <v>262</v>
      </c>
      <c r="B8" s="187" t="e">
        <f>('P&amp;L_historic + forecast'!C30+'P&amp;L_historic + forecast'!C19)/('Balance_sheet_Historical data'!C35)</f>
        <v>#DIV/0!</v>
      </c>
      <c r="C8" s="187" t="e">
        <f>('P&amp;L_historic + forecast'!D30+'P&amp;L_historic + forecast'!D19)/(('Balance_sheet_Historical data'!D35+'Balance_sheet_Historical data'!C35)/2)</f>
        <v>#DIV/0!</v>
      </c>
      <c r="D8" s="187" t="e">
        <f>('P&amp;L_historic + forecast'!E30+'P&amp;L_historic + forecast'!E19)/(('Balance_sheet_Historical data'!E35+'Balance_sheet_Historical data'!D35)/2)</f>
        <v>#DIV/0!</v>
      </c>
      <c r="E8" s="187" t="e">
        <f>('P&amp;L_historic + forecast'!F30+'P&amp;L_historic + forecast'!F19)/(('Balance_sheet_Historical data'!F35+'Balance_sheet_Historical data'!E35)/2)</f>
        <v>#DIV/0!</v>
      </c>
    </row>
    <row r="9" spans="1:5">
      <c r="A9" s="75" t="s">
        <v>263</v>
      </c>
      <c r="B9" s="188" t="e">
        <f>('P&amp;L_historic + forecast'!C30+'P&amp;L_historic + forecast'!C24)/'P&amp;L_historic + forecast'!C24</f>
        <v>#DIV/0!</v>
      </c>
      <c r="C9" s="188" t="e">
        <f>('P&amp;L_historic + forecast'!D30+'P&amp;L_historic + forecast'!D24)/'P&amp;L_historic + forecast'!D24</f>
        <v>#DIV/0!</v>
      </c>
      <c r="D9" s="188" t="e">
        <f>('P&amp;L_historic + forecast'!E30+'P&amp;L_historic + forecast'!E24)/'P&amp;L_historic + forecast'!E24</f>
        <v>#DIV/0!</v>
      </c>
      <c r="E9" s="188" t="e">
        <f>('P&amp;L_historic + forecast'!F30+'P&amp;L_historic + forecast'!F24)/'P&amp;L_historic + forecast'!F24</f>
        <v>#DIV/0!</v>
      </c>
    </row>
    <row r="11" spans="1:5">
      <c r="A11" s="75" t="s">
        <v>264</v>
      </c>
      <c r="B11" s="189">
        <f>'Balance_sheet_Historical data'!C28-'Balance_sheet_Historical data'!C41</f>
        <v>0</v>
      </c>
      <c r="C11" s="189">
        <f>'Balance_sheet_Historical data'!D28-'Balance_sheet_Historical data'!D41</f>
        <v>0</v>
      </c>
      <c r="D11" s="189">
        <f>'Balance_sheet_Historical data'!E28-'Balance_sheet_Historical data'!E41</f>
        <v>0</v>
      </c>
      <c r="E11" s="189">
        <f>'Balance_sheet_Historical data'!F28-'Balance_sheet_Historical data'!F41</f>
        <v>0</v>
      </c>
    </row>
    <row r="12" spans="1:5">
      <c r="A12" s="75" t="s">
        <v>265</v>
      </c>
      <c r="B12" s="187" t="e">
        <f>('Balance_sheet_Historical data'!C28-'Balance_sheet_Historical data'!C41)/'P&amp;L_historic + forecast'!C15</f>
        <v>#DIV/0!</v>
      </c>
      <c r="C12" s="187" t="e">
        <f>('Balance_sheet_Historical data'!D28-'Balance_sheet_Historical data'!D41)/'P&amp;L_historic + forecast'!D15</f>
        <v>#DIV/0!</v>
      </c>
      <c r="D12" s="187" t="e">
        <f>('Balance_sheet_Historical data'!E28-'Balance_sheet_Historical data'!E41)/'P&amp;L_historic + forecast'!E15</f>
        <v>#DIV/0!</v>
      </c>
      <c r="E12" s="187" t="e">
        <f>('Balance_sheet_Historical data'!F28-'Balance_sheet_Historical data'!F41)/'P&amp;L_historic + forecast'!F15</f>
        <v>#DIV/0!</v>
      </c>
    </row>
    <row r="13" spans="1:5">
      <c r="A13" s="75" t="s">
        <v>266</v>
      </c>
      <c r="B13" s="190" t="e">
        <f>('Balance_sheet_Historical data'!C38*365/'P&amp;L_historic + forecast'!C17*1.25)/30</f>
        <v>#DIV/0!</v>
      </c>
      <c r="C13" s="190" t="e">
        <f>('Balance_sheet_Historical data'!D38*365/'P&amp;L_historic + forecast'!D17*1.25)/30</f>
        <v>#DIV/0!</v>
      </c>
      <c r="D13" s="190" t="e">
        <f>('Balance_sheet_Historical data'!E38*365/'P&amp;L_historic + forecast'!E17*1.25)/30</f>
        <v>#DIV/0!</v>
      </c>
      <c r="E13" s="190" t="e">
        <f>('Balance_sheet_Historical data'!F38*365/'P&amp;L_historic + forecast'!F17*1.25)/30</f>
        <v>#DIV/0!</v>
      </c>
    </row>
    <row r="15" spans="1:5">
      <c r="A15" s="75" t="s">
        <v>267</v>
      </c>
      <c r="B15" s="187" t="e">
        <f>'Balance_sheet_Historical data'!C32/'Balance_sheet_Historical data'!C43</f>
        <v>#DIV/0!</v>
      </c>
      <c r="C15" s="187" t="e">
        <f>'Balance_sheet_Historical data'!D32/'Balance_sheet_Historical data'!D43</f>
        <v>#DIV/0!</v>
      </c>
      <c r="D15" s="187" t="e">
        <f>'Balance_sheet_Historical data'!E32/'Balance_sheet_Historical data'!E43</f>
        <v>#DIV/0!</v>
      </c>
      <c r="E15" s="187" t="e">
        <f>'Balance_sheet_Historical data'!F32/'Balance_sheet_Historical data'!F43</f>
        <v>#DIV/0!</v>
      </c>
    </row>
    <row r="16" spans="1:5">
      <c r="A16" s="75" t="s">
        <v>268</v>
      </c>
      <c r="B16" s="187" t="e">
        <f>('Balance_sheet_Historical data'!C28-'Balance_sheet_Historical data'!C41)/'Balance_sheet_Historical data'!C24</f>
        <v>#DIV/0!</v>
      </c>
      <c r="C16" s="187" t="e">
        <f>('Balance_sheet_Historical data'!D28-'Balance_sheet_Historical data'!D41)/'Balance_sheet_Historical data'!D24</f>
        <v>#DIV/0!</v>
      </c>
      <c r="D16" s="187" t="e">
        <f>('Balance_sheet_Historical data'!E28-'Balance_sheet_Historical data'!E41)/'Balance_sheet_Historical data'!E24</f>
        <v>#DIV/0!</v>
      </c>
      <c r="E16" s="187" t="e">
        <f>('Balance_sheet_Historical data'!F28-'Balance_sheet_Historical data'!F41)/'Balance_sheet_Historical data'!F24</f>
        <v>#DIV/0!</v>
      </c>
    </row>
    <row r="17" spans="1:5">
      <c r="A17" s="75" t="s">
        <v>269</v>
      </c>
      <c r="B17" s="190" t="e">
        <f>('Balance_sheet_Historical data'!C24*365)/'P&amp;L_historic + forecast'!C17/30</f>
        <v>#DIV/0!</v>
      </c>
      <c r="C17" s="190" t="e">
        <f>('Balance_sheet_Historical data'!D24*365)/'P&amp;L_historic + forecast'!D17/30</f>
        <v>#DIV/0!</v>
      </c>
      <c r="D17" s="190" t="e">
        <f>('Balance_sheet_Historical data'!E24*365)/'P&amp;L_historic + forecast'!E17/30</f>
        <v>#DIV/0!</v>
      </c>
      <c r="E17" s="190" t="e">
        <f>('Balance_sheet_Historical data'!F24*365)/'P&amp;L_historic + forecast'!F17/30</f>
        <v>#DIV/0!</v>
      </c>
    </row>
    <row r="19" spans="1:5">
      <c r="A19" s="75" t="s">
        <v>270</v>
      </c>
      <c r="B19" s="191" t="e">
        <f>'P&amp;L_historic + forecast'!C33/'Balance_sheet_Historical data'!C29</f>
        <v>#DIV/0!</v>
      </c>
      <c r="C19" s="191" t="e">
        <f>'P&amp;L_historic + forecast'!D33/(('Balance_sheet_Historical data'!D29+'Balance_sheet_Historical data'!C29)/2)</f>
        <v>#DIV/0!</v>
      </c>
      <c r="D19" s="191" t="e">
        <f>'P&amp;L_historic + forecast'!E33/(('Balance_sheet_Historical data'!E29+'Balance_sheet_Historical data'!D29)/2)</f>
        <v>#DIV/0!</v>
      </c>
      <c r="E19" s="191" t="e">
        <f>'P&amp;L_historic + forecast'!F33/(('Balance_sheet_Historical data'!F29+'Balance_sheet_Historical data'!E29)/2)</f>
        <v>#DIV/0!</v>
      </c>
    </row>
    <row r="20" spans="1:5">
      <c r="A20" s="75" t="s">
        <v>271</v>
      </c>
      <c r="B20" s="191" t="e">
        <f>'P&amp;L_historic + forecast'!C33/'Balance_sheet_Historical data'!C32</f>
        <v>#DIV/0!</v>
      </c>
      <c r="C20" s="191" t="e">
        <f>'P&amp;L_historic + forecast'!D33/(('Balance_sheet_Historical data'!D32+'Balance_sheet_Historical data'!C32)/2)</f>
        <v>#DIV/0!</v>
      </c>
      <c r="D20" s="191" t="e">
        <f>'P&amp;L_historic + forecast'!E33/(('Balance_sheet_Historical data'!E32+'Balance_sheet_Historical data'!D32)/2)</f>
        <v>#DIV/0!</v>
      </c>
      <c r="E20" s="191" t="e">
        <f>'P&amp;L_historic + forecast'!F33/(('Balance_sheet_Historical data'!F32+'Balance_sheet_Historical data'!E32)/2)</f>
        <v>#DIV/0!</v>
      </c>
    </row>
    <row r="21" spans="1:5">
      <c r="A21" s="192"/>
    </row>
    <row r="22" spans="1:5">
      <c r="A22" s="75" t="s">
        <v>272</v>
      </c>
      <c r="B22" s="193" t="e">
        <f>'P&amp;L_historic + forecast'!C15/'Balance_sheet_Historical data'!C29</f>
        <v>#DIV/0!</v>
      </c>
      <c r="C22" s="193" t="e">
        <f>'P&amp;L_historic + forecast'!D15/(('Balance_sheet_Historical data'!D29+'Balance_sheet_Historical data'!C29)/2)</f>
        <v>#DIV/0!</v>
      </c>
      <c r="D22" s="193" t="e">
        <f>'P&amp;L_historic + forecast'!E15/(('Balance_sheet_Historical data'!E29+'Balance_sheet_Historical data'!D29)/2)</f>
        <v>#DIV/0!</v>
      </c>
      <c r="E22" s="193" t="e">
        <f>'P&amp;L_historic + forecast'!F15/(('Balance_sheet_Historical data'!F29+'Balance_sheet_Historical data'!E29)/2)</f>
        <v>#DIV/0!</v>
      </c>
    </row>
    <row r="23" spans="1:5">
      <c r="A23" s="75" t="s">
        <v>273</v>
      </c>
      <c r="B23" s="193" t="e">
        <f>'P&amp;L_historic + forecast'!C15/'Balance_sheet_Historical data'!C23</f>
        <v>#DIV/0!</v>
      </c>
      <c r="C23" s="193" t="e">
        <f>'P&amp;L_historic + forecast'!D15/(('Balance_sheet_Historical data'!D23+'Balance_sheet_Historical data'!C23)/2)</f>
        <v>#DIV/0!</v>
      </c>
      <c r="D23" s="193" t="e">
        <f>'P&amp;L_historic + forecast'!E15/(('Balance_sheet_Historical data'!E23+'Balance_sheet_Historical data'!D23)/2)</f>
        <v>#DIV/0!</v>
      </c>
      <c r="E23" s="193" t="e">
        <f>'P&amp;L_historic + forecast'!F15/(('Balance_sheet_Historical data'!F23+'Balance_sheet_Historical data'!E23)/2)</f>
        <v>#DIV/0!</v>
      </c>
    </row>
    <row r="24" spans="1:5">
      <c r="A24" s="192"/>
    </row>
    <row r="25" spans="1:5">
      <c r="A25" s="75" t="s">
        <v>274</v>
      </c>
      <c r="B25" s="193" t="e">
        <f>('Balance_sheet_Historical data'!C28-'Balance_sheet_Historical data'!C41)/'P&amp;L_historic + forecast'!C15</f>
        <v>#DIV/0!</v>
      </c>
      <c r="C25" s="193" t="e">
        <f>(('Balance_sheet_Historical data'!D28+'Balance_sheet_Historical data'!C28)/2-('Balance_sheet_Historical data'!D41+'Balance_sheet_Historical data'!C41)/2)/'P&amp;L_historic + forecast'!D15</f>
        <v>#DIV/0!</v>
      </c>
      <c r="D25" s="193" t="e">
        <f>(('Balance_sheet_Historical data'!E28+'Balance_sheet_Historical data'!D28)/2-('Balance_sheet_Historical data'!E41+'Balance_sheet_Historical data'!D41)/2)/'P&amp;L_historic + forecast'!E15</f>
        <v>#DIV/0!</v>
      </c>
      <c r="E25" s="193" t="e">
        <f>(('Balance_sheet_Historical data'!F28+'Balance_sheet_Historical data'!E28)/2-('Balance_sheet_Historical data'!F41+'Balance_sheet_Historical data'!E41)/2)/'P&amp;L_historic + forecast'!F15</f>
        <v>#DIV/0!</v>
      </c>
    </row>
    <row r="26" spans="1:5">
      <c r="A26" s="75" t="s">
        <v>275</v>
      </c>
      <c r="B26" s="193" t="e">
        <f>('Balance_sheet_Historical data'!C28-'Balance_sheet_Historical data'!C41)/'Balance_sheet_Historical data'!C41</f>
        <v>#DIV/0!</v>
      </c>
      <c r="C26" s="193" t="e">
        <f>(('Balance_sheet_Historical data'!D28+'Balance_sheet_Historical data'!C28)/2-('Balance_sheet_Historical data'!D41+'Balance_sheet_Historical data'!C41)/2)/(('Balance_sheet_Historical data'!D41+'Balance_sheet_Historical data'!C41)/2)</f>
        <v>#DIV/0!</v>
      </c>
      <c r="D26" s="193" t="e">
        <f>(('Balance_sheet_Historical data'!E28+'Balance_sheet_Historical data'!D28)/2-('Balance_sheet_Historical data'!E41+'Balance_sheet_Historical data'!D41)/2)/(('Balance_sheet_Historical data'!E41+'Balance_sheet_Historical data'!D41)/2)</f>
        <v>#DIV/0!</v>
      </c>
      <c r="E26" s="193" t="e">
        <f>(('Balance_sheet_Historical data'!F28+'Balance_sheet_Historical data'!E28)/2-('Balance_sheet_Historical data'!F41+'Balance_sheet_Historical data'!E41)/2)/(('Balance_sheet_Historical data'!F41+'Balance_sheet_Historical data'!E41)/2)</f>
        <v>#DIV/0!</v>
      </c>
    </row>
    <row r="27" spans="1:5">
      <c r="A27" s="75" t="s">
        <v>276</v>
      </c>
      <c r="B27" s="193" t="e">
        <f>('Balance_sheet_Historical data'!C28-'Balance_sheet_Historical data'!C41)/'Balance_sheet_Historical data'!C24</f>
        <v>#DIV/0!</v>
      </c>
      <c r="C27" s="193" t="e">
        <f>(('Balance_sheet_Historical data'!D28+'Balance_sheet_Historical data'!C28)/2-('Balance_sheet_Historical data'!D41+'Balance_sheet_Historical data'!C41)/2)/(('Balance_sheet_Historical data'!D24+'Balance_sheet_Historical data'!C24)/2)</f>
        <v>#DIV/0!</v>
      </c>
      <c r="D27" s="193" t="e">
        <f>(('Balance_sheet_Historical data'!E28+'Balance_sheet_Historical data'!D28)/2-('Balance_sheet_Historical data'!E41+'Balance_sheet_Historical data'!D41)/2)/(('Balance_sheet_Historical data'!E24+'Balance_sheet_Historical data'!D24)/2)</f>
        <v>#DIV/0!</v>
      </c>
      <c r="E27" s="193" t="e">
        <f>(('Balance_sheet_Historical data'!F28+'Balance_sheet_Historical data'!E28)/2-('Balance_sheet_Historical data'!F41+'Balance_sheet_Historical data'!E41)/2)/(('Balance_sheet_Historical data'!F24+'Balance_sheet_Historical data'!E24)/2)</f>
        <v>#DIV/0!</v>
      </c>
    </row>
    <row r="28" spans="1:5">
      <c r="A28" s="75" t="s">
        <v>277</v>
      </c>
      <c r="B28" s="193" t="e">
        <f>'Balance_sheet_Historical data'!C25*365/'P&amp;L_historic + forecast'!C15</f>
        <v>#DIV/0!</v>
      </c>
      <c r="C28" s="193" t="e">
        <f>('Balance_sheet_Historical data'!D25+'Balance_sheet_Historical data'!C25)/2*365/'P&amp;L_historic + forecast'!D15</f>
        <v>#DIV/0!</v>
      </c>
      <c r="D28" s="193" t="e">
        <f>('Balance_sheet_Historical data'!E25+'Balance_sheet_Historical data'!D25)/2*365/'P&amp;L_historic + forecast'!E15</f>
        <v>#DIV/0!</v>
      </c>
      <c r="E28" s="193" t="e">
        <f>('Balance_sheet_Historical data'!F25+'Balance_sheet_Historical data'!E25)/2*365/'P&amp;L_historic + forecast'!F15</f>
        <v>#DIV/0!</v>
      </c>
    </row>
    <row r="29" spans="1:5">
      <c r="A29" s="75" t="s">
        <v>278</v>
      </c>
      <c r="B29" s="193" t="e">
        <f>'P&amp;L_historic + forecast'!C15/'Balance_sheet_Historical data'!C28</f>
        <v>#DIV/0!</v>
      </c>
      <c r="C29" s="193" t="e">
        <f>'P&amp;L_historic + forecast'!D15/(('Balance_sheet_Historical data'!D28+'Balance_sheet_Historical data'!C28)/2)</f>
        <v>#DIV/0!</v>
      </c>
      <c r="D29" s="193" t="e">
        <f>'P&amp;L_historic + forecast'!E15/(('Balance_sheet_Historical data'!E28+'Balance_sheet_Historical data'!D28)/2)</f>
        <v>#DIV/0!</v>
      </c>
      <c r="E29" s="193" t="e">
        <f>'P&amp;L_historic + forecast'!F15/(('Balance_sheet_Historical data'!F28+'Balance_sheet_Historical data'!E28)/2)</f>
        <v>#DIV/0!</v>
      </c>
    </row>
    <row r="30" spans="1:5">
      <c r="A30" s="75" t="s">
        <v>279</v>
      </c>
      <c r="B30" s="193" t="e">
        <f>'Balance_sheet_Historical data'!C24*365/'P&amp;L_historic + forecast'!C17</f>
        <v>#DIV/0!</v>
      </c>
      <c r="C30" s="193" t="e">
        <f>('Balance_sheet_Historical data'!D24+'Balance_sheet_Historical data'!C24)/2*365/'P&amp;L_historic + forecast'!D17</f>
        <v>#DIV/0!</v>
      </c>
      <c r="D30" s="193" t="e">
        <f>('Balance_sheet_Historical data'!E24+'Balance_sheet_Historical data'!D24)/2*365/'P&amp;L_historic + forecast'!E17</f>
        <v>#DIV/0!</v>
      </c>
      <c r="E30" s="193" t="e">
        <f>('Balance_sheet_Historical data'!F24+'Balance_sheet_Historical data'!E24)/2*365/'P&amp;L_historic + forecast'!F17</f>
        <v>#DIV/0!</v>
      </c>
    </row>
    <row r="32" spans="1:5">
      <c r="A32" s="75" t="s">
        <v>280</v>
      </c>
      <c r="B32" s="193" t="e">
        <f>'Balance_sheet_Historical data'!C28/'Balance_sheet_Historical data'!C41</f>
        <v>#DIV/0!</v>
      </c>
      <c r="C32" s="193" t="e">
        <f>'Balance_sheet_Historical data'!D28/'Balance_sheet_Historical data'!D41</f>
        <v>#DIV/0!</v>
      </c>
      <c r="D32" s="193" t="e">
        <f>'Balance_sheet_Historical data'!E28/'Balance_sheet_Historical data'!E41</f>
        <v>#DIV/0!</v>
      </c>
      <c r="E32" s="193" t="e">
        <f>'Balance_sheet_Historical data'!F28/'Balance_sheet_Historical data'!F41</f>
        <v>#DIV/0!</v>
      </c>
    </row>
    <row r="33" spans="1:5">
      <c r="A33" s="75" t="s">
        <v>281</v>
      </c>
      <c r="B33" s="193" t="e">
        <f>('Balance_sheet_Historical data'!C28-'Balance_sheet_Historical data'!C24)/'Balance_sheet_Historical data'!C41</f>
        <v>#DIV/0!</v>
      </c>
      <c r="C33" s="193" t="e">
        <f>('Balance_sheet_Historical data'!D28-'Balance_sheet_Historical data'!D24)/'Balance_sheet_Historical data'!D41</f>
        <v>#DIV/0!</v>
      </c>
      <c r="D33" s="193" t="e">
        <f>('Balance_sheet_Historical data'!E28-'Balance_sheet_Historical data'!E24)/'Balance_sheet_Historical data'!E41</f>
        <v>#DIV/0!</v>
      </c>
      <c r="E33" s="193" t="e">
        <f>('Balance_sheet_Historical data'!F28-'Balance_sheet_Historical data'!F24)/'Balance_sheet_Historical data'!F41</f>
        <v>#DIV/0!</v>
      </c>
    </row>
    <row r="35" spans="1:5">
      <c r="A35" s="75" t="s">
        <v>282</v>
      </c>
      <c r="B35" s="193" t="e">
        <f>'Balance_sheet_Historical data'!C42/'Balance_sheet_Historical data'!C29</f>
        <v>#DIV/0!</v>
      </c>
      <c r="C35" s="193" t="e">
        <f>'Balance_sheet_Historical data'!D42/'Balance_sheet_Historical data'!D29</f>
        <v>#DIV/0!</v>
      </c>
      <c r="D35" s="193" t="e">
        <f>'Balance_sheet_Historical data'!E42/'Balance_sheet_Historical data'!E29</f>
        <v>#DIV/0!</v>
      </c>
      <c r="E35" s="193" t="e">
        <f>'Balance_sheet_Historical data'!F42/'Balance_sheet_Historical data'!F29</f>
        <v>#DIV/0!</v>
      </c>
    </row>
    <row r="36" spans="1:5">
      <c r="A36" s="75" t="s">
        <v>283</v>
      </c>
      <c r="B36" s="193" t="e">
        <f>'Balance_sheet_Historical data'!C42/('Balance_sheet_Historical data'!C42+'Balance_sheet_Historical data'!C32)</f>
        <v>#DIV/0!</v>
      </c>
      <c r="C36" s="193" t="e">
        <f>'Balance_sheet_Historical data'!D42/('Balance_sheet_Historical data'!D42+'Balance_sheet_Historical data'!D32)</f>
        <v>#DIV/0!</v>
      </c>
      <c r="D36" s="193" t="e">
        <f>'Balance_sheet_Historical data'!E42/('Balance_sheet_Historical data'!E42+'Balance_sheet_Historical data'!E32)</f>
        <v>#DIV/0!</v>
      </c>
      <c r="E36" s="193" t="e">
        <f>'Balance_sheet_Historical data'!F42/('Balance_sheet_Historical data'!F42+'Balance_sheet_Historical data'!F32)</f>
        <v>#DIV/0!</v>
      </c>
    </row>
    <row r="37" spans="1:5">
      <c r="A37" s="75" t="s">
        <v>284</v>
      </c>
      <c r="B37" s="193" t="e">
        <f>'Balance_sheet_Historical data'!C42/'Balance_sheet_Historical data'!C32</f>
        <v>#DIV/0!</v>
      </c>
      <c r="C37" s="193" t="e">
        <f>'Balance_sheet_Historical data'!D42/'Balance_sheet_Historical data'!D32</f>
        <v>#DIV/0!</v>
      </c>
      <c r="D37" s="193" t="e">
        <f>'Balance_sheet_Historical data'!E42/'Balance_sheet_Historical data'!E32</f>
        <v>#DIV/0!</v>
      </c>
      <c r="E37" s="193" t="e">
        <f>'Balance_sheet_Historical data'!F42/'Balance_sheet_Historical data'!F32</f>
        <v>#DIV/0!</v>
      </c>
    </row>
    <row r="38" spans="1:5">
      <c r="A38" s="75" t="s">
        <v>285</v>
      </c>
      <c r="B38" s="193" t="e">
        <f>('P&amp;L_historic + forecast'!C15-'P&amp;L_historic + forecast'!C21)/'P&amp;L_historic + forecast'!C24</f>
        <v>#DIV/0!</v>
      </c>
      <c r="C38" s="193" t="e">
        <f>('P&amp;L_historic + forecast'!D15-'P&amp;L_historic + forecast'!D21)/'P&amp;L_historic + forecast'!D24</f>
        <v>#DIV/0!</v>
      </c>
      <c r="D38" s="193" t="e">
        <f>('P&amp;L_historic + forecast'!E15-'P&amp;L_historic + forecast'!E21)/'P&amp;L_historic + forecast'!E24</f>
        <v>#DIV/0!</v>
      </c>
      <c r="E38" s="193" t="e">
        <f>('P&amp;L_historic + forecast'!F15-'P&amp;L_historic + forecast'!F21)/'P&amp;L_historic + forecast'!F24</f>
        <v>#DIV/0!</v>
      </c>
    </row>
    <row r="39" spans="1:5">
      <c r="A39" s="75" t="s">
        <v>286</v>
      </c>
      <c r="B39" s="193" t="e">
        <f>('P&amp;L_historic + forecast'!C33+'P&amp;L_historic + forecast'!C19)/'Balance_sheet_Historical data'!C36</f>
        <v>#DIV/0!</v>
      </c>
      <c r="C39" s="193" t="e">
        <f>('P&amp;L_historic + forecast'!D33+'P&amp;L_historic + forecast'!D19)/(('Balance_sheet_Historical data'!D36+'Balance_sheet_Historical data'!C36)/2)</f>
        <v>#DIV/0!</v>
      </c>
      <c r="D39" s="193" t="e">
        <f>('P&amp;L_historic + forecast'!E33+'P&amp;L_historic + forecast'!E19)/(('Balance_sheet_Historical data'!E36+'Balance_sheet_Historical data'!D36)/2)</f>
        <v>#DIV/0!</v>
      </c>
      <c r="E39" s="193" t="e">
        <f>('P&amp;L_historic + forecast'!F33+'P&amp;L_historic + forecast'!F19)/(('Balance_sheet_Historical data'!F36+'Balance_sheet_Historical data'!E36)/2)</f>
        <v>#DIV/0!</v>
      </c>
    </row>
  </sheetData>
  <sheetProtection algorithmName="SHA-512" hashValue="AS40I+mT+Hi1tFQ13ogXoDcDxBtVAO5YpwNhWodo0Xpmsd8D3Lce6/a9Yz20KyIFEls+g2ktmXgSN3NWpdMP1g==" saltValue="bx6/4iBA2zg0iNis0azdPw==" spinCount="100000" sheet="1" objects="1" scenarios="1"/>
  <mergeCells count="3">
    <mergeCell ref="A2:E2"/>
    <mergeCell ref="C4:E4"/>
    <mergeCell ref="B5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0F841-0760-4ED5-BAF4-E6DB82D216B5}">
  <sheetPr codeName="Sheet9"/>
  <dimension ref="B2:H276"/>
  <sheetViews>
    <sheetView workbookViewId="0">
      <selection activeCell="I14" sqref="I14"/>
    </sheetView>
  </sheetViews>
  <sheetFormatPr defaultRowHeight="14.45" outlineLevelRow="2"/>
  <cols>
    <col min="2" max="2" width="38.85546875" customWidth="1"/>
    <col min="3" max="3" width="37.5703125" customWidth="1"/>
    <col min="4" max="4" width="13.140625" customWidth="1"/>
    <col min="9" max="9" width="10.5703125" customWidth="1"/>
    <col min="10" max="10" width="32.5703125" bestFit="1" customWidth="1"/>
  </cols>
  <sheetData>
    <row r="2" spans="2:6">
      <c r="B2" s="91" t="s">
        <v>287</v>
      </c>
    </row>
    <row r="3" spans="2:6">
      <c r="B3" s="91"/>
    </row>
    <row r="4" spans="2:6" ht="15" thickBot="1"/>
    <row r="5" spans="2:6" ht="15" thickTop="1">
      <c r="B5" s="194"/>
      <c r="C5" s="195" t="s">
        <v>288</v>
      </c>
      <c r="D5" s="195" t="s">
        <v>289</v>
      </c>
      <c r="E5" s="195" t="s">
        <v>290</v>
      </c>
      <c r="F5" s="196" t="s">
        <v>291</v>
      </c>
    </row>
    <row r="6" spans="2:6">
      <c r="B6" s="359" t="s">
        <v>292</v>
      </c>
      <c r="C6" s="106" t="s">
        <v>293</v>
      </c>
      <c r="D6" s="197">
        <v>0.1</v>
      </c>
      <c r="E6" s="137">
        <f>C39</f>
        <v>0</v>
      </c>
      <c r="F6" s="198" t="e">
        <f>C40</f>
        <v>#NUM!</v>
      </c>
    </row>
    <row r="7" spans="2:6">
      <c r="B7" s="359"/>
      <c r="C7" s="106" t="s">
        <v>294</v>
      </c>
      <c r="D7" s="197">
        <v>-0.1</v>
      </c>
      <c r="E7" s="137">
        <f>C60</f>
        <v>0</v>
      </c>
      <c r="F7" s="198" t="e">
        <f>C61</f>
        <v>#NUM!</v>
      </c>
    </row>
    <row r="8" spans="2:6">
      <c r="B8" s="359"/>
      <c r="C8" s="106" t="s">
        <v>295</v>
      </c>
      <c r="D8" s="197">
        <v>0.05</v>
      </c>
      <c r="E8" s="137">
        <f>C82</f>
        <v>0</v>
      </c>
      <c r="F8" s="198" t="e">
        <f>C83</f>
        <v>#NUM!</v>
      </c>
    </row>
    <row r="9" spans="2:6">
      <c r="B9" s="359"/>
      <c r="C9" s="106" t="s">
        <v>296</v>
      </c>
      <c r="D9" s="197">
        <v>-0.05</v>
      </c>
      <c r="E9" s="137">
        <f>C103</f>
        <v>0</v>
      </c>
      <c r="F9" s="198" t="e">
        <f>C104</f>
        <v>#NUM!</v>
      </c>
    </row>
    <row r="10" spans="2:6">
      <c r="B10" s="359" t="s">
        <v>297</v>
      </c>
      <c r="C10" s="106" t="s">
        <v>298</v>
      </c>
      <c r="D10" s="197">
        <v>0.1</v>
      </c>
      <c r="E10" s="137">
        <f>C125</f>
        <v>0</v>
      </c>
      <c r="F10" s="198" t="e">
        <f>C126</f>
        <v>#NUM!</v>
      </c>
    </row>
    <row r="11" spans="2:6">
      <c r="B11" s="359"/>
      <c r="C11" s="106" t="s">
        <v>299</v>
      </c>
      <c r="D11" s="197">
        <v>-0.1</v>
      </c>
      <c r="E11" s="137">
        <f>C146</f>
        <v>0</v>
      </c>
      <c r="F11" s="198" t="e">
        <f>C147</f>
        <v>#NUM!</v>
      </c>
    </row>
    <row r="12" spans="2:6">
      <c r="B12" s="359"/>
      <c r="C12" s="106" t="s">
        <v>300</v>
      </c>
      <c r="D12" s="197">
        <v>0.05</v>
      </c>
      <c r="E12" s="137">
        <f>C168</f>
        <v>0</v>
      </c>
      <c r="F12" s="198" t="e">
        <f>C169</f>
        <v>#NUM!</v>
      </c>
    </row>
    <row r="13" spans="2:6">
      <c r="B13" s="359"/>
      <c r="C13" s="106" t="s">
        <v>301</v>
      </c>
      <c r="D13" s="197">
        <v>-0.05</v>
      </c>
      <c r="E13" s="137">
        <f>C189</f>
        <v>0</v>
      </c>
      <c r="F13" s="198" t="e">
        <f>C190</f>
        <v>#NUM!</v>
      </c>
    </row>
    <row r="14" spans="2:6">
      <c r="B14" s="360" t="s">
        <v>302</v>
      </c>
      <c r="C14" s="106" t="s">
        <v>303</v>
      </c>
      <c r="D14" s="197">
        <v>0.1</v>
      </c>
      <c r="E14" s="137">
        <f>C211</f>
        <v>0</v>
      </c>
      <c r="F14" s="198" t="e">
        <f>C212</f>
        <v>#NUM!</v>
      </c>
    </row>
    <row r="15" spans="2:6">
      <c r="B15" s="360"/>
      <c r="C15" s="106" t="s">
        <v>304</v>
      </c>
      <c r="D15" s="197">
        <v>-0.1</v>
      </c>
      <c r="E15" s="137">
        <f>C232</f>
        <v>0</v>
      </c>
      <c r="F15" s="198" t="e">
        <f>C233</f>
        <v>#NUM!</v>
      </c>
    </row>
    <row r="16" spans="2:6">
      <c r="B16" s="360"/>
      <c r="C16" s="106" t="s">
        <v>305</v>
      </c>
      <c r="D16" s="197">
        <v>0.05</v>
      </c>
      <c r="E16" s="137">
        <f>C254</f>
        <v>0</v>
      </c>
      <c r="F16" s="198" t="e">
        <f>C255</f>
        <v>#NUM!</v>
      </c>
    </row>
    <row r="17" spans="2:8" ht="15" thickBot="1">
      <c r="B17" s="361"/>
      <c r="C17" s="199" t="s">
        <v>306</v>
      </c>
      <c r="D17" s="200">
        <v>-0.05</v>
      </c>
      <c r="E17" s="201">
        <f>C275</f>
        <v>0</v>
      </c>
      <c r="F17" s="202" t="e">
        <f>C276</f>
        <v>#NUM!</v>
      </c>
    </row>
    <row r="18" spans="2:8" ht="15" thickTop="1"/>
    <row r="21" spans="2:8">
      <c r="B21" s="92" t="s">
        <v>307</v>
      </c>
    </row>
    <row r="22" spans="2:8" hidden="1" outlineLevel="1">
      <c r="B22" s="341"/>
      <c r="C22" s="203" t="s">
        <v>128</v>
      </c>
      <c r="D22" s="203"/>
      <c r="E22" s="203"/>
      <c r="F22" s="203"/>
      <c r="G22" s="203"/>
      <c r="H22" s="203"/>
    </row>
    <row r="23" spans="2:8" hidden="1" outlineLevel="1">
      <c r="B23" s="341"/>
      <c r="C23" s="204">
        <v>1</v>
      </c>
      <c r="D23" s="204">
        <v>2</v>
      </c>
      <c r="E23" s="204">
        <v>3</v>
      </c>
      <c r="F23" s="204">
        <v>4</v>
      </c>
      <c r="G23" s="204">
        <v>5</v>
      </c>
      <c r="H23" s="204">
        <v>6</v>
      </c>
    </row>
    <row r="24" spans="2:8" hidden="1" outlineLevel="1">
      <c r="B24" s="152" t="s">
        <v>241</v>
      </c>
      <c r="C24" s="154">
        <f>Project_profitability!C14*(1+'Sensitivity analysis project'!$D$6)</f>
        <v>0</v>
      </c>
      <c r="D24" s="154">
        <f>Project_profitability!D14*(1+'Sensitivity analysis project'!$D$6)</f>
        <v>0</v>
      </c>
      <c r="E24" s="154"/>
      <c r="F24" s="153"/>
      <c r="G24" s="153"/>
      <c r="H24" s="153"/>
    </row>
    <row r="25" spans="2:8" hidden="1" outlineLevel="1">
      <c r="B25" s="157" t="s">
        <v>242</v>
      </c>
      <c r="C25" s="96">
        <f>Project_profitability!C15</f>
        <v>0</v>
      </c>
      <c r="D25" s="96">
        <f>Project_profitability!D15</f>
        <v>0</v>
      </c>
      <c r="E25" s="96">
        <f>Project_profitability!E15</f>
        <v>0</v>
      </c>
      <c r="F25" s="96">
        <f>Project_profitability!F15</f>
        <v>0</v>
      </c>
      <c r="G25" s="96">
        <f>Project_profitability!G15</f>
        <v>0</v>
      </c>
      <c r="H25" s="96">
        <f>Project_profitability!H15</f>
        <v>0</v>
      </c>
    </row>
    <row r="26" spans="2:8" ht="29.1" hidden="1" outlineLevel="1">
      <c r="B26" s="157" t="s">
        <v>244</v>
      </c>
      <c r="C26" s="96">
        <f>Project_profitability!C16</f>
        <v>0</v>
      </c>
      <c r="D26" s="96">
        <f>Project_profitability!D16</f>
        <v>0</v>
      </c>
      <c r="E26" s="96">
        <f>Project_profitability!E16</f>
        <v>0</v>
      </c>
      <c r="F26" s="96">
        <f>Project_profitability!F16</f>
        <v>0</v>
      </c>
      <c r="G26" s="96">
        <f>Project_profitability!G16</f>
        <v>0</v>
      </c>
      <c r="H26" s="96">
        <f>Project_profitability!H16</f>
        <v>0</v>
      </c>
    </row>
    <row r="27" spans="2:8" ht="29.1" hidden="1" outlineLevel="1">
      <c r="B27" s="157" t="s">
        <v>246</v>
      </c>
      <c r="C27" s="159">
        <f t="shared" ref="C27:H27" si="0">C25-C26</f>
        <v>0</v>
      </c>
      <c r="D27" s="159">
        <f t="shared" si="0"/>
        <v>0</v>
      </c>
      <c r="E27" s="159">
        <f t="shared" si="0"/>
        <v>0</v>
      </c>
      <c r="F27" s="159">
        <f t="shared" si="0"/>
        <v>0</v>
      </c>
      <c r="G27" s="159">
        <f t="shared" si="0"/>
        <v>0</v>
      </c>
      <c r="H27" s="159">
        <f t="shared" si="0"/>
        <v>0</v>
      </c>
    </row>
    <row r="28" spans="2:8" hidden="1" outlineLevel="1">
      <c r="B28" s="161" t="s">
        <v>247</v>
      </c>
      <c r="C28" s="162">
        <f>Project_profitability!C18*(1+'Sensitivity analysis project'!$D$6)</f>
        <v>0</v>
      </c>
      <c r="D28" s="162">
        <f>Project_profitability!D18*(1+'Sensitivity analysis project'!$D$6)</f>
        <v>0</v>
      </c>
      <c r="E28" s="162">
        <f>Project_profitability!E18*(1+'Sensitivity analysis project'!$D$6)</f>
        <v>0</v>
      </c>
      <c r="F28" s="162">
        <f>Project_profitability!F18*(1+'Sensitivity analysis project'!$D$6)</f>
        <v>0</v>
      </c>
      <c r="G28" s="162">
        <f>Project_profitability!G18*(1+'Sensitivity analysis project'!$D$6)</f>
        <v>0</v>
      </c>
      <c r="H28" s="162">
        <f>Project_profitability!H18*(1+'Sensitivity analysis project'!$D$6)</f>
        <v>0</v>
      </c>
    </row>
    <row r="29" spans="2:8" hidden="1" outlineLevel="1">
      <c r="B29" s="152" t="s">
        <v>248</v>
      </c>
      <c r="C29" s="159">
        <f t="shared" ref="C29:H29" si="1">C27-C28</f>
        <v>0</v>
      </c>
      <c r="D29" s="159">
        <f t="shared" si="1"/>
        <v>0</v>
      </c>
      <c r="E29" s="159">
        <f t="shared" si="1"/>
        <v>0</v>
      </c>
      <c r="F29" s="159">
        <f t="shared" si="1"/>
        <v>0</v>
      </c>
      <c r="G29" s="159">
        <f t="shared" si="1"/>
        <v>0</v>
      </c>
      <c r="H29" s="159">
        <f t="shared" si="1"/>
        <v>0</v>
      </c>
    </row>
    <row r="30" spans="2:8" hidden="1" outlineLevel="1">
      <c r="B30" s="157" t="s">
        <v>249</v>
      </c>
      <c r="C30" s="96">
        <f t="shared" ref="C30:H30" si="2">C29*0.16</f>
        <v>0</v>
      </c>
      <c r="D30" s="96">
        <f t="shared" si="2"/>
        <v>0</v>
      </c>
      <c r="E30" s="96">
        <f t="shared" si="2"/>
        <v>0</v>
      </c>
      <c r="F30" s="96">
        <f t="shared" si="2"/>
        <v>0</v>
      </c>
      <c r="G30" s="96">
        <f t="shared" si="2"/>
        <v>0</v>
      </c>
      <c r="H30" s="96">
        <f t="shared" si="2"/>
        <v>0</v>
      </c>
    </row>
    <row r="31" spans="2:8" hidden="1" outlineLevel="1">
      <c r="B31" s="163" t="s">
        <v>250</v>
      </c>
      <c r="C31" s="164">
        <f t="shared" ref="C31:H31" si="3">C29-C30</f>
        <v>0</v>
      </c>
      <c r="D31" s="164">
        <f t="shared" si="3"/>
        <v>0</v>
      </c>
      <c r="E31" s="164">
        <f t="shared" si="3"/>
        <v>0</v>
      </c>
      <c r="F31" s="164">
        <f t="shared" si="3"/>
        <v>0</v>
      </c>
      <c r="G31" s="164">
        <f t="shared" si="3"/>
        <v>0</v>
      </c>
      <c r="H31" s="164">
        <f t="shared" si="3"/>
        <v>0</v>
      </c>
    </row>
    <row r="32" spans="2:8" hidden="1" outlineLevel="1">
      <c r="B32" s="165" t="s">
        <v>238</v>
      </c>
      <c r="C32" s="166">
        <f>Project_profitability!C22</f>
        <v>0</v>
      </c>
      <c r="D32" s="166">
        <f>Project_profitability!D22</f>
        <v>0</v>
      </c>
      <c r="E32" s="166">
        <f>Project_profitability!E22</f>
        <v>0</v>
      </c>
      <c r="F32" s="166">
        <f>Project_profitability!F22</f>
        <v>0</v>
      </c>
      <c r="G32" s="166">
        <f>Project_profitability!G22</f>
        <v>0</v>
      </c>
      <c r="H32" s="166">
        <f>Project_profitability!H22</f>
        <v>0</v>
      </c>
    </row>
    <row r="33" spans="2:8" hidden="1" outlineLevel="1">
      <c r="B33" s="169" t="s">
        <v>251</v>
      </c>
      <c r="C33" s="170">
        <f t="shared" ref="C33:H33" si="4">C31+C28-C32</f>
        <v>0</v>
      </c>
      <c r="D33" s="170">
        <f t="shared" si="4"/>
        <v>0</v>
      </c>
      <c r="E33" s="170">
        <f t="shared" si="4"/>
        <v>0</v>
      </c>
      <c r="F33" s="170">
        <f t="shared" si="4"/>
        <v>0</v>
      </c>
      <c r="G33" s="170">
        <f t="shared" si="4"/>
        <v>0</v>
      </c>
      <c r="H33" s="170">
        <f t="shared" si="4"/>
        <v>0</v>
      </c>
    </row>
    <row r="34" spans="2:8" hidden="1" outlineLevel="1">
      <c r="B34" s="171" t="s">
        <v>252</v>
      </c>
      <c r="C34" s="162"/>
      <c r="D34" s="162"/>
      <c r="E34" s="162"/>
      <c r="F34" s="162"/>
      <c r="G34" s="162"/>
      <c r="H34" s="162">
        <f>Project_profitability!$H$24*(1+'Sensitivity analysis project'!$D$6)</f>
        <v>0</v>
      </c>
    </row>
    <row r="35" spans="2:8" hidden="1" outlineLevel="1">
      <c r="B35" s="174" t="s">
        <v>253</v>
      </c>
      <c r="C35" s="175">
        <f t="shared" ref="C35:H35" si="5">C33-C24+C34</f>
        <v>0</v>
      </c>
      <c r="D35" s="175">
        <f t="shared" si="5"/>
        <v>0</v>
      </c>
      <c r="E35" s="175">
        <f t="shared" si="5"/>
        <v>0</v>
      </c>
      <c r="F35" s="175">
        <f t="shared" si="5"/>
        <v>0</v>
      </c>
      <c r="G35" s="175">
        <f t="shared" si="5"/>
        <v>0</v>
      </c>
      <c r="H35" s="175">
        <f t="shared" si="5"/>
        <v>0</v>
      </c>
    </row>
    <row r="36" spans="2:8" collapsed="1">
      <c r="B36" s="150"/>
      <c r="C36" s="143"/>
      <c r="D36" s="143"/>
      <c r="E36" s="143"/>
      <c r="F36" s="143"/>
      <c r="G36" s="143"/>
      <c r="H36" s="143"/>
    </row>
    <row r="37" spans="2:8">
      <c r="B37" s="150"/>
    </row>
    <row r="38" spans="2:8">
      <c r="B38" s="177" t="s">
        <v>254</v>
      </c>
      <c r="C38" s="178">
        <v>0.06</v>
      </c>
    </row>
    <row r="39" spans="2:8">
      <c r="B39" s="179" t="s">
        <v>255</v>
      </c>
      <c r="C39" s="180">
        <f>NPV(C38,C35:H35)</f>
        <v>0</v>
      </c>
    </row>
    <row r="40" spans="2:8">
      <c r="B40" s="181" t="s">
        <v>256</v>
      </c>
      <c r="C40" s="182" t="e">
        <f>IRR(C35:H35,C38)</f>
        <v>#NUM!</v>
      </c>
    </row>
    <row r="42" spans="2:8">
      <c r="B42" s="92" t="s">
        <v>308</v>
      </c>
    </row>
    <row r="43" spans="2:8" hidden="1" outlineLevel="1">
      <c r="B43" s="341"/>
      <c r="C43" s="203" t="s">
        <v>128</v>
      </c>
      <c r="D43" s="203"/>
      <c r="E43" s="203"/>
      <c r="F43" s="203"/>
      <c r="G43" s="203"/>
      <c r="H43" s="203"/>
    </row>
    <row r="44" spans="2:8" hidden="1" outlineLevel="1">
      <c r="B44" s="341"/>
      <c r="C44" s="204">
        <v>1</v>
      </c>
      <c r="D44" s="204">
        <v>2</v>
      </c>
      <c r="E44" s="204">
        <v>3</v>
      </c>
      <c r="F44" s="204">
        <v>4</v>
      </c>
      <c r="G44" s="204">
        <v>5</v>
      </c>
      <c r="H44" s="204">
        <v>6</v>
      </c>
    </row>
    <row r="45" spans="2:8" hidden="1" outlineLevel="1">
      <c r="B45" s="152" t="s">
        <v>241</v>
      </c>
      <c r="C45" s="154">
        <f>Project_profitability!C14*(1+'Sensitivity analysis project'!$D$7)</f>
        <v>0</v>
      </c>
      <c r="D45" s="154">
        <f>Project_profitability!D14*(1+'Sensitivity analysis project'!$D$7)</f>
        <v>0</v>
      </c>
      <c r="E45" s="154"/>
      <c r="F45" s="153"/>
      <c r="G45" s="153"/>
      <c r="H45" s="153"/>
    </row>
    <row r="46" spans="2:8" hidden="1" outlineLevel="1">
      <c r="B46" s="157" t="s">
        <v>242</v>
      </c>
      <c r="C46" s="96">
        <f>Project_profitability!C15</f>
        <v>0</v>
      </c>
      <c r="D46" s="96">
        <f>Project_profitability!D15</f>
        <v>0</v>
      </c>
      <c r="E46" s="96">
        <f>Project_profitability!E15</f>
        <v>0</v>
      </c>
      <c r="F46" s="96">
        <f>Project_profitability!F15</f>
        <v>0</v>
      </c>
      <c r="G46" s="96">
        <f>Project_profitability!G15</f>
        <v>0</v>
      </c>
      <c r="H46" s="96">
        <f>Project_profitability!H15</f>
        <v>0</v>
      </c>
    </row>
    <row r="47" spans="2:8" ht="29.1" hidden="1" outlineLevel="1">
      <c r="B47" s="157" t="s">
        <v>244</v>
      </c>
      <c r="C47" s="96">
        <f>Project_profitability!C16</f>
        <v>0</v>
      </c>
      <c r="D47" s="96">
        <f>Project_profitability!D16</f>
        <v>0</v>
      </c>
      <c r="E47" s="96">
        <f>Project_profitability!E16</f>
        <v>0</v>
      </c>
      <c r="F47" s="96">
        <f>Project_profitability!F16</f>
        <v>0</v>
      </c>
      <c r="G47" s="96">
        <f>Project_profitability!G16</f>
        <v>0</v>
      </c>
      <c r="H47" s="96">
        <f>Project_profitability!H16</f>
        <v>0</v>
      </c>
    </row>
    <row r="48" spans="2:8" ht="29.1" hidden="1" outlineLevel="1">
      <c r="B48" s="157" t="s">
        <v>246</v>
      </c>
      <c r="C48" s="159">
        <f t="shared" ref="C48:H48" si="6">C46-C47</f>
        <v>0</v>
      </c>
      <c r="D48" s="159">
        <f t="shared" si="6"/>
        <v>0</v>
      </c>
      <c r="E48" s="159">
        <f t="shared" si="6"/>
        <v>0</v>
      </c>
      <c r="F48" s="159">
        <f t="shared" si="6"/>
        <v>0</v>
      </c>
      <c r="G48" s="159">
        <f t="shared" si="6"/>
        <v>0</v>
      </c>
      <c r="H48" s="159">
        <f t="shared" si="6"/>
        <v>0</v>
      </c>
    </row>
    <row r="49" spans="2:8" hidden="1" outlineLevel="1">
      <c r="B49" s="161" t="s">
        <v>247</v>
      </c>
      <c r="C49" s="162">
        <f>(Project_profitability!C18*(1+'Sensitivity analysis project'!$D$7))</f>
        <v>0</v>
      </c>
      <c r="D49" s="162">
        <f>(Project_profitability!D18*(1+'Sensitivity analysis project'!$D$7))</f>
        <v>0</v>
      </c>
      <c r="E49" s="162">
        <f>(Project_profitability!E18*(1+'Sensitivity analysis project'!$D$7))</f>
        <v>0</v>
      </c>
      <c r="F49" s="162">
        <f>(Project_profitability!F18*(1+'Sensitivity analysis project'!$D$7))</f>
        <v>0</v>
      </c>
      <c r="G49" s="162">
        <f>(Project_profitability!G18*(1+'Sensitivity analysis project'!$D$7))</f>
        <v>0</v>
      </c>
      <c r="H49" s="162">
        <f>(Project_profitability!H18*(1+'Sensitivity analysis project'!$D$7))</f>
        <v>0</v>
      </c>
    </row>
    <row r="50" spans="2:8" hidden="1" outlineLevel="1">
      <c r="B50" s="152" t="s">
        <v>248</v>
      </c>
      <c r="C50" s="159">
        <f t="shared" ref="C50:H50" si="7">C48-C49</f>
        <v>0</v>
      </c>
      <c r="D50" s="159">
        <f t="shared" si="7"/>
        <v>0</v>
      </c>
      <c r="E50" s="159">
        <f t="shared" si="7"/>
        <v>0</v>
      </c>
      <c r="F50" s="159">
        <f t="shared" si="7"/>
        <v>0</v>
      </c>
      <c r="G50" s="159">
        <f t="shared" si="7"/>
        <v>0</v>
      </c>
      <c r="H50" s="159">
        <f t="shared" si="7"/>
        <v>0</v>
      </c>
    </row>
    <row r="51" spans="2:8" hidden="1" outlineLevel="1">
      <c r="B51" s="157" t="s">
        <v>249</v>
      </c>
      <c r="C51" s="96">
        <f t="shared" ref="C51:H51" si="8">C50*0.16</f>
        <v>0</v>
      </c>
      <c r="D51" s="96">
        <f t="shared" si="8"/>
        <v>0</v>
      </c>
      <c r="E51" s="96">
        <f t="shared" si="8"/>
        <v>0</v>
      </c>
      <c r="F51" s="96">
        <f t="shared" si="8"/>
        <v>0</v>
      </c>
      <c r="G51" s="96">
        <f t="shared" si="8"/>
        <v>0</v>
      </c>
      <c r="H51" s="96">
        <f t="shared" si="8"/>
        <v>0</v>
      </c>
    </row>
    <row r="52" spans="2:8" hidden="1" outlineLevel="1">
      <c r="B52" s="163" t="s">
        <v>250</v>
      </c>
      <c r="C52" s="164">
        <f t="shared" ref="C52:H52" si="9">C50-C51</f>
        <v>0</v>
      </c>
      <c r="D52" s="164">
        <f t="shared" si="9"/>
        <v>0</v>
      </c>
      <c r="E52" s="164">
        <f t="shared" si="9"/>
        <v>0</v>
      </c>
      <c r="F52" s="164">
        <f t="shared" si="9"/>
        <v>0</v>
      </c>
      <c r="G52" s="164">
        <f t="shared" si="9"/>
        <v>0</v>
      </c>
      <c r="H52" s="164">
        <f t="shared" si="9"/>
        <v>0</v>
      </c>
    </row>
    <row r="53" spans="2:8" hidden="1" outlineLevel="1">
      <c r="B53" s="165" t="s">
        <v>238</v>
      </c>
      <c r="C53" s="166">
        <f t="shared" ref="C53:H53" si="10">C32</f>
        <v>0</v>
      </c>
      <c r="D53" s="166">
        <f t="shared" si="10"/>
        <v>0</v>
      </c>
      <c r="E53" s="166">
        <f t="shared" si="10"/>
        <v>0</v>
      </c>
      <c r="F53" s="166">
        <f t="shared" si="10"/>
        <v>0</v>
      </c>
      <c r="G53" s="166">
        <f t="shared" si="10"/>
        <v>0</v>
      </c>
      <c r="H53" s="166">
        <f t="shared" si="10"/>
        <v>0</v>
      </c>
    </row>
    <row r="54" spans="2:8" hidden="1" outlineLevel="1">
      <c r="B54" s="169" t="s">
        <v>251</v>
      </c>
      <c r="C54" s="170">
        <f t="shared" ref="C54:H54" si="11">C52+C49-C53</f>
        <v>0</v>
      </c>
      <c r="D54" s="170">
        <f t="shared" si="11"/>
        <v>0</v>
      </c>
      <c r="E54" s="170">
        <f t="shared" si="11"/>
        <v>0</v>
      </c>
      <c r="F54" s="170">
        <f t="shared" si="11"/>
        <v>0</v>
      </c>
      <c r="G54" s="170">
        <f t="shared" si="11"/>
        <v>0</v>
      </c>
      <c r="H54" s="170">
        <f t="shared" si="11"/>
        <v>0</v>
      </c>
    </row>
    <row r="55" spans="2:8" hidden="1" outlineLevel="1">
      <c r="B55" s="171" t="s">
        <v>252</v>
      </c>
      <c r="C55" s="162"/>
      <c r="D55" s="162"/>
      <c r="E55" s="162"/>
      <c r="F55" s="162"/>
      <c r="G55" s="162"/>
      <c r="H55" s="162">
        <f>Project_profitability!$H$24*(1+'Sensitivity analysis project'!$D$7)</f>
        <v>0</v>
      </c>
    </row>
    <row r="56" spans="2:8" hidden="1" outlineLevel="1">
      <c r="B56" s="174" t="s">
        <v>253</v>
      </c>
      <c r="C56" s="175">
        <f t="shared" ref="C56:H56" si="12">C54-C45+C55</f>
        <v>0</v>
      </c>
      <c r="D56" s="175">
        <f t="shared" si="12"/>
        <v>0</v>
      </c>
      <c r="E56" s="175">
        <f t="shared" si="12"/>
        <v>0</v>
      </c>
      <c r="F56" s="175">
        <f t="shared" si="12"/>
        <v>0</v>
      </c>
      <c r="G56" s="175">
        <f t="shared" si="12"/>
        <v>0</v>
      </c>
      <c r="H56" s="175">
        <f t="shared" si="12"/>
        <v>0</v>
      </c>
    </row>
    <row r="57" spans="2:8" collapsed="1">
      <c r="B57" s="150"/>
      <c r="C57" s="143"/>
      <c r="D57" s="143"/>
      <c r="E57" s="143"/>
      <c r="F57" s="143"/>
      <c r="G57" s="143"/>
      <c r="H57" s="143"/>
    </row>
    <row r="58" spans="2:8">
      <c r="B58" s="150"/>
    </row>
    <row r="59" spans="2:8">
      <c r="B59" s="177" t="s">
        <v>254</v>
      </c>
      <c r="C59" s="178">
        <v>0.06</v>
      </c>
    </row>
    <row r="60" spans="2:8">
      <c r="B60" s="179" t="s">
        <v>255</v>
      </c>
      <c r="C60" s="180">
        <f>NPV(C59,C56:H56)</f>
        <v>0</v>
      </c>
    </row>
    <row r="61" spans="2:8">
      <c r="B61" s="181" t="s">
        <v>256</v>
      </c>
      <c r="C61" s="182" t="e">
        <f>IRR(C56:H56,C59)</f>
        <v>#NUM!</v>
      </c>
    </row>
    <row r="64" spans="2:8">
      <c r="B64" s="92" t="s">
        <v>309</v>
      </c>
    </row>
    <row r="65" spans="2:8" hidden="1" outlineLevel="2">
      <c r="B65" s="341"/>
      <c r="C65" s="203" t="s">
        <v>128</v>
      </c>
      <c r="D65" s="203"/>
      <c r="E65" s="203"/>
      <c r="F65" s="203"/>
      <c r="G65" s="203"/>
      <c r="H65" s="203"/>
    </row>
    <row r="66" spans="2:8" hidden="1" outlineLevel="2">
      <c r="B66" s="341"/>
      <c r="C66" s="204">
        <v>1</v>
      </c>
      <c r="D66" s="204">
        <v>2</v>
      </c>
      <c r="E66" s="204">
        <v>3</v>
      </c>
      <c r="F66" s="204">
        <v>4</v>
      </c>
      <c r="G66" s="204">
        <v>5</v>
      </c>
      <c r="H66" s="204">
        <v>6</v>
      </c>
    </row>
    <row r="67" spans="2:8" hidden="1" outlineLevel="2">
      <c r="B67" s="152" t="s">
        <v>241</v>
      </c>
      <c r="C67" s="154">
        <f>Project_profitability!C14*(1+'Sensitivity analysis project'!$D$8)</f>
        <v>0</v>
      </c>
      <c r="D67" s="154">
        <f>Project_profitability!D14*(1+'Sensitivity analysis project'!$D$8)</f>
        <v>0</v>
      </c>
      <c r="E67" s="154"/>
      <c r="F67" s="153"/>
      <c r="G67" s="153"/>
      <c r="H67" s="153"/>
    </row>
    <row r="68" spans="2:8" hidden="1" outlineLevel="2">
      <c r="B68" s="157" t="s">
        <v>242</v>
      </c>
      <c r="C68" s="96">
        <f>Project_profitability!C15</f>
        <v>0</v>
      </c>
      <c r="D68" s="96">
        <f>Project_profitability!D15</f>
        <v>0</v>
      </c>
      <c r="E68" s="96">
        <f>Project_profitability!E15</f>
        <v>0</v>
      </c>
      <c r="F68" s="96">
        <f>Project_profitability!F15</f>
        <v>0</v>
      </c>
      <c r="G68" s="96">
        <f>Project_profitability!G15</f>
        <v>0</v>
      </c>
      <c r="H68" s="96">
        <f>Project_profitability!H15</f>
        <v>0</v>
      </c>
    </row>
    <row r="69" spans="2:8" ht="29.1" hidden="1" outlineLevel="2">
      <c r="B69" s="157" t="s">
        <v>244</v>
      </c>
      <c r="C69" s="96">
        <f>Project_profitability!C16</f>
        <v>0</v>
      </c>
      <c r="D69" s="96">
        <f>Project_profitability!D16</f>
        <v>0</v>
      </c>
      <c r="E69" s="96">
        <f>Project_profitability!E16</f>
        <v>0</v>
      </c>
      <c r="F69" s="96">
        <f>Project_profitability!F16</f>
        <v>0</v>
      </c>
      <c r="G69" s="96">
        <f>Project_profitability!G16</f>
        <v>0</v>
      </c>
      <c r="H69" s="96">
        <f>Project_profitability!H16</f>
        <v>0</v>
      </c>
    </row>
    <row r="70" spans="2:8" ht="29.1" hidden="1" outlineLevel="2">
      <c r="B70" s="157" t="s">
        <v>246</v>
      </c>
      <c r="C70" s="159">
        <f t="shared" ref="C70:H70" si="13">C68-C69</f>
        <v>0</v>
      </c>
      <c r="D70" s="159">
        <f t="shared" si="13"/>
        <v>0</v>
      </c>
      <c r="E70" s="159">
        <f t="shared" si="13"/>
        <v>0</v>
      </c>
      <c r="F70" s="159">
        <f t="shared" si="13"/>
        <v>0</v>
      </c>
      <c r="G70" s="159">
        <f t="shared" si="13"/>
        <v>0</v>
      </c>
      <c r="H70" s="159">
        <f t="shared" si="13"/>
        <v>0</v>
      </c>
    </row>
    <row r="71" spans="2:8" hidden="1" outlineLevel="2">
      <c r="B71" s="161" t="s">
        <v>247</v>
      </c>
      <c r="C71" s="162">
        <f>Project_profitability!C18*(1+'Sensitivity analysis project'!$D$8)</f>
        <v>0</v>
      </c>
      <c r="D71" s="162">
        <f>Project_profitability!D18*(1+'Sensitivity analysis project'!$D$8)</f>
        <v>0</v>
      </c>
      <c r="E71" s="162">
        <f>Project_profitability!E18*(1+'Sensitivity analysis project'!$D$8)</f>
        <v>0</v>
      </c>
      <c r="F71" s="162">
        <f>Project_profitability!F18*(1+'Sensitivity analysis project'!$D$8)</f>
        <v>0</v>
      </c>
      <c r="G71" s="162">
        <f>Project_profitability!G18*(1+'Sensitivity analysis project'!$D$8)</f>
        <v>0</v>
      </c>
      <c r="H71" s="162">
        <f>Project_profitability!H18*(1+'Sensitivity analysis project'!$D$8)</f>
        <v>0</v>
      </c>
    </row>
    <row r="72" spans="2:8" hidden="1" outlineLevel="2">
      <c r="B72" s="152" t="s">
        <v>248</v>
      </c>
      <c r="C72" s="159">
        <f t="shared" ref="C72:H72" si="14">C70-C71</f>
        <v>0</v>
      </c>
      <c r="D72" s="159">
        <f t="shared" si="14"/>
        <v>0</v>
      </c>
      <c r="E72" s="159">
        <f t="shared" si="14"/>
        <v>0</v>
      </c>
      <c r="F72" s="159">
        <f t="shared" si="14"/>
        <v>0</v>
      </c>
      <c r="G72" s="159">
        <f t="shared" si="14"/>
        <v>0</v>
      </c>
      <c r="H72" s="159">
        <f t="shared" si="14"/>
        <v>0</v>
      </c>
    </row>
    <row r="73" spans="2:8" hidden="1" outlineLevel="2">
      <c r="B73" s="157" t="s">
        <v>249</v>
      </c>
      <c r="C73" s="96">
        <f t="shared" ref="C73:H73" si="15">C72*0.16</f>
        <v>0</v>
      </c>
      <c r="D73" s="96">
        <f t="shared" si="15"/>
        <v>0</v>
      </c>
      <c r="E73" s="96">
        <f t="shared" si="15"/>
        <v>0</v>
      </c>
      <c r="F73" s="96">
        <f t="shared" si="15"/>
        <v>0</v>
      </c>
      <c r="G73" s="96">
        <f t="shared" si="15"/>
        <v>0</v>
      </c>
      <c r="H73" s="96">
        <f t="shared" si="15"/>
        <v>0</v>
      </c>
    </row>
    <row r="74" spans="2:8" hidden="1" outlineLevel="2">
      <c r="B74" s="163" t="s">
        <v>250</v>
      </c>
      <c r="C74" s="164">
        <f t="shared" ref="C74:H74" si="16">C72-C73</f>
        <v>0</v>
      </c>
      <c r="D74" s="164">
        <f t="shared" si="16"/>
        <v>0</v>
      </c>
      <c r="E74" s="164">
        <f t="shared" si="16"/>
        <v>0</v>
      </c>
      <c r="F74" s="164">
        <f t="shared" si="16"/>
        <v>0</v>
      </c>
      <c r="G74" s="164">
        <f t="shared" si="16"/>
        <v>0</v>
      </c>
      <c r="H74" s="164">
        <f t="shared" si="16"/>
        <v>0</v>
      </c>
    </row>
    <row r="75" spans="2:8" hidden="1" outlineLevel="2">
      <c r="B75" s="165" t="s">
        <v>238</v>
      </c>
      <c r="C75" s="166">
        <f>Project_profitability!C64</f>
        <v>0</v>
      </c>
      <c r="D75" s="166">
        <f>Project_profitability!D64</f>
        <v>0</v>
      </c>
      <c r="E75" s="166">
        <f>Project_profitability!E64</f>
        <v>0</v>
      </c>
      <c r="F75" s="166">
        <f>Project_profitability!F64</f>
        <v>0</v>
      </c>
      <c r="G75" s="166">
        <f>Project_profitability!G64</f>
        <v>0</v>
      </c>
      <c r="H75" s="166">
        <f>Project_profitability!H64</f>
        <v>0</v>
      </c>
    </row>
    <row r="76" spans="2:8" hidden="1" outlineLevel="2">
      <c r="B76" s="169" t="s">
        <v>251</v>
      </c>
      <c r="C76" s="170">
        <f t="shared" ref="C76:H76" si="17">C74+C71-C75</f>
        <v>0</v>
      </c>
      <c r="D76" s="170">
        <f t="shared" si="17"/>
        <v>0</v>
      </c>
      <c r="E76" s="170">
        <f t="shared" si="17"/>
        <v>0</v>
      </c>
      <c r="F76" s="170">
        <f t="shared" si="17"/>
        <v>0</v>
      </c>
      <c r="G76" s="170">
        <f t="shared" si="17"/>
        <v>0</v>
      </c>
      <c r="H76" s="170">
        <f t="shared" si="17"/>
        <v>0</v>
      </c>
    </row>
    <row r="77" spans="2:8" hidden="1" outlineLevel="1">
      <c r="B77" s="171" t="s">
        <v>252</v>
      </c>
      <c r="C77" s="162"/>
      <c r="D77" s="162"/>
      <c r="E77" s="162"/>
      <c r="F77" s="162"/>
      <c r="G77" s="162"/>
      <c r="H77" s="162">
        <f>Project_profitability!$H$24*(1+'Sensitivity analysis project'!$D$8)</f>
        <v>0</v>
      </c>
    </row>
    <row r="78" spans="2:8" hidden="1" outlineLevel="2">
      <c r="B78" s="174" t="s">
        <v>253</v>
      </c>
      <c r="C78" s="175">
        <f t="shared" ref="C78:H78" si="18">C76-C67+C77</f>
        <v>0</v>
      </c>
      <c r="D78" s="175">
        <f t="shared" si="18"/>
        <v>0</v>
      </c>
      <c r="E78" s="175">
        <f t="shared" si="18"/>
        <v>0</v>
      </c>
      <c r="F78" s="175">
        <f t="shared" si="18"/>
        <v>0</v>
      </c>
      <c r="G78" s="175">
        <f t="shared" si="18"/>
        <v>0</v>
      </c>
      <c r="H78" s="175">
        <f t="shared" si="18"/>
        <v>0</v>
      </c>
    </row>
    <row r="79" spans="2:8" collapsed="1">
      <c r="B79" s="150"/>
      <c r="C79" s="143"/>
      <c r="D79" s="143"/>
      <c r="E79" s="143"/>
      <c r="F79" s="143"/>
      <c r="G79" s="143"/>
      <c r="H79" s="143"/>
    </row>
    <row r="80" spans="2:8">
      <c r="B80" s="150"/>
    </row>
    <row r="81" spans="2:8">
      <c r="B81" s="177" t="s">
        <v>254</v>
      </c>
      <c r="C81" s="178">
        <v>0.06</v>
      </c>
    </row>
    <row r="82" spans="2:8">
      <c r="B82" s="179" t="s">
        <v>255</v>
      </c>
      <c r="C82" s="180">
        <f>NPV(C81,C78:H78)</f>
        <v>0</v>
      </c>
    </row>
    <row r="83" spans="2:8">
      <c r="B83" s="181" t="s">
        <v>256</v>
      </c>
      <c r="C83" s="182" t="e">
        <f>IRR(C78:H78,C81)</f>
        <v>#NUM!</v>
      </c>
    </row>
    <row r="85" spans="2:8">
      <c r="B85" s="92" t="s">
        <v>310</v>
      </c>
    </row>
    <row r="86" spans="2:8" hidden="1" outlineLevel="2">
      <c r="B86" s="341"/>
      <c r="C86" s="203" t="s">
        <v>128</v>
      </c>
      <c r="D86" s="203"/>
      <c r="E86" s="203"/>
      <c r="F86" s="203"/>
      <c r="G86" s="203"/>
      <c r="H86" s="203"/>
    </row>
    <row r="87" spans="2:8" hidden="1" outlineLevel="2">
      <c r="B87" s="341"/>
      <c r="C87" s="204">
        <v>1</v>
      </c>
      <c r="D87" s="204">
        <v>2</v>
      </c>
      <c r="E87" s="204">
        <v>3</v>
      </c>
      <c r="F87" s="204">
        <v>4</v>
      </c>
      <c r="G87" s="204">
        <v>5</v>
      </c>
      <c r="H87" s="204">
        <v>6</v>
      </c>
    </row>
    <row r="88" spans="2:8" hidden="1" outlineLevel="2">
      <c r="B88" s="152" t="s">
        <v>241</v>
      </c>
      <c r="C88" s="154">
        <f>Project_profitability!C14*(1+'Sensitivity analysis project'!$D$9)</f>
        <v>0</v>
      </c>
      <c r="D88" s="154">
        <f>Project_profitability!D14*(1+'Sensitivity analysis project'!$D$9)</f>
        <v>0</v>
      </c>
      <c r="E88" s="154"/>
      <c r="F88" s="153"/>
      <c r="G88" s="153"/>
      <c r="H88" s="153"/>
    </row>
    <row r="89" spans="2:8" hidden="1" outlineLevel="2">
      <c r="B89" s="157" t="s">
        <v>242</v>
      </c>
      <c r="C89" s="96">
        <f>Project_profitability!C15</f>
        <v>0</v>
      </c>
      <c r="D89" s="96">
        <f>Project_profitability!D15</f>
        <v>0</v>
      </c>
      <c r="E89" s="96">
        <f>Project_profitability!E15</f>
        <v>0</v>
      </c>
      <c r="F89" s="96">
        <f>Project_profitability!F15</f>
        <v>0</v>
      </c>
      <c r="G89" s="96">
        <f>Project_profitability!G15</f>
        <v>0</v>
      </c>
      <c r="H89" s="96">
        <f>Project_profitability!H15</f>
        <v>0</v>
      </c>
    </row>
    <row r="90" spans="2:8" ht="29.1" hidden="1" outlineLevel="2">
      <c r="B90" s="157" t="s">
        <v>244</v>
      </c>
      <c r="C90" s="96">
        <f>Project_profitability!C16</f>
        <v>0</v>
      </c>
      <c r="D90" s="96">
        <f>Project_profitability!D16</f>
        <v>0</v>
      </c>
      <c r="E90" s="96">
        <f>Project_profitability!E16</f>
        <v>0</v>
      </c>
      <c r="F90" s="96">
        <f>Project_profitability!F16</f>
        <v>0</v>
      </c>
      <c r="G90" s="96">
        <f>Project_profitability!G16</f>
        <v>0</v>
      </c>
      <c r="H90" s="96">
        <f>Project_profitability!H16</f>
        <v>0</v>
      </c>
    </row>
    <row r="91" spans="2:8" ht="29.1" hidden="1" outlineLevel="2">
      <c r="B91" s="157" t="s">
        <v>246</v>
      </c>
      <c r="C91" s="159">
        <f t="shared" ref="C91:H91" si="19">C89-C90</f>
        <v>0</v>
      </c>
      <c r="D91" s="159">
        <f t="shared" si="19"/>
        <v>0</v>
      </c>
      <c r="E91" s="159">
        <f t="shared" si="19"/>
        <v>0</v>
      </c>
      <c r="F91" s="159">
        <f t="shared" si="19"/>
        <v>0</v>
      </c>
      <c r="G91" s="159">
        <f t="shared" si="19"/>
        <v>0</v>
      </c>
      <c r="H91" s="159">
        <f t="shared" si="19"/>
        <v>0</v>
      </c>
    </row>
    <row r="92" spans="2:8" hidden="1" outlineLevel="2">
      <c r="B92" s="161" t="s">
        <v>247</v>
      </c>
      <c r="C92" s="162">
        <f>Project_profitability!C18*(1+'Sensitivity analysis project'!$D$9)</f>
        <v>0</v>
      </c>
      <c r="D92" s="162">
        <f>Project_profitability!D18*(1+'Sensitivity analysis project'!$D$9)</f>
        <v>0</v>
      </c>
      <c r="E92" s="162">
        <f>Project_profitability!E18*(1+'Sensitivity analysis project'!$D$9)</f>
        <v>0</v>
      </c>
      <c r="F92" s="162">
        <f>Project_profitability!F18*(1+'Sensitivity analysis project'!$D$9)</f>
        <v>0</v>
      </c>
      <c r="G92" s="162">
        <f>Project_profitability!G18*(1+'Sensitivity analysis project'!$D$9)</f>
        <v>0</v>
      </c>
      <c r="H92" s="162">
        <f>Project_profitability!H18*(1+'Sensitivity analysis project'!$D$9)</f>
        <v>0</v>
      </c>
    </row>
    <row r="93" spans="2:8" hidden="1" outlineLevel="2">
      <c r="B93" s="152" t="s">
        <v>248</v>
      </c>
      <c r="C93" s="159">
        <f t="shared" ref="C93:H93" si="20">C91-C92</f>
        <v>0</v>
      </c>
      <c r="D93" s="159">
        <f t="shared" si="20"/>
        <v>0</v>
      </c>
      <c r="E93" s="159">
        <f t="shared" si="20"/>
        <v>0</v>
      </c>
      <c r="F93" s="159">
        <f t="shared" si="20"/>
        <v>0</v>
      </c>
      <c r="G93" s="159">
        <f t="shared" si="20"/>
        <v>0</v>
      </c>
      <c r="H93" s="159">
        <f t="shared" si="20"/>
        <v>0</v>
      </c>
    </row>
    <row r="94" spans="2:8" hidden="1" outlineLevel="2">
      <c r="B94" s="157" t="s">
        <v>249</v>
      </c>
      <c r="C94" s="96">
        <f t="shared" ref="C94:H94" si="21">C93*0.16</f>
        <v>0</v>
      </c>
      <c r="D94" s="96">
        <f t="shared" si="21"/>
        <v>0</v>
      </c>
      <c r="E94" s="96">
        <f t="shared" si="21"/>
        <v>0</v>
      </c>
      <c r="F94" s="96">
        <f t="shared" si="21"/>
        <v>0</v>
      </c>
      <c r="G94" s="96">
        <f t="shared" si="21"/>
        <v>0</v>
      </c>
      <c r="H94" s="96">
        <f t="shared" si="21"/>
        <v>0</v>
      </c>
    </row>
    <row r="95" spans="2:8" hidden="1" outlineLevel="2">
      <c r="B95" s="163" t="s">
        <v>250</v>
      </c>
      <c r="C95" s="164">
        <f t="shared" ref="C95:H95" si="22">C93-C94</f>
        <v>0</v>
      </c>
      <c r="D95" s="164">
        <f t="shared" si="22"/>
        <v>0</v>
      </c>
      <c r="E95" s="164">
        <f t="shared" si="22"/>
        <v>0</v>
      </c>
      <c r="F95" s="164">
        <f t="shared" si="22"/>
        <v>0</v>
      </c>
      <c r="G95" s="164">
        <f t="shared" si="22"/>
        <v>0</v>
      </c>
      <c r="H95" s="164">
        <f t="shared" si="22"/>
        <v>0</v>
      </c>
    </row>
    <row r="96" spans="2:8" hidden="1" outlineLevel="2">
      <c r="B96" s="165" t="s">
        <v>238</v>
      </c>
      <c r="C96" s="166">
        <f t="shared" ref="C96:H96" si="23">C75</f>
        <v>0</v>
      </c>
      <c r="D96" s="166">
        <f t="shared" si="23"/>
        <v>0</v>
      </c>
      <c r="E96" s="166">
        <f t="shared" si="23"/>
        <v>0</v>
      </c>
      <c r="F96" s="166">
        <f t="shared" si="23"/>
        <v>0</v>
      </c>
      <c r="G96" s="166">
        <f t="shared" si="23"/>
        <v>0</v>
      </c>
      <c r="H96" s="166">
        <f t="shared" si="23"/>
        <v>0</v>
      </c>
    </row>
    <row r="97" spans="2:8" hidden="1" outlineLevel="2">
      <c r="B97" s="169" t="s">
        <v>251</v>
      </c>
      <c r="C97" s="170">
        <f t="shared" ref="C97:H97" si="24">C95+C92-C96</f>
        <v>0</v>
      </c>
      <c r="D97" s="170">
        <f t="shared" si="24"/>
        <v>0</v>
      </c>
      <c r="E97" s="170">
        <f t="shared" si="24"/>
        <v>0</v>
      </c>
      <c r="F97" s="170">
        <f t="shared" si="24"/>
        <v>0</v>
      </c>
      <c r="G97" s="170">
        <f t="shared" si="24"/>
        <v>0</v>
      </c>
      <c r="H97" s="170">
        <f t="shared" si="24"/>
        <v>0</v>
      </c>
    </row>
    <row r="98" spans="2:8" hidden="1" outlineLevel="1">
      <c r="B98" s="171" t="s">
        <v>252</v>
      </c>
      <c r="C98" s="162"/>
      <c r="D98" s="162"/>
      <c r="E98" s="162"/>
      <c r="F98" s="162"/>
      <c r="G98" s="162"/>
      <c r="H98" s="162">
        <f>Project_profitability!$H$24*(1+'Sensitivity analysis project'!$D$9)</f>
        <v>0</v>
      </c>
    </row>
    <row r="99" spans="2:8" hidden="1" outlineLevel="2">
      <c r="B99" s="174" t="s">
        <v>253</v>
      </c>
      <c r="C99" s="175">
        <f t="shared" ref="C99:H99" si="25">C97-C88+C98</f>
        <v>0</v>
      </c>
      <c r="D99" s="175">
        <f t="shared" si="25"/>
        <v>0</v>
      </c>
      <c r="E99" s="175">
        <f t="shared" si="25"/>
        <v>0</v>
      </c>
      <c r="F99" s="175">
        <f t="shared" si="25"/>
        <v>0</v>
      </c>
      <c r="G99" s="175">
        <f t="shared" si="25"/>
        <v>0</v>
      </c>
      <c r="H99" s="175">
        <f t="shared" si="25"/>
        <v>0</v>
      </c>
    </row>
    <row r="100" spans="2:8" collapsed="1">
      <c r="B100" s="150"/>
      <c r="C100" s="143"/>
      <c r="D100" s="143"/>
      <c r="E100" s="143"/>
      <c r="F100" s="143"/>
      <c r="G100" s="143"/>
      <c r="H100" s="143"/>
    </row>
    <row r="101" spans="2:8">
      <c r="B101" s="150"/>
    </row>
    <row r="102" spans="2:8">
      <c r="B102" s="177" t="s">
        <v>254</v>
      </c>
      <c r="C102" s="178">
        <v>0.06</v>
      </c>
    </row>
    <row r="103" spans="2:8">
      <c r="B103" s="179" t="s">
        <v>255</v>
      </c>
      <c r="C103" s="180">
        <f>NPV(C102,C99:H99)</f>
        <v>0</v>
      </c>
    </row>
    <row r="104" spans="2:8">
      <c r="B104" s="181" t="s">
        <v>256</v>
      </c>
      <c r="C104" s="182" t="e">
        <f>IRR(C99:H99,C102)</f>
        <v>#NUM!</v>
      </c>
    </row>
    <row r="107" spans="2:8">
      <c r="B107" s="92" t="s">
        <v>311</v>
      </c>
    </row>
    <row r="108" spans="2:8" hidden="1" outlineLevel="2">
      <c r="B108" s="341"/>
      <c r="C108" s="203" t="s">
        <v>128</v>
      </c>
      <c r="D108" s="203"/>
      <c r="E108" s="203"/>
      <c r="F108" s="203"/>
      <c r="G108" s="203"/>
      <c r="H108" s="203"/>
    </row>
    <row r="109" spans="2:8" hidden="1" outlineLevel="2">
      <c r="B109" s="341"/>
      <c r="C109" s="204">
        <v>1</v>
      </c>
      <c r="D109" s="204">
        <v>2</v>
      </c>
      <c r="E109" s="204">
        <v>3</v>
      </c>
      <c r="F109" s="204">
        <v>4</v>
      </c>
      <c r="G109" s="204">
        <v>5</v>
      </c>
      <c r="H109" s="204">
        <v>6</v>
      </c>
    </row>
    <row r="110" spans="2:8" hidden="1" outlineLevel="2">
      <c r="B110" s="152" t="s">
        <v>241</v>
      </c>
      <c r="C110" s="154">
        <f>Project_profitability!C14</f>
        <v>0</v>
      </c>
      <c r="D110" s="154">
        <f>Project_profitability!D14</f>
        <v>0</v>
      </c>
      <c r="E110" s="154"/>
      <c r="F110" s="153"/>
      <c r="G110" s="153"/>
      <c r="H110" s="153"/>
    </row>
    <row r="111" spans="2:8" hidden="1" outlineLevel="2">
      <c r="B111" s="157" t="s">
        <v>242</v>
      </c>
      <c r="C111" s="96">
        <f>Project_profitability!C15</f>
        <v>0</v>
      </c>
      <c r="D111" s="96">
        <f>Project_profitability!D15</f>
        <v>0</v>
      </c>
      <c r="E111" s="96">
        <f>Project_profitability!E15</f>
        <v>0</v>
      </c>
      <c r="F111" s="96">
        <f>Project_profitability!F15</f>
        <v>0</v>
      </c>
      <c r="G111" s="96">
        <f>Project_profitability!G15</f>
        <v>0</v>
      </c>
      <c r="H111" s="96">
        <f>Project_profitability!H15</f>
        <v>0</v>
      </c>
    </row>
    <row r="112" spans="2:8" ht="29.1" hidden="1" outlineLevel="2">
      <c r="B112" s="157" t="s">
        <v>244</v>
      </c>
      <c r="C112" s="96">
        <f>Project_profitability!C16*(1+'Sensitivity analysis project'!$D$10)</f>
        <v>0</v>
      </c>
      <c r="D112" s="96">
        <f>Project_profitability!D16*(1+'Sensitivity analysis project'!$D$10)</f>
        <v>0</v>
      </c>
      <c r="E112" s="96">
        <f>Project_profitability!E16*(1+'Sensitivity analysis project'!$D$10)</f>
        <v>0</v>
      </c>
      <c r="F112" s="96">
        <f>Project_profitability!F16*(1+'Sensitivity analysis project'!$D$10)</f>
        <v>0</v>
      </c>
      <c r="G112" s="96">
        <f>Project_profitability!G16*(1+'Sensitivity analysis project'!$D$10)</f>
        <v>0</v>
      </c>
      <c r="H112" s="96">
        <f>Project_profitability!H16*(1+'Sensitivity analysis project'!$D$10)</f>
        <v>0</v>
      </c>
    </row>
    <row r="113" spans="2:8" ht="29.1" hidden="1" outlineLevel="2">
      <c r="B113" s="157" t="s">
        <v>246</v>
      </c>
      <c r="C113" s="159">
        <f t="shared" ref="C113:H113" si="26">C111-C112</f>
        <v>0</v>
      </c>
      <c r="D113" s="159">
        <f t="shared" si="26"/>
        <v>0</v>
      </c>
      <c r="E113" s="159">
        <f t="shared" si="26"/>
        <v>0</v>
      </c>
      <c r="F113" s="159">
        <f t="shared" si="26"/>
        <v>0</v>
      </c>
      <c r="G113" s="159">
        <f t="shared" si="26"/>
        <v>0</v>
      </c>
      <c r="H113" s="159">
        <f t="shared" si="26"/>
        <v>0</v>
      </c>
    </row>
    <row r="114" spans="2:8" hidden="1" outlineLevel="2">
      <c r="B114" s="161" t="s">
        <v>247</v>
      </c>
      <c r="C114" s="162">
        <f>Project_profitability!C60*(1+'Sensitivity analysis project'!$D$8)</f>
        <v>0</v>
      </c>
      <c r="D114" s="162">
        <f>Project_profitability!D60*(1+'Sensitivity analysis project'!$D$8)</f>
        <v>0</v>
      </c>
      <c r="E114" s="162">
        <f>Project_profitability!E60*(1+'Sensitivity analysis project'!$D$8)</f>
        <v>0</v>
      </c>
      <c r="F114" s="162">
        <f>Project_profitability!F60*(1+'Sensitivity analysis project'!$D$8)</f>
        <v>0</v>
      </c>
      <c r="G114" s="162">
        <f>Project_profitability!G60*(1+'Sensitivity analysis project'!$D$8)</f>
        <v>0</v>
      </c>
      <c r="H114" s="162">
        <f>Project_profitability!H60*(1+'Sensitivity analysis project'!$D$8)</f>
        <v>0</v>
      </c>
    </row>
    <row r="115" spans="2:8" hidden="1" outlineLevel="2">
      <c r="B115" s="152" t="s">
        <v>248</v>
      </c>
      <c r="C115" s="159">
        <f t="shared" ref="C115:H115" si="27">C113-C114</f>
        <v>0</v>
      </c>
      <c r="D115" s="159">
        <f t="shared" si="27"/>
        <v>0</v>
      </c>
      <c r="E115" s="159">
        <f t="shared" si="27"/>
        <v>0</v>
      </c>
      <c r="F115" s="159">
        <f t="shared" si="27"/>
        <v>0</v>
      </c>
      <c r="G115" s="159">
        <f t="shared" si="27"/>
        <v>0</v>
      </c>
      <c r="H115" s="159">
        <f t="shared" si="27"/>
        <v>0</v>
      </c>
    </row>
    <row r="116" spans="2:8" hidden="1" outlineLevel="2">
      <c r="B116" s="157" t="s">
        <v>249</v>
      </c>
      <c r="C116" s="96">
        <f t="shared" ref="C116:H116" si="28">C115*0.16</f>
        <v>0</v>
      </c>
      <c r="D116" s="96">
        <f t="shared" si="28"/>
        <v>0</v>
      </c>
      <c r="E116" s="96">
        <f t="shared" si="28"/>
        <v>0</v>
      </c>
      <c r="F116" s="96">
        <f t="shared" si="28"/>
        <v>0</v>
      </c>
      <c r="G116" s="96">
        <f t="shared" si="28"/>
        <v>0</v>
      </c>
      <c r="H116" s="96">
        <f t="shared" si="28"/>
        <v>0</v>
      </c>
    </row>
    <row r="117" spans="2:8" hidden="1" outlineLevel="2">
      <c r="B117" s="163" t="s">
        <v>250</v>
      </c>
      <c r="C117" s="164">
        <f t="shared" ref="C117:H117" si="29">C115-C116</f>
        <v>0</v>
      </c>
      <c r="D117" s="164">
        <f t="shared" si="29"/>
        <v>0</v>
      </c>
      <c r="E117" s="164">
        <f t="shared" si="29"/>
        <v>0</v>
      </c>
      <c r="F117" s="164">
        <f t="shared" si="29"/>
        <v>0</v>
      </c>
      <c r="G117" s="164">
        <f t="shared" si="29"/>
        <v>0</v>
      </c>
      <c r="H117" s="164">
        <f t="shared" si="29"/>
        <v>0</v>
      </c>
    </row>
    <row r="118" spans="2:8" hidden="1" outlineLevel="2">
      <c r="B118" s="165" t="s">
        <v>238</v>
      </c>
      <c r="C118" s="166">
        <f>Project_profitability!C105</f>
        <v>0</v>
      </c>
      <c r="D118" s="166">
        <f>Project_profitability!D105</f>
        <v>0</v>
      </c>
      <c r="E118" s="166">
        <f>Project_profitability!E105</f>
        <v>0</v>
      </c>
      <c r="F118" s="166">
        <f>Project_profitability!F105</f>
        <v>0</v>
      </c>
      <c r="G118" s="166">
        <f>Project_profitability!G105</f>
        <v>0</v>
      </c>
      <c r="H118" s="166">
        <f>Project_profitability!H105</f>
        <v>0</v>
      </c>
    </row>
    <row r="119" spans="2:8" hidden="1" outlineLevel="2">
      <c r="B119" s="169" t="s">
        <v>251</v>
      </c>
      <c r="C119" s="170">
        <f t="shared" ref="C119:H119" si="30">C117+C114-C118</f>
        <v>0</v>
      </c>
      <c r="D119" s="170">
        <f t="shared" si="30"/>
        <v>0</v>
      </c>
      <c r="E119" s="170">
        <f t="shared" si="30"/>
        <v>0</v>
      </c>
      <c r="F119" s="170">
        <f t="shared" si="30"/>
        <v>0</v>
      </c>
      <c r="G119" s="170">
        <f t="shared" si="30"/>
        <v>0</v>
      </c>
      <c r="H119" s="170">
        <f t="shared" si="30"/>
        <v>0</v>
      </c>
    </row>
    <row r="120" spans="2:8" hidden="1" outlineLevel="1">
      <c r="B120" s="171" t="s">
        <v>252</v>
      </c>
      <c r="C120" s="162"/>
      <c r="D120" s="162"/>
      <c r="E120" s="162"/>
      <c r="F120" s="162"/>
      <c r="G120" s="162"/>
      <c r="H120" s="162">
        <f>Project_profitability!$H$24</f>
        <v>0</v>
      </c>
    </row>
    <row r="121" spans="2:8" hidden="1" outlineLevel="2">
      <c r="B121" s="174" t="s">
        <v>253</v>
      </c>
      <c r="C121" s="175">
        <f t="shared" ref="C121:H121" si="31">C119-C110+C120</f>
        <v>0</v>
      </c>
      <c r="D121" s="175">
        <f t="shared" si="31"/>
        <v>0</v>
      </c>
      <c r="E121" s="175">
        <f t="shared" si="31"/>
        <v>0</v>
      </c>
      <c r="F121" s="175">
        <f t="shared" si="31"/>
        <v>0</v>
      </c>
      <c r="G121" s="175">
        <f t="shared" si="31"/>
        <v>0</v>
      </c>
      <c r="H121" s="175">
        <f t="shared" si="31"/>
        <v>0</v>
      </c>
    </row>
    <row r="122" spans="2:8" collapsed="1">
      <c r="B122" s="150"/>
      <c r="C122" s="143"/>
      <c r="D122" s="143"/>
      <c r="E122" s="143"/>
      <c r="F122" s="143"/>
      <c r="G122" s="143"/>
      <c r="H122" s="143"/>
    </row>
    <row r="123" spans="2:8">
      <c r="B123" s="150"/>
    </row>
    <row r="124" spans="2:8">
      <c r="B124" s="177" t="s">
        <v>254</v>
      </c>
      <c r="C124" s="178">
        <v>0.06</v>
      </c>
    </row>
    <row r="125" spans="2:8">
      <c r="B125" s="179" t="s">
        <v>255</v>
      </c>
      <c r="C125" s="180">
        <f>NPV(C124,C121:H121)</f>
        <v>0</v>
      </c>
    </row>
    <row r="126" spans="2:8">
      <c r="B126" s="181" t="s">
        <v>256</v>
      </c>
      <c r="C126" s="182" t="e">
        <f>IRR(C121:H121,C124)</f>
        <v>#NUM!</v>
      </c>
    </row>
    <row r="128" spans="2:8">
      <c r="B128" s="92" t="s">
        <v>312</v>
      </c>
    </row>
    <row r="129" spans="2:8" hidden="1" outlineLevel="2">
      <c r="B129" s="341"/>
      <c r="C129" s="203" t="s">
        <v>128</v>
      </c>
      <c r="D129" s="203"/>
      <c r="E129" s="203"/>
      <c r="F129" s="203"/>
      <c r="G129" s="203"/>
      <c r="H129" s="203"/>
    </row>
    <row r="130" spans="2:8" hidden="1" outlineLevel="2">
      <c r="B130" s="341"/>
      <c r="C130" s="204">
        <v>1</v>
      </c>
      <c r="D130" s="204">
        <v>2</v>
      </c>
      <c r="E130" s="204">
        <v>3</v>
      </c>
      <c r="F130" s="204">
        <v>4</v>
      </c>
      <c r="G130" s="204">
        <v>5</v>
      </c>
      <c r="H130" s="204">
        <v>6</v>
      </c>
    </row>
    <row r="131" spans="2:8" hidden="1" outlineLevel="2">
      <c r="B131" s="152" t="s">
        <v>241</v>
      </c>
      <c r="C131" s="154">
        <f>Project_profitability!C14</f>
        <v>0</v>
      </c>
      <c r="D131" s="154">
        <f>Project_profitability!D14</f>
        <v>0</v>
      </c>
      <c r="E131" s="154"/>
      <c r="F131" s="153"/>
      <c r="G131" s="153"/>
      <c r="H131" s="153"/>
    </row>
    <row r="132" spans="2:8" hidden="1" outlineLevel="2">
      <c r="B132" s="157" t="s">
        <v>242</v>
      </c>
      <c r="C132" s="96">
        <f>Project_profitability!C15</f>
        <v>0</v>
      </c>
      <c r="D132" s="96">
        <f>Project_profitability!D15</f>
        <v>0</v>
      </c>
      <c r="E132" s="96">
        <f>Project_profitability!E15</f>
        <v>0</v>
      </c>
      <c r="F132" s="96">
        <f>Project_profitability!F15</f>
        <v>0</v>
      </c>
      <c r="G132" s="96">
        <f>Project_profitability!G15</f>
        <v>0</v>
      </c>
      <c r="H132" s="96">
        <f>Project_profitability!H15</f>
        <v>0</v>
      </c>
    </row>
    <row r="133" spans="2:8" ht="29.1" hidden="1" outlineLevel="2">
      <c r="B133" s="157" t="s">
        <v>244</v>
      </c>
      <c r="C133" s="96">
        <f>Project_profitability!C16*(1+'Sensitivity analysis project'!$D$11)</f>
        <v>0</v>
      </c>
      <c r="D133" s="96">
        <f>Project_profitability!D16*(1+'Sensitivity analysis project'!$D$11)</f>
        <v>0</v>
      </c>
      <c r="E133" s="96">
        <f>Project_profitability!E16*(1+'Sensitivity analysis project'!$D$11)</f>
        <v>0</v>
      </c>
      <c r="F133" s="96">
        <f>Project_profitability!F16*(1+'Sensitivity analysis project'!$D$11)</f>
        <v>0</v>
      </c>
      <c r="G133" s="96">
        <f>Project_profitability!G16*(1+'Sensitivity analysis project'!$D$11)</f>
        <v>0</v>
      </c>
      <c r="H133" s="96">
        <f>Project_profitability!H16*(1+'Sensitivity analysis project'!$D$11)</f>
        <v>0</v>
      </c>
    </row>
    <row r="134" spans="2:8" ht="29.1" hidden="1" outlineLevel="2">
      <c r="B134" s="157" t="s">
        <v>246</v>
      </c>
      <c r="C134" s="159">
        <f t="shared" ref="C134:H134" si="32">C132-C133</f>
        <v>0</v>
      </c>
      <c r="D134" s="159">
        <f t="shared" si="32"/>
        <v>0</v>
      </c>
      <c r="E134" s="159">
        <f t="shared" si="32"/>
        <v>0</v>
      </c>
      <c r="F134" s="159">
        <f t="shared" si="32"/>
        <v>0</v>
      </c>
      <c r="G134" s="159">
        <f t="shared" si="32"/>
        <v>0</v>
      </c>
      <c r="H134" s="159">
        <f t="shared" si="32"/>
        <v>0</v>
      </c>
    </row>
    <row r="135" spans="2:8" hidden="1" outlineLevel="2">
      <c r="B135" s="161" t="s">
        <v>247</v>
      </c>
      <c r="C135" s="162">
        <f>Project_profitability!C20</f>
        <v>0</v>
      </c>
      <c r="D135" s="162">
        <f>Project_profitability!D20</f>
        <v>0</v>
      </c>
      <c r="E135" s="162">
        <f>Project_profitability!E20</f>
        <v>0</v>
      </c>
      <c r="F135" s="162">
        <f>Project_profitability!F20</f>
        <v>0</v>
      </c>
      <c r="G135" s="162">
        <f>Project_profitability!G20</f>
        <v>0</v>
      </c>
      <c r="H135" s="162">
        <f>Project_profitability!H20</f>
        <v>0</v>
      </c>
    </row>
    <row r="136" spans="2:8" hidden="1" outlineLevel="2">
      <c r="B136" s="152" t="s">
        <v>248</v>
      </c>
      <c r="C136" s="159">
        <f t="shared" ref="C136:H136" si="33">C134-C135</f>
        <v>0</v>
      </c>
      <c r="D136" s="159">
        <f t="shared" si="33"/>
        <v>0</v>
      </c>
      <c r="E136" s="159">
        <f t="shared" si="33"/>
        <v>0</v>
      </c>
      <c r="F136" s="159">
        <f t="shared" si="33"/>
        <v>0</v>
      </c>
      <c r="G136" s="159">
        <f t="shared" si="33"/>
        <v>0</v>
      </c>
      <c r="H136" s="159">
        <f t="shared" si="33"/>
        <v>0</v>
      </c>
    </row>
    <row r="137" spans="2:8" hidden="1" outlineLevel="2">
      <c r="B137" s="157" t="s">
        <v>249</v>
      </c>
      <c r="C137" s="96">
        <f t="shared" ref="C137:H137" si="34">C136*0.16</f>
        <v>0</v>
      </c>
      <c r="D137" s="96">
        <f t="shared" si="34"/>
        <v>0</v>
      </c>
      <c r="E137" s="96">
        <f t="shared" si="34"/>
        <v>0</v>
      </c>
      <c r="F137" s="96">
        <f t="shared" si="34"/>
        <v>0</v>
      </c>
      <c r="G137" s="96">
        <f t="shared" si="34"/>
        <v>0</v>
      </c>
      <c r="H137" s="96">
        <f t="shared" si="34"/>
        <v>0</v>
      </c>
    </row>
    <row r="138" spans="2:8" hidden="1" outlineLevel="2">
      <c r="B138" s="163" t="s">
        <v>250</v>
      </c>
      <c r="C138" s="164">
        <f t="shared" ref="C138:H138" si="35">C136-C137</f>
        <v>0</v>
      </c>
      <c r="D138" s="164">
        <f t="shared" si="35"/>
        <v>0</v>
      </c>
      <c r="E138" s="164">
        <f t="shared" si="35"/>
        <v>0</v>
      </c>
      <c r="F138" s="164">
        <f t="shared" si="35"/>
        <v>0</v>
      </c>
      <c r="G138" s="164">
        <f t="shared" si="35"/>
        <v>0</v>
      </c>
      <c r="H138" s="164">
        <f t="shared" si="35"/>
        <v>0</v>
      </c>
    </row>
    <row r="139" spans="2:8" hidden="1" outlineLevel="2">
      <c r="B139" s="165" t="s">
        <v>238</v>
      </c>
      <c r="C139" s="166">
        <f t="shared" ref="C139:H139" si="36">C118</f>
        <v>0</v>
      </c>
      <c r="D139" s="166">
        <f t="shared" si="36"/>
        <v>0</v>
      </c>
      <c r="E139" s="166">
        <f t="shared" si="36"/>
        <v>0</v>
      </c>
      <c r="F139" s="166">
        <f t="shared" si="36"/>
        <v>0</v>
      </c>
      <c r="G139" s="166">
        <f t="shared" si="36"/>
        <v>0</v>
      </c>
      <c r="H139" s="166">
        <f t="shared" si="36"/>
        <v>0</v>
      </c>
    </row>
    <row r="140" spans="2:8" hidden="1" outlineLevel="2">
      <c r="B140" s="169" t="s">
        <v>251</v>
      </c>
      <c r="C140" s="170">
        <f t="shared" ref="C140:H140" si="37">C138+C135-C139</f>
        <v>0</v>
      </c>
      <c r="D140" s="170">
        <f t="shared" si="37"/>
        <v>0</v>
      </c>
      <c r="E140" s="170">
        <f t="shared" si="37"/>
        <v>0</v>
      </c>
      <c r="F140" s="170">
        <f t="shared" si="37"/>
        <v>0</v>
      </c>
      <c r="G140" s="170">
        <f t="shared" si="37"/>
        <v>0</v>
      </c>
      <c r="H140" s="170">
        <f t="shared" si="37"/>
        <v>0</v>
      </c>
    </row>
    <row r="141" spans="2:8" hidden="1" outlineLevel="1">
      <c r="B141" s="171" t="s">
        <v>252</v>
      </c>
      <c r="C141" s="162"/>
      <c r="D141" s="162"/>
      <c r="E141" s="162"/>
      <c r="F141" s="162"/>
      <c r="G141" s="162"/>
      <c r="H141" s="162">
        <f>Project_profitability!$H$24</f>
        <v>0</v>
      </c>
    </row>
    <row r="142" spans="2:8" hidden="1" outlineLevel="2">
      <c r="B142" s="174" t="s">
        <v>253</v>
      </c>
      <c r="C142" s="175">
        <f t="shared" ref="C142:H142" si="38">C140-C131+C141</f>
        <v>0</v>
      </c>
      <c r="D142" s="175">
        <f t="shared" si="38"/>
        <v>0</v>
      </c>
      <c r="E142" s="175">
        <f t="shared" si="38"/>
        <v>0</v>
      </c>
      <c r="F142" s="175">
        <f t="shared" si="38"/>
        <v>0</v>
      </c>
      <c r="G142" s="175">
        <f t="shared" si="38"/>
        <v>0</v>
      </c>
      <c r="H142" s="175">
        <f t="shared" si="38"/>
        <v>0</v>
      </c>
    </row>
    <row r="143" spans="2:8" collapsed="1">
      <c r="B143" s="150"/>
      <c r="C143" s="143"/>
      <c r="D143" s="143"/>
      <c r="E143" s="143"/>
      <c r="F143" s="143"/>
      <c r="G143" s="143"/>
      <c r="H143" s="143"/>
    </row>
    <row r="144" spans="2:8">
      <c r="B144" s="150"/>
    </row>
    <row r="145" spans="2:8">
      <c r="B145" s="177" t="s">
        <v>254</v>
      </c>
      <c r="C145" s="178">
        <v>0.06</v>
      </c>
    </row>
    <row r="146" spans="2:8">
      <c r="B146" s="179" t="s">
        <v>255</v>
      </c>
      <c r="C146" s="180">
        <f>NPV(C145,C142:H142)</f>
        <v>0</v>
      </c>
    </row>
    <row r="147" spans="2:8">
      <c r="B147" s="181" t="s">
        <v>256</v>
      </c>
      <c r="C147" s="182" t="e">
        <f>IRR(C142:H142,C145)</f>
        <v>#NUM!</v>
      </c>
    </row>
    <row r="150" spans="2:8">
      <c r="B150" s="92" t="s">
        <v>313</v>
      </c>
    </row>
    <row r="151" spans="2:8" hidden="1" outlineLevel="2">
      <c r="B151" s="341"/>
      <c r="C151" s="203" t="s">
        <v>128</v>
      </c>
      <c r="D151" s="203"/>
      <c r="E151" s="203"/>
      <c r="F151" s="203"/>
      <c r="G151" s="203"/>
      <c r="H151" s="203"/>
    </row>
    <row r="152" spans="2:8" hidden="1" outlineLevel="2">
      <c r="B152" s="341"/>
      <c r="C152" s="204">
        <v>1</v>
      </c>
      <c r="D152" s="204">
        <v>2</v>
      </c>
      <c r="E152" s="204">
        <v>3</v>
      </c>
      <c r="F152" s="204">
        <v>4</v>
      </c>
      <c r="G152" s="204">
        <v>5</v>
      </c>
      <c r="H152" s="204">
        <v>6</v>
      </c>
    </row>
    <row r="153" spans="2:8" hidden="1" outlineLevel="2">
      <c r="B153" s="152" t="s">
        <v>241</v>
      </c>
      <c r="C153" s="154">
        <f>Project_profitability!C14</f>
        <v>0</v>
      </c>
      <c r="D153" s="154">
        <f>Project_profitability!D14</f>
        <v>0</v>
      </c>
      <c r="E153" s="154"/>
      <c r="F153" s="153"/>
      <c r="G153" s="153"/>
      <c r="H153" s="153"/>
    </row>
    <row r="154" spans="2:8" hidden="1" outlineLevel="2">
      <c r="B154" s="157" t="s">
        <v>242</v>
      </c>
      <c r="C154" s="96">
        <f>Project_profitability!C15</f>
        <v>0</v>
      </c>
      <c r="D154" s="96">
        <f>Project_profitability!D15</f>
        <v>0</v>
      </c>
      <c r="E154" s="96">
        <f>Project_profitability!E15</f>
        <v>0</v>
      </c>
      <c r="F154" s="96">
        <f>Project_profitability!F15</f>
        <v>0</v>
      </c>
      <c r="G154" s="96">
        <f>Project_profitability!G15</f>
        <v>0</v>
      </c>
      <c r="H154" s="96">
        <f>Project_profitability!H15</f>
        <v>0</v>
      </c>
    </row>
    <row r="155" spans="2:8" ht="29.1" hidden="1" outlineLevel="2">
      <c r="B155" s="157" t="s">
        <v>244</v>
      </c>
      <c r="C155" s="96">
        <f>Project_profitability!C16*(1+'Sensitivity analysis project'!$D$12)</f>
        <v>0</v>
      </c>
      <c r="D155" s="96">
        <f>Project_profitability!D16*(1+'Sensitivity analysis project'!$D$12)</f>
        <v>0</v>
      </c>
      <c r="E155" s="96">
        <f>Project_profitability!E16*(1+'Sensitivity analysis project'!$D$12)</f>
        <v>0</v>
      </c>
      <c r="F155" s="96">
        <f>Project_profitability!F16*(1+'Sensitivity analysis project'!$D$12)</f>
        <v>0</v>
      </c>
      <c r="G155" s="96">
        <f>Project_profitability!G16*(1+'Sensitivity analysis project'!$D$12)</f>
        <v>0</v>
      </c>
      <c r="H155" s="96">
        <f>Project_profitability!H16*(1+'Sensitivity analysis project'!$D$12)</f>
        <v>0</v>
      </c>
    </row>
    <row r="156" spans="2:8" ht="29.1" hidden="1" outlineLevel="2">
      <c r="B156" s="157" t="s">
        <v>246</v>
      </c>
      <c r="C156" s="159">
        <f t="shared" ref="C156:H156" si="39">C154-C155</f>
        <v>0</v>
      </c>
      <c r="D156" s="159">
        <f t="shared" si="39"/>
        <v>0</v>
      </c>
      <c r="E156" s="159">
        <f t="shared" si="39"/>
        <v>0</v>
      </c>
      <c r="F156" s="159">
        <f t="shared" si="39"/>
        <v>0</v>
      </c>
      <c r="G156" s="159">
        <f t="shared" si="39"/>
        <v>0</v>
      </c>
      <c r="H156" s="159">
        <f t="shared" si="39"/>
        <v>0</v>
      </c>
    </row>
    <row r="157" spans="2:8" hidden="1" outlineLevel="2">
      <c r="B157" s="161" t="s">
        <v>247</v>
      </c>
      <c r="C157" s="162">
        <f>Project_profitability!C18</f>
        <v>0</v>
      </c>
      <c r="D157" s="162">
        <f>Project_profitability!D18</f>
        <v>0</v>
      </c>
      <c r="E157" s="162">
        <f>Project_profitability!E18</f>
        <v>0</v>
      </c>
      <c r="F157" s="162">
        <f>Project_profitability!F18</f>
        <v>0</v>
      </c>
      <c r="G157" s="162">
        <f>Project_profitability!G18</f>
        <v>0</v>
      </c>
      <c r="H157" s="162">
        <f>Project_profitability!H18</f>
        <v>0</v>
      </c>
    </row>
    <row r="158" spans="2:8" hidden="1" outlineLevel="2">
      <c r="B158" s="152" t="s">
        <v>248</v>
      </c>
      <c r="C158" s="159">
        <f t="shared" ref="C158:H158" si="40">C156-C157</f>
        <v>0</v>
      </c>
      <c r="D158" s="159">
        <f t="shared" si="40"/>
        <v>0</v>
      </c>
      <c r="E158" s="159">
        <f t="shared" si="40"/>
        <v>0</v>
      </c>
      <c r="F158" s="159">
        <f t="shared" si="40"/>
        <v>0</v>
      </c>
      <c r="G158" s="159">
        <f t="shared" si="40"/>
        <v>0</v>
      </c>
      <c r="H158" s="159">
        <f t="shared" si="40"/>
        <v>0</v>
      </c>
    </row>
    <row r="159" spans="2:8" hidden="1" outlineLevel="2">
      <c r="B159" s="157" t="s">
        <v>249</v>
      </c>
      <c r="C159" s="96">
        <f t="shared" ref="C159:H159" si="41">C158*0.16</f>
        <v>0</v>
      </c>
      <c r="D159" s="96">
        <f t="shared" si="41"/>
        <v>0</v>
      </c>
      <c r="E159" s="96">
        <f t="shared" si="41"/>
        <v>0</v>
      </c>
      <c r="F159" s="96">
        <f t="shared" si="41"/>
        <v>0</v>
      </c>
      <c r="G159" s="96">
        <f t="shared" si="41"/>
        <v>0</v>
      </c>
      <c r="H159" s="96">
        <f t="shared" si="41"/>
        <v>0</v>
      </c>
    </row>
    <row r="160" spans="2:8" hidden="1" outlineLevel="2">
      <c r="B160" s="163" t="s">
        <v>250</v>
      </c>
      <c r="C160" s="164">
        <f t="shared" ref="C160:H160" si="42">C158-C159</f>
        <v>0</v>
      </c>
      <c r="D160" s="164">
        <f t="shared" si="42"/>
        <v>0</v>
      </c>
      <c r="E160" s="164">
        <f t="shared" si="42"/>
        <v>0</v>
      </c>
      <c r="F160" s="164">
        <f t="shared" si="42"/>
        <v>0</v>
      </c>
      <c r="G160" s="164">
        <f t="shared" si="42"/>
        <v>0</v>
      </c>
      <c r="H160" s="164">
        <f t="shared" si="42"/>
        <v>0</v>
      </c>
    </row>
    <row r="161" spans="2:8" hidden="1" outlineLevel="2">
      <c r="B161" s="165" t="s">
        <v>238</v>
      </c>
      <c r="C161" s="166">
        <f>Project_profitability!C146</f>
        <v>0</v>
      </c>
      <c r="D161" s="166">
        <f>Project_profitability!D146</f>
        <v>0</v>
      </c>
      <c r="E161" s="166">
        <f>Project_profitability!E146</f>
        <v>0</v>
      </c>
      <c r="F161" s="166">
        <f>Project_profitability!F146</f>
        <v>0</v>
      </c>
      <c r="G161" s="166">
        <f>Project_profitability!G146</f>
        <v>0</v>
      </c>
      <c r="H161" s="166">
        <f>Project_profitability!H146</f>
        <v>0</v>
      </c>
    </row>
    <row r="162" spans="2:8" hidden="1" outlineLevel="2">
      <c r="B162" s="169" t="s">
        <v>251</v>
      </c>
      <c r="C162" s="170">
        <f t="shared" ref="C162:H162" si="43">C160+C157-C161</f>
        <v>0</v>
      </c>
      <c r="D162" s="170">
        <f t="shared" si="43"/>
        <v>0</v>
      </c>
      <c r="E162" s="170">
        <f t="shared" si="43"/>
        <v>0</v>
      </c>
      <c r="F162" s="170">
        <f t="shared" si="43"/>
        <v>0</v>
      </c>
      <c r="G162" s="170">
        <f t="shared" si="43"/>
        <v>0</v>
      </c>
      <c r="H162" s="170">
        <f t="shared" si="43"/>
        <v>0</v>
      </c>
    </row>
    <row r="163" spans="2:8" hidden="1" outlineLevel="1">
      <c r="B163" s="171" t="s">
        <v>252</v>
      </c>
      <c r="C163" s="162"/>
      <c r="D163" s="162"/>
      <c r="E163" s="162"/>
      <c r="F163" s="162"/>
      <c r="G163" s="162"/>
      <c r="H163" s="162">
        <f>Project_profitability!$H$24</f>
        <v>0</v>
      </c>
    </row>
    <row r="164" spans="2:8" hidden="1" outlineLevel="2">
      <c r="B164" s="174" t="s">
        <v>253</v>
      </c>
      <c r="C164" s="175">
        <f t="shared" ref="C164:H164" si="44">C162-C153+C163</f>
        <v>0</v>
      </c>
      <c r="D164" s="175">
        <f t="shared" si="44"/>
        <v>0</v>
      </c>
      <c r="E164" s="175">
        <f t="shared" si="44"/>
        <v>0</v>
      </c>
      <c r="F164" s="175">
        <f t="shared" si="44"/>
        <v>0</v>
      </c>
      <c r="G164" s="175">
        <f t="shared" si="44"/>
        <v>0</v>
      </c>
      <c r="H164" s="175">
        <f t="shared" si="44"/>
        <v>0</v>
      </c>
    </row>
    <row r="165" spans="2:8" collapsed="1">
      <c r="B165" s="150"/>
      <c r="C165" s="143"/>
      <c r="D165" s="143"/>
      <c r="E165" s="143"/>
      <c r="F165" s="143"/>
      <c r="G165" s="143"/>
      <c r="H165" s="143"/>
    </row>
    <row r="166" spans="2:8">
      <c r="B166" s="150"/>
    </row>
    <row r="167" spans="2:8">
      <c r="B167" s="177" t="s">
        <v>254</v>
      </c>
      <c r="C167" s="178">
        <v>0.06</v>
      </c>
    </row>
    <row r="168" spans="2:8">
      <c r="B168" s="179" t="s">
        <v>255</v>
      </c>
      <c r="C168" s="180">
        <f>NPV(C167,C164:H164)</f>
        <v>0</v>
      </c>
    </row>
    <row r="169" spans="2:8">
      <c r="B169" s="181" t="s">
        <v>256</v>
      </c>
      <c r="C169" s="182" t="e">
        <f>IRR(C164:H164,C167)</f>
        <v>#NUM!</v>
      </c>
    </row>
    <row r="171" spans="2:8">
      <c r="B171" s="92" t="s">
        <v>314</v>
      </c>
    </row>
    <row r="172" spans="2:8" hidden="1" outlineLevel="2">
      <c r="B172" s="341"/>
      <c r="C172" s="203" t="s">
        <v>128</v>
      </c>
      <c r="D172" s="203"/>
      <c r="E172" s="203"/>
      <c r="F172" s="203"/>
      <c r="G172" s="203"/>
      <c r="H172" s="203"/>
    </row>
    <row r="173" spans="2:8" hidden="1" outlineLevel="2">
      <c r="B173" s="341"/>
      <c r="C173" s="204">
        <v>1</v>
      </c>
      <c r="D173" s="204">
        <v>2</v>
      </c>
      <c r="E173" s="204">
        <v>3</v>
      </c>
      <c r="F173" s="204">
        <v>4</v>
      </c>
      <c r="G173" s="204">
        <v>5</v>
      </c>
      <c r="H173" s="204">
        <v>6</v>
      </c>
    </row>
    <row r="174" spans="2:8" hidden="1" outlineLevel="2">
      <c r="B174" s="152" t="s">
        <v>241</v>
      </c>
      <c r="C174" s="154">
        <f>Project_profitability!C14</f>
        <v>0</v>
      </c>
      <c r="D174" s="154">
        <f>Project_profitability!D14</f>
        <v>0</v>
      </c>
      <c r="E174" s="154"/>
      <c r="F174" s="153"/>
      <c r="G174" s="153"/>
      <c r="H174" s="153"/>
    </row>
    <row r="175" spans="2:8" hidden="1" outlineLevel="2">
      <c r="B175" s="157" t="s">
        <v>242</v>
      </c>
      <c r="C175" s="96">
        <f>Project_profitability!C15</f>
        <v>0</v>
      </c>
      <c r="D175" s="96">
        <f>Project_profitability!D15</f>
        <v>0</v>
      </c>
      <c r="E175" s="96">
        <f>Project_profitability!E15</f>
        <v>0</v>
      </c>
      <c r="F175" s="96">
        <f>Project_profitability!F15</f>
        <v>0</v>
      </c>
      <c r="G175" s="96">
        <f>Project_profitability!G15</f>
        <v>0</v>
      </c>
      <c r="H175" s="96">
        <f>Project_profitability!H15</f>
        <v>0</v>
      </c>
    </row>
    <row r="176" spans="2:8" ht="29.1" hidden="1" outlineLevel="2">
      <c r="B176" s="157" t="s">
        <v>244</v>
      </c>
      <c r="C176" s="96">
        <f>Project_profitability!C16*(1+'Sensitivity analysis project'!$D$13)</f>
        <v>0</v>
      </c>
      <c r="D176" s="96">
        <f>Project_profitability!D16*(1+'Sensitivity analysis project'!$D$13)</f>
        <v>0</v>
      </c>
      <c r="E176" s="96">
        <f>Project_profitability!E16*(1+'Sensitivity analysis project'!$D$13)</f>
        <v>0</v>
      </c>
      <c r="F176" s="96">
        <f>Project_profitability!F16*(1+'Sensitivity analysis project'!$D$13)</f>
        <v>0</v>
      </c>
      <c r="G176" s="96">
        <f>Project_profitability!G16*(1+'Sensitivity analysis project'!$D$13)</f>
        <v>0</v>
      </c>
      <c r="H176" s="96">
        <f>Project_profitability!H16*(1+'Sensitivity analysis project'!$D$13)</f>
        <v>0</v>
      </c>
    </row>
    <row r="177" spans="2:8" ht="29.1" hidden="1" outlineLevel="2">
      <c r="B177" s="157" t="s">
        <v>246</v>
      </c>
      <c r="C177" s="159">
        <f t="shared" ref="C177:H177" si="45">C175-C176</f>
        <v>0</v>
      </c>
      <c r="D177" s="159">
        <f t="shared" si="45"/>
        <v>0</v>
      </c>
      <c r="E177" s="159">
        <f t="shared" si="45"/>
        <v>0</v>
      </c>
      <c r="F177" s="159">
        <f t="shared" si="45"/>
        <v>0</v>
      </c>
      <c r="G177" s="159">
        <f t="shared" si="45"/>
        <v>0</v>
      </c>
      <c r="H177" s="159">
        <f t="shared" si="45"/>
        <v>0</v>
      </c>
    </row>
    <row r="178" spans="2:8" hidden="1" outlineLevel="2">
      <c r="B178" s="161" t="s">
        <v>247</v>
      </c>
      <c r="C178" s="162">
        <f>Project_profitability!C18</f>
        <v>0</v>
      </c>
      <c r="D178" s="162">
        <f>Project_profitability!D18</f>
        <v>0</v>
      </c>
      <c r="E178" s="162">
        <f>Project_profitability!E18</f>
        <v>0</v>
      </c>
      <c r="F178" s="162">
        <f>Project_profitability!F18</f>
        <v>0</v>
      </c>
      <c r="G178" s="162">
        <f>Project_profitability!G18</f>
        <v>0</v>
      </c>
      <c r="H178" s="162">
        <f>Project_profitability!H18</f>
        <v>0</v>
      </c>
    </row>
    <row r="179" spans="2:8" hidden="1" outlineLevel="2">
      <c r="B179" s="152" t="s">
        <v>248</v>
      </c>
      <c r="C179" s="159">
        <f t="shared" ref="C179:H179" si="46">C177-C178</f>
        <v>0</v>
      </c>
      <c r="D179" s="159">
        <f t="shared" si="46"/>
        <v>0</v>
      </c>
      <c r="E179" s="159">
        <f t="shared" si="46"/>
        <v>0</v>
      </c>
      <c r="F179" s="159">
        <f t="shared" si="46"/>
        <v>0</v>
      </c>
      <c r="G179" s="159">
        <f t="shared" si="46"/>
        <v>0</v>
      </c>
      <c r="H179" s="159">
        <f t="shared" si="46"/>
        <v>0</v>
      </c>
    </row>
    <row r="180" spans="2:8" hidden="1" outlineLevel="2">
      <c r="B180" s="157" t="s">
        <v>249</v>
      </c>
      <c r="C180" s="96">
        <f t="shared" ref="C180:H180" si="47">C179*0.16</f>
        <v>0</v>
      </c>
      <c r="D180" s="96">
        <f t="shared" si="47"/>
        <v>0</v>
      </c>
      <c r="E180" s="96">
        <f t="shared" si="47"/>
        <v>0</v>
      </c>
      <c r="F180" s="96">
        <f t="shared" si="47"/>
        <v>0</v>
      </c>
      <c r="G180" s="96">
        <f t="shared" si="47"/>
        <v>0</v>
      </c>
      <c r="H180" s="96">
        <f t="shared" si="47"/>
        <v>0</v>
      </c>
    </row>
    <row r="181" spans="2:8" hidden="1" outlineLevel="2">
      <c r="B181" s="163" t="s">
        <v>250</v>
      </c>
      <c r="C181" s="164">
        <f t="shared" ref="C181:H181" si="48">C179-C180</f>
        <v>0</v>
      </c>
      <c r="D181" s="164">
        <f t="shared" si="48"/>
        <v>0</v>
      </c>
      <c r="E181" s="164">
        <f t="shared" si="48"/>
        <v>0</v>
      </c>
      <c r="F181" s="164">
        <f t="shared" si="48"/>
        <v>0</v>
      </c>
      <c r="G181" s="164">
        <f t="shared" si="48"/>
        <v>0</v>
      </c>
      <c r="H181" s="164">
        <f t="shared" si="48"/>
        <v>0</v>
      </c>
    </row>
    <row r="182" spans="2:8" hidden="1" outlineLevel="2">
      <c r="B182" s="165" t="s">
        <v>238</v>
      </c>
      <c r="C182" s="166">
        <f t="shared" ref="C182:H182" si="49">C161</f>
        <v>0</v>
      </c>
      <c r="D182" s="166">
        <f t="shared" si="49"/>
        <v>0</v>
      </c>
      <c r="E182" s="166">
        <f t="shared" si="49"/>
        <v>0</v>
      </c>
      <c r="F182" s="166">
        <f t="shared" si="49"/>
        <v>0</v>
      </c>
      <c r="G182" s="166">
        <f t="shared" si="49"/>
        <v>0</v>
      </c>
      <c r="H182" s="166">
        <f t="shared" si="49"/>
        <v>0</v>
      </c>
    </row>
    <row r="183" spans="2:8" hidden="1" outlineLevel="2">
      <c r="B183" s="169" t="s">
        <v>251</v>
      </c>
      <c r="C183" s="170">
        <f t="shared" ref="C183:H183" si="50">C181+C178-C182</f>
        <v>0</v>
      </c>
      <c r="D183" s="170">
        <f t="shared" si="50"/>
        <v>0</v>
      </c>
      <c r="E183" s="170">
        <f t="shared" si="50"/>
        <v>0</v>
      </c>
      <c r="F183" s="170">
        <f t="shared" si="50"/>
        <v>0</v>
      </c>
      <c r="G183" s="170">
        <f t="shared" si="50"/>
        <v>0</v>
      </c>
      <c r="H183" s="170">
        <f t="shared" si="50"/>
        <v>0</v>
      </c>
    </row>
    <row r="184" spans="2:8" hidden="1" outlineLevel="1">
      <c r="B184" s="171" t="s">
        <v>252</v>
      </c>
      <c r="C184" s="162"/>
      <c r="D184" s="162"/>
      <c r="E184" s="162"/>
      <c r="F184" s="162"/>
      <c r="G184" s="162"/>
      <c r="H184" s="162">
        <f>Project_profitability!$H$24</f>
        <v>0</v>
      </c>
    </row>
    <row r="185" spans="2:8" hidden="1" outlineLevel="2">
      <c r="B185" s="174" t="s">
        <v>253</v>
      </c>
      <c r="C185" s="175">
        <f t="shared" ref="C185:H185" si="51">C183-C174+C184</f>
        <v>0</v>
      </c>
      <c r="D185" s="175">
        <f t="shared" si="51"/>
        <v>0</v>
      </c>
      <c r="E185" s="175">
        <f t="shared" si="51"/>
        <v>0</v>
      </c>
      <c r="F185" s="175">
        <f t="shared" si="51"/>
        <v>0</v>
      </c>
      <c r="G185" s="175">
        <f t="shared" si="51"/>
        <v>0</v>
      </c>
      <c r="H185" s="175">
        <f t="shared" si="51"/>
        <v>0</v>
      </c>
    </row>
    <row r="186" spans="2:8" collapsed="1">
      <c r="B186" s="150"/>
      <c r="C186" s="143"/>
      <c r="D186" s="143"/>
      <c r="E186" s="143"/>
      <c r="F186" s="143"/>
      <c r="G186" s="143"/>
      <c r="H186" s="143"/>
    </row>
    <row r="187" spans="2:8">
      <c r="B187" s="150"/>
    </row>
    <row r="188" spans="2:8">
      <c r="B188" s="177" t="s">
        <v>254</v>
      </c>
      <c r="C188" s="178">
        <v>0.06</v>
      </c>
    </row>
    <row r="189" spans="2:8">
      <c r="B189" s="179" t="s">
        <v>255</v>
      </c>
      <c r="C189" s="180">
        <f>NPV(C188,C185:H185)</f>
        <v>0</v>
      </c>
    </row>
    <row r="190" spans="2:8">
      <c r="B190" s="181" t="s">
        <v>256</v>
      </c>
      <c r="C190" s="182" t="e">
        <f>IRR(C185:H185,C188)</f>
        <v>#NUM!</v>
      </c>
    </row>
    <row r="193" spans="2:8">
      <c r="B193" s="92" t="s">
        <v>315</v>
      </c>
    </row>
    <row r="194" spans="2:8" hidden="1" outlineLevel="2">
      <c r="B194" s="341"/>
      <c r="C194" s="203" t="s">
        <v>128</v>
      </c>
      <c r="D194" s="203"/>
      <c r="E194" s="203"/>
      <c r="F194" s="203"/>
      <c r="G194" s="203"/>
      <c r="H194" s="203"/>
    </row>
    <row r="195" spans="2:8" hidden="1" outlineLevel="2">
      <c r="B195" s="341"/>
      <c r="C195" s="204">
        <v>1</v>
      </c>
      <c r="D195" s="204">
        <v>2</v>
      </c>
      <c r="E195" s="204">
        <v>3</v>
      </c>
      <c r="F195" s="204">
        <v>4</v>
      </c>
      <c r="G195" s="204">
        <v>5</v>
      </c>
      <c r="H195" s="204">
        <v>6</v>
      </c>
    </row>
    <row r="196" spans="2:8" hidden="1" outlineLevel="2">
      <c r="B196" s="152" t="s">
        <v>241</v>
      </c>
      <c r="C196" s="154">
        <f>Project_profitability!C14</f>
        <v>0</v>
      </c>
      <c r="D196" s="154">
        <f>Project_profitability!D14</f>
        <v>0</v>
      </c>
      <c r="E196" s="154"/>
      <c r="F196" s="153"/>
      <c r="G196" s="153"/>
      <c r="H196" s="153"/>
    </row>
    <row r="197" spans="2:8" hidden="1" outlineLevel="2">
      <c r="B197" s="157" t="s">
        <v>242</v>
      </c>
      <c r="C197" s="96">
        <f>Project_profitability!C15*(1+'Sensitivity analysis project'!$D$14)</f>
        <v>0</v>
      </c>
      <c r="D197" s="96">
        <f>Project_profitability!D15*(1+'Sensitivity analysis project'!$D$14)</f>
        <v>0</v>
      </c>
      <c r="E197" s="96">
        <f>Project_profitability!E15*(1+'Sensitivity analysis project'!$D$14)</f>
        <v>0</v>
      </c>
      <c r="F197" s="96">
        <f>Project_profitability!F15*(1+'Sensitivity analysis project'!$D$14)</f>
        <v>0</v>
      </c>
      <c r="G197" s="96">
        <f>Project_profitability!G15*(1+'Sensitivity analysis project'!$D$14)</f>
        <v>0</v>
      </c>
      <c r="H197" s="96">
        <f>Project_profitability!H15*(1+'Sensitivity analysis project'!$D$14)</f>
        <v>0</v>
      </c>
    </row>
    <row r="198" spans="2:8" ht="29.1" hidden="1" outlineLevel="2">
      <c r="B198" s="157" t="s">
        <v>244</v>
      </c>
      <c r="C198" s="96">
        <f>Project_profitability!C16</f>
        <v>0</v>
      </c>
      <c r="D198" s="96">
        <f>Project_profitability!D16</f>
        <v>0</v>
      </c>
      <c r="E198" s="96">
        <f>Project_profitability!E16</f>
        <v>0</v>
      </c>
      <c r="F198" s="96">
        <f>Project_profitability!F16</f>
        <v>0</v>
      </c>
      <c r="G198" s="96">
        <f>Project_profitability!G16</f>
        <v>0</v>
      </c>
      <c r="H198" s="96">
        <f>Project_profitability!H16</f>
        <v>0</v>
      </c>
    </row>
    <row r="199" spans="2:8" ht="29.1" hidden="1" outlineLevel="2">
      <c r="B199" s="157" t="s">
        <v>246</v>
      </c>
      <c r="C199" s="159">
        <f t="shared" ref="C199:H199" si="52">C197-C198</f>
        <v>0</v>
      </c>
      <c r="D199" s="159">
        <f t="shared" si="52"/>
        <v>0</v>
      </c>
      <c r="E199" s="159">
        <f t="shared" si="52"/>
        <v>0</v>
      </c>
      <c r="F199" s="159">
        <f t="shared" si="52"/>
        <v>0</v>
      </c>
      <c r="G199" s="159">
        <f t="shared" si="52"/>
        <v>0</v>
      </c>
      <c r="H199" s="159">
        <f t="shared" si="52"/>
        <v>0</v>
      </c>
    </row>
    <row r="200" spans="2:8" hidden="1" outlineLevel="2">
      <c r="B200" s="161" t="s">
        <v>247</v>
      </c>
      <c r="C200" s="162">
        <f>Project_profitability!C18</f>
        <v>0</v>
      </c>
      <c r="D200" s="162">
        <f>Project_profitability!D18</f>
        <v>0</v>
      </c>
      <c r="E200" s="162">
        <f>Project_profitability!E18</f>
        <v>0</v>
      </c>
      <c r="F200" s="162">
        <f>Project_profitability!F18</f>
        <v>0</v>
      </c>
      <c r="G200" s="162">
        <f>Project_profitability!G18</f>
        <v>0</v>
      </c>
      <c r="H200" s="162">
        <f>Project_profitability!H18</f>
        <v>0</v>
      </c>
    </row>
    <row r="201" spans="2:8" hidden="1" outlineLevel="2">
      <c r="B201" s="152" t="s">
        <v>248</v>
      </c>
      <c r="C201" s="159">
        <f t="shared" ref="C201:H201" si="53">C199-C200</f>
        <v>0</v>
      </c>
      <c r="D201" s="159">
        <f t="shared" si="53"/>
        <v>0</v>
      </c>
      <c r="E201" s="159">
        <f t="shared" si="53"/>
        <v>0</v>
      </c>
      <c r="F201" s="159">
        <f t="shared" si="53"/>
        <v>0</v>
      </c>
      <c r="G201" s="159">
        <f t="shared" si="53"/>
        <v>0</v>
      </c>
      <c r="H201" s="159">
        <f t="shared" si="53"/>
        <v>0</v>
      </c>
    </row>
    <row r="202" spans="2:8" hidden="1" outlineLevel="2">
      <c r="B202" s="157" t="s">
        <v>249</v>
      </c>
      <c r="C202" s="96">
        <f t="shared" ref="C202:H202" si="54">C201*0.16</f>
        <v>0</v>
      </c>
      <c r="D202" s="96">
        <f t="shared" si="54"/>
        <v>0</v>
      </c>
      <c r="E202" s="96">
        <f t="shared" si="54"/>
        <v>0</v>
      </c>
      <c r="F202" s="96">
        <f t="shared" si="54"/>
        <v>0</v>
      </c>
      <c r="G202" s="96">
        <f t="shared" si="54"/>
        <v>0</v>
      </c>
      <c r="H202" s="96">
        <f t="shared" si="54"/>
        <v>0</v>
      </c>
    </row>
    <row r="203" spans="2:8" hidden="1" outlineLevel="2">
      <c r="B203" s="163" t="s">
        <v>250</v>
      </c>
      <c r="C203" s="164">
        <f t="shared" ref="C203:H203" si="55">C201-C202</f>
        <v>0</v>
      </c>
      <c r="D203" s="164">
        <f t="shared" si="55"/>
        <v>0</v>
      </c>
      <c r="E203" s="164">
        <f t="shared" si="55"/>
        <v>0</v>
      </c>
      <c r="F203" s="164">
        <f t="shared" si="55"/>
        <v>0</v>
      </c>
      <c r="G203" s="164">
        <f t="shared" si="55"/>
        <v>0</v>
      </c>
      <c r="H203" s="164">
        <f t="shared" si="55"/>
        <v>0</v>
      </c>
    </row>
    <row r="204" spans="2:8" hidden="1" outlineLevel="2">
      <c r="B204" s="165" t="s">
        <v>238</v>
      </c>
      <c r="C204" s="166">
        <f>Project_profitability!C187</f>
        <v>0</v>
      </c>
      <c r="D204" s="166">
        <f>Project_profitability!D187</f>
        <v>0</v>
      </c>
      <c r="E204" s="166">
        <f>Project_profitability!E187</f>
        <v>0</v>
      </c>
      <c r="F204" s="166">
        <f>Project_profitability!F187</f>
        <v>0</v>
      </c>
      <c r="G204" s="166">
        <f>Project_profitability!G187</f>
        <v>0</v>
      </c>
      <c r="H204" s="166">
        <f>Project_profitability!H187</f>
        <v>0</v>
      </c>
    </row>
    <row r="205" spans="2:8" hidden="1" outlineLevel="2">
      <c r="B205" s="169" t="s">
        <v>251</v>
      </c>
      <c r="C205" s="170">
        <f t="shared" ref="C205:H205" si="56">C203+C200-C204</f>
        <v>0</v>
      </c>
      <c r="D205" s="170">
        <f t="shared" si="56"/>
        <v>0</v>
      </c>
      <c r="E205" s="170">
        <f t="shared" si="56"/>
        <v>0</v>
      </c>
      <c r="F205" s="170">
        <f t="shared" si="56"/>
        <v>0</v>
      </c>
      <c r="G205" s="170">
        <f t="shared" si="56"/>
        <v>0</v>
      </c>
      <c r="H205" s="170">
        <f t="shared" si="56"/>
        <v>0</v>
      </c>
    </row>
    <row r="206" spans="2:8" hidden="1" outlineLevel="1">
      <c r="B206" s="171" t="s">
        <v>252</v>
      </c>
      <c r="C206" s="162"/>
      <c r="D206" s="162"/>
      <c r="E206" s="162"/>
      <c r="F206" s="162"/>
      <c r="G206" s="162"/>
      <c r="H206" s="162">
        <f>Project_profitability!$H$24</f>
        <v>0</v>
      </c>
    </row>
    <row r="207" spans="2:8" hidden="1" outlineLevel="2">
      <c r="B207" s="174" t="s">
        <v>253</v>
      </c>
      <c r="C207" s="175">
        <f t="shared" ref="C207:H207" si="57">C205-C196+C206</f>
        <v>0</v>
      </c>
      <c r="D207" s="175">
        <f t="shared" si="57"/>
        <v>0</v>
      </c>
      <c r="E207" s="175">
        <f t="shared" si="57"/>
        <v>0</v>
      </c>
      <c r="F207" s="175">
        <f t="shared" si="57"/>
        <v>0</v>
      </c>
      <c r="G207" s="175">
        <f t="shared" si="57"/>
        <v>0</v>
      </c>
      <c r="H207" s="175">
        <f t="shared" si="57"/>
        <v>0</v>
      </c>
    </row>
    <row r="208" spans="2:8" collapsed="1">
      <c r="B208" s="150"/>
      <c r="C208" s="143"/>
      <c r="D208" s="143"/>
      <c r="E208" s="143"/>
      <c r="F208" s="143"/>
      <c r="G208" s="143"/>
      <c r="H208" s="143"/>
    </row>
    <row r="209" spans="2:8">
      <c r="B209" s="150"/>
    </row>
    <row r="210" spans="2:8">
      <c r="B210" s="177" t="s">
        <v>254</v>
      </c>
      <c r="C210" s="178">
        <v>0.06</v>
      </c>
    </row>
    <row r="211" spans="2:8">
      <c r="B211" s="179" t="s">
        <v>255</v>
      </c>
      <c r="C211" s="180">
        <f>NPV(C210,C207:H207)</f>
        <v>0</v>
      </c>
    </row>
    <row r="212" spans="2:8">
      <c r="B212" s="181" t="s">
        <v>256</v>
      </c>
      <c r="C212" s="182" t="e">
        <f>IRR(C207:H207,C210)</f>
        <v>#NUM!</v>
      </c>
    </row>
    <row r="214" spans="2:8">
      <c r="B214" s="92" t="s">
        <v>316</v>
      </c>
    </row>
    <row r="215" spans="2:8" hidden="1" outlineLevel="2">
      <c r="B215" s="341"/>
      <c r="C215" s="203" t="s">
        <v>128</v>
      </c>
      <c r="D215" s="203"/>
      <c r="E215" s="203"/>
      <c r="F215" s="203"/>
      <c r="G215" s="203"/>
      <c r="H215" s="203"/>
    </row>
    <row r="216" spans="2:8" hidden="1" outlineLevel="2">
      <c r="B216" s="341"/>
      <c r="C216" s="204">
        <v>1</v>
      </c>
      <c r="D216" s="204">
        <v>2</v>
      </c>
      <c r="E216" s="204">
        <v>3</v>
      </c>
      <c r="F216" s="204">
        <v>4</v>
      </c>
      <c r="G216" s="204">
        <v>5</v>
      </c>
      <c r="H216" s="204">
        <v>6</v>
      </c>
    </row>
    <row r="217" spans="2:8" hidden="1" outlineLevel="2">
      <c r="B217" s="152" t="s">
        <v>241</v>
      </c>
      <c r="C217" s="154">
        <f>Project_profitability!C14</f>
        <v>0</v>
      </c>
      <c r="D217" s="154">
        <f>Project_profitability!D14</f>
        <v>0</v>
      </c>
      <c r="E217" s="154"/>
      <c r="F217" s="153"/>
      <c r="G217" s="153"/>
      <c r="H217" s="153"/>
    </row>
    <row r="218" spans="2:8" hidden="1" outlineLevel="2">
      <c r="B218" s="157" t="s">
        <v>242</v>
      </c>
      <c r="C218" s="96">
        <f>Project_profitability!C15*(1+'Sensitivity analysis project'!$D$15)</f>
        <v>0</v>
      </c>
      <c r="D218" s="96">
        <f>Project_profitability!D15*(1+'Sensitivity analysis project'!$D$15)</f>
        <v>0</v>
      </c>
      <c r="E218" s="96">
        <f>Project_profitability!E15*(1+'Sensitivity analysis project'!$D$15)</f>
        <v>0</v>
      </c>
      <c r="F218" s="96">
        <f>Project_profitability!F15*(1+'Sensitivity analysis project'!$D$15)</f>
        <v>0</v>
      </c>
      <c r="G218" s="96">
        <f>Project_profitability!G15*(1+'Sensitivity analysis project'!$D$15)</f>
        <v>0</v>
      </c>
      <c r="H218" s="96">
        <f>Project_profitability!H15*(1+'Sensitivity analysis project'!$D$15)</f>
        <v>0</v>
      </c>
    </row>
    <row r="219" spans="2:8" ht="29.1" hidden="1" outlineLevel="2">
      <c r="B219" s="157" t="s">
        <v>244</v>
      </c>
      <c r="C219" s="96">
        <f>Project_profitability!C16</f>
        <v>0</v>
      </c>
      <c r="D219" s="96">
        <f>Project_profitability!D16</f>
        <v>0</v>
      </c>
      <c r="E219" s="96">
        <f>Project_profitability!E16</f>
        <v>0</v>
      </c>
      <c r="F219" s="96">
        <f>Project_profitability!F16</f>
        <v>0</v>
      </c>
      <c r="G219" s="96">
        <f>Project_profitability!G16</f>
        <v>0</v>
      </c>
      <c r="H219" s="96">
        <f>Project_profitability!H16</f>
        <v>0</v>
      </c>
    </row>
    <row r="220" spans="2:8" ht="29.1" hidden="1" outlineLevel="2">
      <c r="B220" s="157" t="s">
        <v>246</v>
      </c>
      <c r="C220" s="159">
        <f t="shared" ref="C220:H220" si="58">C218-C219</f>
        <v>0</v>
      </c>
      <c r="D220" s="159">
        <f t="shared" si="58"/>
        <v>0</v>
      </c>
      <c r="E220" s="159">
        <f t="shared" si="58"/>
        <v>0</v>
      </c>
      <c r="F220" s="159">
        <f t="shared" si="58"/>
        <v>0</v>
      </c>
      <c r="G220" s="159">
        <f t="shared" si="58"/>
        <v>0</v>
      </c>
      <c r="H220" s="159">
        <f t="shared" si="58"/>
        <v>0</v>
      </c>
    </row>
    <row r="221" spans="2:8" hidden="1" outlineLevel="2">
      <c r="B221" s="161" t="s">
        <v>247</v>
      </c>
      <c r="C221" s="162">
        <f>Project_profitability!C18</f>
        <v>0</v>
      </c>
      <c r="D221" s="162">
        <f>Project_profitability!D18</f>
        <v>0</v>
      </c>
      <c r="E221" s="162">
        <f>Project_profitability!E18</f>
        <v>0</v>
      </c>
      <c r="F221" s="162">
        <f>Project_profitability!F18</f>
        <v>0</v>
      </c>
      <c r="G221" s="162">
        <f>Project_profitability!G18</f>
        <v>0</v>
      </c>
      <c r="H221" s="162">
        <f>Project_profitability!H18</f>
        <v>0</v>
      </c>
    </row>
    <row r="222" spans="2:8" hidden="1" outlineLevel="2">
      <c r="B222" s="152" t="s">
        <v>248</v>
      </c>
      <c r="C222" s="159">
        <f t="shared" ref="C222:H222" si="59">C220-C221</f>
        <v>0</v>
      </c>
      <c r="D222" s="159">
        <f t="shared" si="59"/>
        <v>0</v>
      </c>
      <c r="E222" s="159">
        <f t="shared" si="59"/>
        <v>0</v>
      </c>
      <c r="F222" s="159">
        <f t="shared" si="59"/>
        <v>0</v>
      </c>
      <c r="G222" s="159">
        <f t="shared" si="59"/>
        <v>0</v>
      </c>
      <c r="H222" s="159">
        <f t="shared" si="59"/>
        <v>0</v>
      </c>
    </row>
    <row r="223" spans="2:8" hidden="1" outlineLevel="2">
      <c r="B223" s="157" t="s">
        <v>249</v>
      </c>
      <c r="C223" s="96">
        <f t="shared" ref="C223:H223" si="60">C222*0.16</f>
        <v>0</v>
      </c>
      <c r="D223" s="96">
        <f t="shared" si="60"/>
        <v>0</v>
      </c>
      <c r="E223" s="96">
        <f t="shared" si="60"/>
        <v>0</v>
      </c>
      <c r="F223" s="96">
        <f t="shared" si="60"/>
        <v>0</v>
      </c>
      <c r="G223" s="96">
        <f t="shared" si="60"/>
        <v>0</v>
      </c>
      <c r="H223" s="96">
        <f t="shared" si="60"/>
        <v>0</v>
      </c>
    </row>
    <row r="224" spans="2:8" hidden="1" outlineLevel="2">
      <c r="B224" s="163" t="s">
        <v>250</v>
      </c>
      <c r="C224" s="164">
        <f t="shared" ref="C224:H224" si="61">C222-C223</f>
        <v>0</v>
      </c>
      <c r="D224" s="164">
        <f t="shared" si="61"/>
        <v>0</v>
      </c>
      <c r="E224" s="164">
        <f t="shared" si="61"/>
        <v>0</v>
      </c>
      <c r="F224" s="164">
        <f t="shared" si="61"/>
        <v>0</v>
      </c>
      <c r="G224" s="164">
        <f t="shared" si="61"/>
        <v>0</v>
      </c>
      <c r="H224" s="164">
        <f t="shared" si="61"/>
        <v>0</v>
      </c>
    </row>
    <row r="225" spans="2:8" hidden="1" outlineLevel="2">
      <c r="B225" s="165" t="s">
        <v>238</v>
      </c>
      <c r="C225" s="166">
        <f t="shared" ref="C225:H225" si="62">C204</f>
        <v>0</v>
      </c>
      <c r="D225" s="166">
        <f t="shared" si="62"/>
        <v>0</v>
      </c>
      <c r="E225" s="166">
        <f t="shared" si="62"/>
        <v>0</v>
      </c>
      <c r="F225" s="166">
        <f t="shared" si="62"/>
        <v>0</v>
      </c>
      <c r="G225" s="166">
        <f t="shared" si="62"/>
        <v>0</v>
      </c>
      <c r="H225" s="166">
        <f t="shared" si="62"/>
        <v>0</v>
      </c>
    </row>
    <row r="226" spans="2:8" hidden="1" outlineLevel="2">
      <c r="B226" s="169" t="s">
        <v>251</v>
      </c>
      <c r="C226" s="170">
        <f t="shared" ref="C226:H226" si="63">C224+C221-C225</f>
        <v>0</v>
      </c>
      <c r="D226" s="170">
        <f t="shared" si="63"/>
        <v>0</v>
      </c>
      <c r="E226" s="170">
        <f t="shared" si="63"/>
        <v>0</v>
      </c>
      <c r="F226" s="170">
        <f t="shared" si="63"/>
        <v>0</v>
      </c>
      <c r="G226" s="170">
        <f t="shared" si="63"/>
        <v>0</v>
      </c>
      <c r="H226" s="170">
        <f t="shared" si="63"/>
        <v>0</v>
      </c>
    </row>
    <row r="227" spans="2:8" hidden="1" outlineLevel="1">
      <c r="B227" s="171" t="s">
        <v>252</v>
      </c>
      <c r="C227" s="162"/>
      <c r="D227" s="162"/>
      <c r="E227" s="162"/>
      <c r="F227" s="162"/>
      <c r="G227" s="162"/>
      <c r="H227" s="162">
        <f>Project_profitability!$H$24</f>
        <v>0</v>
      </c>
    </row>
    <row r="228" spans="2:8" hidden="1" outlineLevel="2">
      <c r="B228" s="174" t="s">
        <v>253</v>
      </c>
      <c r="C228" s="175">
        <f t="shared" ref="C228:H228" si="64">C226-C217+C227</f>
        <v>0</v>
      </c>
      <c r="D228" s="175">
        <f t="shared" si="64"/>
        <v>0</v>
      </c>
      <c r="E228" s="175">
        <f t="shared" si="64"/>
        <v>0</v>
      </c>
      <c r="F228" s="175">
        <f t="shared" si="64"/>
        <v>0</v>
      </c>
      <c r="G228" s="175">
        <f t="shared" si="64"/>
        <v>0</v>
      </c>
      <c r="H228" s="175">
        <f t="shared" si="64"/>
        <v>0</v>
      </c>
    </row>
    <row r="229" spans="2:8" collapsed="1">
      <c r="B229" s="150"/>
      <c r="C229" s="143"/>
      <c r="D229" s="143"/>
      <c r="E229" s="143"/>
      <c r="F229" s="143"/>
      <c r="G229" s="143"/>
      <c r="H229" s="143"/>
    </row>
    <row r="230" spans="2:8">
      <c r="B230" s="150"/>
    </row>
    <row r="231" spans="2:8">
      <c r="B231" s="177" t="s">
        <v>254</v>
      </c>
      <c r="C231" s="178">
        <v>0.06</v>
      </c>
    </row>
    <row r="232" spans="2:8">
      <c r="B232" s="179" t="s">
        <v>255</v>
      </c>
      <c r="C232" s="180">
        <f>NPV(C231,C228:H228)</f>
        <v>0</v>
      </c>
    </row>
    <row r="233" spans="2:8">
      <c r="B233" s="181" t="s">
        <v>256</v>
      </c>
      <c r="C233" s="182" t="e">
        <f>IRR(C228:H228,C231)</f>
        <v>#NUM!</v>
      </c>
    </row>
    <row r="236" spans="2:8">
      <c r="B236" s="92" t="s">
        <v>317</v>
      </c>
    </row>
    <row r="237" spans="2:8" hidden="1" outlineLevel="2">
      <c r="B237" s="341"/>
      <c r="C237" s="203" t="s">
        <v>128</v>
      </c>
      <c r="D237" s="203"/>
      <c r="E237" s="203"/>
      <c r="F237" s="203"/>
      <c r="G237" s="203"/>
      <c r="H237" s="203"/>
    </row>
    <row r="238" spans="2:8" hidden="1" outlineLevel="2">
      <c r="B238" s="341"/>
      <c r="C238" s="204">
        <v>1</v>
      </c>
      <c r="D238" s="204">
        <v>2</v>
      </c>
      <c r="E238" s="204">
        <v>3</v>
      </c>
      <c r="F238" s="204">
        <v>4</v>
      </c>
      <c r="G238" s="204">
        <v>5</v>
      </c>
      <c r="H238" s="204">
        <v>6</v>
      </c>
    </row>
    <row r="239" spans="2:8" hidden="1" outlineLevel="2">
      <c r="B239" s="152" t="s">
        <v>241</v>
      </c>
      <c r="C239" s="154">
        <f>Project_profitability!C14</f>
        <v>0</v>
      </c>
      <c r="D239" s="154">
        <f>Project_profitability!D14</f>
        <v>0</v>
      </c>
      <c r="E239" s="154"/>
      <c r="F239" s="153"/>
      <c r="G239" s="153"/>
      <c r="H239" s="153"/>
    </row>
    <row r="240" spans="2:8" hidden="1" outlineLevel="2">
      <c r="B240" s="157" t="s">
        <v>242</v>
      </c>
      <c r="C240" s="96">
        <f>Project_profitability!C15*(1+'Sensitivity analysis project'!$D$16)</f>
        <v>0</v>
      </c>
      <c r="D240" s="96">
        <f>Project_profitability!D15*(1+'Sensitivity analysis project'!$D$16)</f>
        <v>0</v>
      </c>
      <c r="E240" s="96">
        <f>Project_profitability!E15*(1+'Sensitivity analysis project'!$D$16)</f>
        <v>0</v>
      </c>
      <c r="F240" s="96">
        <f>Project_profitability!F15*(1+'Sensitivity analysis project'!$D$16)</f>
        <v>0</v>
      </c>
      <c r="G240" s="96">
        <f>Project_profitability!G15*(1+'Sensitivity analysis project'!$D$16)</f>
        <v>0</v>
      </c>
      <c r="H240" s="96">
        <f>Project_profitability!H15*(1+'Sensitivity analysis project'!$D$16)</f>
        <v>0</v>
      </c>
    </row>
    <row r="241" spans="2:8" ht="29.1" hidden="1" outlineLevel="2">
      <c r="B241" s="157" t="s">
        <v>244</v>
      </c>
      <c r="C241" s="96">
        <f>Project_profitability!C16</f>
        <v>0</v>
      </c>
      <c r="D241" s="96">
        <f>Project_profitability!D16</f>
        <v>0</v>
      </c>
      <c r="E241" s="96">
        <f>Project_profitability!E16</f>
        <v>0</v>
      </c>
      <c r="F241" s="96">
        <f>Project_profitability!F16</f>
        <v>0</v>
      </c>
      <c r="G241" s="96">
        <f>Project_profitability!G16</f>
        <v>0</v>
      </c>
      <c r="H241" s="96">
        <f>Project_profitability!H16</f>
        <v>0</v>
      </c>
    </row>
    <row r="242" spans="2:8" ht="29.1" hidden="1" outlineLevel="2">
      <c r="B242" s="157" t="s">
        <v>246</v>
      </c>
      <c r="C242" s="159">
        <f t="shared" ref="C242:H242" si="65">C240-C241</f>
        <v>0</v>
      </c>
      <c r="D242" s="159">
        <f t="shared" si="65"/>
        <v>0</v>
      </c>
      <c r="E242" s="159">
        <f t="shared" si="65"/>
        <v>0</v>
      </c>
      <c r="F242" s="159">
        <f t="shared" si="65"/>
        <v>0</v>
      </c>
      <c r="G242" s="159">
        <f t="shared" si="65"/>
        <v>0</v>
      </c>
      <c r="H242" s="159">
        <f t="shared" si="65"/>
        <v>0</v>
      </c>
    </row>
    <row r="243" spans="2:8" hidden="1" outlineLevel="2">
      <c r="B243" s="161" t="s">
        <v>247</v>
      </c>
      <c r="C243" s="162">
        <f>Project_profitability!C18</f>
        <v>0</v>
      </c>
      <c r="D243" s="162">
        <f>Project_profitability!D18</f>
        <v>0</v>
      </c>
      <c r="E243" s="162">
        <f>Project_profitability!E18</f>
        <v>0</v>
      </c>
      <c r="F243" s="162">
        <f>Project_profitability!F18</f>
        <v>0</v>
      </c>
      <c r="G243" s="162">
        <f>Project_profitability!G18</f>
        <v>0</v>
      </c>
      <c r="H243" s="162">
        <f>Project_profitability!H18</f>
        <v>0</v>
      </c>
    </row>
    <row r="244" spans="2:8" hidden="1" outlineLevel="2">
      <c r="B244" s="152" t="s">
        <v>248</v>
      </c>
      <c r="C244" s="159">
        <f t="shared" ref="C244:H244" si="66">C242-C243</f>
        <v>0</v>
      </c>
      <c r="D244" s="159">
        <f t="shared" si="66"/>
        <v>0</v>
      </c>
      <c r="E244" s="159">
        <f t="shared" si="66"/>
        <v>0</v>
      </c>
      <c r="F244" s="159">
        <f t="shared" si="66"/>
        <v>0</v>
      </c>
      <c r="G244" s="159">
        <f t="shared" si="66"/>
        <v>0</v>
      </c>
      <c r="H244" s="159">
        <f t="shared" si="66"/>
        <v>0</v>
      </c>
    </row>
    <row r="245" spans="2:8" hidden="1" outlineLevel="2">
      <c r="B245" s="157" t="s">
        <v>249</v>
      </c>
      <c r="C245" s="96">
        <f t="shared" ref="C245:H245" si="67">C244*0.16</f>
        <v>0</v>
      </c>
      <c r="D245" s="96">
        <f t="shared" si="67"/>
        <v>0</v>
      </c>
      <c r="E245" s="96">
        <f t="shared" si="67"/>
        <v>0</v>
      </c>
      <c r="F245" s="96">
        <f t="shared" si="67"/>
        <v>0</v>
      </c>
      <c r="G245" s="96">
        <f t="shared" si="67"/>
        <v>0</v>
      </c>
      <c r="H245" s="96">
        <f t="shared" si="67"/>
        <v>0</v>
      </c>
    </row>
    <row r="246" spans="2:8" hidden="1" outlineLevel="2">
      <c r="B246" s="163" t="s">
        <v>250</v>
      </c>
      <c r="C246" s="164">
        <f t="shared" ref="C246:H246" si="68">C244-C245</f>
        <v>0</v>
      </c>
      <c r="D246" s="164">
        <f t="shared" si="68"/>
        <v>0</v>
      </c>
      <c r="E246" s="164">
        <f t="shared" si="68"/>
        <v>0</v>
      </c>
      <c r="F246" s="164">
        <f t="shared" si="68"/>
        <v>0</v>
      </c>
      <c r="G246" s="164">
        <f t="shared" si="68"/>
        <v>0</v>
      </c>
      <c r="H246" s="164">
        <f t="shared" si="68"/>
        <v>0</v>
      </c>
    </row>
    <row r="247" spans="2:8" hidden="1" outlineLevel="2">
      <c r="B247" s="165" t="s">
        <v>238</v>
      </c>
      <c r="C247" s="166">
        <f>Project_profitability!C228</f>
        <v>0</v>
      </c>
      <c r="D247" s="166">
        <f>Project_profitability!D228</f>
        <v>0</v>
      </c>
      <c r="E247" s="166">
        <f>Project_profitability!E228</f>
        <v>0</v>
      </c>
      <c r="F247" s="166">
        <f>Project_profitability!F228</f>
        <v>0</v>
      </c>
      <c r="G247" s="166">
        <f>Project_profitability!G228</f>
        <v>0</v>
      </c>
      <c r="H247" s="166">
        <f>Project_profitability!H228</f>
        <v>0</v>
      </c>
    </row>
    <row r="248" spans="2:8" hidden="1" outlineLevel="2">
      <c r="B248" s="169" t="s">
        <v>251</v>
      </c>
      <c r="C248" s="170">
        <f t="shared" ref="C248:H248" si="69">C246+C243-C247</f>
        <v>0</v>
      </c>
      <c r="D248" s="170">
        <f t="shared" si="69"/>
        <v>0</v>
      </c>
      <c r="E248" s="170">
        <f t="shared" si="69"/>
        <v>0</v>
      </c>
      <c r="F248" s="170">
        <f t="shared" si="69"/>
        <v>0</v>
      </c>
      <c r="G248" s="170">
        <f t="shared" si="69"/>
        <v>0</v>
      </c>
      <c r="H248" s="170">
        <f t="shared" si="69"/>
        <v>0</v>
      </c>
    </row>
    <row r="249" spans="2:8" hidden="1" outlineLevel="1">
      <c r="B249" s="171" t="s">
        <v>252</v>
      </c>
      <c r="C249" s="162"/>
      <c r="D249" s="162"/>
      <c r="E249" s="162"/>
      <c r="F249" s="162"/>
      <c r="G249" s="162"/>
      <c r="H249" s="162">
        <f>Project_profitability!$H$24</f>
        <v>0</v>
      </c>
    </row>
    <row r="250" spans="2:8" hidden="1" outlineLevel="2">
      <c r="B250" s="174" t="s">
        <v>253</v>
      </c>
      <c r="C250" s="175">
        <f t="shared" ref="C250:H250" si="70">C248-C239+C249</f>
        <v>0</v>
      </c>
      <c r="D250" s="175">
        <f t="shared" si="70"/>
        <v>0</v>
      </c>
      <c r="E250" s="175">
        <f t="shared" si="70"/>
        <v>0</v>
      </c>
      <c r="F250" s="175">
        <f t="shared" si="70"/>
        <v>0</v>
      </c>
      <c r="G250" s="175">
        <f t="shared" si="70"/>
        <v>0</v>
      </c>
      <c r="H250" s="175">
        <f t="shared" si="70"/>
        <v>0</v>
      </c>
    </row>
    <row r="251" spans="2:8" collapsed="1">
      <c r="B251" s="150"/>
      <c r="C251" s="143"/>
      <c r="D251" s="143"/>
      <c r="E251" s="143"/>
      <c r="F251" s="143"/>
      <c r="G251" s="143"/>
      <c r="H251" s="143"/>
    </row>
    <row r="252" spans="2:8">
      <c r="B252" s="150"/>
    </row>
    <row r="253" spans="2:8">
      <c r="B253" s="177" t="s">
        <v>254</v>
      </c>
      <c r="C253" s="178">
        <v>0.06</v>
      </c>
    </row>
    <row r="254" spans="2:8">
      <c r="B254" s="179" t="s">
        <v>255</v>
      </c>
      <c r="C254" s="180">
        <f>NPV(C253,C250:H250)</f>
        <v>0</v>
      </c>
    </row>
    <row r="255" spans="2:8">
      <c r="B255" s="181" t="s">
        <v>256</v>
      </c>
      <c r="C255" s="182" t="e">
        <f>IRR(C250:H250,C253)</f>
        <v>#NUM!</v>
      </c>
    </row>
    <row r="257" spans="2:8">
      <c r="B257" s="92" t="s">
        <v>318</v>
      </c>
    </row>
    <row r="258" spans="2:8" hidden="1" outlineLevel="2">
      <c r="B258" s="341"/>
      <c r="C258" s="203" t="s">
        <v>128</v>
      </c>
      <c r="D258" s="203"/>
      <c r="E258" s="203"/>
      <c r="F258" s="203"/>
      <c r="G258" s="203"/>
      <c r="H258" s="203"/>
    </row>
    <row r="259" spans="2:8" hidden="1" outlineLevel="2">
      <c r="B259" s="341"/>
      <c r="C259" s="204">
        <v>1</v>
      </c>
      <c r="D259" s="204">
        <v>2</v>
      </c>
      <c r="E259" s="204">
        <v>3</v>
      </c>
      <c r="F259" s="204">
        <v>4</v>
      </c>
      <c r="G259" s="204">
        <v>5</v>
      </c>
      <c r="H259" s="204">
        <v>6</v>
      </c>
    </row>
    <row r="260" spans="2:8" hidden="1" outlineLevel="2">
      <c r="B260" s="152" t="s">
        <v>241</v>
      </c>
      <c r="C260" s="154">
        <f>Project_profitability!C14</f>
        <v>0</v>
      </c>
      <c r="D260" s="154">
        <f>Project_profitability!D14</f>
        <v>0</v>
      </c>
      <c r="E260" s="154"/>
      <c r="F260" s="153"/>
      <c r="G260" s="153"/>
      <c r="H260" s="153"/>
    </row>
    <row r="261" spans="2:8" hidden="1" outlineLevel="2">
      <c r="B261" s="157" t="s">
        <v>242</v>
      </c>
      <c r="C261" s="96">
        <f>Project_profitability!C15*(1+'Sensitivity analysis project'!$D$17)</f>
        <v>0</v>
      </c>
      <c r="D261" s="96">
        <f>Project_profitability!D15*(1+'Sensitivity analysis project'!$D$17)</f>
        <v>0</v>
      </c>
      <c r="E261" s="96">
        <f>Project_profitability!E15*(1+'Sensitivity analysis project'!$D$17)</f>
        <v>0</v>
      </c>
      <c r="F261" s="96">
        <f>Project_profitability!F15*(1+'Sensitivity analysis project'!$D$17)</f>
        <v>0</v>
      </c>
      <c r="G261" s="96">
        <f>Project_profitability!G15*(1+'Sensitivity analysis project'!$D$17)</f>
        <v>0</v>
      </c>
      <c r="H261" s="96">
        <f>Project_profitability!H15*(1+'Sensitivity analysis project'!$D$17)</f>
        <v>0</v>
      </c>
    </row>
    <row r="262" spans="2:8" ht="29.1" hidden="1" outlineLevel="2">
      <c r="B262" s="157" t="s">
        <v>244</v>
      </c>
      <c r="C262" s="96">
        <f>Project_profitability!C16</f>
        <v>0</v>
      </c>
      <c r="D262" s="96">
        <f>Project_profitability!D16</f>
        <v>0</v>
      </c>
      <c r="E262" s="96">
        <f>Project_profitability!E16</f>
        <v>0</v>
      </c>
      <c r="F262" s="96">
        <f>Project_profitability!F16</f>
        <v>0</v>
      </c>
      <c r="G262" s="96">
        <f>Project_profitability!G16</f>
        <v>0</v>
      </c>
      <c r="H262" s="96">
        <f>Project_profitability!H16</f>
        <v>0</v>
      </c>
    </row>
    <row r="263" spans="2:8" ht="29.1" hidden="1" outlineLevel="2">
      <c r="B263" s="157" t="s">
        <v>246</v>
      </c>
      <c r="C263" s="159">
        <f t="shared" ref="C263:H263" si="71">C261-C262</f>
        <v>0</v>
      </c>
      <c r="D263" s="159">
        <f t="shared" si="71"/>
        <v>0</v>
      </c>
      <c r="E263" s="159">
        <f t="shared" si="71"/>
        <v>0</v>
      </c>
      <c r="F263" s="159">
        <f t="shared" si="71"/>
        <v>0</v>
      </c>
      <c r="G263" s="159">
        <f t="shared" si="71"/>
        <v>0</v>
      </c>
      <c r="H263" s="159">
        <f t="shared" si="71"/>
        <v>0</v>
      </c>
    </row>
    <row r="264" spans="2:8" hidden="1" outlineLevel="2">
      <c r="B264" s="161" t="s">
        <v>247</v>
      </c>
      <c r="C264" s="162">
        <f>Project_profitability!C18</f>
        <v>0</v>
      </c>
      <c r="D264" s="162">
        <f>Project_profitability!D18</f>
        <v>0</v>
      </c>
      <c r="E264" s="162">
        <f>Project_profitability!E18</f>
        <v>0</v>
      </c>
      <c r="F264" s="162">
        <f>Project_profitability!F18</f>
        <v>0</v>
      </c>
      <c r="G264" s="162">
        <f>Project_profitability!G18</f>
        <v>0</v>
      </c>
      <c r="H264" s="162">
        <f>Project_profitability!H18</f>
        <v>0</v>
      </c>
    </row>
    <row r="265" spans="2:8" hidden="1" outlineLevel="2">
      <c r="B265" s="152" t="s">
        <v>248</v>
      </c>
      <c r="C265" s="159">
        <f t="shared" ref="C265:H265" si="72">C263-C264</f>
        <v>0</v>
      </c>
      <c r="D265" s="159">
        <f t="shared" si="72"/>
        <v>0</v>
      </c>
      <c r="E265" s="159">
        <f t="shared" si="72"/>
        <v>0</v>
      </c>
      <c r="F265" s="159">
        <f t="shared" si="72"/>
        <v>0</v>
      </c>
      <c r="G265" s="159">
        <f t="shared" si="72"/>
        <v>0</v>
      </c>
      <c r="H265" s="159">
        <f t="shared" si="72"/>
        <v>0</v>
      </c>
    </row>
    <row r="266" spans="2:8" hidden="1" outlineLevel="2">
      <c r="B266" s="157" t="s">
        <v>249</v>
      </c>
      <c r="C266" s="96">
        <f t="shared" ref="C266:H266" si="73">C265*0.16</f>
        <v>0</v>
      </c>
      <c r="D266" s="96">
        <f t="shared" si="73"/>
        <v>0</v>
      </c>
      <c r="E266" s="96">
        <f t="shared" si="73"/>
        <v>0</v>
      </c>
      <c r="F266" s="96">
        <f t="shared" si="73"/>
        <v>0</v>
      </c>
      <c r="G266" s="96">
        <f t="shared" si="73"/>
        <v>0</v>
      </c>
      <c r="H266" s="96">
        <f t="shared" si="73"/>
        <v>0</v>
      </c>
    </row>
    <row r="267" spans="2:8" hidden="1" outlineLevel="2">
      <c r="B267" s="163" t="s">
        <v>250</v>
      </c>
      <c r="C267" s="164">
        <f t="shared" ref="C267:H267" si="74">C265-C266</f>
        <v>0</v>
      </c>
      <c r="D267" s="164">
        <f t="shared" si="74"/>
        <v>0</v>
      </c>
      <c r="E267" s="164">
        <f t="shared" si="74"/>
        <v>0</v>
      </c>
      <c r="F267" s="164">
        <f t="shared" si="74"/>
        <v>0</v>
      </c>
      <c r="G267" s="164">
        <f t="shared" si="74"/>
        <v>0</v>
      </c>
      <c r="H267" s="164">
        <f t="shared" si="74"/>
        <v>0</v>
      </c>
    </row>
    <row r="268" spans="2:8" hidden="1" outlineLevel="2">
      <c r="B268" s="165" t="s">
        <v>238</v>
      </c>
      <c r="C268" s="166">
        <f t="shared" ref="C268:H268" si="75">C247</f>
        <v>0</v>
      </c>
      <c r="D268" s="166">
        <f t="shared" si="75"/>
        <v>0</v>
      </c>
      <c r="E268" s="166">
        <f t="shared" si="75"/>
        <v>0</v>
      </c>
      <c r="F268" s="166">
        <f t="shared" si="75"/>
        <v>0</v>
      </c>
      <c r="G268" s="166">
        <f t="shared" si="75"/>
        <v>0</v>
      </c>
      <c r="H268" s="166">
        <f t="shared" si="75"/>
        <v>0</v>
      </c>
    </row>
    <row r="269" spans="2:8" hidden="1" outlineLevel="2">
      <c r="B269" s="169" t="s">
        <v>251</v>
      </c>
      <c r="C269" s="170">
        <f t="shared" ref="C269:H269" si="76">C267+C264-C268</f>
        <v>0</v>
      </c>
      <c r="D269" s="170">
        <f t="shared" si="76"/>
        <v>0</v>
      </c>
      <c r="E269" s="170">
        <f t="shared" si="76"/>
        <v>0</v>
      </c>
      <c r="F269" s="170">
        <f t="shared" si="76"/>
        <v>0</v>
      </c>
      <c r="G269" s="170">
        <f t="shared" si="76"/>
        <v>0</v>
      </c>
      <c r="H269" s="170">
        <f t="shared" si="76"/>
        <v>0</v>
      </c>
    </row>
    <row r="270" spans="2:8" hidden="1" outlineLevel="1">
      <c r="B270" s="171" t="s">
        <v>252</v>
      </c>
      <c r="C270" s="162"/>
      <c r="D270" s="162"/>
      <c r="E270" s="162"/>
      <c r="F270" s="162"/>
      <c r="G270" s="162"/>
      <c r="H270" s="162">
        <f>Project_profitability!$H$24</f>
        <v>0</v>
      </c>
    </row>
    <row r="271" spans="2:8" hidden="1" outlineLevel="2">
      <c r="B271" s="174" t="s">
        <v>253</v>
      </c>
      <c r="C271" s="175">
        <f t="shared" ref="C271:H271" si="77">C269-C260+C270</f>
        <v>0</v>
      </c>
      <c r="D271" s="175">
        <f t="shared" si="77"/>
        <v>0</v>
      </c>
      <c r="E271" s="175">
        <f t="shared" si="77"/>
        <v>0</v>
      </c>
      <c r="F271" s="175">
        <f t="shared" si="77"/>
        <v>0</v>
      </c>
      <c r="G271" s="175">
        <f t="shared" si="77"/>
        <v>0</v>
      </c>
      <c r="H271" s="175">
        <f t="shared" si="77"/>
        <v>0</v>
      </c>
    </row>
    <row r="272" spans="2:8" collapsed="1">
      <c r="B272" s="150"/>
      <c r="C272" s="143"/>
      <c r="D272" s="143"/>
      <c r="E272" s="143"/>
      <c r="F272" s="143"/>
      <c r="G272" s="143"/>
      <c r="H272" s="143"/>
    </row>
    <row r="273" spans="2:3">
      <c r="B273" s="150"/>
    </row>
    <row r="274" spans="2:3">
      <c r="B274" s="177" t="s">
        <v>254</v>
      </c>
      <c r="C274" s="178">
        <v>0.06</v>
      </c>
    </row>
    <row r="275" spans="2:3">
      <c r="B275" s="179" t="s">
        <v>255</v>
      </c>
      <c r="C275" s="180">
        <f>NPV(C274,C271:H271)</f>
        <v>0</v>
      </c>
    </row>
    <row r="276" spans="2:3">
      <c r="B276" s="181" t="s">
        <v>256</v>
      </c>
      <c r="C276" s="182" t="e">
        <f>IRR(C271:H271,C274)</f>
        <v>#NUM!</v>
      </c>
    </row>
  </sheetData>
  <sheetProtection algorithmName="SHA-512" hashValue="DzRRC46SBdDZU9X6PefGriCI1W3kdhByhxI3YwEfAkA9EAz5ZhmuJ0HgwAbIn9oJ/0LDDQ5eZMoPi1S/+ZSOUg==" saltValue="CaqiuzLcqSAAJLPxcKnPIQ==" spinCount="100000" sheet="1" objects="1" scenarios="1"/>
  <mergeCells count="15">
    <mergeCell ref="B65:B66"/>
    <mergeCell ref="B6:B9"/>
    <mergeCell ref="B10:B13"/>
    <mergeCell ref="B14:B17"/>
    <mergeCell ref="B22:B23"/>
    <mergeCell ref="B43:B44"/>
    <mergeCell ref="B215:B216"/>
    <mergeCell ref="B237:B238"/>
    <mergeCell ref="B258:B259"/>
    <mergeCell ref="B86:B87"/>
    <mergeCell ref="B108:B109"/>
    <mergeCell ref="B129:B130"/>
    <mergeCell ref="B151:B152"/>
    <mergeCell ref="B172:B173"/>
    <mergeCell ref="B194:B195"/>
  </mergeCells>
  <conditionalFormatting sqref="E6:E17">
    <cfRule type="cellIs" dxfId="3" priority="2" stopIfTrue="1" operator="lessThan">
      <formula>0</formula>
    </cfRule>
    <cfRule type="cellIs" dxfId="2" priority="3" stopIfTrue="1" operator="lessThan">
      <formula>-15870</formula>
    </cfRule>
  </conditionalFormatting>
  <conditionalFormatting sqref="F6:F17">
    <cfRule type="cellIs" dxfId="1" priority="1" stopIfTrue="1" operator="lessThan">
      <formula>0.06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34E8B-2E61-487C-BC49-C4E58BEE16F4}">
  <sheetPr codeName="Sheet10"/>
  <dimension ref="B2:H12"/>
  <sheetViews>
    <sheetView workbookViewId="0">
      <selection activeCell="B31" sqref="B31"/>
    </sheetView>
  </sheetViews>
  <sheetFormatPr defaultRowHeight="14.45"/>
  <cols>
    <col min="2" max="2" width="29.140625" bestFit="1" customWidth="1"/>
    <col min="3" max="3" width="13.85546875" bestFit="1" customWidth="1"/>
  </cols>
  <sheetData>
    <row r="2" spans="2:8">
      <c r="B2" s="332" t="s">
        <v>319</v>
      </c>
      <c r="C2" s="332"/>
      <c r="D2" s="332"/>
      <c r="E2" s="332"/>
      <c r="F2" s="332"/>
      <c r="G2" s="332"/>
      <c r="H2" s="332"/>
    </row>
    <row r="4" spans="2:8" ht="29.1">
      <c r="B4" s="138" t="s">
        <v>320</v>
      </c>
      <c r="C4" s="137">
        <f>'Balance_sheet_Historical data'!F31</f>
        <v>0</v>
      </c>
    </row>
    <row r="5" spans="2:8">
      <c r="B5" s="136" t="s">
        <v>321</v>
      </c>
      <c r="C5" s="205">
        <f>C4</f>
        <v>0</v>
      </c>
    </row>
    <row r="6" spans="2:8">
      <c r="B6" s="106" t="s">
        <v>95</v>
      </c>
      <c r="C6" s="206">
        <f>'Balance_sheet_Historical data'!F12</f>
        <v>0</v>
      </c>
    </row>
    <row r="7" spans="2:8" ht="29.1">
      <c r="B7" s="84" t="s">
        <v>322</v>
      </c>
      <c r="C7" s="206">
        <f>'Balance_sheet_Historical data'!F13+'Balance_sheet_Historical data'!F14</f>
        <v>0</v>
      </c>
    </row>
    <row r="8" spans="2:8">
      <c r="B8" s="136" t="s">
        <v>323</v>
      </c>
      <c r="C8" s="205">
        <f>SUM(C7:C7)+C5</f>
        <v>0</v>
      </c>
    </row>
    <row r="10" spans="2:8">
      <c r="B10" s="91" t="s">
        <v>324</v>
      </c>
      <c r="C10" s="332" t="str">
        <f>CONCATENATE("The applicant is ",IF(C5&gt;=0,"not ",IF(C8&gt;=0,"not ", IF(ABS(C8)&gt;C6/2,"","not "))),"undertaking in difficulty")</f>
        <v>The applicant is not undertaking in difficulty</v>
      </c>
      <c r="D10" s="332"/>
      <c r="E10" s="332"/>
      <c r="F10" s="332"/>
      <c r="G10" s="332"/>
    </row>
    <row r="12" spans="2:8">
      <c r="B12" s="105" t="s">
        <v>325</v>
      </c>
    </row>
  </sheetData>
  <sheetProtection algorithmName="SHA-512" hashValue="Pu8uwRUhFC73XsK4xTsV/QLxjU2N727SDZ2fDSCnfK6wjDw9ufHwpENFgBJhBxCFZCXtIl1oPgvaQ7eeU/UzAg==" saltValue="Ww8/4iiMoihB4DBsiGsUcQ==" spinCount="100000" sheet="1" objects="1" scenarios="1"/>
  <mergeCells count="2">
    <mergeCell ref="B2:H2"/>
    <mergeCell ref="C10:G10"/>
  </mergeCells>
  <conditionalFormatting sqref="C10">
    <cfRule type="containsText" dxfId="0" priority="1" operator="containsText" text="The applicant is undertaking in difficulty">
      <formula>NOT(ISERROR(SEARCH("The applicant is undertaking in difficulty",C10)))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5430B3FFFA94E83F7932E1DE93B77" ma:contentTypeVersion="18" ma:contentTypeDescription="Create a new document." ma:contentTypeScope="" ma:versionID="be1b93744cf9ebf64c51ad07317cb632">
  <xsd:schema xmlns:xsd="http://www.w3.org/2001/XMLSchema" xmlns:xs="http://www.w3.org/2001/XMLSchema" xmlns:p="http://schemas.microsoft.com/office/2006/metadata/properties" xmlns:ns2="6ee981c3-3e74-458b-9583-f389e4bc4216" xmlns:ns3="9afd52f1-5c19-4352-a00b-d9c21e944711" xmlns:ns4="62e8883c-5188-4302-a00a-120ef88c78b8" targetNamespace="http://schemas.microsoft.com/office/2006/metadata/properties" ma:root="true" ma:fieldsID="ee8efb6e8824d92a8bbc34a115347a79" ns2:_="" ns3:_="" ns4:_="">
    <xsd:import namespace="6ee981c3-3e74-458b-9583-f389e4bc4216"/>
    <xsd:import namespace="9afd52f1-5c19-4352-a00b-d9c21e944711"/>
    <xsd:import namespace="62e8883c-5188-4302-a00a-120ef88c78b8"/>
    <xsd:element name="properties">
      <xsd:complexType>
        <xsd:sequence>
          <xsd:element name="documentManagement">
            <xsd:complexType>
              <xsd:all>
                <xsd:element ref="ns2:IN_DivisionName" minOccurs="0"/>
                <xsd:element ref="ns2:IN_DivisionNumber" minOccurs="0"/>
                <xsd:element ref="ns2:IN_ArchiveCaseNumber" minOccurs="0"/>
                <xsd:element ref="ns2:IN_ArchiveAccessCod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4:IN_Archiving_DocType" minOccurs="0"/>
                <xsd:element ref="ns3:MediaServiceAutoTags" minOccurs="0"/>
                <xsd:element ref="ns3:MediaServiceLocation" minOccurs="0"/>
                <xsd:element ref="ns3:MediaServiceOCR" minOccurs="0"/>
                <xsd:element ref="ns4:IN_Archiving_Archive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981c3-3e74-458b-9583-f389e4bc4216" elementFormDefault="qualified">
    <xsd:import namespace="http://schemas.microsoft.com/office/2006/documentManagement/types"/>
    <xsd:import namespace="http://schemas.microsoft.com/office/infopath/2007/PartnerControls"/>
    <xsd:element name="IN_DivisionName" ma:index="8" nillable="true" ma:displayName="Division name" ma:default="Brand Norway" ma:internalName="IN_DivisionName">
      <xsd:simpleType>
        <xsd:restriction base="dms:Text">
          <xsd:maxLength value="255"/>
        </xsd:restriction>
      </xsd:simpleType>
    </xsd:element>
    <xsd:element name="IN_DivisionNumber" ma:index="9" nillable="true" ma:displayName="Division number" ma:internalName="IN_DivisionNumber">
      <xsd:simpleType>
        <xsd:restriction base="dms:Text">
          <xsd:maxLength value="255"/>
        </xsd:restriction>
      </xsd:simpleType>
    </xsd:element>
    <xsd:element name="IN_ArchiveCaseNumber" ma:index="10" nillable="true" ma:displayName="Archive case number" ma:internalName="IN_ArchiveCaseNumber">
      <xsd:simpleType>
        <xsd:restriction base="dms:Text">
          <xsd:maxLength value="255"/>
        </xsd:restriction>
      </xsd:simpleType>
    </xsd:element>
    <xsd:element name="IN_ArchiveAccessCode" ma:index="11" nillable="true" ma:displayName="Archive access code" ma:default="UI" ma:internalName="IN_ArchiveAccessCode">
      <xsd:simpleType>
        <xsd:restriction base="dms:Text">
          <xsd:maxLength value="255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d52f1-5c19-4352-a00b-d9c21e9447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8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9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8883c-5188-4302-a00a-120ef88c78b8" elementFormDefault="qualified">
    <xsd:import namespace="http://schemas.microsoft.com/office/2006/documentManagement/types"/>
    <xsd:import namespace="http://schemas.microsoft.com/office/infopath/2007/PartnerControls"/>
    <xsd:element name="IN_Archiving_DocType" ma:index="17" nillable="true" ma:displayName="Document Type" ma:default="Fundamental Document" ma:format="Dropdown" ma:internalName="IN_Archiving_DocType">
      <xsd:simpleType>
        <xsd:restriction base="dms:Choice">
          <xsd:enumeration value="Report"/>
          <xsd:enumeration value="Article"/>
          <xsd:enumeration value="Presentation"/>
          <xsd:enumeration value="Speech"/>
          <xsd:enumeration value="Fundamental Document"/>
          <xsd:enumeration value="Minutes of Meeting"/>
          <xsd:enumeration value="Other"/>
        </xsd:restriction>
      </xsd:simpleType>
    </xsd:element>
    <xsd:element name="IN_Archiving_ArchiveId" ma:index="21" nillable="true" ma:displayName="Archive Number" ma:description="Case number from ePhorte" ma:internalName="Archive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_ArchiveCaseNumber xmlns="6ee981c3-3e74-458b-9583-f389e4bc4216" xsi:nil="true"/>
    <IN_ArchiveAccessCode xmlns="6ee981c3-3e74-458b-9583-f389e4bc4216">UI</IN_ArchiveAccessCode>
    <IN_Archiving_DocType xmlns="62e8883c-5188-4302-a00a-120ef88c78b8">Fundamental Document</IN_Archiving_DocType>
    <IN_DivisionName xmlns="6ee981c3-3e74-458b-9583-f389e4bc4216">Brand Norway</IN_DivisionName>
    <IN_DivisionNumber xmlns="6ee981c3-3e74-458b-9583-f389e4bc4216" xsi:nil="true"/>
    <IN_Archiving_ArchiveId xmlns="62e8883c-5188-4302-a00a-120ef88c78b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833B9D-25A5-4DF7-B362-AEBEB3786888}"/>
</file>

<file path=customXml/itemProps2.xml><?xml version="1.0" encoding="utf-8"?>
<ds:datastoreItem xmlns:ds="http://schemas.openxmlformats.org/officeDocument/2006/customXml" ds:itemID="{71C6413A-F8AF-428F-82D1-99DA0C5C7C4F}"/>
</file>

<file path=customXml/itemProps3.xml><?xml version="1.0" encoding="utf-8"?>
<ds:datastoreItem xmlns:ds="http://schemas.openxmlformats.org/officeDocument/2006/customXml" ds:itemID="{6D45422E-7BD2-4A24-B444-6AFD7E7CDF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Konieczny</dc:creator>
  <cp:keywords/>
  <dc:description/>
  <cp:lastModifiedBy/>
  <cp:revision/>
  <dcterms:created xsi:type="dcterms:W3CDTF">2018-04-04T13:21:29Z</dcterms:created>
  <dcterms:modified xsi:type="dcterms:W3CDTF">2021-03-25T15:21:28Z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0x010100A985430B3FFFA94E83F7932E1DE93B77</vt:lpwstr>
  </property>
</Properties>
</file>