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codeName="ThisWorkbook" defaultThemeVersion="166925"/>
  <mc:AlternateContent xmlns:mc="http://schemas.openxmlformats.org/markup-compatibility/2006">
    <mc:Choice Requires="x15">
      <x15ac:absPath xmlns:x15ac="http://schemas.microsoft.com/office/spreadsheetml/2010/11/ac" url="C:\Users\MAPAL\Downloads\mandatory\Mandatory Documents\"/>
    </mc:Choice>
  </mc:AlternateContent>
  <xr:revisionPtr revIDLastSave="0" documentId="13_ncr:1_{F960094A-E060-47DB-8217-C4474C4F6B25}" xr6:coauthVersionLast="47" xr6:coauthVersionMax="47" xr10:uidLastSave="{00000000-0000-0000-0000-000000000000}"/>
  <workbookProtection workbookAlgorithmName="SHA-512" workbookHashValue="DgRxceGk/sl9H3ASV8SFsU0ff4fN57d0Ws2JVjEtdjmttBAwXVQaVNLecVV0HX0vWD/7D42DNqRJ9rd1L6zdbQ==" workbookSaltValue="5AtHfMFsro/ylBr12nWuFw==" workbookSpinCount="100000" lockStructure="1"/>
  <bookViews>
    <workbookView xWindow="-120" yWindow="-120" windowWidth="38640" windowHeight="21240" tabRatio="797" xr2:uid="{00000000-000D-0000-FFFF-FFFF00000000}"/>
  </bookViews>
  <sheets>
    <sheet name="Detailed Budget" sheetId="6" r:id="rId1"/>
    <sheet name="Balance_sheet_Historical data" sheetId="8" r:id="rId2"/>
    <sheet name="P&amp;L_historic + forecast" sheetId="9" r:id="rId3"/>
    <sheet name="Project costs and revenues" sheetId="11" r:id="rId4"/>
    <sheet name="Budget and Project Cash flow" sheetId="17" r:id="rId5"/>
    <sheet name="Undertaking in difficulty" sheetId="15" r:id="rId6"/>
    <sheet name="Project_profitability_I" sheetId="12" state="hidden" r:id="rId7"/>
    <sheet name="Project_profitability_II" sheetId="16" state="hidden" r:id="rId8"/>
    <sheet name="Financial Analysis company " sheetId="13" state="hidden" r:id="rId9"/>
    <sheet name="Sensitivity analysis project" sheetId="14" state="hidden" r:id="rId10"/>
    <sheet name="B&amp;P Cash flow_Risk Case" sheetId="18" state="hidden" r:id="rId11"/>
    <sheet name="Admin" sheetId="3" state="hidden" r:id="rId12"/>
  </sheets>
  <definedNames>
    <definedName name="_xlnm._FilterDatabase" localSheetId="11" hidden="1">Admin!$A$1:$N$62</definedName>
    <definedName name="_xlnm._FilterDatabase" localSheetId="0" hidden="1">'Detailed Budget'!$Y$1:$Y$270</definedName>
    <definedName name="Activity_1">#REF!</definedName>
    <definedName name="Activity_2">#REF!</definedName>
    <definedName name="Activity_3">#REF!</definedName>
    <definedName name="Activity_4" localSheetId="0">#REF!</definedName>
    <definedName name="Activity_4">#REF!</definedName>
    <definedName name="Activity_5" localSheetId="0">#REF!</definedName>
    <definedName name="Activity_5">#REF!</definedName>
    <definedName name="Bulgaria">Admin!$AF$18:$AF$20</definedName>
    <definedName name="Croatia">Admin!$AF$18:$AF$20</definedName>
    <definedName name="Cyprus">Admin!$AF$18:$AF$20</definedName>
    <definedName name="Czech_Republic">Admin!$AF$18:$AF$21</definedName>
    <definedName name="Estonia">Admin!$AF$18:$AF$21</definedName>
    <definedName name="Hungary">Admin!$AF$18:$AF$21</definedName>
    <definedName name="Latvia">Admin!$AF$18:$AF$20</definedName>
    <definedName name="Lithuania">Admin!$AF$18:$AF$20</definedName>
    <definedName name="Malta">Admin!$AF$18:$AF$20</definedName>
    <definedName name="Management" localSheetId="0">#REF!</definedName>
    <definedName name="Management">#REF!</definedName>
    <definedName name="Other" localSheetId="0">#REF!</definedName>
    <definedName name="Other">#REF!</definedName>
    <definedName name="Poland">Admin!$AF$18:$AF$21</definedName>
    <definedName name="_xlnm.Print_Area" localSheetId="0">'Detailed Budget'!$A$2:$U$231,'Detailed Budget'!$A$232:$W$258</definedName>
    <definedName name="Publicity" localSheetId="0">#REF!</definedName>
    <definedName name="Publicity">#REF!</definedName>
    <definedName name="Romania">Admin!$AF$18:$AF$21</definedName>
    <definedName name="Slovakia">Admin!$AF$18:$AF$21</definedName>
    <definedName name="Slovenia">Admin!$AF$18:$AF$20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7" l="1"/>
  <c r="I66" i="11"/>
  <c r="J66" i="11"/>
  <c r="K66" i="11"/>
  <c r="L66" i="11"/>
  <c r="M66" i="11"/>
  <c r="I60" i="11"/>
  <c r="J60" i="11"/>
  <c r="K60" i="11"/>
  <c r="L60" i="11"/>
  <c r="M60" i="11"/>
  <c r="I58" i="11"/>
  <c r="I57" i="11" s="1"/>
  <c r="J58" i="11"/>
  <c r="J57" i="11" s="1"/>
  <c r="K58" i="11"/>
  <c r="K57" i="11" s="1"/>
  <c r="L58" i="11"/>
  <c r="L57" i="11" s="1"/>
  <c r="M58" i="11"/>
  <c r="M57" i="11" s="1"/>
  <c r="I55" i="11"/>
  <c r="J55" i="11"/>
  <c r="K55" i="11"/>
  <c r="K54" i="11" s="1"/>
  <c r="L55" i="11"/>
  <c r="L54" i="11" s="1"/>
  <c r="M55" i="11"/>
  <c r="I54" i="11"/>
  <c r="J54" i="11"/>
  <c r="M54" i="11"/>
  <c r="I52" i="11"/>
  <c r="J52" i="11"/>
  <c r="J51" i="11" s="1"/>
  <c r="K52" i="11"/>
  <c r="L52" i="11"/>
  <c r="L51" i="11" s="1"/>
  <c r="M52" i="11"/>
  <c r="I51" i="11"/>
  <c r="K51" i="11"/>
  <c r="M51" i="11"/>
  <c r="I49" i="11"/>
  <c r="I48" i="11" s="1"/>
  <c r="J49" i="11"/>
  <c r="K49" i="11"/>
  <c r="L49" i="11"/>
  <c r="M49" i="11"/>
  <c r="I46" i="11"/>
  <c r="J46" i="11"/>
  <c r="K46" i="11"/>
  <c r="L46" i="11"/>
  <c r="M46" i="11"/>
  <c r="I41" i="11"/>
  <c r="J41" i="11"/>
  <c r="K41" i="11"/>
  <c r="L41" i="11"/>
  <c r="M41" i="11"/>
  <c r="I30" i="11"/>
  <c r="J30" i="11"/>
  <c r="K30" i="11"/>
  <c r="L30" i="11"/>
  <c r="M30" i="11"/>
  <c r="I27" i="11"/>
  <c r="J27" i="11"/>
  <c r="K27" i="11"/>
  <c r="L27" i="11"/>
  <c r="M27" i="11"/>
  <c r="I24" i="11"/>
  <c r="J24" i="11"/>
  <c r="K24" i="11"/>
  <c r="L24" i="11"/>
  <c r="M24" i="11"/>
  <c r="I21" i="11"/>
  <c r="J21" i="11"/>
  <c r="K21" i="11"/>
  <c r="L21" i="11"/>
  <c r="M21" i="11"/>
  <c r="M18" i="11"/>
  <c r="I18" i="11"/>
  <c r="J18" i="11"/>
  <c r="K18" i="11"/>
  <c r="L15" i="11"/>
  <c r="I15" i="11"/>
  <c r="J15" i="11"/>
  <c r="K15" i="11"/>
  <c r="M15" i="11"/>
  <c r="M14" i="11" l="1"/>
  <c r="M15" i="12" s="1"/>
  <c r="I14" i="11"/>
  <c r="I15" i="12" s="1"/>
  <c r="J14" i="11"/>
  <c r="J15" i="12" s="1"/>
  <c r="J48" i="11"/>
  <c r="J45" i="11"/>
  <c r="I45" i="11"/>
  <c r="I44" i="11" s="1"/>
  <c r="I40" i="11" s="1"/>
  <c r="I16" i="12" s="1"/>
  <c r="L18" i="11"/>
  <c r="L14" i="11"/>
  <c r="L15" i="12" s="1"/>
  <c r="K14" i="11"/>
  <c r="K15" i="12" s="1"/>
  <c r="F13" i="8"/>
  <c r="F20" i="8" l="1"/>
  <c r="E20" i="8" s="1"/>
  <c r="D20" i="8" s="1"/>
  <c r="C20" i="8" s="1"/>
  <c r="E13" i="8"/>
  <c r="D13" i="8" s="1"/>
  <c r="C13" i="8" s="1"/>
  <c r="J44" i="11"/>
  <c r="J40" i="11" s="1"/>
  <c r="J16" i="12" s="1"/>
  <c r="J17" i="12" s="1"/>
  <c r="J240" i="14"/>
  <c r="J68" i="14"/>
  <c r="J218" i="14"/>
  <c r="J154" i="14"/>
  <c r="J197" i="14"/>
  <c r="J132" i="14"/>
  <c r="J111" i="14"/>
  <c r="J46" i="14"/>
  <c r="W16" i="12"/>
  <c r="J261" i="14"/>
  <c r="J25" i="14"/>
  <c r="J89" i="14"/>
  <c r="J175" i="14"/>
  <c r="L261" i="14"/>
  <c r="L218" i="14"/>
  <c r="L154" i="14"/>
  <c r="L25" i="14"/>
  <c r="L68" i="14"/>
  <c r="L175" i="14"/>
  <c r="L89" i="14"/>
  <c r="L240" i="14"/>
  <c r="Y16" i="12"/>
  <c r="L197" i="14"/>
  <c r="L46" i="14"/>
  <c r="L132" i="14"/>
  <c r="L111" i="14"/>
  <c r="I197" i="14"/>
  <c r="I132" i="14"/>
  <c r="I111" i="14"/>
  <c r="I46" i="14"/>
  <c r="V16" i="12"/>
  <c r="I17" i="12"/>
  <c r="I175" i="14"/>
  <c r="I261" i="14"/>
  <c r="I218" i="14"/>
  <c r="I154" i="14"/>
  <c r="I25" i="14"/>
  <c r="I89" i="14"/>
  <c r="I240" i="14"/>
  <c r="I68" i="14"/>
  <c r="I262" i="14"/>
  <c r="I219" i="14"/>
  <c r="I155" i="14"/>
  <c r="I241" i="14"/>
  <c r="I90" i="14"/>
  <c r="I69" i="14"/>
  <c r="I176" i="14"/>
  <c r="I26" i="14"/>
  <c r="I133" i="14"/>
  <c r="I198" i="14"/>
  <c r="I112" i="14"/>
  <c r="I47" i="14"/>
  <c r="V17" i="12"/>
  <c r="K175" i="14"/>
  <c r="K89" i="14"/>
  <c r="K197" i="14"/>
  <c r="K240" i="14"/>
  <c r="K68" i="14"/>
  <c r="K132" i="14"/>
  <c r="K111" i="14"/>
  <c r="K261" i="14"/>
  <c r="K46" i="14"/>
  <c r="K218" i="14"/>
  <c r="K154" i="14"/>
  <c r="K25" i="14"/>
  <c r="X16" i="12"/>
  <c r="J198" i="14"/>
  <c r="J133" i="14"/>
  <c r="J112" i="14"/>
  <c r="J47" i="14"/>
  <c r="W17" i="12"/>
  <c r="J262" i="14"/>
  <c r="J219" i="14"/>
  <c r="J155" i="14"/>
  <c r="J176" i="14"/>
  <c r="J241" i="14"/>
  <c r="J69" i="14"/>
  <c r="J90" i="14"/>
  <c r="J26" i="14"/>
  <c r="M197" i="14"/>
  <c r="M132" i="14"/>
  <c r="M111" i="14"/>
  <c r="M46" i="14"/>
  <c r="Z16" i="12"/>
  <c r="M261" i="14"/>
  <c r="M218" i="14"/>
  <c r="M154" i="14"/>
  <c r="M25" i="14"/>
  <c r="M175" i="14"/>
  <c r="M68" i="14"/>
  <c r="M240" i="14"/>
  <c r="K48" i="11"/>
  <c r="K45" i="11"/>
  <c r="G40" i="18"/>
  <c r="F40" i="18"/>
  <c r="E40" i="18"/>
  <c r="D40" i="18"/>
  <c r="C40" i="18"/>
  <c r="B40" i="18"/>
  <c r="G37" i="18"/>
  <c r="F37" i="18"/>
  <c r="E37" i="18"/>
  <c r="E41" i="18" s="1"/>
  <c r="D37" i="18"/>
  <c r="D41" i="18" s="1"/>
  <c r="C37" i="18"/>
  <c r="B37" i="18"/>
  <c r="G33" i="18"/>
  <c r="F33" i="18"/>
  <c r="E33" i="18"/>
  <c r="D33" i="18"/>
  <c r="C33" i="18"/>
  <c r="B33" i="18"/>
  <c r="G30" i="18"/>
  <c r="F30" i="18"/>
  <c r="E30" i="18"/>
  <c r="E34" i="18" s="1"/>
  <c r="E42" i="18" s="1"/>
  <c r="D30" i="18"/>
  <c r="D34" i="18" s="1"/>
  <c r="D42" i="18" s="1"/>
  <c r="C30" i="18"/>
  <c r="B30" i="18"/>
  <c r="G18" i="18"/>
  <c r="F18" i="18"/>
  <c r="E18" i="18"/>
  <c r="D18" i="18"/>
  <c r="C18" i="18"/>
  <c r="B18" i="18"/>
  <c r="G13" i="18"/>
  <c r="F13" i="18"/>
  <c r="E13" i="18"/>
  <c r="D13" i="18"/>
  <c r="C13" i="18"/>
  <c r="B13" i="18"/>
  <c r="G10" i="18"/>
  <c r="G14" i="18" s="1"/>
  <c r="F10" i="18"/>
  <c r="F14" i="18" s="1"/>
  <c r="E10" i="18"/>
  <c r="D10" i="18"/>
  <c r="C10" i="18"/>
  <c r="C14" i="18" s="1"/>
  <c r="B10" i="18"/>
  <c r="B14" i="18" s="1"/>
  <c r="C41" i="17"/>
  <c r="D41" i="17"/>
  <c r="E41" i="17"/>
  <c r="F41" i="17"/>
  <c r="G41" i="17"/>
  <c r="B41" i="17"/>
  <c r="C38" i="17"/>
  <c r="C42" i="17" s="1"/>
  <c r="D38" i="17"/>
  <c r="D42" i="17" s="1"/>
  <c r="E38" i="17"/>
  <c r="F38" i="17"/>
  <c r="G38" i="17"/>
  <c r="G42" i="17" s="1"/>
  <c r="B38" i="17"/>
  <c r="B42" i="17" s="1"/>
  <c r="C34" i="17"/>
  <c r="D34" i="17"/>
  <c r="E34" i="17"/>
  <c r="F34" i="17"/>
  <c r="G34" i="17"/>
  <c r="B34" i="17"/>
  <c r="C31" i="17"/>
  <c r="C35" i="17" s="1"/>
  <c r="C43" i="17" s="1"/>
  <c r="D31" i="17"/>
  <c r="D35" i="17" s="1"/>
  <c r="E31" i="17"/>
  <c r="F31" i="17"/>
  <c r="G31" i="17"/>
  <c r="G35" i="17" s="1"/>
  <c r="B31" i="17"/>
  <c r="B35" i="17" s="1"/>
  <c r="B43" i="17" s="1"/>
  <c r="B45" i="17" s="1"/>
  <c r="C44" i="17" s="1"/>
  <c r="C45" i="17" s="1"/>
  <c r="D44" i="17" s="1"/>
  <c r="C19" i="17"/>
  <c r="D19" i="17"/>
  <c r="E19" i="17"/>
  <c r="F19" i="17"/>
  <c r="G19" i="17"/>
  <c r="B19" i="17"/>
  <c r="C14" i="17"/>
  <c r="D14" i="17"/>
  <c r="E14" i="17"/>
  <c r="F14" i="17"/>
  <c r="G14" i="17"/>
  <c r="G15" i="17" s="1"/>
  <c r="B14" i="17"/>
  <c r="C11" i="17"/>
  <c r="D11" i="17"/>
  <c r="E11" i="17"/>
  <c r="E15" i="17" s="1"/>
  <c r="G11" i="17"/>
  <c r="B11" i="17"/>
  <c r="L19" i="16"/>
  <c r="I19" i="16"/>
  <c r="C11" i="16"/>
  <c r="C12" i="16" s="1"/>
  <c r="C10" i="16"/>
  <c r="C9" i="16"/>
  <c r="C8" i="11"/>
  <c r="C7" i="11"/>
  <c r="C6" i="11"/>
  <c r="F12" i="9"/>
  <c r="E12" i="9" s="1"/>
  <c r="D12" i="9" s="1"/>
  <c r="C12" i="9" s="1"/>
  <c r="I91" i="14" l="1"/>
  <c r="I263" i="14"/>
  <c r="I48" i="14"/>
  <c r="G43" i="17"/>
  <c r="D43" i="17"/>
  <c r="D45" i="17" s="1"/>
  <c r="E44" i="17" s="1"/>
  <c r="I27" i="14"/>
  <c r="I177" i="14"/>
  <c r="I113" i="14"/>
  <c r="I156" i="14"/>
  <c r="K44" i="11"/>
  <c r="K40" i="11" s="1"/>
  <c r="K16" i="12" s="1"/>
  <c r="K17" i="12" s="1"/>
  <c r="J27" i="14"/>
  <c r="J48" i="14"/>
  <c r="J156" i="14"/>
  <c r="J113" i="14"/>
  <c r="I70" i="14"/>
  <c r="I134" i="14"/>
  <c r="J177" i="14"/>
  <c r="J134" i="14"/>
  <c r="J70" i="14"/>
  <c r="J263" i="14"/>
  <c r="J220" i="14"/>
  <c r="I242" i="14"/>
  <c r="I220" i="14"/>
  <c r="V18" i="12"/>
  <c r="I199" i="14"/>
  <c r="J91" i="14"/>
  <c r="W18" i="12"/>
  <c r="J199" i="14"/>
  <c r="J242" i="14"/>
  <c r="M48" i="11"/>
  <c r="L48" i="11"/>
  <c r="M45" i="11"/>
  <c r="L45" i="11"/>
  <c r="D14" i="18"/>
  <c r="B34" i="18"/>
  <c r="F34" i="18"/>
  <c r="F42" i="18" s="1"/>
  <c r="B41" i="18"/>
  <c r="F41" i="18"/>
  <c r="E14" i="18"/>
  <c r="C34" i="18"/>
  <c r="C42" i="18" s="1"/>
  <c r="G34" i="18"/>
  <c r="G42" i="18" s="1"/>
  <c r="C41" i="18"/>
  <c r="G41" i="18"/>
  <c r="E19" i="18"/>
  <c r="E21" i="18" s="1"/>
  <c r="E22" i="18" s="1"/>
  <c r="E15" i="18"/>
  <c r="D19" i="18"/>
  <c r="D21" i="18" s="1"/>
  <c r="D22" i="18" s="1"/>
  <c r="D15" i="18"/>
  <c r="B19" i="18"/>
  <c r="B21" i="18" s="1"/>
  <c r="B22" i="18" s="1"/>
  <c r="B15" i="18"/>
  <c r="F19" i="18"/>
  <c r="F21" i="18" s="1"/>
  <c r="F22" i="18" s="1"/>
  <c r="F15" i="18"/>
  <c r="C19" i="18"/>
  <c r="C21" i="18" s="1"/>
  <c r="C22" i="18" s="1"/>
  <c r="C15" i="18"/>
  <c r="G19" i="18"/>
  <c r="G21" i="18" s="1"/>
  <c r="G22" i="18" s="1"/>
  <c r="G15" i="18"/>
  <c r="D15" i="17"/>
  <c r="D20" i="17" s="1"/>
  <c r="D22" i="17" s="1"/>
  <c r="D23" i="17" s="1"/>
  <c r="F35" i="17"/>
  <c r="F42" i="17"/>
  <c r="F15" i="17"/>
  <c r="F20" i="17" s="1"/>
  <c r="F22" i="17" s="1"/>
  <c r="F23" i="17" s="1"/>
  <c r="E35" i="17"/>
  <c r="E42" i="17"/>
  <c r="E16" i="17"/>
  <c r="E20" i="17"/>
  <c r="E22" i="17" s="1"/>
  <c r="E23" i="17" s="1"/>
  <c r="G16" i="17"/>
  <c r="G20" i="17"/>
  <c r="G22" i="17" s="1"/>
  <c r="G23" i="17" s="1"/>
  <c r="C15" i="17"/>
  <c r="C20" i="17" s="1"/>
  <c r="C22" i="17" s="1"/>
  <c r="C23" i="17" s="1"/>
  <c r="B15" i="17"/>
  <c r="C13" i="16"/>
  <c r="B13" i="13"/>
  <c r="D17" i="13"/>
  <c r="E17" i="13"/>
  <c r="C17" i="13"/>
  <c r="D13" i="13"/>
  <c r="E13" i="13"/>
  <c r="C13" i="13"/>
  <c r="K69" i="14" l="1"/>
  <c r="K70" i="14" s="1"/>
  <c r="K155" i="14"/>
  <c r="K156" i="14" s="1"/>
  <c r="K219" i="14"/>
  <c r="K220" i="14" s="1"/>
  <c r="X17" i="12"/>
  <c r="X18" i="12" s="1"/>
  <c r="K112" i="14"/>
  <c r="K113" i="14" s="1"/>
  <c r="D16" i="17"/>
  <c r="K198" i="14"/>
  <c r="K199" i="14" s="1"/>
  <c r="K176" i="14"/>
  <c r="K177" i="14" s="1"/>
  <c r="K47" i="14"/>
  <c r="K48" i="14" s="1"/>
  <c r="K90" i="14"/>
  <c r="K91" i="14" s="1"/>
  <c r="L44" i="11"/>
  <c r="L40" i="11" s="1"/>
  <c r="L16" i="12" s="1"/>
  <c r="L112" i="14" s="1"/>
  <c r="L113" i="14" s="1"/>
  <c r="M44" i="11"/>
  <c r="M40" i="11" s="1"/>
  <c r="M16" i="12" s="1"/>
  <c r="M262" i="14" s="1"/>
  <c r="M263" i="14" s="1"/>
  <c r="K26" i="14"/>
  <c r="K27" i="14" s="1"/>
  <c r="K262" i="14"/>
  <c r="K263" i="14" s="1"/>
  <c r="K133" i="14"/>
  <c r="K134" i="14" s="1"/>
  <c r="K241" i="14"/>
  <c r="K242" i="14" s="1"/>
  <c r="G13" i="13"/>
  <c r="B42" i="18"/>
  <c r="B44" i="18" s="1"/>
  <c r="C43" i="18" s="1"/>
  <c r="C44" i="18" s="1"/>
  <c r="D43" i="18" s="1"/>
  <c r="D44" i="18" s="1"/>
  <c r="E43" i="18" s="1"/>
  <c r="E44" i="18" s="1"/>
  <c r="F43" i="18" s="1"/>
  <c r="F44" i="18" s="1"/>
  <c r="G43" i="18" s="1"/>
  <c r="G44" i="18" s="1"/>
  <c r="F16" i="17"/>
  <c r="F43" i="17"/>
  <c r="E43" i="17"/>
  <c r="E45" i="17" s="1"/>
  <c r="F44" i="17" s="1"/>
  <c r="B16" i="17"/>
  <c r="B20" i="17"/>
  <c r="B22" i="17" s="1"/>
  <c r="B23" i="17" s="1"/>
  <c r="C16" i="17"/>
  <c r="C14" i="16"/>
  <c r="C5" i="9"/>
  <c r="C5" i="12" s="1"/>
  <c r="C6" i="9"/>
  <c r="C6" i="12" s="1"/>
  <c r="C7" i="9"/>
  <c r="C7" i="12" s="1"/>
  <c r="C4" i="12"/>
  <c r="Y17" i="12" l="1"/>
  <c r="Y18" i="12" s="1"/>
  <c r="L69" i="14"/>
  <c r="L70" i="14" s="1"/>
  <c r="L133" i="14"/>
  <c r="L134" i="14" s="1"/>
  <c r="M69" i="14"/>
  <c r="M70" i="14" s="1"/>
  <c r="M198" i="14"/>
  <c r="M199" i="14" s="1"/>
  <c r="M112" i="14"/>
  <c r="M113" i="14" s="1"/>
  <c r="M26" i="14"/>
  <c r="M27" i="14" s="1"/>
  <c r="M133" i="14"/>
  <c r="M134" i="14" s="1"/>
  <c r="M155" i="14"/>
  <c r="M156" i="14" s="1"/>
  <c r="F45" i="17"/>
  <c r="G44" i="17" s="1"/>
  <c r="G45" i="17" s="1"/>
  <c r="M47" i="14"/>
  <c r="M48" i="14" s="1"/>
  <c r="M241" i="14"/>
  <c r="M242" i="14" s="1"/>
  <c r="M219" i="14"/>
  <c r="M220" i="14" s="1"/>
  <c r="M17" i="12"/>
  <c r="Z17" i="12"/>
  <c r="Z18" i="12" s="1"/>
  <c r="M176" i="14"/>
  <c r="M177" i="14" s="1"/>
  <c r="L17" i="12"/>
  <c r="L47" i="14"/>
  <c r="L48" i="14" s="1"/>
  <c r="L90" i="14"/>
  <c r="L91" i="14" s="1"/>
  <c r="L26" i="14"/>
  <c r="L27" i="14" s="1"/>
  <c r="L262" i="14"/>
  <c r="L263" i="14" s="1"/>
  <c r="L155" i="14"/>
  <c r="L156" i="14" s="1"/>
  <c r="L241" i="14"/>
  <c r="L242" i="14" s="1"/>
  <c r="L176" i="14"/>
  <c r="L177" i="14" s="1"/>
  <c r="L219" i="14"/>
  <c r="L220" i="14" s="1"/>
  <c r="L198" i="14"/>
  <c r="L199" i="14" s="1"/>
  <c r="C15" i="1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Q211" i="6"/>
  <c r="Q212" i="6"/>
  <c r="Q213" i="6"/>
  <c r="Q214" i="6"/>
  <c r="Q215" i="6"/>
  <c r="Q216" i="6"/>
  <c r="Q217" i="6"/>
  <c r="Q218" i="6"/>
  <c r="Q219" i="6"/>
  <c r="Q220" i="6"/>
  <c r="Q221" i="6"/>
  <c r="Q222" i="6"/>
  <c r="Q223" i="6"/>
  <c r="Q224" i="6"/>
  <c r="Q225" i="6"/>
  <c r="Q226" i="6"/>
  <c r="Q227" i="6"/>
  <c r="Q228" i="6"/>
  <c r="Q229" i="6"/>
  <c r="Q210" i="6"/>
  <c r="Q186" i="6"/>
  <c r="Q187" i="6"/>
  <c r="Q188" i="6"/>
  <c r="Q189" i="6"/>
  <c r="Q190" i="6"/>
  <c r="Q191" i="6"/>
  <c r="Q192" i="6"/>
  <c r="Q193" i="6"/>
  <c r="Q194" i="6"/>
  <c r="Q195" i="6"/>
  <c r="Q196" i="6"/>
  <c r="Q197" i="6"/>
  <c r="Q198" i="6"/>
  <c r="Q199" i="6"/>
  <c r="Q200" i="6"/>
  <c r="Q201" i="6"/>
  <c r="Q202" i="6"/>
  <c r="Q203" i="6"/>
  <c r="Q204" i="6"/>
  <c r="Q185" i="6"/>
  <c r="Q159" i="6"/>
  <c r="Q160" i="6"/>
  <c r="Q161" i="6"/>
  <c r="Q162" i="6"/>
  <c r="Q163" i="6"/>
  <c r="Q164" i="6"/>
  <c r="Q165" i="6"/>
  <c r="Q166" i="6"/>
  <c r="Q167" i="6"/>
  <c r="Q168" i="6"/>
  <c r="Q169" i="6"/>
  <c r="Q170" i="6"/>
  <c r="Q171" i="6"/>
  <c r="Q172" i="6"/>
  <c r="Q173" i="6"/>
  <c r="Q174" i="6"/>
  <c r="Q175" i="6"/>
  <c r="Q176" i="6"/>
  <c r="Q177" i="6"/>
  <c r="Q158" i="6"/>
  <c r="Q134" i="6"/>
  <c r="Q135" i="6"/>
  <c r="Q136" i="6"/>
  <c r="Q137" i="6"/>
  <c r="Q138" i="6"/>
  <c r="Q139" i="6"/>
  <c r="Q140" i="6"/>
  <c r="Q141" i="6"/>
  <c r="Q142" i="6"/>
  <c r="Q143" i="6"/>
  <c r="Q144" i="6"/>
  <c r="Q145" i="6"/>
  <c r="Q146" i="6"/>
  <c r="Q147" i="6"/>
  <c r="Q148" i="6"/>
  <c r="Q149" i="6"/>
  <c r="Q150" i="6"/>
  <c r="Q151" i="6"/>
  <c r="Q152" i="6"/>
  <c r="Q133"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88" i="6"/>
  <c r="Q82"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23" i="6"/>
  <c r="G23" i="6"/>
  <c r="C16" i="16" l="1"/>
  <c r="T242" i="6"/>
  <c r="T17" i="6" s="1"/>
  <c r="T241" i="6"/>
  <c r="T240" i="6"/>
  <c r="T239" i="6"/>
  <c r="T238" i="6"/>
  <c r="T237" i="6"/>
  <c r="T236" i="6"/>
  <c r="Y242" i="6"/>
  <c r="S242" i="6"/>
  <c r="R17" i="6" s="1"/>
  <c r="Q242" i="6"/>
  <c r="O242" i="6"/>
  <c r="I242" i="6"/>
  <c r="F17" i="6" s="1"/>
  <c r="G242" i="6"/>
  <c r="E17" i="6" s="1"/>
  <c r="C242" i="6"/>
  <c r="B17" i="6" s="1"/>
  <c r="Y241" i="6"/>
  <c r="S241" i="6"/>
  <c r="Q241" i="6"/>
  <c r="O241" i="6"/>
  <c r="I241" i="6"/>
  <c r="G241" i="6"/>
  <c r="E241" i="6"/>
  <c r="C241" i="6"/>
  <c r="Y240" i="6"/>
  <c r="S240" i="6"/>
  <c r="Q240" i="6"/>
  <c r="O240" i="6"/>
  <c r="I240" i="6"/>
  <c r="G240" i="6"/>
  <c r="E240" i="6"/>
  <c r="C240" i="6"/>
  <c r="Y239" i="6"/>
  <c r="S239" i="6"/>
  <c r="Q239" i="6"/>
  <c r="O239" i="6"/>
  <c r="I239" i="6"/>
  <c r="G239" i="6"/>
  <c r="E239" i="6"/>
  <c r="C239" i="6"/>
  <c r="Y238" i="6"/>
  <c r="S238" i="6"/>
  <c r="Q238" i="6"/>
  <c r="O238" i="6"/>
  <c r="I238" i="6"/>
  <c r="G238" i="6"/>
  <c r="E238" i="6"/>
  <c r="C238" i="6"/>
  <c r="Y237" i="6"/>
  <c r="S237" i="6"/>
  <c r="Q237" i="6"/>
  <c r="O237" i="6"/>
  <c r="I237" i="6"/>
  <c r="G237" i="6"/>
  <c r="C237" i="6"/>
  <c r="Y236" i="6"/>
  <c r="S236" i="6"/>
  <c r="Q236" i="6"/>
  <c r="O236" i="6"/>
  <c r="I236" i="6"/>
  <c r="G236" i="6"/>
  <c r="E236" i="6"/>
  <c r="C236" i="6"/>
  <c r="Y235" i="6"/>
  <c r="Y234" i="6"/>
  <c r="Y233" i="6"/>
  <c r="Y232" i="6"/>
  <c r="Y231" i="6"/>
  <c r="Y230" i="6"/>
  <c r="Y229" i="6"/>
  <c r="Y228" i="6"/>
  <c r="Y227" i="6"/>
  <c r="Y226" i="6"/>
  <c r="Y225" i="6"/>
  <c r="Y224" i="6"/>
  <c r="Y223" i="6"/>
  <c r="Y222" i="6"/>
  <c r="Y221" i="6"/>
  <c r="Y220" i="6"/>
  <c r="Y219" i="6"/>
  <c r="Y218" i="6"/>
  <c r="Y217" i="6"/>
  <c r="Y216" i="6"/>
  <c r="Y215" i="6"/>
  <c r="Y214" i="6"/>
  <c r="Y213" i="6"/>
  <c r="Y212" i="6"/>
  <c r="Y211" i="6"/>
  <c r="Y210" i="6"/>
  <c r="Y209" i="6"/>
  <c r="Y208" i="6"/>
  <c r="Y207" i="6"/>
  <c r="Y206" i="6"/>
  <c r="Y205" i="6"/>
  <c r="Y204" i="6"/>
  <c r="Y203" i="6"/>
  <c r="Y202" i="6"/>
  <c r="Y201" i="6"/>
  <c r="Y200" i="6"/>
  <c r="Y199" i="6"/>
  <c r="Y198" i="6"/>
  <c r="Y197" i="6"/>
  <c r="Y196" i="6"/>
  <c r="Y195" i="6"/>
  <c r="Y194" i="6"/>
  <c r="Y193" i="6"/>
  <c r="Y192" i="6"/>
  <c r="Y191" i="6"/>
  <c r="Y190" i="6"/>
  <c r="Y189" i="6"/>
  <c r="Y188" i="6"/>
  <c r="Y187" i="6"/>
  <c r="Y186" i="6"/>
  <c r="Y185" i="6"/>
  <c r="Y184" i="6"/>
  <c r="Y183" i="6"/>
  <c r="Y182" i="6"/>
  <c r="Y181" i="6"/>
  <c r="Y180" i="6"/>
  <c r="Y179" i="6"/>
  <c r="Y178" i="6"/>
  <c r="Y177" i="6"/>
  <c r="Y176" i="6"/>
  <c r="Y175" i="6"/>
  <c r="Y174" i="6"/>
  <c r="Y173" i="6"/>
  <c r="Y172" i="6"/>
  <c r="Y171" i="6"/>
  <c r="Y170" i="6"/>
  <c r="Y169" i="6"/>
  <c r="Y168" i="6"/>
  <c r="Y167" i="6"/>
  <c r="Y166" i="6"/>
  <c r="Y165" i="6"/>
  <c r="Y164" i="6"/>
  <c r="Y163" i="6"/>
  <c r="Y162" i="6"/>
  <c r="Y161" i="6"/>
  <c r="Y160" i="6"/>
  <c r="Y159" i="6"/>
  <c r="Y158" i="6"/>
  <c r="Y157" i="6"/>
  <c r="Y156" i="6"/>
  <c r="Y155" i="6"/>
  <c r="Y154" i="6"/>
  <c r="Y153" i="6"/>
  <c r="Y152" i="6"/>
  <c r="Y151" i="6"/>
  <c r="Y150" i="6"/>
  <c r="Y149" i="6"/>
  <c r="Y148" i="6"/>
  <c r="Y147" i="6"/>
  <c r="Y146" i="6"/>
  <c r="Y145" i="6"/>
  <c r="Y144" i="6"/>
  <c r="Y143" i="6"/>
  <c r="Y142" i="6"/>
  <c r="Y141" i="6"/>
  <c r="Y140" i="6"/>
  <c r="Y139" i="6"/>
  <c r="Y138" i="6"/>
  <c r="Y137" i="6"/>
  <c r="Y136" i="6"/>
  <c r="Y135" i="6"/>
  <c r="Y134" i="6"/>
  <c r="Y133" i="6"/>
  <c r="Y132"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C17" i="16" l="1"/>
  <c r="I128" i="6"/>
  <c r="I83" i="6"/>
  <c r="G211" i="6"/>
  <c r="G212" i="6"/>
  <c r="G213" i="6"/>
  <c r="G214" i="6"/>
  <c r="G215" i="6"/>
  <c r="G216" i="6"/>
  <c r="G217" i="6"/>
  <c r="G218" i="6"/>
  <c r="G219" i="6"/>
  <c r="G220" i="6"/>
  <c r="G221" i="6"/>
  <c r="G222" i="6"/>
  <c r="G223" i="6"/>
  <c r="G224" i="6"/>
  <c r="G225" i="6"/>
  <c r="G226" i="6"/>
  <c r="G227" i="6"/>
  <c r="G228" i="6"/>
  <c r="G229" i="6"/>
  <c r="G210" i="6"/>
  <c r="G186" i="6"/>
  <c r="G187" i="6"/>
  <c r="G188" i="6"/>
  <c r="G189" i="6"/>
  <c r="G190" i="6"/>
  <c r="G191" i="6"/>
  <c r="G192" i="6"/>
  <c r="G193" i="6"/>
  <c r="G194" i="6"/>
  <c r="G195" i="6"/>
  <c r="G196" i="6"/>
  <c r="G197" i="6"/>
  <c r="G198" i="6"/>
  <c r="G199" i="6"/>
  <c r="G200" i="6"/>
  <c r="G201" i="6"/>
  <c r="G202" i="6"/>
  <c r="G203" i="6"/>
  <c r="G204" i="6"/>
  <c r="G185" i="6"/>
  <c r="G159" i="6"/>
  <c r="G160" i="6"/>
  <c r="G161" i="6"/>
  <c r="G162" i="6"/>
  <c r="G163" i="6"/>
  <c r="G164" i="6"/>
  <c r="G165" i="6"/>
  <c r="G166" i="6"/>
  <c r="G167" i="6"/>
  <c r="G168" i="6"/>
  <c r="G169" i="6"/>
  <c r="G170" i="6"/>
  <c r="G171" i="6"/>
  <c r="G172" i="6"/>
  <c r="G173" i="6"/>
  <c r="G174" i="6"/>
  <c r="G175" i="6"/>
  <c r="G176" i="6"/>
  <c r="G177" i="6"/>
  <c r="G158" i="6"/>
  <c r="G135" i="6"/>
  <c r="G134" i="6"/>
  <c r="G136" i="6"/>
  <c r="G137" i="6"/>
  <c r="G138" i="6"/>
  <c r="G139" i="6"/>
  <c r="G140" i="6"/>
  <c r="G141" i="6"/>
  <c r="G142" i="6"/>
  <c r="G143" i="6"/>
  <c r="G144" i="6"/>
  <c r="G145" i="6"/>
  <c r="G146" i="6"/>
  <c r="G147" i="6"/>
  <c r="G148" i="6"/>
  <c r="G149" i="6"/>
  <c r="G150" i="6"/>
  <c r="G151" i="6"/>
  <c r="G152" i="6"/>
  <c r="G133"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C32" i="8"/>
  <c r="D32" i="8"/>
  <c r="E32" i="8"/>
  <c r="F32" i="8"/>
  <c r="C18" i="16" l="1"/>
  <c r="G153" i="6"/>
  <c r="B238" i="6" s="1"/>
  <c r="G178" i="6"/>
  <c r="B239" i="6" s="1"/>
  <c r="G205" i="6"/>
  <c r="B240" i="6" s="1"/>
  <c r="G230" i="6"/>
  <c r="B241" i="6" s="1"/>
  <c r="B57" i="11" l="1"/>
  <c r="B54" i="11"/>
  <c r="B51" i="11"/>
  <c r="B48" i="11"/>
  <c r="B45" i="11"/>
  <c r="G88" i="6" l="1"/>
  <c r="G83" i="6"/>
  <c r="G128" i="6" l="1"/>
  <c r="B237" i="6" s="1"/>
  <c r="E237" i="6"/>
  <c r="E242" i="6"/>
  <c r="C17" i="6" s="1"/>
  <c r="B242" i="6"/>
  <c r="B236" i="6"/>
  <c r="G26" i="9"/>
  <c r="D21" i="9"/>
  <c r="D29" i="9"/>
  <c r="E29" i="9"/>
  <c r="F29" i="9"/>
  <c r="G29" i="9"/>
  <c r="H29" i="9"/>
  <c r="I29" i="9"/>
  <c r="J29" i="9"/>
  <c r="K29" i="9"/>
  <c r="L29" i="9"/>
  <c r="C29" i="9"/>
  <c r="D26" i="9"/>
  <c r="E26" i="9"/>
  <c r="F26" i="9"/>
  <c r="C26" i="9"/>
  <c r="E21" i="9"/>
  <c r="C21" i="9"/>
  <c r="C15" i="9"/>
  <c r="D43" i="8"/>
  <c r="E43" i="8"/>
  <c r="F43" i="8"/>
  <c r="C43" i="8"/>
  <c r="D38" i="8"/>
  <c r="E38" i="8"/>
  <c r="F38" i="8"/>
  <c r="C38" i="8"/>
  <c r="D34" i="8"/>
  <c r="E34" i="8"/>
  <c r="F34" i="8"/>
  <c r="C34" i="8"/>
  <c r="D30" i="8"/>
  <c r="E30" i="8"/>
  <c r="F30" i="8"/>
  <c r="C30" i="8"/>
  <c r="D25" i="8"/>
  <c r="E25" i="8"/>
  <c r="F25" i="8"/>
  <c r="C25" i="8"/>
  <c r="F44" i="8" l="1"/>
  <c r="E44" i="8"/>
  <c r="A17" i="6"/>
  <c r="C14" i="12"/>
  <c r="D7" i="16" s="1"/>
  <c r="E15" i="9"/>
  <c r="E22" i="9" s="1"/>
  <c r="E30" i="9" s="1"/>
  <c r="E33" i="9" s="1"/>
  <c r="D15" i="9"/>
  <c r="D22" i="9" s="1"/>
  <c r="D30" i="9" s="1"/>
  <c r="D33" i="9" s="1"/>
  <c r="I26" i="9"/>
  <c r="H26" i="9"/>
  <c r="F21" i="9"/>
  <c r="C22" i="9"/>
  <c r="C30" i="9" s="1"/>
  <c r="C33" i="9" s="1"/>
  <c r="F15" i="9"/>
  <c r="C31" i="8"/>
  <c r="E31" i="8"/>
  <c r="D31" i="8"/>
  <c r="C44" i="8"/>
  <c r="C45" i="8" s="1"/>
  <c r="D44" i="8"/>
  <c r="D45" i="8" s="1"/>
  <c r="F31" i="8"/>
  <c r="F45" i="8"/>
  <c r="E45" i="8"/>
  <c r="B7" i="13" l="1"/>
  <c r="N23" i="16"/>
  <c r="M7" i="16"/>
  <c r="W7" i="16"/>
  <c r="D19" i="16"/>
  <c r="D48" i="8"/>
  <c r="C48" i="8"/>
  <c r="F48" i="8"/>
  <c r="E48" i="8"/>
  <c r="J26" i="9"/>
  <c r="F22" i="9"/>
  <c r="F30" i="9" s="1"/>
  <c r="F33" i="9" s="1"/>
  <c r="G21" i="9"/>
  <c r="G15" i="9"/>
  <c r="C7" i="15"/>
  <c r="C6" i="15"/>
  <c r="C4" i="15"/>
  <c r="C5" i="15" s="1"/>
  <c r="E38" i="13"/>
  <c r="D38" i="13"/>
  <c r="C38" i="13"/>
  <c r="B38" i="13"/>
  <c r="E37" i="13"/>
  <c r="D37" i="13"/>
  <c r="C37" i="13"/>
  <c r="B37" i="13"/>
  <c r="E36" i="13"/>
  <c r="D36" i="13"/>
  <c r="C36" i="13"/>
  <c r="B36" i="13"/>
  <c r="E35" i="13"/>
  <c r="D35" i="13"/>
  <c r="C35" i="13"/>
  <c r="B35" i="13"/>
  <c r="E33" i="13"/>
  <c r="D33" i="13"/>
  <c r="C33" i="13"/>
  <c r="B33" i="13"/>
  <c r="E32" i="13"/>
  <c r="D32" i="13"/>
  <c r="C32" i="13"/>
  <c r="B32" i="13"/>
  <c r="E30" i="13"/>
  <c r="D30" i="13"/>
  <c r="C30" i="13"/>
  <c r="B30" i="13"/>
  <c r="E29" i="13"/>
  <c r="D29" i="13"/>
  <c r="C29" i="13"/>
  <c r="B29" i="13"/>
  <c r="E28" i="13"/>
  <c r="D28" i="13"/>
  <c r="C28" i="13"/>
  <c r="B28" i="13"/>
  <c r="E27" i="13"/>
  <c r="D27" i="13"/>
  <c r="C27" i="13"/>
  <c r="B27" i="13"/>
  <c r="E26" i="13"/>
  <c r="D26" i="13"/>
  <c r="C26" i="13"/>
  <c r="B26" i="13"/>
  <c r="E25" i="13"/>
  <c r="D25" i="13"/>
  <c r="C25" i="13"/>
  <c r="B25" i="13"/>
  <c r="E23" i="13"/>
  <c r="D23" i="13"/>
  <c r="C23" i="13"/>
  <c r="B23" i="13"/>
  <c r="E22" i="13"/>
  <c r="D22" i="13"/>
  <c r="C22" i="13"/>
  <c r="B22" i="13"/>
  <c r="B17" i="13"/>
  <c r="G17" i="13" s="1"/>
  <c r="E16" i="13"/>
  <c r="D16" i="13"/>
  <c r="C16" i="13"/>
  <c r="B16" i="13"/>
  <c r="E15" i="13"/>
  <c r="D15" i="13"/>
  <c r="C15" i="13"/>
  <c r="B15" i="13"/>
  <c r="E12" i="13"/>
  <c r="D12" i="13"/>
  <c r="C12" i="13"/>
  <c r="B12" i="13"/>
  <c r="E11" i="13"/>
  <c r="D11" i="13"/>
  <c r="C11" i="13"/>
  <c r="B11" i="13"/>
  <c r="P28" i="12"/>
  <c r="G12" i="13" l="1"/>
  <c r="G15" i="13"/>
  <c r="G16" i="13"/>
  <c r="G11" i="13"/>
  <c r="G22" i="9"/>
  <c r="G30" i="9" s="1"/>
  <c r="G33" i="9" s="1"/>
  <c r="L26" i="9"/>
  <c r="K26" i="9"/>
  <c r="H21" i="9"/>
  <c r="H15" i="9"/>
  <c r="C8" i="15"/>
  <c r="C10" i="15" s="1"/>
  <c r="I21" i="9" l="1"/>
  <c r="H22" i="9"/>
  <c r="H30" i="9" s="1"/>
  <c r="H33" i="9" s="1"/>
  <c r="I15" i="9"/>
  <c r="I205" i="6"/>
  <c r="Q205" i="6"/>
  <c r="M240" i="6" s="1"/>
  <c r="S205" i="6"/>
  <c r="S128" i="6"/>
  <c r="Q128" i="6"/>
  <c r="M237" i="6" s="1"/>
  <c r="Q83" i="6"/>
  <c r="S83" i="6"/>
  <c r="Q17" i="6"/>
  <c r="I22" i="9" l="1"/>
  <c r="I30" i="9" s="1"/>
  <c r="I33" i="9" s="1"/>
  <c r="J21" i="9"/>
  <c r="J15" i="9"/>
  <c r="M236" i="6"/>
  <c r="J22" i="9" l="1"/>
  <c r="J30" i="9" s="1"/>
  <c r="J33" i="9" s="1"/>
  <c r="K21" i="9"/>
  <c r="L21" i="9"/>
  <c r="K15" i="9"/>
  <c r="L15" i="9"/>
  <c r="C126" i="11"/>
  <c r="C125" i="11"/>
  <c r="C18" i="12" s="1"/>
  <c r="D122" i="11"/>
  <c r="D123" i="11" s="1"/>
  <c r="D117" i="11"/>
  <c r="D118" i="11" s="1"/>
  <c r="D112" i="11"/>
  <c r="D113" i="11" s="1"/>
  <c r="D107" i="11"/>
  <c r="D108" i="11" s="1"/>
  <c r="D102" i="11"/>
  <c r="D103" i="11" s="1"/>
  <c r="D104" i="11" s="1"/>
  <c r="D97" i="11"/>
  <c r="D98" i="11" s="1"/>
  <c r="D92" i="11"/>
  <c r="D93" i="11" s="1"/>
  <c r="D87" i="11"/>
  <c r="D88" i="11" s="1"/>
  <c r="D82" i="11"/>
  <c r="D83" i="11" s="1"/>
  <c r="D84" i="11" s="1"/>
  <c r="D77" i="11"/>
  <c r="H66" i="11"/>
  <c r="G66" i="11"/>
  <c r="F66" i="11"/>
  <c r="E66" i="11"/>
  <c r="D66" i="11"/>
  <c r="C66" i="11"/>
  <c r="H60" i="11"/>
  <c r="G60" i="11"/>
  <c r="F60" i="11"/>
  <c r="E60" i="11"/>
  <c r="D60" i="11"/>
  <c r="C60" i="11"/>
  <c r="H58" i="11"/>
  <c r="H57" i="11" s="1"/>
  <c r="G58" i="11"/>
  <c r="G57" i="11" s="1"/>
  <c r="F58" i="11"/>
  <c r="E58" i="11"/>
  <c r="E57" i="11" s="1"/>
  <c r="D58" i="11"/>
  <c r="D57" i="11" s="1"/>
  <c r="C58" i="11"/>
  <c r="C57" i="11" s="1"/>
  <c r="F57" i="11"/>
  <c r="H55" i="11"/>
  <c r="H54" i="11" s="1"/>
  <c r="G55" i="11"/>
  <c r="G54" i="11" s="1"/>
  <c r="F55" i="11"/>
  <c r="F54" i="11" s="1"/>
  <c r="E55" i="11"/>
  <c r="E54" i="11" s="1"/>
  <c r="D55" i="11"/>
  <c r="D54" i="11" s="1"/>
  <c r="C55" i="11"/>
  <c r="C54" i="11" s="1"/>
  <c r="H52" i="11"/>
  <c r="H51" i="11" s="1"/>
  <c r="G52" i="11"/>
  <c r="G51" i="11" s="1"/>
  <c r="F52" i="11"/>
  <c r="F51" i="11" s="1"/>
  <c r="E52" i="11"/>
  <c r="E51" i="11" s="1"/>
  <c r="D52" i="11"/>
  <c r="C52" i="11"/>
  <c r="D51" i="11"/>
  <c r="C51" i="11"/>
  <c r="H49" i="11"/>
  <c r="H48" i="11" s="1"/>
  <c r="G49" i="11"/>
  <c r="G48" i="11" s="1"/>
  <c r="F49" i="11"/>
  <c r="F48" i="11" s="1"/>
  <c r="E49" i="11"/>
  <c r="E48" i="11" s="1"/>
  <c r="D49" i="11"/>
  <c r="D48" i="11" s="1"/>
  <c r="C49" i="11"/>
  <c r="C48" i="11" s="1"/>
  <c r="H46" i="11"/>
  <c r="H45" i="11" s="1"/>
  <c r="G46" i="11"/>
  <c r="G45" i="11" s="1"/>
  <c r="F46" i="11"/>
  <c r="F45" i="11" s="1"/>
  <c r="E46" i="11"/>
  <c r="E45" i="11" s="1"/>
  <c r="D46" i="11"/>
  <c r="D45" i="11" s="1"/>
  <c r="C46" i="11"/>
  <c r="C45" i="11" s="1"/>
  <c r="H41" i="11"/>
  <c r="G41" i="11"/>
  <c r="F41" i="11"/>
  <c r="E41" i="11"/>
  <c r="D41" i="11"/>
  <c r="C41" i="11"/>
  <c r="H30" i="11"/>
  <c r="G30" i="11"/>
  <c r="F30" i="11"/>
  <c r="E30" i="11"/>
  <c r="D30" i="11"/>
  <c r="C30" i="11"/>
  <c r="H27" i="11"/>
  <c r="G27" i="11"/>
  <c r="F27" i="11"/>
  <c r="E27" i="11"/>
  <c r="D27" i="11"/>
  <c r="C27" i="11"/>
  <c r="H24" i="11"/>
  <c r="G24" i="11"/>
  <c r="F24" i="11"/>
  <c r="E24" i="11"/>
  <c r="D24" i="11"/>
  <c r="C24" i="11"/>
  <c r="H21" i="11"/>
  <c r="G21" i="11"/>
  <c r="F21" i="11"/>
  <c r="E21" i="11"/>
  <c r="D21" i="11"/>
  <c r="C21" i="11"/>
  <c r="H18" i="11"/>
  <c r="G18" i="11"/>
  <c r="F18" i="11"/>
  <c r="E18" i="11"/>
  <c r="D18" i="11"/>
  <c r="C18" i="11"/>
  <c r="H15" i="11"/>
  <c r="G15" i="11"/>
  <c r="F15" i="11"/>
  <c r="E15" i="11"/>
  <c r="D15" i="11"/>
  <c r="C15" i="11"/>
  <c r="K22" i="9" l="1"/>
  <c r="K30" i="9" s="1"/>
  <c r="K33" i="9" s="1"/>
  <c r="C114" i="14"/>
  <c r="C135" i="14"/>
  <c r="C28" i="14"/>
  <c r="D94" i="11"/>
  <c r="E92" i="11"/>
  <c r="E93" i="11" s="1"/>
  <c r="F92" i="11" s="1"/>
  <c r="F93" i="11" s="1"/>
  <c r="E82" i="11"/>
  <c r="E83" i="11" s="1"/>
  <c r="D125" i="11"/>
  <c r="D18" i="12" s="1"/>
  <c r="D114" i="11"/>
  <c r="E112" i="11"/>
  <c r="E113" i="11" s="1"/>
  <c r="F112" i="11" s="1"/>
  <c r="F113" i="11" s="1"/>
  <c r="D124" i="11"/>
  <c r="E122" i="11"/>
  <c r="E123" i="11" s="1"/>
  <c r="E124" i="11" s="1"/>
  <c r="C264" i="14"/>
  <c r="C243" i="14"/>
  <c r="C178" i="14"/>
  <c r="C157" i="14"/>
  <c r="C92" i="14"/>
  <c r="C71" i="14"/>
  <c r="C221" i="14"/>
  <c r="C200" i="14"/>
  <c r="C49" i="14"/>
  <c r="P19" i="12"/>
  <c r="H96" i="14"/>
  <c r="H118" i="14" s="1"/>
  <c r="H268" i="14" s="1"/>
  <c r="G96" i="14"/>
  <c r="G118" i="14" s="1"/>
  <c r="G268" i="14" s="1"/>
  <c r="F96" i="14"/>
  <c r="F118" i="14" s="1"/>
  <c r="F268" i="14" s="1"/>
  <c r="E96" i="14"/>
  <c r="E118" i="14" s="1"/>
  <c r="E268" i="14" s="1"/>
  <c r="C32" i="14"/>
  <c r="C53" i="14" s="1"/>
  <c r="C96" i="14" s="1"/>
  <c r="C118" i="14" s="1"/>
  <c r="C139" i="14" s="1"/>
  <c r="C268" i="14" s="1"/>
  <c r="D96" i="14"/>
  <c r="D118" i="14" s="1"/>
  <c r="D268" i="14" s="1"/>
  <c r="L22" i="9"/>
  <c r="L30" i="9" s="1"/>
  <c r="L33" i="9" s="1"/>
  <c r="G44" i="11"/>
  <c r="G40" i="11" s="1"/>
  <c r="G16" i="12" s="1"/>
  <c r="G47" i="14" s="1"/>
  <c r="H44" i="11"/>
  <c r="G14" i="11"/>
  <c r="G15" i="12" s="1"/>
  <c r="G240" i="14" s="1"/>
  <c r="F44" i="11"/>
  <c r="D44" i="11"/>
  <c r="C44" i="11"/>
  <c r="H14" i="11"/>
  <c r="E14" i="11"/>
  <c r="F14" i="11"/>
  <c r="D14" i="11"/>
  <c r="C14" i="11"/>
  <c r="E107" i="11"/>
  <c r="E108" i="11" s="1"/>
  <c r="D109" i="11"/>
  <c r="D99" i="11"/>
  <c r="E97" i="11"/>
  <c r="E98" i="11" s="1"/>
  <c r="F122" i="11"/>
  <c r="F123" i="11" s="1"/>
  <c r="D119" i="11"/>
  <c r="E117" i="11"/>
  <c r="E118" i="11" s="1"/>
  <c r="E44" i="11"/>
  <c r="E87" i="11"/>
  <c r="E88" i="11" s="1"/>
  <c r="D89" i="11"/>
  <c r="E94" i="11"/>
  <c r="E102" i="11"/>
  <c r="E103" i="11" s="1"/>
  <c r="D78" i="11"/>
  <c r="G92" i="11" l="1"/>
  <c r="G93" i="11" s="1"/>
  <c r="F94" i="11"/>
  <c r="E84" i="11"/>
  <c r="F82" i="11"/>
  <c r="F83" i="11" s="1"/>
  <c r="G82" i="11" s="1"/>
  <c r="G83" i="11" s="1"/>
  <c r="H82" i="11" s="1"/>
  <c r="D178" i="14"/>
  <c r="D114" i="14"/>
  <c r="D200" i="14"/>
  <c r="D243" i="14"/>
  <c r="D157" i="14"/>
  <c r="D221" i="14"/>
  <c r="D135" i="14"/>
  <c r="D49" i="14"/>
  <c r="D71" i="14"/>
  <c r="D264" i="14"/>
  <c r="D28" i="14"/>
  <c r="D92" i="14"/>
  <c r="Q19" i="12"/>
  <c r="E114" i="11"/>
  <c r="C7" i="13"/>
  <c r="C8" i="13"/>
  <c r="C9" i="13"/>
  <c r="E9" i="13"/>
  <c r="E7" i="13"/>
  <c r="E8" i="13"/>
  <c r="D8" i="13"/>
  <c r="D7" i="13"/>
  <c r="D9" i="13"/>
  <c r="B8" i="13"/>
  <c r="G8" i="13" s="1"/>
  <c r="B9" i="13"/>
  <c r="H40" i="11"/>
  <c r="H16" i="12" s="1"/>
  <c r="H219" i="14" s="1"/>
  <c r="G68" i="14"/>
  <c r="G111" i="14"/>
  <c r="G26" i="14"/>
  <c r="G155" i="14"/>
  <c r="G198" i="14"/>
  <c r="G219" i="14"/>
  <c r="T17" i="12"/>
  <c r="G133" i="14"/>
  <c r="G262" i="14"/>
  <c r="C40" i="11"/>
  <c r="C16" i="12" s="1"/>
  <c r="C176" i="14" s="1"/>
  <c r="D40" i="11"/>
  <c r="D16" i="12" s="1"/>
  <c r="D262" i="14" s="1"/>
  <c r="G175" i="14"/>
  <c r="G154" i="14"/>
  <c r="G132" i="14"/>
  <c r="G197" i="14"/>
  <c r="G261" i="14"/>
  <c r="G17" i="12"/>
  <c r="G25" i="14"/>
  <c r="G218" i="14"/>
  <c r="G69" i="14"/>
  <c r="G90" i="14"/>
  <c r="G241" i="14"/>
  <c r="G242" i="14" s="1"/>
  <c r="F40" i="11"/>
  <c r="F16" i="12" s="1"/>
  <c r="T16" i="12"/>
  <c r="T18" i="12" s="1"/>
  <c r="G46" i="14"/>
  <c r="G48" i="14" s="1"/>
  <c r="G89" i="14"/>
  <c r="G176" i="14"/>
  <c r="G112" i="14"/>
  <c r="E40" i="11"/>
  <c r="E16" i="12" s="1"/>
  <c r="E155" i="14" s="1"/>
  <c r="F15" i="12"/>
  <c r="E15" i="12"/>
  <c r="H15" i="12"/>
  <c r="D15" i="12"/>
  <c r="C15" i="12"/>
  <c r="F124" i="11"/>
  <c r="G122" i="11"/>
  <c r="G123" i="11" s="1"/>
  <c r="E104" i="11"/>
  <c r="F102" i="11"/>
  <c r="F103" i="11" s="1"/>
  <c r="E119" i="11"/>
  <c r="F117" i="11"/>
  <c r="F118" i="11" s="1"/>
  <c r="F87" i="11"/>
  <c r="F88" i="11" s="1"/>
  <c r="E89" i="11"/>
  <c r="E99" i="11"/>
  <c r="F97" i="11"/>
  <c r="F98" i="11" s="1"/>
  <c r="D79" i="11"/>
  <c r="D126" i="11" s="1"/>
  <c r="E77" i="11"/>
  <c r="G112" i="11"/>
  <c r="G113" i="11" s="1"/>
  <c r="F114" i="11"/>
  <c r="F107" i="11"/>
  <c r="F108" i="11" s="1"/>
  <c r="E109" i="11"/>
  <c r="G94" i="11" l="1"/>
  <c r="H92" i="11"/>
  <c r="H93" i="11" s="1"/>
  <c r="G9" i="13"/>
  <c r="F84" i="11"/>
  <c r="G7" i="13"/>
  <c r="C17" i="12"/>
  <c r="C19" i="12" s="1"/>
  <c r="C20" i="12" s="1"/>
  <c r="P21" i="12" s="1"/>
  <c r="H17" i="12"/>
  <c r="H176" i="14"/>
  <c r="H69" i="14"/>
  <c r="H26" i="14"/>
  <c r="H112" i="14"/>
  <c r="H133" i="14"/>
  <c r="H155" i="14"/>
  <c r="D112" i="14"/>
  <c r="H90" i="14"/>
  <c r="G91" i="14"/>
  <c r="H47" i="14"/>
  <c r="H262" i="14"/>
  <c r="H198" i="14"/>
  <c r="H241" i="14"/>
  <c r="U17" i="12"/>
  <c r="D39" i="13"/>
  <c r="D19" i="13"/>
  <c r="D20" i="13"/>
  <c r="E19" i="13"/>
  <c r="E39" i="13"/>
  <c r="E20" i="13"/>
  <c r="C20" i="13"/>
  <c r="C19" i="13"/>
  <c r="C39" i="13"/>
  <c r="B19" i="13"/>
  <c r="B39" i="13"/>
  <c r="B20" i="13"/>
  <c r="G27" i="14"/>
  <c r="E17" i="12"/>
  <c r="C47" i="14"/>
  <c r="G113" i="14"/>
  <c r="G199" i="14"/>
  <c r="G70" i="14"/>
  <c r="E90" i="14"/>
  <c r="D241" i="14"/>
  <c r="D176" i="14"/>
  <c r="E69" i="14"/>
  <c r="D26" i="14"/>
  <c r="D133" i="14"/>
  <c r="D198" i="14"/>
  <c r="E262" i="14"/>
  <c r="Q17" i="12"/>
  <c r="D69" i="14"/>
  <c r="D155" i="14"/>
  <c r="G263" i="14"/>
  <c r="G156" i="14"/>
  <c r="E112" i="14"/>
  <c r="D219" i="14"/>
  <c r="D47" i="14"/>
  <c r="D90" i="14"/>
  <c r="C219" i="14"/>
  <c r="G134" i="14"/>
  <c r="G220" i="14"/>
  <c r="C69" i="14"/>
  <c r="C241" i="14"/>
  <c r="C262" i="14"/>
  <c r="C26" i="14"/>
  <c r="C133" i="14"/>
  <c r="P17" i="12"/>
  <c r="C198" i="14"/>
  <c r="C90" i="14"/>
  <c r="C155" i="14"/>
  <c r="C112" i="14"/>
  <c r="G177" i="14"/>
  <c r="S17" i="12"/>
  <c r="F133" i="14"/>
  <c r="F198" i="14"/>
  <c r="F47" i="14"/>
  <c r="F112" i="14"/>
  <c r="F176" i="14"/>
  <c r="F241" i="14"/>
  <c r="F90" i="14"/>
  <c r="F219" i="14"/>
  <c r="F26" i="14"/>
  <c r="F262" i="14"/>
  <c r="F69" i="14"/>
  <c r="F155" i="14"/>
  <c r="E241" i="14"/>
  <c r="E176" i="14"/>
  <c r="E111" i="14"/>
  <c r="E261" i="14"/>
  <c r="E68" i="14"/>
  <c r="E89" i="14"/>
  <c r="E197" i="14"/>
  <c r="E46" i="14"/>
  <c r="E25" i="14"/>
  <c r="E175" i="14"/>
  <c r="E154" i="14"/>
  <c r="E156" i="14" s="1"/>
  <c r="E218" i="14"/>
  <c r="R16" i="12"/>
  <c r="E132" i="14"/>
  <c r="E240" i="14"/>
  <c r="E26" i="14"/>
  <c r="E47" i="14"/>
  <c r="E198" i="14"/>
  <c r="R17" i="12"/>
  <c r="U16" i="12"/>
  <c r="H111" i="14"/>
  <c r="H197" i="14"/>
  <c r="H46" i="14"/>
  <c r="H240" i="14"/>
  <c r="H89" i="14"/>
  <c r="H175" i="14"/>
  <c r="H218" i="14"/>
  <c r="H220" i="14" s="1"/>
  <c r="H25" i="14"/>
  <c r="H132" i="14"/>
  <c r="H154" i="14"/>
  <c r="H261" i="14"/>
  <c r="H68" i="14"/>
  <c r="F132" i="14"/>
  <c r="F240" i="14"/>
  <c r="F89" i="14"/>
  <c r="F261" i="14"/>
  <c r="F68" i="14"/>
  <c r="F218" i="14"/>
  <c r="F25" i="14"/>
  <c r="F197" i="14"/>
  <c r="F46" i="14"/>
  <c r="F154" i="14"/>
  <c r="S16" i="12"/>
  <c r="F175" i="14"/>
  <c r="F17" i="12"/>
  <c r="F111" i="14"/>
  <c r="E219" i="14"/>
  <c r="E133" i="14"/>
  <c r="D218" i="14"/>
  <c r="D46" i="14"/>
  <c r="D261" i="14"/>
  <c r="D263" i="14" s="1"/>
  <c r="D265" i="14" s="1"/>
  <c r="D266" i="14" s="1"/>
  <c r="D17" i="12"/>
  <c r="D68" i="14"/>
  <c r="Q16" i="12"/>
  <c r="D25" i="14"/>
  <c r="D154" i="14"/>
  <c r="D197" i="14"/>
  <c r="D89" i="14"/>
  <c r="D240" i="14"/>
  <c r="D132" i="14"/>
  <c r="D175" i="14"/>
  <c r="D111" i="14"/>
  <c r="C218" i="14"/>
  <c r="C197" i="14"/>
  <c r="C25" i="14"/>
  <c r="C132" i="14"/>
  <c r="C261" i="14"/>
  <c r="P16" i="12"/>
  <c r="C154" i="14"/>
  <c r="C175" i="14"/>
  <c r="C177" i="14" s="1"/>
  <c r="C179" i="14" s="1"/>
  <c r="C68" i="14"/>
  <c r="C111" i="14"/>
  <c r="C46" i="14"/>
  <c r="C240" i="14"/>
  <c r="C89" i="14"/>
  <c r="G97" i="11"/>
  <c r="G98" i="11" s="1"/>
  <c r="F99" i="11"/>
  <c r="H122" i="11"/>
  <c r="H123" i="11" s="1"/>
  <c r="G124" i="11"/>
  <c r="F104" i="11"/>
  <c r="G102" i="11"/>
  <c r="G103" i="11" s="1"/>
  <c r="H83" i="11"/>
  <c r="G84" i="11"/>
  <c r="G117" i="11"/>
  <c r="G118" i="11" s="1"/>
  <c r="F119" i="11"/>
  <c r="F109" i="11"/>
  <c r="G107" i="11"/>
  <c r="G108" i="11" s="1"/>
  <c r="E125" i="11"/>
  <c r="E78" i="11"/>
  <c r="G114" i="11"/>
  <c r="H112" i="11"/>
  <c r="H113" i="11" s="1"/>
  <c r="F89" i="11"/>
  <c r="G87" i="11"/>
  <c r="G88" i="11" s="1"/>
  <c r="H114" i="11" l="1"/>
  <c r="I112" i="11"/>
  <c r="I113" i="11" s="1"/>
  <c r="H94" i="11"/>
  <c r="I92" i="11"/>
  <c r="I93" i="11" s="1"/>
  <c r="H124" i="11"/>
  <c r="I122" i="11"/>
  <c r="I123" i="11" s="1"/>
  <c r="H27" i="14"/>
  <c r="H84" i="11"/>
  <c r="I82" i="11"/>
  <c r="C91" i="14"/>
  <c r="C93" i="14" s="1"/>
  <c r="C94" i="14" s="1"/>
  <c r="C95" i="14" s="1"/>
  <c r="C97" i="14" s="1"/>
  <c r="H91" i="14"/>
  <c r="H177" i="14"/>
  <c r="H48" i="14"/>
  <c r="C180" i="14"/>
  <c r="C181" i="14" s="1"/>
  <c r="C183" i="14" s="1"/>
  <c r="D267" i="14"/>
  <c r="D269" i="14" s="1"/>
  <c r="D271" i="14" s="1"/>
  <c r="H113" i="14"/>
  <c r="E18" i="12"/>
  <c r="E264" i="14" s="1"/>
  <c r="C70" i="14"/>
  <c r="C72" i="14" s="1"/>
  <c r="C263" i="14"/>
  <c r="C265" i="14" s="1"/>
  <c r="H156" i="14"/>
  <c r="H70" i="14"/>
  <c r="H263" i="14"/>
  <c r="D19" i="12"/>
  <c r="D20" i="12" s="1"/>
  <c r="F113" i="14"/>
  <c r="F156" i="14"/>
  <c r="F220" i="14"/>
  <c r="H134" i="14"/>
  <c r="D177" i="14"/>
  <c r="D179" i="14" s="1"/>
  <c r="D180" i="14" s="1"/>
  <c r="D199" i="14"/>
  <c r="D201" i="14" s="1"/>
  <c r="D202" i="14" s="1"/>
  <c r="D70" i="14"/>
  <c r="D72" i="14" s="1"/>
  <c r="D134" i="14"/>
  <c r="D242" i="14"/>
  <c r="D244" i="14" s="1"/>
  <c r="D245" i="14" s="1"/>
  <c r="D113" i="14"/>
  <c r="D115" i="14" s="1"/>
  <c r="D116" i="14" s="1"/>
  <c r="D91" i="14"/>
  <c r="D93" i="14" s="1"/>
  <c r="Q18" i="12"/>
  <c r="Q20" i="12" s="1"/>
  <c r="C156" i="14"/>
  <c r="C158" i="14" s="1"/>
  <c r="F70" i="14"/>
  <c r="F48" i="14"/>
  <c r="E91" i="14"/>
  <c r="D27" i="14"/>
  <c r="D29" i="14" s="1"/>
  <c r="F263" i="14"/>
  <c r="F199" i="14"/>
  <c r="F27" i="14"/>
  <c r="E70" i="14"/>
  <c r="H242" i="14"/>
  <c r="H199" i="14"/>
  <c r="U18" i="12"/>
  <c r="D48" i="14"/>
  <c r="D50" i="14" s="1"/>
  <c r="C48" i="14"/>
  <c r="C50" i="14" s="1"/>
  <c r="E113" i="14"/>
  <c r="C220" i="14"/>
  <c r="C222" i="14" s="1"/>
  <c r="C242" i="14"/>
  <c r="C244" i="14" s="1"/>
  <c r="C134" i="14"/>
  <c r="D220" i="14"/>
  <c r="D222" i="14" s="1"/>
  <c r="D223" i="14" s="1"/>
  <c r="F91" i="14"/>
  <c r="E263" i="14"/>
  <c r="C113" i="14"/>
  <c r="C115" i="14" s="1"/>
  <c r="P18" i="12"/>
  <c r="P20" i="12" s="1"/>
  <c r="D156" i="14"/>
  <c r="D158" i="14" s="1"/>
  <c r="D159" i="14" s="1"/>
  <c r="F242" i="14"/>
  <c r="C27" i="14"/>
  <c r="C29" i="14" s="1"/>
  <c r="C199" i="14"/>
  <c r="C201" i="14" s="1"/>
  <c r="S18" i="12"/>
  <c r="E242" i="14"/>
  <c r="F134" i="14"/>
  <c r="F177" i="14"/>
  <c r="E48" i="14"/>
  <c r="E177" i="14"/>
  <c r="R18" i="12"/>
  <c r="E220" i="14"/>
  <c r="E199" i="14"/>
  <c r="E134" i="14"/>
  <c r="E27" i="14"/>
  <c r="G89" i="11"/>
  <c r="H87" i="11"/>
  <c r="H88" i="11" s="1"/>
  <c r="E79" i="11"/>
  <c r="E126" i="11" s="1"/>
  <c r="F77" i="11"/>
  <c r="H117" i="11"/>
  <c r="H118" i="11" s="1"/>
  <c r="G119" i="11"/>
  <c r="G109" i="11"/>
  <c r="H107" i="11"/>
  <c r="H108" i="11" s="1"/>
  <c r="H102" i="11"/>
  <c r="H103" i="11" s="1"/>
  <c r="G104" i="11"/>
  <c r="H97" i="11"/>
  <c r="H98" i="11" s="1"/>
  <c r="G99" i="11"/>
  <c r="H104" i="11" l="1"/>
  <c r="I102" i="11"/>
  <c r="I103" i="11" s="1"/>
  <c r="I124" i="11"/>
  <c r="J122" i="11"/>
  <c r="J123" i="11" s="1"/>
  <c r="J112" i="11"/>
  <c r="J113" i="11" s="1"/>
  <c r="I114" i="11"/>
  <c r="H99" i="11"/>
  <c r="I97" i="11"/>
  <c r="I98" i="11" s="1"/>
  <c r="I94" i="11"/>
  <c r="J92" i="11"/>
  <c r="J93" i="11" s="1"/>
  <c r="H119" i="11"/>
  <c r="I117" i="11"/>
  <c r="I118" i="11" s="1"/>
  <c r="D73" i="14"/>
  <c r="D74" i="14" s="1"/>
  <c r="D76" i="14" s="1"/>
  <c r="D78" i="14" s="1"/>
  <c r="D94" i="14"/>
  <c r="D51" i="14"/>
  <c r="D52" i="14" s="1"/>
  <c r="D54" i="14" s="1"/>
  <c r="D56" i="14" s="1"/>
  <c r="D30" i="14"/>
  <c r="H109" i="11"/>
  <c r="I107" i="11"/>
  <c r="I108" i="11" s="1"/>
  <c r="H89" i="11"/>
  <c r="I87" i="11"/>
  <c r="I83" i="11"/>
  <c r="I84" i="11" s="1"/>
  <c r="E28" i="14"/>
  <c r="E29" i="14" s="1"/>
  <c r="E49" i="14"/>
  <c r="E50" i="14" s="1"/>
  <c r="E19" i="12"/>
  <c r="E20" i="12" s="1"/>
  <c r="E92" i="14"/>
  <c r="E93" i="14" s="1"/>
  <c r="E71" i="14"/>
  <c r="E72" i="14" s="1"/>
  <c r="E200" i="14"/>
  <c r="E201" i="14" s="1"/>
  <c r="E202" i="14" s="1"/>
  <c r="E178" i="14"/>
  <c r="E179" i="14" s="1"/>
  <c r="E180" i="14" s="1"/>
  <c r="E114" i="14"/>
  <c r="E115" i="14" s="1"/>
  <c r="E221" i="14"/>
  <c r="E222" i="14" s="1"/>
  <c r="E223" i="14" s="1"/>
  <c r="E243" i="14"/>
  <c r="E244" i="14" s="1"/>
  <c r="E245" i="14" s="1"/>
  <c r="E157" i="14"/>
  <c r="E158" i="14" s="1"/>
  <c r="E135" i="14"/>
  <c r="R19" i="12"/>
  <c r="R20" i="12" s="1"/>
  <c r="C245" i="14"/>
  <c r="C246" i="14" s="1"/>
  <c r="C248" i="14" s="1"/>
  <c r="D31" i="14"/>
  <c r="D33" i="14" s="1"/>
  <c r="D35" i="14" s="1"/>
  <c r="D203" i="14"/>
  <c r="D205" i="14" s="1"/>
  <c r="D207" i="14" s="1"/>
  <c r="C223" i="14"/>
  <c r="C224" i="14" s="1"/>
  <c r="C226" i="14" s="1"/>
  <c r="D181" i="14"/>
  <c r="D183" i="14" s="1"/>
  <c r="D185" i="14" s="1"/>
  <c r="C202" i="14"/>
  <c r="C203" i="14" s="1"/>
  <c r="C205" i="14" s="1"/>
  <c r="D224" i="14"/>
  <c r="D226" i="14" s="1"/>
  <c r="D228" i="14" s="1"/>
  <c r="D95" i="14"/>
  <c r="D97" i="14" s="1"/>
  <c r="D99" i="14" s="1"/>
  <c r="C266" i="14"/>
  <c r="C267" i="14" s="1"/>
  <c r="C269" i="14" s="1"/>
  <c r="C159" i="14"/>
  <c r="C160" i="14" s="1"/>
  <c r="C162" i="14" s="1"/>
  <c r="D160" i="14"/>
  <c r="D162" i="14" s="1"/>
  <c r="D164" i="14" s="1"/>
  <c r="D246" i="14"/>
  <c r="D248" i="14" s="1"/>
  <c r="D250" i="14" s="1"/>
  <c r="C73" i="14"/>
  <c r="C74" i="14" s="1"/>
  <c r="C76" i="14" s="1"/>
  <c r="C30" i="14"/>
  <c r="C31" i="14" s="1"/>
  <c r="C33" i="14" s="1"/>
  <c r="C116" i="14"/>
  <c r="C117" i="14" s="1"/>
  <c r="C119" i="14" s="1"/>
  <c r="C51" i="14"/>
  <c r="C52" i="14" s="1"/>
  <c r="C54" i="14" s="1"/>
  <c r="D117" i="14"/>
  <c r="D119" i="14" s="1"/>
  <c r="D121" i="14" s="1"/>
  <c r="D136" i="14"/>
  <c r="D137" i="14" s="1"/>
  <c r="C21" i="12"/>
  <c r="C23" i="12" s="1"/>
  <c r="Q21" i="12"/>
  <c r="Q22" i="12" s="1"/>
  <c r="D21" i="12"/>
  <c r="E265" i="14"/>
  <c r="E266" i="14" s="1"/>
  <c r="C136" i="14"/>
  <c r="P22" i="12"/>
  <c r="P24" i="12" s="1"/>
  <c r="F78" i="11"/>
  <c r="F125" i="11"/>
  <c r="J124" i="11" l="1"/>
  <c r="K122" i="11"/>
  <c r="K123" i="11" s="1"/>
  <c r="J97" i="11"/>
  <c r="J98" i="11" s="1"/>
  <c r="I99" i="11"/>
  <c r="J94" i="11"/>
  <c r="K92" i="11"/>
  <c r="K93" i="11" s="1"/>
  <c r="J102" i="11"/>
  <c r="J103" i="11" s="1"/>
  <c r="I104" i="11"/>
  <c r="J117" i="11"/>
  <c r="J118" i="11" s="1"/>
  <c r="I119" i="11"/>
  <c r="J114" i="11"/>
  <c r="K112" i="11"/>
  <c r="K113" i="11" s="1"/>
  <c r="E21" i="12"/>
  <c r="E23" i="12" s="1"/>
  <c r="E25" i="12" s="1"/>
  <c r="E94" i="14"/>
  <c r="E95" i="14" s="1"/>
  <c r="E97" i="14" s="1"/>
  <c r="E99" i="14" s="1"/>
  <c r="E30" i="14"/>
  <c r="E31" i="14" s="1"/>
  <c r="E33" i="14" s="1"/>
  <c r="E35" i="14" s="1"/>
  <c r="E73" i="14"/>
  <c r="E74" i="14" s="1"/>
  <c r="E76" i="14" s="1"/>
  <c r="E78" i="14" s="1"/>
  <c r="E51" i="14"/>
  <c r="E52" i="14" s="1"/>
  <c r="E54" i="14" s="1"/>
  <c r="E56" i="14" s="1"/>
  <c r="E159" i="14"/>
  <c r="E160" i="14" s="1"/>
  <c r="E162" i="14" s="1"/>
  <c r="E164" i="14" s="1"/>
  <c r="E116" i="14"/>
  <c r="E117" i="14" s="1"/>
  <c r="E119" i="14" s="1"/>
  <c r="E121" i="14" s="1"/>
  <c r="J107" i="11"/>
  <c r="J108" i="11" s="1"/>
  <c r="I109" i="11"/>
  <c r="I88" i="11"/>
  <c r="J87" i="11" s="1"/>
  <c r="J82" i="11"/>
  <c r="J83" i="11" s="1"/>
  <c r="R21" i="12"/>
  <c r="R22" i="12" s="1"/>
  <c r="R24" i="12" s="1"/>
  <c r="R26" i="12" s="1"/>
  <c r="C137" i="14"/>
  <c r="C138" i="14" s="1"/>
  <c r="C140" i="14" s="1"/>
  <c r="E203" i="14"/>
  <c r="E205" i="14" s="1"/>
  <c r="E207" i="14" s="1"/>
  <c r="E181" i="14"/>
  <c r="E183" i="14" s="1"/>
  <c r="E185" i="14" s="1"/>
  <c r="E224" i="14"/>
  <c r="E226" i="14" s="1"/>
  <c r="E228" i="14" s="1"/>
  <c r="E246" i="14"/>
  <c r="E248" i="14" s="1"/>
  <c r="E250" i="14" s="1"/>
  <c r="E267" i="14"/>
  <c r="E269" i="14" s="1"/>
  <c r="E271" i="14" s="1"/>
  <c r="D138" i="14"/>
  <c r="D140" i="14" s="1"/>
  <c r="D142" i="14" s="1"/>
  <c r="D23" i="12"/>
  <c r="Q24" i="12"/>
  <c r="Q26" i="12" s="1"/>
  <c r="E136" i="14"/>
  <c r="E137" i="14" s="1"/>
  <c r="F18" i="12"/>
  <c r="G77" i="11"/>
  <c r="F79" i="11"/>
  <c r="F126" i="11" s="1"/>
  <c r="L92" i="11" l="1"/>
  <c r="L93" i="11" s="1"/>
  <c r="K94" i="11"/>
  <c r="K124" i="11"/>
  <c r="L122" i="11"/>
  <c r="L123" i="11" s="1"/>
  <c r="K117" i="11"/>
  <c r="K118" i="11" s="1"/>
  <c r="J119" i="11"/>
  <c r="I89" i="11"/>
  <c r="K114" i="11"/>
  <c r="L112" i="11"/>
  <c r="L113" i="11" s="1"/>
  <c r="K102" i="11"/>
  <c r="K103" i="11" s="1"/>
  <c r="J104" i="11"/>
  <c r="J99" i="11"/>
  <c r="K97" i="11"/>
  <c r="K98" i="11" s="1"/>
  <c r="E10" i="16"/>
  <c r="V10" i="16" s="1"/>
  <c r="J109" i="11"/>
  <c r="K107" i="11"/>
  <c r="K108" i="11" s="1"/>
  <c r="J88" i="11"/>
  <c r="J89" i="11" s="1"/>
  <c r="K87" i="11"/>
  <c r="K82" i="11"/>
  <c r="K83" i="11" s="1"/>
  <c r="J84" i="11"/>
  <c r="D25" i="12"/>
  <c r="E9" i="16"/>
  <c r="F264" i="14"/>
  <c r="F265" i="14" s="1"/>
  <c r="F221" i="14"/>
  <c r="F222" i="14" s="1"/>
  <c r="F223" i="14" s="1"/>
  <c r="F135" i="14"/>
  <c r="F200" i="14"/>
  <c r="F201" i="14" s="1"/>
  <c r="F202" i="14" s="1"/>
  <c r="F157" i="14"/>
  <c r="F158" i="14" s="1"/>
  <c r="F159" i="14" s="1"/>
  <c r="F178" i="14"/>
  <c r="F179" i="14" s="1"/>
  <c r="F180" i="14" s="1"/>
  <c r="F114" i="14"/>
  <c r="F115" i="14" s="1"/>
  <c r="F243" i="14"/>
  <c r="F244" i="14" s="1"/>
  <c r="F245" i="14" s="1"/>
  <c r="E138" i="14"/>
  <c r="E140" i="14" s="1"/>
  <c r="E142" i="14" s="1"/>
  <c r="F19" i="12"/>
  <c r="F20" i="12" s="1"/>
  <c r="F92" i="14"/>
  <c r="F93" i="14" s="1"/>
  <c r="S19" i="12"/>
  <c r="S20" i="12" s="1"/>
  <c r="F71" i="14"/>
  <c r="F72" i="14" s="1"/>
  <c r="F49" i="14"/>
  <c r="F50" i="14" s="1"/>
  <c r="F28" i="14"/>
  <c r="F29" i="14" s="1"/>
  <c r="G78" i="11"/>
  <c r="G125" i="11"/>
  <c r="L102" i="11" l="1"/>
  <c r="L103" i="11" s="1"/>
  <c r="K104" i="11"/>
  <c r="K99" i="11"/>
  <c r="L97" i="11"/>
  <c r="L98" i="11" s="1"/>
  <c r="M112" i="11"/>
  <c r="M113" i="11" s="1"/>
  <c r="M114" i="11" s="1"/>
  <c r="L114" i="11"/>
  <c r="L117" i="11"/>
  <c r="L118" i="11" s="1"/>
  <c r="K119" i="11"/>
  <c r="M92" i="11"/>
  <c r="M93" i="11" s="1"/>
  <c r="M94" i="11" s="1"/>
  <c r="L94" i="11"/>
  <c r="M122" i="11"/>
  <c r="M123" i="11" s="1"/>
  <c r="M124" i="11" s="1"/>
  <c r="L124" i="11"/>
  <c r="W10" i="16"/>
  <c r="M10" i="16" s="1"/>
  <c r="F51" i="14"/>
  <c r="F52" i="14" s="1"/>
  <c r="F54" i="14" s="1"/>
  <c r="F56" i="14" s="1"/>
  <c r="F30" i="14"/>
  <c r="F73" i="14"/>
  <c r="F74" i="14" s="1"/>
  <c r="F76" i="14" s="1"/>
  <c r="F78" i="14" s="1"/>
  <c r="F94" i="14"/>
  <c r="F95" i="14" s="1"/>
  <c r="F97" i="14" s="1"/>
  <c r="F99" i="14" s="1"/>
  <c r="F266" i="14"/>
  <c r="F267" i="14" s="1"/>
  <c r="F269" i="14" s="1"/>
  <c r="F271" i="14" s="1"/>
  <c r="F116" i="14"/>
  <c r="F117" i="14" s="1"/>
  <c r="F119" i="14" s="1"/>
  <c r="F121" i="14" s="1"/>
  <c r="K109" i="11"/>
  <c r="L107" i="11"/>
  <c r="L108" i="11" s="1"/>
  <c r="K88" i="11"/>
  <c r="K89" i="11" s="1"/>
  <c r="L82" i="11"/>
  <c r="L83" i="11" s="1"/>
  <c r="K84" i="11"/>
  <c r="V9" i="16"/>
  <c r="W9" i="16"/>
  <c r="F160" i="14"/>
  <c r="F162" i="14" s="1"/>
  <c r="F164" i="14" s="1"/>
  <c r="F224" i="14"/>
  <c r="F226" i="14" s="1"/>
  <c r="F228" i="14" s="1"/>
  <c r="F181" i="14"/>
  <c r="F183" i="14" s="1"/>
  <c r="F185" i="14" s="1"/>
  <c r="F246" i="14"/>
  <c r="F248" i="14" s="1"/>
  <c r="F250" i="14" s="1"/>
  <c r="F203" i="14"/>
  <c r="F205" i="14" s="1"/>
  <c r="F207" i="14" s="1"/>
  <c r="F31" i="14"/>
  <c r="F33" i="14" s="1"/>
  <c r="F35" i="14" s="1"/>
  <c r="F136" i="14"/>
  <c r="F137" i="14" s="1"/>
  <c r="G18" i="12"/>
  <c r="H77" i="11"/>
  <c r="G79" i="11"/>
  <c r="G126" i="11" s="1"/>
  <c r="Y2" i="3"/>
  <c r="Y3" i="3" s="1"/>
  <c r="L87" i="11" l="1"/>
  <c r="M117" i="11"/>
  <c r="M118" i="11" s="1"/>
  <c r="M119" i="11" s="1"/>
  <c r="L119" i="11"/>
  <c r="L99" i="11"/>
  <c r="M97" i="11"/>
  <c r="M98" i="11" s="1"/>
  <c r="M99" i="11" s="1"/>
  <c r="L104" i="11"/>
  <c r="M102" i="11"/>
  <c r="M103" i="11" s="1"/>
  <c r="M104" i="11" s="1"/>
  <c r="M107" i="11"/>
  <c r="M108" i="11" s="1"/>
  <c r="M109" i="11" s="1"/>
  <c r="L109" i="11"/>
  <c r="L88" i="11"/>
  <c r="L89" i="11" s="1"/>
  <c r="M82" i="11"/>
  <c r="M83" i="11" s="1"/>
  <c r="M84" i="11" s="1"/>
  <c r="L84" i="11"/>
  <c r="U10" i="16"/>
  <c r="M9" i="16"/>
  <c r="U9" i="16" s="1"/>
  <c r="T19" i="12"/>
  <c r="T20" i="12" s="1"/>
  <c r="G243" i="14"/>
  <c r="G244" i="14" s="1"/>
  <c r="G245" i="14" s="1"/>
  <c r="G157" i="14"/>
  <c r="G158" i="14" s="1"/>
  <c r="G159" i="14" s="1"/>
  <c r="G221" i="14"/>
  <c r="G222" i="14" s="1"/>
  <c r="G223" i="14" s="1"/>
  <c r="G135" i="14"/>
  <c r="G200" i="14"/>
  <c r="G201" i="14" s="1"/>
  <c r="G202" i="14" s="1"/>
  <c r="G178" i="14"/>
  <c r="G179" i="14" s="1"/>
  <c r="G180" i="14" s="1"/>
  <c r="G114" i="14"/>
  <c r="G115" i="14" s="1"/>
  <c r="F138" i="14"/>
  <c r="F140" i="14" s="1"/>
  <c r="F142" i="14" s="1"/>
  <c r="F21" i="12"/>
  <c r="F23" i="12" s="1"/>
  <c r="S21" i="12"/>
  <c r="S22" i="12" s="1"/>
  <c r="S24" i="12" s="1"/>
  <c r="S26" i="12" s="1"/>
  <c r="G19" i="12"/>
  <c r="G20" i="12" s="1"/>
  <c r="G92" i="14"/>
  <c r="G93" i="14" s="1"/>
  <c r="G49" i="14"/>
  <c r="G50" i="14" s="1"/>
  <c r="G264" i="14"/>
  <c r="G265" i="14" s="1"/>
  <c r="G266" i="14" s="1"/>
  <c r="G71" i="14"/>
  <c r="G72" i="14" s="1"/>
  <c r="G28" i="14"/>
  <c r="G29" i="14" s="1"/>
  <c r="H125" i="11"/>
  <c r="H18" i="12" s="1"/>
  <c r="H135" i="14" s="1"/>
  <c r="H78" i="11"/>
  <c r="Y4" i="3"/>
  <c r="Y5" i="3" s="1"/>
  <c r="Y6" i="3" s="1"/>
  <c r="Y7" i="3" s="1"/>
  <c r="Y8" i="3" s="1"/>
  <c r="Y9" i="3" s="1"/>
  <c r="Y10" i="3" s="1"/>
  <c r="Y11" i="3" s="1"/>
  <c r="Y12" i="3" s="1"/>
  <c r="Y13" i="3" s="1"/>
  <c r="Y14" i="3" s="1"/>
  <c r="Y15" i="3" s="1"/>
  <c r="Y16" i="3" s="1"/>
  <c r="Y17" i="3" s="1"/>
  <c r="Y18" i="3" s="1"/>
  <c r="Y19" i="3" s="1"/>
  <c r="Y20" i="3" s="1"/>
  <c r="Y21" i="3" s="1"/>
  <c r="Y22" i="3" s="1"/>
  <c r="Y23" i="3" s="1"/>
  <c r="Y24" i="3" s="1"/>
  <c r="Y25" i="3" s="1"/>
  <c r="Y26" i="3" s="1"/>
  <c r="Y27" i="3" s="1"/>
  <c r="Y28" i="3" s="1"/>
  <c r="Y29" i="3" s="1"/>
  <c r="Y30" i="3" s="1"/>
  <c r="Y31" i="3" s="1"/>
  <c r="Y32" i="3" s="1"/>
  <c r="Y33" i="3" s="1"/>
  <c r="Y34" i="3" s="1"/>
  <c r="Y35" i="3" s="1"/>
  <c r="Y36" i="3" s="1"/>
  <c r="Y37" i="3" s="1"/>
  <c r="Y38" i="3" s="1"/>
  <c r="Y39" i="3" s="1"/>
  <c r="Y40" i="3" s="1"/>
  <c r="Y41" i="3" s="1"/>
  <c r="Y42" i="3" s="1"/>
  <c r="Y43" i="3" s="1"/>
  <c r="Y44" i="3" s="1"/>
  <c r="Y45" i="3" s="1"/>
  <c r="Y46" i="3" s="1"/>
  <c r="Y47" i="3" s="1"/>
  <c r="Y48" i="3" s="1"/>
  <c r="Y49" i="3" s="1"/>
  <c r="Y50" i="3" s="1"/>
  <c r="Y51" i="3" s="1"/>
  <c r="Y52" i="3" s="1"/>
  <c r="Y53" i="3" s="1"/>
  <c r="Y54" i="3" s="1"/>
  <c r="Y55" i="3" s="1"/>
  <c r="Y56" i="3" s="1"/>
  <c r="Y57" i="3" s="1"/>
  <c r="Y58" i="3" s="1"/>
  <c r="Y59" i="3" s="1"/>
  <c r="Y60" i="3" s="1"/>
  <c r="Y61" i="3" s="1"/>
  <c r="Y62" i="3" s="1"/>
  <c r="Y63" i="3" s="1"/>
  <c r="Y64" i="3" s="1"/>
  <c r="Y65" i="3" s="1"/>
  <c r="Y66" i="3" s="1"/>
  <c r="Y67" i="3" s="1"/>
  <c r="Y68" i="3" s="1"/>
  <c r="Y69" i="3" s="1"/>
  <c r="Y70" i="3" s="1"/>
  <c r="Y71" i="3" s="1"/>
  <c r="Y72" i="3" s="1"/>
  <c r="Y73" i="3" s="1"/>
  <c r="Y74" i="3" s="1"/>
  <c r="Y75" i="3" s="1"/>
  <c r="Y76" i="3" s="1"/>
  <c r="Y77" i="3" s="1"/>
  <c r="Y78" i="3" s="1"/>
  <c r="Y79" i="3" s="1"/>
  <c r="Y80" i="3" s="1"/>
  <c r="Y81" i="3" s="1"/>
  <c r="Y82" i="3" s="1"/>
  <c r="Y83" i="3" s="1"/>
  <c r="Y84" i="3" s="1"/>
  <c r="Y85" i="3" s="1"/>
  <c r="Y86" i="3" s="1"/>
  <c r="Y87" i="3" s="1"/>
  <c r="Y88" i="3" s="1"/>
  <c r="Y89" i="3" s="1"/>
  <c r="Y90" i="3" s="1"/>
  <c r="Y91" i="3" s="1"/>
  <c r="Y92" i="3" s="1"/>
  <c r="Y93" i="3" s="1"/>
  <c r="Y94" i="3" s="1"/>
  <c r="Y95" i="3" s="1"/>
  <c r="Y96" i="3" s="1"/>
  <c r="Y97" i="3" s="1"/>
  <c r="Y98" i="3" s="1"/>
  <c r="Y99" i="3" s="1"/>
  <c r="Y100" i="3" s="1"/>
  <c r="Y101" i="3" s="1"/>
  <c r="Y102" i="3" s="1"/>
  <c r="Y103" i="3" s="1"/>
  <c r="Y104" i="3" s="1"/>
  <c r="Y105" i="3" s="1"/>
  <c r="Y106" i="3" s="1"/>
  <c r="Y107" i="3" s="1"/>
  <c r="Y108" i="3" s="1"/>
  <c r="Y109" i="3" s="1"/>
  <c r="Y110" i="3" s="1"/>
  <c r="Y111" i="3" s="1"/>
  <c r="Y112" i="3" s="1"/>
  <c r="Y113" i="3" s="1"/>
  <c r="Y114" i="3" s="1"/>
  <c r="Y115" i="3" s="1"/>
  <c r="Y116" i="3" s="1"/>
  <c r="Y117" i="3" s="1"/>
  <c r="Y118" i="3" s="1"/>
  <c r="Y119" i="3" s="1"/>
  <c r="Y120" i="3" s="1"/>
  <c r="Y121" i="3" s="1"/>
  <c r="Y122" i="3" s="1"/>
  <c r="Y123" i="3" s="1"/>
  <c r="Y124" i="3" s="1"/>
  <c r="Y125" i="3" s="1"/>
  <c r="Y126" i="3" s="1"/>
  <c r="Y127" i="3" s="1"/>
  <c r="Y128" i="3" s="1"/>
  <c r="Y129" i="3" s="1"/>
  <c r="Y130" i="3" s="1"/>
  <c r="Y131" i="3" s="1"/>
  <c r="Y132" i="3" s="1"/>
  <c r="Y133" i="3" s="1"/>
  <c r="Y134" i="3" s="1"/>
  <c r="Y135" i="3" s="1"/>
  <c r="Y136" i="3" s="1"/>
  <c r="Y137" i="3" s="1"/>
  <c r="Y138" i="3" s="1"/>
  <c r="Y139" i="3" s="1"/>
  <c r="Y140" i="3" s="1"/>
  <c r="Y141" i="3" s="1"/>
  <c r="Y142" i="3" s="1"/>
  <c r="Y143" i="3" s="1"/>
  <c r="Y144" i="3" s="1"/>
  <c r="Y145" i="3" s="1"/>
  <c r="Y146" i="3" s="1"/>
  <c r="Y147" i="3" s="1"/>
  <c r="Y148" i="3" s="1"/>
  <c r="Y149" i="3" s="1"/>
  <c r="Y150" i="3" s="1"/>
  <c r="Y151" i="3" s="1"/>
  <c r="Y152" i="3" s="1"/>
  <c r="Y153" i="3" s="1"/>
  <c r="Y154" i="3" s="1"/>
  <c r="Y155" i="3" s="1"/>
  <c r="Y156" i="3" s="1"/>
  <c r="Y157" i="3" s="1"/>
  <c r="Y158" i="3" s="1"/>
  <c r="Y159" i="3" s="1"/>
  <c r="Y160" i="3" s="1"/>
  <c r="Y161" i="3" s="1"/>
  <c r="Y162" i="3" s="1"/>
  <c r="Y163" i="3" s="1"/>
  <c r="Y164" i="3" s="1"/>
  <c r="Y165" i="3" s="1"/>
  <c r="Y166" i="3" s="1"/>
  <c r="Y167" i="3" s="1"/>
  <c r="Y168" i="3" s="1"/>
  <c r="Y169" i="3" s="1"/>
  <c r="Y170" i="3" s="1"/>
  <c r="Y171" i="3" s="1"/>
  <c r="Y172" i="3" s="1"/>
  <c r="Y173" i="3" s="1"/>
  <c r="Y174" i="3" s="1"/>
  <c r="Y175" i="3" s="1"/>
  <c r="Y176" i="3" s="1"/>
  <c r="Y177" i="3" s="1"/>
  <c r="Y178" i="3" s="1"/>
  <c r="Y179" i="3" s="1"/>
  <c r="Y180" i="3" s="1"/>
  <c r="Y181" i="3" s="1"/>
  <c r="Y182" i="3" s="1"/>
  <c r="Y183" i="3" s="1"/>
  <c r="Y184" i="3" s="1"/>
  <c r="Y185" i="3" s="1"/>
  <c r="Y186" i="3" s="1"/>
  <c r="Y187" i="3" s="1"/>
  <c r="Y188" i="3" s="1"/>
  <c r="Y189" i="3" s="1"/>
  <c r="Y190" i="3" s="1"/>
  <c r="Y191" i="3" s="1"/>
  <c r="Y192" i="3" s="1"/>
  <c r="Y193" i="3" s="1"/>
  <c r="Y194" i="3" s="1"/>
  <c r="Y195" i="3" s="1"/>
  <c r="Y196" i="3" s="1"/>
  <c r="Y197" i="3" s="1"/>
  <c r="Y198" i="3" s="1"/>
  <c r="Y199" i="3" s="1"/>
  <c r="Y200" i="3" s="1"/>
  <c r="M87" i="11" l="1"/>
  <c r="G73" i="14"/>
  <c r="G51" i="14"/>
  <c r="G52" i="14" s="1"/>
  <c r="G54" i="14" s="1"/>
  <c r="G56" i="14" s="1"/>
  <c r="G94" i="14"/>
  <c r="G95" i="14" s="1"/>
  <c r="G97" i="14" s="1"/>
  <c r="G99" i="14" s="1"/>
  <c r="G30" i="14"/>
  <c r="G31" i="14" s="1"/>
  <c r="G33" i="14" s="1"/>
  <c r="G35" i="14" s="1"/>
  <c r="G116" i="14"/>
  <c r="G117" i="14" s="1"/>
  <c r="G119" i="14" s="1"/>
  <c r="G121" i="14" s="1"/>
  <c r="M88" i="11"/>
  <c r="M89" i="11" s="1"/>
  <c r="H79" i="11"/>
  <c r="H126" i="11" s="1"/>
  <c r="I77" i="11"/>
  <c r="F25" i="12"/>
  <c r="E11" i="16"/>
  <c r="G224" i="14"/>
  <c r="G226" i="14" s="1"/>
  <c r="G228" i="14" s="1"/>
  <c r="G246" i="14"/>
  <c r="G248" i="14" s="1"/>
  <c r="G250" i="14" s="1"/>
  <c r="G267" i="14"/>
  <c r="G269" i="14" s="1"/>
  <c r="G271" i="14" s="1"/>
  <c r="G160" i="14"/>
  <c r="G162" i="14" s="1"/>
  <c r="G164" i="14" s="1"/>
  <c r="G203" i="14"/>
  <c r="G205" i="14" s="1"/>
  <c r="G207" i="14" s="1"/>
  <c r="G74" i="14"/>
  <c r="G76" i="14" s="1"/>
  <c r="G78" i="14" s="1"/>
  <c r="G181" i="14"/>
  <c r="G183" i="14" s="1"/>
  <c r="G185" i="14" s="1"/>
  <c r="G21" i="12"/>
  <c r="G23" i="12" s="1"/>
  <c r="H270" i="14"/>
  <c r="H249" i="14"/>
  <c r="H184" i="14"/>
  <c r="H163" i="14"/>
  <c r="H120" i="14"/>
  <c r="H55" i="14"/>
  <c r="H34" i="14"/>
  <c r="U25" i="12"/>
  <c r="H227" i="14"/>
  <c r="H206" i="14"/>
  <c r="H141" i="14"/>
  <c r="H98" i="14"/>
  <c r="H77" i="14"/>
  <c r="T21" i="12"/>
  <c r="T22" i="12" s="1"/>
  <c r="G136" i="14"/>
  <c r="G137" i="14" s="1"/>
  <c r="T117" i="6"/>
  <c r="U117" i="6" s="1"/>
  <c r="J117" i="6"/>
  <c r="K117" i="6" s="1"/>
  <c r="T116" i="6"/>
  <c r="U116" i="6" s="1"/>
  <c r="J116" i="6"/>
  <c r="K116" i="6" s="1"/>
  <c r="T115" i="6"/>
  <c r="U115" i="6" s="1"/>
  <c r="J115" i="6"/>
  <c r="K115" i="6" s="1"/>
  <c r="T114" i="6"/>
  <c r="U114" i="6" s="1"/>
  <c r="J114" i="6"/>
  <c r="K114" i="6" s="1"/>
  <c r="T113" i="6"/>
  <c r="U113" i="6" s="1"/>
  <c r="J113" i="6"/>
  <c r="K113" i="6" s="1"/>
  <c r="T112" i="6"/>
  <c r="U112" i="6" s="1"/>
  <c r="J112" i="6"/>
  <c r="K112" i="6" s="1"/>
  <c r="T111" i="6"/>
  <c r="U111" i="6" s="1"/>
  <c r="J111" i="6"/>
  <c r="K111" i="6" s="1"/>
  <c r="T110" i="6"/>
  <c r="U110" i="6" s="1"/>
  <c r="J110" i="6"/>
  <c r="K110" i="6" s="1"/>
  <c r="T109" i="6"/>
  <c r="U109" i="6" s="1"/>
  <c r="J109" i="6"/>
  <c r="K109" i="6" s="1"/>
  <c r="T108" i="6"/>
  <c r="U108" i="6" s="1"/>
  <c r="J108" i="6"/>
  <c r="K108" i="6" s="1"/>
  <c r="T72" i="6"/>
  <c r="U72" i="6" s="1"/>
  <c r="J72" i="6"/>
  <c r="K72" i="6" s="1"/>
  <c r="T71" i="6"/>
  <c r="U71" i="6" s="1"/>
  <c r="J71" i="6"/>
  <c r="K71" i="6" s="1"/>
  <c r="T70" i="6"/>
  <c r="U70" i="6" s="1"/>
  <c r="J70" i="6"/>
  <c r="K70" i="6" s="1"/>
  <c r="T69" i="6"/>
  <c r="U69" i="6" s="1"/>
  <c r="J69" i="6"/>
  <c r="K69" i="6" s="1"/>
  <c r="T68" i="6"/>
  <c r="U68" i="6" s="1"/>
  <c r="J68" i="6"/>
  <c r="K68" i="6" s="1"/>
  <c r="T67" i="6"/>
  <c r="U67" i="6" s="1"/>
  <c r="J67" i="6"/>
  <c r="K67" i="6" s="1"/>
  <c r="T66" i="6"/>
  <c r="U66" i="6" s="1"/>
  <c r="J66" i="6"/>
  <c r="K66" i="6" s="1"/>
  <c r="T65" i="6"/>
  <c r="U65" i="6" s="1"/>
  <c r="J65" i="6"/>
  <c r="K65" i="6" s="1"/>
  <c r="T64" i="6"/>
  <c r="U64" i="6" s="1"/>
  <c r="J64" i="6"/>
  <c r="K64" i="6" s="1"/>
  <c r="T63" i="6"/>
  <c r="U63" i="6" s="1"/>
  <c r="J63" i="6"/>
  <c r="K63" i="6" s="1"/>
  <c r="T219" i="6"/>
  <c r="U219" i="6" s="1"/>
  <c r="J219" i="6"/>
  <c r="K219" i="6" s="1"/>
  <c r="T218" i="6"/>
  <c r="U218" i="6" s="1"/>
  <c r="J218" i="6"/>
  <c r="K218" i="6" s="1"/>
  <c r="T217" i="6"/>
  <c r="U217" i="6" s="1"/>
  <c r="J217" i="6"/>
  <c r="K217" i="6" s="1"/>
  <c r="T216" i="6"/>
  <c r="U216" i="6" s="1"/>
  <c r="J216" i="6"/>
  <c r="K216" i="6" s="1"/>
  <c r="T215" i="6"/>
  <c r="U215" i="6" s="1"/>
  <c r="J215" i="6"/>
  <c r="K215" i="6" s="1"/>
  <c r="T224" i="6"/>
  <c r="U224" i="6" s="1"/>
  <c r="J224" i="6"/>
  <c r="K224" i="6" s="1"/>
  <c r="T223" i="6"/>
  <c r="U223" i="6" s="1"/>
  <c r="J223" i="6"/>
  <c r="K223" i="6" s="1"/>
  <c r="T222" i="6"/>
  <c r="U222" i="6" s="1"/>
  <c r="J222" i="6"/>
  <c r="K222" i="6" s="1"/>
  <c r="T221" i="6"/>
  <c r="U221" i="6" s="1"/>
  <c r="J221" i="6"/>
  <c r="K221" i="6" s="1"/>
  <c r="T220" i="6"/>
  <c r="U220" i="6" s="1"/>
  <c r="J220" i="6"/>
  <c r="K220" i="6" s="1"/>
  <c r="T194" i="6"/>
  <c r="U194" i="6" s="1"/>
  <c r="J194" i="6"/>
  <c r="K194" i="6" s="1"/>
  <c r="T193" i="6"/>
  <c r="U193" i="6" s="1"/>
  <c r="J193" i="6"/>
  <c r="K193" i="6" s="1"/>
  <c r="T192" i="6"/>
  <c r="U192" i="6" s="1"/>
  <c r="J192" i="6"/>
  <c r="K192" i="6" s="1"/>
  <c r="T191" i="6"/>
  <c r="U191" i="6" s="1"/>
  <c r="J191" i="6"/>
  <c r="K191" i="6" s="1"/>
  <c r="T190" i="6"/>
  <c r="U190" i="6" s="1"/>
  <c r="J190" i="6"/>
  <c r="K190" i="6" s="1"/>
  <c r="T167" i="6"/>
  <c r="U167" i="6" s="1"/>
  <c r="J167" i="6"/>
  <c r="K167" i="6" s="1"/>
  <c r="T166" i="6"/>
  <c r="U166" i="6" s="1"/>
  <c r="J166" i="6"/>
  <c r="K166" i="6" s="1"/>
  <c r="T165" i="6"/>
  <c r="U165" i="6" s="1"/>
  <c r="J165" i="6"/>
  <c r="K165" i="6" s="1"/>
  <c r="T164" i="6"/>
  <c r="U164" i="6" s="1"/>
  <c r="J164" i="6"/>
  <c r="K164" i="6" s="1"/>
  <c r="T163" i="6"/>
  <c r="U163" i="6" s="1"/>
  <c r="J163" i="6"/>
  <c r="K163" i="6" s="1"/>
  <c r="T172" i="6"/>
  <c r="U172" i="6" s="1"/>
  <c r="J172" i="6"/>
  <c r="K172" i="6" s="1"/>
  <c r="T171" i="6"/>
  <c r="U171" i="6" s="1"/>
  <c r="J171" i="6"/>
  <c r="K171" i="6" s="1"/>
  <c r="T170" i="6"/>
  <c r="U170" i="6" s="1"/>
  <c r="J170" i="6"/>
  <c r="K170" i="6" s="1"/>
  <c r="T169" i="6"/>
  <c r="U169" i="6" s="1"/>
  <c r="J169" i="6"/>
  <c r="K169" i="6" s="1"/>
  <c r="T168" i="6"/>
  <c r="U168" i="6" s="1"/>
  <c r="J168" i="6"/>
  <c r="K168" i="6" s="1"/>
  <c r="T107" i="6"/>
  <c r="U107" i="6" s="1"/>
  <c r="J107" i="6"/>
  <c r="K107" i="6" s="1"/>
  <c r="T106" i="6"/>
  <c r="U106" i="6" s="1"/>
  <c r="J106" i="6"/>
  <c r="K106" i="6" s="1"/>
  <c r="T105" i="6"/>
  <c r="U105" i="6" s="1"/>
  <c r="J105" i="6"/>
  <c r="K105" i="6" s="1"/>
  <c r="T104" i="6"/>
  <c r="U104" i="6" s="1"/>
  <c r="J104" i="6"/>
  <c r="K104" i="6" s="1"/>
  <c r="T103" i="6"/>
  <c r="U103" i="6" s="1"/>
  <c r="J103" i="6"/>
  <c r="K103" i="6" s="1"/>
  <c r="T102" i="6"/>
  <c r="U102" i="6" s="1"/>
  <c r="J102" i="6"/>
  <c r="K102" i="6" s="1"/>
  <c r="T101" i="6"/>
  <c r="U101" i="6" s="1"/>
  <c r="J101" i="6"/>
  <c r="K101" i="6" s="1"/>
  <c r="T100" i="6"/>
  <c r="U100" i="6" s="1"/>
  <c r="J100" i="6"/>
  <c r="K100" i="6" s="1"/>
  <c r="T99" i="6"/>
  <c r="U99" i="6" s="1"/>
  <c r="J99" i="6"/>
  <c r="K99" i="6" s="1"/>
  <c r="T98" i="6"/>
  <c r="U98" i="6" s="1"/>
  <c r="J98" i="6"/>
  <c r="K98" i="6" s="1"/>
  <c r="T62" i="6"/>
  <c r="U62" i="6" s="1"/>
  <c r="J62" i="6"/>
  <c r="K62" i="6" s="1"/>
  <c r="T61" i="6"/>
  <c r="U61" i="6" s="1"/>
  <c r="J61" i="6"/>
  <c r="K61" i="6" s="1"/>
  <c r="T60" i="6"/>
  <c r="U60" i="6" s="1"/>
  <c r="J60" i="6"/>
  <c r="K60" i="6" s="1"/>
  <c r="T59" i="6"/>
  <c r="U59" i="6" s="1"/>
  <c r="J59" i="6"/>
  <c r="K59" i="6" s="1"/>
  <c r="T58" i="6"/>
  <c r="U58" i="6" s="1"/>
  <c r="J58" i="6"/>
  <c r="K58" i="6" s="1"/>
  <c r="T57" i="6"/>
  <c r="U57" i="6" s="1"/>
  <c r="J57" i="6"/>
  <c r="K57" i="6" s="1"/>
  <c r="T56" i="6"/>
  <c r="U56" i="6" s="1"/>
  <c r="J56" i="6"/>
  <c r="K56" i="6" s="1"/>
  <c r="T55" i="6"/>
  <c r="U55" i="6" s="1"/>
  <c r="J55" i="6"/>
  <c r="K55" i="6" s="1"/>
  <c r="T54" i="6"/>
  <c r="U54" i="6" s="1"/>
  <c r="J54" i="6"/>
  <c r="K54" i="6" s="1"/>
  <c r="T53" i="6"/>
  <c r="U53" i="6" s="1"/>
  <c r="J53" i="6"/>
  <c r="K53" i="6" s="1"/>
  <c r="T147" i="6"/>
  <c r="U147" i="6" s="1"/>
  <c r="J147" i="6"/>
  <c r="K147" i="6" s="1"/>
  <c r="T146" i="6"/>
  <c r="U146" i="6" s="1"/>
  <c r="J146" i="6"/>
  <c r="K146" i="6" s="1"/>
  <c r="T145" i="6"/>
  <c r="U145" i="6" s="1"/>
  <c r="J145" i="6"/>
  <c r="K145" i="6" s="1"/>
  <c r="T144" i="6"/>
  <c r="U144" i="6" s="1"/>
  <c r="J144" i="6"/>
  <c r="K144" i="6" s="1"/>
  <c r="T143" i="6"/>
  <c r="U143" i="6" s="1"/>
  <c r="J143" i="6"/>
  <c r="K143" i="6" s="1"/>
  <c r="T52" i="6"/>
  <c r="U52" i="6" s="1"/>
  <c r="J52" i="6"/>
  <c r="K52" i="6" s="1"/>
  <c r="T51" i="6"/>
  <c r="U51" i="6" s="1"/>
  <c r="J51" i="6"/>
  <c r="K51" i="6" s="1"/>
  <c r="T50" i="6"/>
  <c r="U50" i="6" s="1"/>
  <c r="J50" i="6"/>
  <c r="K50" i="6" s="1"/>
  <c r="T49" i="6"/>
  <c r="U49" i="6" s="1"/>
  <c r="J49" i="6"/>
  <c r="K49" i="6" s="1"/>
  <c r="T48" i="6"/>
  <c r="U48" i="6" s="1"/>
  <c r="J48" i="6"/>
  <c r="K48" i="6" s="1"/>
  <c r="T47" i="6"/>
  <c r="U47" i="6" s="1"/>
  <c r="J47" i="6"/>
  <c r="K47" i="6" s="1"/>
  <c r="T46" i="6"/>
  <c r="U46" i="6" s="1"/>
  <c r="J46" i="6"/>
  <c r="K46" i="6" s="1"/>
  <c r="T45" i="6"/>
  <c r="U45" i="6" s="1"/>
  <c r="J45" i="6"/>
  <c r="K45" i="6" s="1"/>
  <c r="T44" i="6"/>
  <c r="U44" i="6" s="1"/>
  <c r="J44" i="6"/>
  <c r="K44" i="6" s="1"/>
  <c r="T43" i="6"/>
  <c r="U43" i="6" s="1"/>
  <c r="J43" i="6"/>
  <c r="K43" i="6" s="1"/>
  <c r="I78" i="11" l="1"/>
  <c r="J77" i="11" s="1"/>
  <c r="I125" i="11"/>
  <c r="I18" i="12" s="1"/>
  <c r="G25" i="12"/>
  <c r="E12" i="16"/>
  <c r="V11" i="16"/>
  <c r="W11" i="16"/>
  <c r="H178" i="14"/>
  <c r="H179" i="14" s="1"/>
  <c r="H180" i="14" s="1"/>
  <c r="H114" i="14"/>
  <c r="H115" i="14" s="1"/>
  <c r="H243" i="14"/>
  <c r="H244" i="14" s="1"/>
  <c r="H245" i="14" s="1"/>
  <c r="H157" i="14"/>
  <c r="H158" i="14" s="1"/>
  <c r="H159" i="14" s="1"/>
  <c r="H200" i="14"/>
  <c r="H201" i="14" s="1"/>
  <c r="H202" i="14" s="1"/>
  <c r="H221" i="14"/>
  <c r="H222" i="14" s="1"/>
  <c r="H136" i="14"/>
  <c r="H137" i="14" s="1"/>
  <c r="H28" i="14"/>
  <c r="H29" i="14" s="1"/>
  <c r="H19" i="12"/>
  <c r="T24" i="12"/>
  <c r="T26" i="12" s="1"/>
  <c r="H71" i="14"/>
  <c r="H72" i="14" s="1"/>
  <c r="H92" i="14"/>
  <c r="H93" i="14" s="1"/>
  <c r="U19" i="12"/>
  <c r="U20" i="12" s="1"/>
  <c r="H49" i="14"/>
  <c r="H50" i="14" s="1"/>
  <c r="H264" i="14"/>
  <c r="H265" i="14" s="1"/>
  <c r="H266" i="14" s="1"/>
  <c r="G138" i="14"/>
  <c r="G140" i="14" s="1"/>
  <c r="G142" i="14" s="1"/>
  <c r="I79" i="11" l="1"/>
  <c r="I126" i="11" s="1"/>
  <c r="I264" i="14"/>
  <c r="I265" i="14" s="1"/>
  <c r="I266" i="14" s="1"/>
  <c r="I267" i="14" s="1"/>
  <c r="I269" i="14" s="1"/>
  <c r="I271" i="14" s="1"/>
  <c r="I178" i="14"/>
  <c r="I179" i="14" s="1"/>
  <c r="I180" i="14" s="1"/>
  <c r="I181" i="14" s="1"/>
  <c r="I183" i="14" s="1"/>
  <c r="I185" i="14" s="1"/>
  <c r="I114" i="14"/>
  <c r="I115" i="14" s="1"/>
  <c r="I116" i="14" s="1"/>
  <c r="I117" i="14" s="1"/>
  <c r="I119" i="14" s="1"/>
  <c r="I121" i="14" s="1"/>
  <c r="V19" i="12"/>
  <c r="V20" i="12" s="1"/>
  <c r="I243" i="14"/>
  <c r="I244" i="14" s="1"/>
  <c r="I245" i="14" s="1"/>
  <c r="I246" i="14" s="1"/>
  <c r="I248" i="14" s="1"/>
  <c r="I250" i="14" s="1"/>
  <c r="I157" i="14"/>
  <c r="I158" i="14" s="1"/>
  <c r="I159" i="14" s="1"/>
  <c r="I160" i="14" s="1"/>
  <c r="I162" i="14" s="1"/>
  <c r="I164" i="14" s="1"/>
  <c r="I92" i="14"/>
  <c r="I93" i="14" s="1"/>
  <c r="I71" i="14"/>
  <c r="I72" i="14" s="1"/>
  <c r="I221" i="14"/>
  <c r="I222" i="14" s="1"/>
  <c r="I223" i="14" s="1"/>
  <c r="I224" i="14" s="1"/>
  <c r="I226" i="14" s="1"/>
  <c r="I228" i="14" s="1"/>
  <c r="I49" i="14"/>
  <c r="I50" i="14" s="1"/>
  <c r="I200" i="14"/>
  <c r="I201" i="14" s="1"/>
  <c r="I202" i="14" s="1"/>
  <c r="I203" i="14" s="1"/>
  <c r="I205" i="14" s="1"/>
  <c r="I207" i="14" s="1"/>
  <c r="I135" i="14"/>
  <c r="I136" i="14" s="1"/>
  <c r="I137" i="14" s="1"/>
  <c r="I138" i="14" s="1"/>
  <c r="I140" i="14" s="1"/>
  <c r="I142" i="14" s="1"/>
  <c r="I28" i="14"/>
  <c r="I29" i="14" s="1"/>
  <c r="I19" i="12"/>
  <c r="H223" i="14"/>
  <c r="H224" i="14" s="1"/>
  <c r="H226" i="14" s="1"/>
  <c r="H228" i="14" s="1"/>
  <c r="H116" i="14"/>
  <c r="H117" i="14" s="1"/>
  <c r="H119" i="14" s="1"/>
  <c r="H121" i="14" s="1"/>
  <c r="J78" i="11"/>
  <c r="K77" i="11" s="1"/>
  <c r="J125" i="11"/>
  <c r="J18" i="12" s="1"/>
  <c r="H20" i="12"/>
  <c r="W12" i="16"/>
  <c r="M12" i="16" s="1"/>
  <c r="U12" i="16" s="1"/>
  <c r="V12" i="16"/>
  <c r="M11" i="16"/>
  <c r="U11" i="16" s="1"/>
  <c r="H246" i="14"/>
  <c r="H248" i="14" s="1"/>
  <c r="H250" i="14" s="1"/>
  <c r="H267" i="14"/>
  <c r="H269" i="14" s="1"/>
  <c r="H271" i="14" s="1"/>
  <c r="H181" i="14"/>
  <c r="H183" i="14" s="1"/>
  <c r="H185" i="14" s="1"/>
  <c r="H203" i="14"/>
  <c r="H205" i="14" s="1"/>
  <c r="H207" i="14" s="1"/>
  <c r="H160" i="14"/>
  <c r="H162" i="14" s="1"/>
  <c r="H164" i="14" s="1"/>
  <c r="H138" i="14"/>
  <c r="H140" i="14" s="1"/>
  <c r="H142" i="14" s="1"/>
  <c r="N25" i="3"/>
  <c r="N24" i="3"/>
  <c r="N23" i="3"/>
  <c r="N22" i="3"/>
  <c r="N21" i="3"/>
  <c r="N20" i="3"/>
  <c r="N19" i="3"/>
  <c r="N18" i="3"/>
  <c r="N17" i="3"/>
  <c r="N16" i="3"/>
  <c r="L25" i="3"/>
  <c r="L24" i="3"/>
  <c r="L23" i="3"/>
  <c r="L22" i="3"/>
  <c r="L21" i="3"/>
  <c r="L20" i="3"/>
  <c r="L19" i="3"/>
  <c r="L18" i="3"/>
  <c r="L17" i="3"/>
  <c r="L16" i="3"/>
  <c r="K3" i="3"/>
  <c r="J3" i="3"/>
  <c r="J4" i="3"/>
  <c r="J5" i="3"/>
  <c r="J6" i="3"/>
  <c r="J7" i="3"/>
  <c r="J8" i="3"/>
  <c r="J9" i="3"/>
  <c r="J10" i="3"/>
  <c r="J11" i="3"/>
  <c r="J12" i="3"/>
  <c r="K15" i="3"/>
  <c r="L2" i="3" s="1"/>
  <c r="M15" i="3"/>
  <c r="M2" i="3" s="1"/>
  <c r="J79" i="11" l="1"/>
  <c r="J126" i="11" s="1"/>
  <c r="J200" i="14"/>
  <c r="J201" i="14" s="1"/>
  <c r="J202" i="14" s="1"/>
  <c r="J203" i="14" s="1"/>
  <c r="J205" i="14" s="1"/>
  <c r="J207" i="14" s="1"/>
  <c r="J135" i="14"/>
  <c r="J136" i="14" s="1"/>
  <c r="J137" i="14" s="1"/>
  <c r="J138" i="14" s="1"/>
  <c r="J140" i="14" s="1"/>
  <c r="J142" i="14" s="1"/>
  <c r="J28" i="14"/>
  <c r="J29" i="14" s="1"/>
  <c r="J221" i="14"/>
  <c r="J222" i="14" s="1"/>
  <c r="J223" i="14" s="1"/>
  <c r="J224" i="14" s="1"/>
  <c r="J226" i="14" s="1"/>
  <c r="J228" i="14" s="1"/>
  <c r="J49" i="14"/>
  <c r="J50" i="14" s="1"/>
  <c r="J264" i="14"/>
  <c r="J265" i="14" s="1"/>
  <c r="J266" i="14" s="1"/>
  <c r="J267" i="14" s="1"/>
  <c r="J269" i="14" s="1"/>
  <c r="J271" i="14" s="1"/>
  <c r="J178" i="14"/>
  <c r="J179" i="14" s="1"/>
  <c r="J180" i="14" s="1"/>
  <c r="J181" i="14" s="1"/>
  <c r="J183" i="14" s="1"/>
  <c r="J185" i="14" s="1"/>
  <c r="J114" i="14"/>
  <c r="J115" i="14" s="1"/>
  <c r="J116" i="14" s="1"/>
  <c r="J117" i="14" s="1"/>
  <c r="J119" i="14" s="1"/>
  <c r="J121" i="14" s="1"/>
  <c r="W19" i="12"/>
  <c r="W20" i="12" s="1"/>
  <c r="J157" i="14"/>
  <c r="J158" i="14" s="1"/>
  <c r="J159" i="14" s="1"/>
  <c r="J160" i="14" s="1"/>
  <c r="J162" i="14" s="1"/>
  <c r="J164" i="14" s="1"/>
  <c r="J71" i="14"/>
  <c r="J72" i="14" s="1"/>
  <c r="J243" i="14"/>
  <c r="J244" i="14" s="1"/>
  <c r="J245" i="14" s="1"/>
  <c r="J246" i="14" s="1"/>
  <c r="J248" i="14" s="1"/>
  <c r="J250" i="14" s="1"/>
  <c r="J92" i="14"/>
  <c r="J93" i="14" s="1"/>
  <c r="J19" i="12"/>
  <c r="J20" i="12" s="1"/>
  <c r="I20" i="12"/>
  <c r="I21" i="12" s="1"/>
  <c r="I23" i="12" s="1"/>
  <c r="H21" i="12"/>
  <c r="H23" i="12" s="1"/>
  <c r="H25" i="12" s="1"/>
  <c r="H94" i="14"/>
  <c r="H95" i="14" s="1"/>
  <c r="H97" i="14" s="1"/>
  <c r="H99" i="14" s="1"/>
  <c r="H73" i="14"/>
  <c r="H74" i="14" s="1"/>
  <c r="H76" i="14" s="1"/>
  <c r="H78" i="14" s="1"/>
  <c r="H51" i="14"/>
  <c r="H52" i="14" s="1"/>
  <c r="H54" i="14" s="1"/>
  <c r="H56" i="14" s="1"/>
  <c r="H30" i="14"/>
  <c r="H31" i="14" s="1"/>
  <c r="H33" i="14" s="1"/>
  <c r="H35" i="14" s="1"/>
  <c r="K78" i="11"/>
  <c r="K79" i="11" s="1"/>
  <c r="K126" i="11" s="1"/>
  <c r="K125" i="11"/>
  <c r="K18" i="12" s="1"/>
  <c r="U21" i="12"/>
  <c r="U22" i="12" s="1"/>
  <c r="U24" i="12" s="1"/>
  <c r="U26" i="12" s="1"/>
  <c r="AB2" i="3"/>
  <c r="M25" i="3"/>
  <c r="M12" i="3" s="1"/>
  <c r="K25" i="3"/>
  <c r="L12" i="3" s="1"/>
  <c r="M24" i="3"/>
  <c r="M23" i="3"/>
  <c r="M22" i="3"/>
  <c r="M21" i="3"/>
  <c r="M20" i="3"/>
  <c r="M19" i="3"/>
  <c r="M18" i="3"/>
  <c r="M17" i="3"/>
  <c r="M16" i="3"/>
  <c r="T3" i="3"/>
  <c r="T2" i="3"/>
  <c r="O2" i="3"/>
  <c r="O3" i="3"/>
  <c r="U2" i="3"/>
  <c r="L77" i="11" l="1"/>
  <c r="K221" i="14"/>
  <c r="K222" i="14" s="1"/>
  <c r="K223" i="14" s="1"/>
  <c r="K224" i="14" s="1"/>
  <c r="K226" i="14" s="1"/>
  <c r="K228" i="14" s="1"/>
  <c r="K49" i="14"/>
  <c r="K50" i="14" s="1"/>
  <c r="K200" i="14"/>
  <c r="K201" i="14" s="1"/>
  <c r="K202" i="14" s="1"/>
  <c r="K203" i="14" s="1"/>
  <c r="K205" i="14" s="1"/>
  <c r="K207" i="14" s="1"/>
  <c r="K135" i="14"/>
  <c r="K136" i="14" s="1"/>
  <c r="K137" i="14" s="1"/>
  <c r="K138" i="14" s="1"/>
  <c r="K140" i="14" s="1"/>
  <c r="K142" i="14" s="1"/>
  <c r="K28" i="14"/>
  <c r="K29" i="14" s="1"/>
  <c r="K264" i="14"/>
  <c r="K265" i="14" s="1"/>
  <c r="K266" i="14" s="1"/>
  <c r="K267" i="14" s="1"/>
  <c r="K269" i="14" s="1"/>
  <c r="K271" i="14" s="1"/>
  <c r="K178" i="14"/>
  <c r="K179" i="14" s="1"/>
  <c r="K180" i="14" s="1"/>
  <c r="K181" i="14" s="1"/>
  <c r="K183" i="14" s="1"/>
  <c r="K185" i="14" s="1"/>
  <c r="K114" i="14"/>
  <c r="K115" i="14" s="1"/>
  <c r="K116" i="14" s="1"/>
  <c r="K117" i="14" s="1"/>
  <c r="K119" i="14" s="1"/>
  <c r="K121" i="14" s="1"/>
  <c r="X19" i="12"/>
  <c r="X20" i="12" s="1"/>
  <c r="K71" i="14"/>
  <c r="K72" i="14" s="1"/>
  <c r="K243" i="14"/>
  <c r="K244" i="14" s="1"/>
  <c r="K245" i="14" s="1"/>
  <c r="K246" i="14" s="1"/>
  <c r="K248" i="14" s="1"/>
  <c r="K250" i="14" s="1"/>
  <c r="K157" i="14"/>
  <c r="K158" i="14" s="1"/>
  <c r="K159" i="14" s="1"/>
  <c r="K160" i="14" s="1"/>
  <c r="K162" i="14" s="1"/>
  <c r="K164" i="14" s="1"/>
  <c r="K92" i="14"/>
  <c r="K93" i="14" s="1"/>
  <c r="K19" i="12"/>
  <c r="V21" i="12"/>
  <c r="V22" i="12" s="1"/>
  <c r="V24" i="12" s="1"/>
  <c r="V26" i="12" s="1"/>
  <c r="I94" i="14"/>
  <c r="I95" i="14" s="1"/>
  <c r="I97" i="14" s="1"/>
  <c r="I99" i="14" s="1"/>
  <c r="I73" i="14"/>
  <c r="I74" i="14" s="1"/>
  <c r="I76" i="14" s="1"/>
  <c r="I78" i="14" s="1"/>
  <c r="I51" i="14"/>
  <c r="I52" i="14" s="1"/>
  <c r="I54" i="14" s="1"/>
  <c r="I56" i="14" s="1"/>
  <c r="I30" i="14"/>
  <c r="I31" i="14" s="1"/>
  <c r="I33" i="14" s="1"/>
  <c r="I35" i="14" s="1"/>
  <c r="I25" i="12"/>
  <c r="E14" i="16"/>
  <c r="J21" i="12"/>
  <c r="J23" i="12" s="1"/>
  <c r="J94" i="14"/>
  <c r="J95" i="14" s="1"/>
  <c r="J97" i="14" s="1"/>
  <c r="J99" i="14" s="1"/>
  <c r="J30" i="14"/>
  <c r="J31" i="14" s="1"/>
  <c r="J33" i="14" s="1"/>
  <c r="J35" i="14" s="1"/>
  <c r="J73" i="14"/>
  <c r="J74" i="14" s="1"/>
  <c r="J76" i="14" s="1"/>
  <c r="J78" i="14" s="1"/>
  <c r="J51" i="14"/>
  <c r="J52" i="14" s="1"/>
  <c r="J54" i="14" s="1"/>
  <c r="J56" i="14" s="1"/>
  <c r="W21" i="12"/>
  <c r="W22" i="12" s="1"/>
  <c r="W24" i="12" s="1"/>
  <c r="W26" i="12" s="1"/>
  <c r="E13" i="16"/>
  <c r="W13" i="16" s="1"/>
  <c r="M13" i="16" s="1"/>
  <c r="U13" i="16" s="1"/>
  <c r="L78" i="11"/>
  <c r="L125" i="11"/>
  <c r="L18" i="12" s="1"/>
  <c r="M77" i="11"/>
  <c r="L79" i="11"/>
  <c r="L126" i="11" s="1"/>
  <c r="M4" i="3"/>
  <c r="M9" i="3"/>
  <c r="M5" i="3"/>
  <c r="M6" i="3"/>
  <c r="M3" i="3"/>
  <c r="M10" i="3"/>
  <c r="M7" i="3"/>
  <c r="M11" i="3"/>
  <c r="M8" i="3"/>
  <c r="L243" i="14" l="1"/>
  <c r="L244" i="14" s="1"/>
  <c r="L245" i="14" s="1"/>
  <c r="L246" i="14" s="1"/>
  <c r="L248" i="14" s="1"/>
  <c r="L250" i="14" s="1"/>
  <c r="L157" i="14"/>
  <c r="L158" i="14" s="1"/>
  <c r="L159" i="14" s="1"/>
  <c r="L160" i="14" s="1"/>
  <c r="L162" i="14" s="1"/>
  <c r="L164" i="14" s="1"/>
  <c r="L92" i="14"/>
  <c r="L93" i="14" s="1"/>
  <c r="L71" i="14"/>
  <c r="L72" i="14" s="1"/>
  <c r="L178" i="14"/>
  <c r="L179" i="14" s="1"/>
  <c r="L180" i="14" s="1"/>
  <c r="L181" i="14" s="1"/>
  <c r="L183" i="14" s="1"/>
  <c r="L185" i="14" s="1"/>
  <c r="L221" i="14"/>
  <c r="L222" i="14" s="1"/>
  <c r="L223" i="14" s="1"/>
  <c r="L224" i="14" s="1"/>
  <c r="L226" i="14" s="1"/>
  <c r="L228" i="14" s="1"/>
  <c r="L49" i="14"/>
  <c r="L50" i="14" s="1"/>
  <c r="L135" i="14"/>
  <c r="L136" i="14" s="1"/>
  <c r="L137" i="14" s="1"/>
  <c r="L138" i="14" s="1"/>
  <c r="L140" i="14" s="1"/>
  <c r="L142" i="14" s="1"/>
  <c r="L264" i="14"/>
  <c r="L265" i="14" s="1"/>
  <c r="L266" i="14" s="1"/>
  <c r="L267" i="14" s="1"/>
  <c r="L269" i="14" s="1"/>
  <c r="L271" i="14" s="1"/>
  <c r="L114" i="14"/>
  <c r="L115" i="14" s="1"/>
  <c r="L116" i="14" s="1"/>
  <c r="L117" i="14" s="1"/>
  <c r="L119" i="14" s="1"/>
  <c r="L121" i="14" s="1"/>
  <c r="L200" i="14"/>
  <c r="L201" i="14" s="1"/>
  <c r="L202" i="14" s="1"/>
  <c r="L203" i="14" s="1"/>
  <c r="L205" i="14" s="1"/>
  <c r="L207" i="14" s="1"/>
  <c r="L28" i="14"/>
  <c r="L29" i="14" s="1"/>
  <c r="Y19" i="12"/>
  <c r="Y20" i="12" s="1"/>
  <c r="L19" i="12"/>
  <c r="L20" i="12" s="1"/>
  <c r="J25" i="12"/>
  <c r="E15" i="16"/>
  <c r="K20" i="12"/>
  <c r="K21" i="12" s="1"/>
  <c r="K23" i="12" s="1"/>
  <c r="W14" i="16"/>
  <c r="M14" i="16" s="1"/>
  <c r="U14" i="16" s="1"/>
  <c r="V14" i="16"/>
  <c r="V13" i="16"/>
  <c r="M78" i="11"/>
  <c r="M79" i="11" s="1"/>
  <c r="M126" i="11" s="1"/>
  <c r="M125" i="11"/>
  <c r="M18" i="12" s="1"/>
  <c r="T204" i="6"/>
  <c r="U204" i="6" s="1"/>
  <c r="J204" i="6"/>
  <c r="K204" i="6" s="1"/>
  <c r="T203" i="6"/>
  <c r="U203" i="6" s="1"/>
  <c r="J203" i="6"/>
  <c r="K203" i="6" s="1"/>
  <c r="T202" i="6"/>
  <c r="U202" i="6" s="1"/>
  <c r="J202" i="6"/>
  <c r="K202" i="6" s="1"/>
  <c r="T201" i="6"/>
  <c r="U201" i="6" s="1"/>
  <c r="J201" i="6"/>
  <c r="K201" i="6" s="1"/>
  <c r="T200" i="6"/>
  <c r="U200" i="6" s="1"/>
  <c r="J200" i="6"/>
  <c r="K200" i="6" s="1"/>
  <c r="T82" i="6"/>
  <c r="U82" i="6" s="1"/>
  <c r="J82" i="6"/>
  <c r="K82" i="6" s="1"/>
  <c r="T81" i="6"/>
  <c r="U81" i="6" s="1"/>
  <c r="J81" i="6"/>
  <c r="K81" i="6" s="1"/>
  <c r="T80" i="6"/>
  <c r="U80" i="6" s="1"/>
  <c r="J80" i="6"/>
  <c r="K80" i="6" s="1"/>
  <c r="T79" i="6"/>
  <c r="U79" i="6" s="1"/>
  <c r="J79" i="6"/>
  <c r="K79" i="6" s="1"/>
  <c r="T78" i="6"/>
  <c r="U78" i="6" s="1"/>
  <c r="J78" i="6"/>
  <c r="K78" i="6" s="1"/>
  <c r="T127" i="6"/>
  <c r="U127" i="6" s="1"/>
  <c r="J127" i="6"/>
  <c r="K127" i="6" s="1"/>
  <c r="T126" i="6"/>
  <c r="U126" i="6" s="1"/>
  <c r="J126" i="6"/>
  <c r="K126" i="6" s="1"/>
  <c r="T125" i="6"/>
  <c r="U125" i="6" s="1"/>
  <c r="J125" i="6"/>
  <c r="K125" i="6" s="1"/>
  <c r="T124" i="6"/>
  <c r="U124" i="6" s="1"/>
  <c r="J124" i="6"/>
  <c r="K124" i="6" s="1"/>
  <c r="T123" i="6"/>
  <c r="U123" i="6" s="1"/>
  <c r="J123" i="6"/>
  <c r="K123" i="6" s="1"/>
  <c r="T77" i="6"/>
  <c r="U77" i="6" s="1"/>
  <c r="J77" i="6"/>
  <c r="K77" i="6" s="1"/>
  <c r="T76" i="6"/>
  <c r="U76" i="6" s="1"/>
  <c r="J76" i="6"/>
  <c r="K76" i="6" s="1"/>
  <c r="T75" i="6"/>
  <c r="U75" i="6" s="1"/>
  <c r="J75" i="6"/>
  <c r="K75" i="6" s="1"/>
  <c r="T74" i="6"/>
  <c r="U74" i="6" s="1"/>
  <c r="J74" i="6"/>
  <c r="K74" i="6" s="1"/>
  <c r="T73" i="6"/>
  <c r="U73" i="6" s="1"/>
  <c r="J73" i="6"/>
  <c r="K73" i="6" s="1"/>
  <c r="T37" i="6"/>
  <c r="U37" i="6" s="1"/>
  <c r="J37" i="6"/>
  <c r="K37" i="6" s="1"/>
  <c r="T36" i="6"/>
  <c r="U36" i="6" s="1"/>
  <c r="J36" i="6"/>
  <c r="K36" i="6" s="1"/>
  <c r="T35" i="6"/>
  <c r="U35" i="6" s="1"/>
  <c r="J35" i="6"/>
  <c r="K35" i="6" s="1"/>
  <c r="T34" i="6"/>
  <c r="U34" i="6" s="1"/>
  <c r="J34" i="6"/>
  <c r="K34" i="6" s="1"/>
  <c r="T33" i="6"/>
  <c r="U33" i="6" s="1"/>
  <c r="J33" i="6"/>
  <c r="K33" i="6" s="1"/>
  <c r="M264" i="14" l="1"/>
  <c r="M265" i="14" s="1"/>
  <c r="M266" i="14" s="1"/>
  <c r="M267" i="14" s="1"/>
  <c r="M269" i="14" s="1"/>
  <c r="M271" i="14" s="1"/>
  <c r="M178" i="14"/>
  <c r="M179" i="14" s="1"/>
  <c r="M180" i="14" s="1"/>
  <c r="M181" i="14" s="1"/>
  <c r="M183" i="14" s="1"/>
  <c r="M185" i="14" s="1"/>
  <c r="M114" i="14"/>
  <c r="M115" i="14" s="1"/>
  <c r="M116" i="14" s="1"/>
  <c r="M117" i="14" s="1"/>
  <c r="M119" i="14" s="1"/>
  <c r="M121" i="14" s="1"/>
  <c r="Z19" i="12"/>
  <c r="Z20" i="12" s="1"/>
  <c r="M135" i="14"/>
  <c r="M136" i="14" s="1"/>
  <c r="M137" i="14" s="1"/>
  <c r="M138" i="14" s="1"/>
  <c r="M140" i="14" s="1"/>
  <c r="M142" i="14" s="1"/>
  <c r="M243" i="14"/>
  <c r="M244" i="14" s="1"/>
  <c r="M245" i="14" s="1"/>
  <c r="M246" i="14" s="1"/>
  <c r="M248" i="14" s="1"/>
  <c r="M250" i="14" s="1"/>
  <c r="M157" i="14"/>
  <c r="M158" i="14" s="1"/>
  <c r="M159" i="14" s="1"/>
  <c r="M160" i="14" s="1"/>
  <c r="M162" i="14" s="1"/>
  <c r="M164" i="14" s="1"/>
  <c r="M71" i="14"/>
  <c r="M72" i="14" s="1"/>
  <c r="M221" i="14"/>
  <c r="M222" i="14" s="1"/>
  <c r="M223" i="14" s="1"/>
  <c r="M224" i="14" s="1"/>
  <c r="M226" i="14" s="1"/>
  <c r="M228" i="14" s="1"/>
  <c r="M49" i="14"/>
  <c r="M50" i="14" s="1"/>
  <c r="M200" i="14"/>
  <c r="M201" i="14" s="1"/>
  <c r="M202" i="14" s="1"/>
  <c r="M203" i="14" s="1"/>
  <c r="M205" i="14" s="1"/>
  <c r="M207" i="14" s="1"/>
  <c r="M28" i="14"/>
  <c r="M29" i="14" s="1"/>
  <c r="M19" i="12"/>
  <c r="M20" i="12" s="1"/>
  <c r="K73" i="14"/>
  <c r="K74" i="14" s="1"/>
  <c r="K76" i="14" s="1"/>
  <c r="K78" i="14" s="1"/>
  <c r="X21" i="12"/>
  <c r="X22" i="12" s="1"/>
  <c r="X24" i="12" s="1"/>
  <c r="X26" i="12" s="1"/>
  <c r="K30" i="14"/>
  <c r="K31" i="14" s="1"/>
  <c r="K33" i="14" s="1"/>
  <c r="K35" i="14" s="1"/>
  <c r="K51" i="14"/>
  <c r="K52" i="14" s="1"/>
  <c r="K54" i="14" s="1"/>
  <c r="K56" i="14" s="1"/>
  <c r="K94" i="14"/>
  <c r="K95" i="14" s="1"/>
  <c r="K97" i="14" s="1"/>
  <c r="K99" i="14" s="1"/>
  <c r="L21" i="12"/>
  <c r="L23" i="12" s="1"/>
  <c r="Y21" i="12"/>
  <c r="Y22" i="12" s="1"/>
  <c r="Y24" i="12" s="1"/>
  <c r="Y26" i="12" s="1"/>
  <c r="L51" i="14"/>
  <c r="L52" i="14" s="1"/>
  <c r="L54" i="14" s="1"/>
  <c r="L56" i="14" s="1"/>
  <c r="L30" i="14"/>
  <c r="L31" i="14" s="1"/>
  <c r="L33" i="14" s="1"/>
  <c r="L35" i="14" s="1"/>
  <c r="L73" i="14"/>
  <c r="L74" i="14" s="1"/>
  <c r="L76" i="14" s="1"/>
  <c r="L78" i="14" s="1"/>
  <c r="L94" i="14"/>
  <c r="L95" i="14" s="1"/>
  <c r="L97" i="14" s="1"/>
  <c r="L99" i="14" s="1"/>
  <c r="V15" i="16"/>
  <c r="W15" i="16"/>
  <c r="E16" i="16"/>
  <c r="K25" i="12"/>
  <c r="S230" i="6"/>
  <c r="Q230" i="6"/>
  <c r="I230" i="6"/>
  <c r="T229" i="6"/>
  <c r="U229" i="6" s="1"/>
  <c r="J229" i="6"/>
  <c r="K229" i="6" s="1"/>
  <c r="T228" i="6"/>
  <c r="U228" i="6" s="1"/>
  <c r="J228" i="6"/>
  <c r="K228" i="6" s="1"/>
  <c r="T227" i="6"/>
  <c r="U227" i="6" s="1"/>
  <c r="J227" i="6"/>
  <c r="K227" i="6" s="1"/>
  <c r="T226" i="6"/>
  <c r="U226" i="6" s="1"/>
  <c r="J226" i="6"/>
  <c r="K226" i="6" s="1"/>
  <c r="T225" i="6"/>
  <c r="U225" i="6" s="1"/>
  <c r="J225" i="6"/>
  <c r="K225" i="6" s="1"/>
  <c r="T214" i="6"/>
  <c r="U214" i="6" s="1"/>
  <c r="J214" i="6"/>
  <c r="K214" i="6" s="1"/>
  <c r="T213" i="6"/>
  <c r="U213" i="6" s="1"/>
  <c r="J213" i="6"/>
  <c r="K213" i="6" s="1"/>
  <c r="T212" i="6"/>
  <c r="U212" i="6" s="1"/>
  <c r="J212" i="6"/>
  <c r="K212" i="6" s="1"/>
  <c r="T211" i="6"/>
  <c r="U211" i="6" s="1"/>
  <c r="J211" i="6"/>
  <c r="K211" i="6" s="1"/>
  <c r="T210" i="6"/>
  <c r="J210" i="6"/>
  <c r="M15" i="16" l="1"/>
  <c r="L25" i="12"/>
  <c r="E17" i="16"/>
  <c r="W16" i="16"/>
  <c r="M16" i="16" s="1"/>
  <c r="U16" i="16" s="1"/>
  <c r="V16" i="16"/>
  <c r="M21" i="12"/>
  <c r="M23" i="12" s="1"/>
  <c r="M73" i="14"/>
  <c r="M74" i="14" s="1"/>
  <c r="M76" i="14" s="1"/>
  <c r="M78" i="14" s="1"/>
  <c r="M51" i="14"/>
  <c r="M52" i="14" s="1"/>
  <c r="M54" i="14" s="1"/>
  <c r="M56" i="14" s="1"/>
  <c r="M30" i="14"/>
  <c r="M31" i="14" s="1"/>
  <c r="M33" i="14" s="1"/>
  <c r="M35" i="14" s="1"/>
  <c r="Z21" i="12"/>
  <c r="Z22" i="12" s="1"/>
  <c r="Z24" i="12" s="1"/>
  <c r="Z26" i="12" s="1"/>
  <c r="J230" i="6"/>
  <c r="J241" i="6" s="1"/>
  <c r="K241" i="6" s="1"/>
  <c r="M241" i="6"/>
  <c r="U210" i="6"/>
  <c r="K210" i="6"/>
  <c r="T230" i="6"/>
  <c r="U241" i="6" s="1"/>
  <c r="E18" i="16" l="1"/>
  <c r="M25" i="12"/>
  <c r="V17" i="16"/>
  <c r="W17" i="16"/>
  <c r="U15" i="16"/>
  <c r="W241" i="6"/>
  <c r="K230" i="6"/>
  <c r="U230" i="6"/>
  <c r="T199" i="6"/>
  <c r="U199" i="6" s="1"/>
  <c r="J199" i="6"/>
  <c r="K199" i="6" s="1"/>
  <c r="T198" i="6"/>
  <c r="U198" i="6" s="1"/>
  <c r="J198" i="6"/>
  <c r="K198" i="6" s="1"/>
  <c r="T197" i="6"/>
  <c r="U197" i="6" s="1"/>
  <c r="J197" i="6"/>
  <c r="K197" i="6" s="1"/>
  <c r="T196" i="6"/>
  <c r="U196" i="6" s="1"/>
  <c r="J196" i="6"/>
  <c r="K196" i="6" s="1"/>
  <c r="T195" i="6"/>
  <c r="U195" i="6" s="1"/>
  <c r="J195" i="6"/>
  <c r="K195" i="6" s="1"/>
  <c r="T189" i="6"/>
  <c r="U189" i="6" s="1"/>
  <c r="J189" i="6"/>
  <c r="K189" i="6" s="1"/>
  <c r="T188" i="6"/>
  <c r="U188" i="6" s="1"/>
  <c r="J188" i="6"/>
  <c r="K188" i="6" s="1"/>
  <c r="T187" i="6"/>
  <c r="U187" i="6" s="1"/>
  <c r="J187" i="6"/>
  <c r="K187" i="6" s="1"/>
  <c r="T186" i="6"/>
  <c r="U186" i="6" s="1"/>
  <c r="J186" i="6"/>
  <c r="K186" i="6" s="1"/>
  <c r="T185" i="6"/>
  <c r="J185" i="6"/>
  <c r="S178" i="6"/>
  <c r="Q178" i="6"/>
  <c r="I178" i="6"/>
  <c r="T177" i="6"/>
  <c r="U177" i="6" s="1"/>
  <c r="J177" i="6"/>
  <c r="K177" i="6" s="1"/>
  <c r="T176" i="6"/>
  <c r="U176" i="6" s="1"/>
  <c r="J176" i="6"/>
  <c r="K176" i="6" s="1"/>
  <c r="T175" i="6"/>
  <c r="U175" i="6" s="1"/>
  <c r="J175" i="6"/>
  <c r="K175" i="6" s="1"/>
  <c r="T174" i="6"/>
  <c r="U174" i="6" s="1"/>
  <c r="J174" i="6"/>
  <c r="K174" i="6" s="1"/>
  <c r="T173" i="6"/>
  <c r="U173" i="6" s="1"/>
  <c r="J173" i="6"/>
  <c r="K173" i="6" s="1"/>
  <c r="T162" i="6"/>
  <c r="U162" i="6" s="1"/>
  <c r="J162" i="6"/>
  <c r="K162" i="6" s="1"/>
  <c r="T161" i="6"/>
  <c r="U161" i="6" s="1"/>
  <c r="J161" i="6"/>
  <c r="K161" i="6" s="1"/>
  <c r="T160" i="6"/>
  <c r="U160" i="6" s="1"/>
  <c r="J160" i="6"/>
  <c r="K160" i="6" s="1"/>
  <c r="T159" i="6"/>
  <c r="U159" i="6" s="1"/>
  <c r="J159" i="6"/>
  <c r="K159" i="6" s="1"/>
  <c r="T158" i="6"/>
  <c r="J158" i="6"/>
  <c r="S153" i="6"/>
  <c r="Q153" i="6"/>
  <c r="M238" i="6" s="1"/>
  <c r="I153" i="6"/>
  <c r="T152" i="6"/>
  <c r="U152" i="6" s="1"/>
  <c r="J152" i="6"/>
  <c r="K152" i="6" s="1"/>
  <c r="T151" i="6"/>
  <c r="U151" i="6" s="1"/>
  <c r="J151" i="6"/>
  <c r="K151" i="6" s="1"/>
  <c r="T150" i="6"/>
  <c r="U150" i="6" s="1"/>
  <c r="J150" i="6"/>
  <c r="K150" i="6" s="1"/>
  <c r="T149" i="6"/>
  <c r="U149" i="6" s="1"/>
  <c r="J149" i="6"/>
  <c r="K149" i="6" s="1"/>
  <c r="T148" i="6"/>
  <c r="U148" i="6" s="1"/>
  <c r="J148" i="6"/>
  <c r="K148" i="6" s="1"/>
  <c r="T142" i="6"/>
  <c r="U142" i="6" s="1"/>
  <c r="J142" i="6"/>
  <c r="K142" i="6" s="1"/>
  <c r="T141" i="6"/>
  <c r="U141" i="6" s="1"/>
  <c r="J141" i="6"/>
  <c r="K141" i="6" s="1"/>
  <c r="T140" i="6"/>
  <c r="U140" i="6" s="1"/>
  <c r="J140" i="6"/>
  <c r="K140" i="6" s="1"/>
  <c r="T139" i="6"/>
  <c r="U139" i="6" s="1"/>
  <c r="J139" i="6"/>
  <c r="K139" i="6" s="1"/>
  <c r="T138" i="6"/>
  <c r="U138" i="6" s="1"/>
  <c r="J138" i="6"/>
  <c r="K138" i="6" s="1"/>
  <c r="T137" i="6"/>
  <c r="U137" i="6" s="1"/>
  <c r="J137" i="6"/>
  <c r="K137" i="6" s="1"/>
  <c r="T136" i="6"/>
  <c r="U136" i="6" s="1"/>
  <c r="J136" i="6"/>
  <c r="K136" i="6" s="1"/>
  <c r="T135" i="6"/>
  <c r="U135" i="6" s="1"/>
  <c r="J135" i="6"/>
  <c r="K135" i="6" s="1"/>
  <c r="T134" i="6"/>
  <c r="U134" i="6" s="1"/>
  <c r="J134" i="6"/>
  <c r="K134" i="6" s="1"/>
  <c r="T133" i="6"/>
  <c r="U133" i="6" s="1"/>
  <c r="J133" i="6"/>
  <c r="T122" i="6"/>
  <c r="U122" i="6" s="1"/>
  <c r="J122" i="6"/>
  <c r="K122" i="6" s="1"/>
  <c r="T121" i="6"/>
  <c r="U121" i="6" s="1"/>
  <c r="J121" i="6"/>
  <c r="K121" i="6" s="1"/>
  <c r="T120" i="6"/>
  <c r="U120" i="6" s="1"/>
  <c r="J120" i="6"/>
  <c r="K120" i="6" s="1"/>
  <c r="T119" i="6"/>
  <c r="U119" i="6" s="1"/>
  <c r="J119" i="6"/>
  <c r="K119" i="6" s="1"/>
  <c r="T118" i="6"/>
  <c r="U118" i="6" s="1"/>
  <c r="J118" i="6"/>
  <c r="K118" i="6" s="1"/>
  <c r="T97" i="6"/>
  <c r="U97" i="6" s="1"/>
  <c r="J97" i="6"/>
  <c r="K97" i="6" s="1"/>
  <c r="T96" i="6"/>
  <c r="U96" i="6" s="1"/>
  <c r="J96" i="6"/>
  <c r="K96" i="6" s="1"/>
  <c r="T95" i="6"/>
  <c r="U95" i="6" s="1"/>
  <c r="J95" i="6"/>
  <c r="K95" i="6" s="1"/>
  <c r="T94" i="6"/>
  <c r="U94" i="6" s="1"/>
  <c r="J94" i="6"/>
  <c r="K94" i="6" s="1"/>
  <c r="T93" i="6"/>
  <c r="U93" i="6" s="1"/>
  <c r="J93" i="6"/>
  <c r="K93" i="6" s="1"/>
  <c r="T92" i="6"/>
  <c r="U92" i="6" s="1"/>
  <c r="J92" i="6"/>
  <c r="K92" i="6" s="1"/>
  <c r="T91" i="6"/>
  <c r="U91" i="6" s="1"/>
  <c r="J91" i="6"/>
  <c r="K91" i="6" s="1"/>
  <c r="T90" i="6"/>
  <c r="U90" i="6" s="1"/>
  <c r="J90" i="6"/>
  <c r="K90" i="6" s="1"/>
  <c r="T89" i="6"/>
  <c r="U89" i="6" s="1"/>
  <c r="J89" i="6"/>
  <c r="K89" i="6" s="1"/>
  <c r="T88" i="6"/>
  <c r="J88" i="6"/>
  <c r="W18" i="16" l="1"/>
  <c r="M18" i="16" s="1"/>
  <c r="U18" i="16" s="1"/>
  <c r="V18" i="16"/>
  <c r="V19" i="16" s="1"/>
  <c r="E19" i="16"/>
  <c r="M17" i="16"/>
  <c r="U19" i="16"/>
  <c r="I22" i="16" s="1"/>
  <c r="J178" i="6"/>
  <c r="J239" i="6" s="1"/>
  <c r="K239" i="6" s="1"/>
  <c r="J128" i="6"/>
  <c r="J237" i="6" s="1"/>
  <c r="K237" i="6" s="1"/>
  <c r="J153" i="6"/>
  <c r="J238" i="6" s="1"/>
  <c r="K238" i="6" s="1"/>
  <c r="J205" i="6"/>
  <c r="J240" i="6" s="1"/>
  <c r="K240" i="6" s="1"/>
  <c r="U88" i="6"/>
  <c r="T128" i="6"/>
  <c r="U237" i="6" s="1"/>
  <c r="W237" i="6" s="1"/>
  <c r="M239" i="6"/>
  <c r="M242" i="6"/>
  <c r="U185" i="6"/>
  <c r="T205" i="6"/>
  <c r="U240" i="6" s="1"/>
  <c r="W240" i="6" s="1"/>
  <c r="U158" i="6"/>
  <c r="K185" i="6"/>
  <c r="K158" i="6"/>
  <c r="T178" i="6"/>
  <c r="U239" i="6" s="1"/>
  <c r="K133" i="6"/>
  <c r="T153" i="6"/>
  <c r="U238" i="6" s="1"/>
  <c r="W238" i="6" s="1"/>
  <c r="K88" i="6"/>
  <c r="W19" i="16" l="1"/>
  <c r="U17" i="16"/>
  <c r="M19" i="16"/>
  <c r="W239" i="6"/>
  <c r="K205" i="6"/>
  <c r="K128" i="6"/>
  <c r="C25" i="12"/>
  <c r="P2" i="3"/>
  <c r="U205" i="6"/>
  <c r="K178" i="6"/>
  <c r="U153" i="6"/>
  <c r="U128" i="6"/>
  <c r="U178" i="6"/>
  <c r="K153" i="6"/>
  <c r="O17" i="6"/>
  <c r="M17" i="6"/>
  <c r="P3" i="3" s="1"/>
  <c r="T42" i="6"/>
  <c r="U42" i="6" s="1"/>
  <c r="J42" i="6"/>
  <c r="K42" i="6" s="1"/>
  <c r="T41" i="6"/>
  <c r="U41" i="6" s="1"/>
  <c r="J41" i="6"/>
  <c r="K41" i="6" s="1"/>
  <c r="T40" i="6"/>
  <c r="U40" i="6" s="1"/>
  <c r="J40" i="6"/>
  <c r="K40" i="6" s="1"/>
  <c r="T39" i="6"/>
  <c r="U39" i="6" s="1"/>
  <c r="J39" i="6"/>
  <c r="K39" i="6" s="1"/>
  <c r="T38" i="6"/>
  <c r="U38" i="6" s="1"/>
  <c r="J38" i="6"/>
  <c r="K38" i="6" s="1"/>
  <c r="T32" i="6"/>
  <c r="U32" i="6" s="1"/>
  <c r="J32" i="6"/>
  <c r="K32" i="6" s="1"/>
  <c r="T31" i="6"/>
  <c r="U31" i="6" s="1"/>
  <c r="J31" i="6"/>
  <c r="K31" i="6" s="1"/>
  <c r="T30" i="6"/>
  <c r="U30" i="6" s="1"/>
  <c r="J30" i="6"/>
  <c r="K30" i="6" s="1"/>
  <c r="T29" i="6"/>
  <c r="U29" i="6" s="1"/>
  <c r="J29" i="6"/>
  <c r="K29" i="6" s="1"/>
  <c r="T28" i="6"/>
  <c r="U28" i="6" s="1"/>
  <c r="J28" i="6"/>
  <c r="K28" i="6" s="1"/>
  <c r="T27" i="6"/>
  <c r="U27" i="6" s="1"/>
  <c r="J27" i="6"/>
  <c r="K27" i="6" s="1"/>
  <c r="T26" i="6"/>
  <c r="U26" i="6" s="1"/>
  <c r="J26" i="6"/>
  <c r="K26" i="6" s="1"/>
  <c r="T25" i="6"/>
  <c r="U25" i="6" s="1"/>
  <c r="J25" i="6"/>
  <c r="K25" i="6" s="1"/>
  <c r="T24" i="6"/>
  <c r="U24" i="6" s="1"/>
  <c r="J24" i="6"/>
  <c r="K24" i="6" s="1"/>
  <c r="T23" i="6"/>
  <c r="J23" i="6"/>
  <c r="C29" i="12" l="1"/>
  <c r="C30" i="12"/>
  <c r="J83" i="6"/>
  <c r="C131" i="14"/>
  <c r="C142" i="14" s="1"/>
  <c r="C174" i="14"/>
  <c r="C185" i="14" s="1"/>
  <c r="C24" i="14"/>
  <c r="C35" i="14" s="1"/>
  <c r="P14" i="12"/>
  <c r="C67" i="14"/>
  <c r="C78" i="14" s="1"/>
  <c r="C45" i="14"/>
  <c r="C56" i="14" s="1"/>
  <c r="C217" i="14"/>
  <c r="C228" i="14" s="1"/>
  <c r="C153" i="14"/>
  <c r="C164" i="14" s="1"/>
  <c r="C88" i="14"/>
  <c r="C99" i="14" s="1"/>
  <c r="C260" i="14"/>
  <c r="C271" i="14" s="1"/>
  <c r="C196" i="14"/>
  <c r="C207" i="14" s="1"/>
  <c r="C110" i="14"/>
  <c r="C121" i="14" s="1"/>
  <c r="C126" i="14" s="1"/>
  <c r="A13" i="12"/>
  <c r="C239" i="14"/>
  <c r="C250" i="14" s="1"/>
  <c r="U23" i="6"/>
  <c r="T83" i="6"/>
  <c r="Q2" i="3"/>
  <c r="K23" i="6"/>
  <c r="C40" i="14" l="1"/>
  <c r="F6" i="14" s="1"/>
  <c r="C39" i="14"/>
  <c r="E6" i="14" s="1"/>
  <c r="C276" i="14"/>
  <c r="F17" i="14" s="1"/>
  <c r="C275" i="14"/>
  <c r="E17" i="14" s="1"/>
  <c r="C255" i="14"/>
  <c r="F16" i="14" s="1"/>
  <c r="C254" i="14"/>
  <c r="E16" i="14" s="1"/>
  <c r="C233" i="14"/>
  <c r="F15" i="14" s="1"/>
  <c r="C232" i="14"/>
  <c r="E15" i="14" s="1"/>
  <c r="C211" i="14"/>
  <c r="E14" i="14" s="1"/>
  <c r="C212" i="14"/>
  <c r="F14" i="14" s="1"/>
  <c r="C190" i="14"/>
  <c r="F13" i="14" s="1"/>
  <c r="C189" i="14"/>
  <c r="E13" i="14" s="1"/>
  <c r="C169" i="14"/>
  <c r="F12" i="14" s="1"/>
  <c r="C168" i="14"/>
  <c r="E12" i="14" s="1"/>
  <c r="C147" i="14"/>
  <c r="F11" i="14" s="1"/>
  <c r="C146" i="14"/>
  <c r="E11" i="14" s="1"/>
  <c r="F10" i="14"/>
  <c r="C125" i="14"/>
  <c r="E10" i="14" s="1"/>
  <c r="C104" i="14"/>
  <c r="F9" i="14" s="1"/>
  <c r="C103" i="14"/>
  <c r="E9" i="14" s="1"/>
  <c r="C83" i="14"/>
  <c r="F8" i="14" s="1"/>
  <c r="C82" i="14"/>
  <c r="E8" i="14" s="1"/>
  <c r="C61" i="14"/>
  <c r="F7" i="14" s="1"/>
  <c r="C60" i="14"/>
  <c r="E7" i="14" s="1"/>
  <c r="U242" i="6"/>
  <c r="U236" i="6"/>
  <c r="W236" i="6" s="1"/>
  <c r="J242" i="6"/>
  <c r="K242" i="6" s="1"/>
  <c r="J236" i="6"/>
  <c r="K236" i="6" s="1"/>
  <c r="U83" i="6"/>
  <c r="K83" i="6"/>
  <c r="W242" i="6" l="1"/>
  <c r="X17" i="6" s="1"/>
  <c r="V17" i="6"/>
  <c r="J17" i="6"/>
  <c r="H17" i="6"/>
  <c r="P15" i="12"/>
  <c r="R2" i="3"/>
  <c r="R3" i="3"/>
  <c r="N15" i="12" l="1"/>
  <c r="G7" i="16"/>
  <c r="P26" i="12"/>
  <c r="S2" i="3"/>
  <c r="Z2" i="3"/>
  <c r="AA2" i="3"/>
  <c r="P30" i="12" l="1"/>
  <c r="P29" i="12"/>
  <c r="G19" i="16"/>
  <c r="N22" i="16"/>
  <c r="V7" i="16"/>
  <c r="K16" i="3"/>
  <c r="K17" i="3"/>
  <c r="K18" i="3"/>
  <c r="K24" i="3"/>
  <c r="L11" i="3" s="1"/>
  <c r="K23" i="3"/>
  <c r="K22" i="3"/>
  <c r="K21" i="3"/>
  <c r="K20" i="3"/>
  <c r="K19" i="3"/>
  <c r="K12" i="3"/>
  <c r="K11" i="3"/>
  <c r="K10" i="3"/>
  <c r="K9" i="3"/>
  <c r="K8" i="3"/>
  <c r="K7" i="3"/>
  <c r="K6" i="3"/>
  <c r="K5" i="3"/>
  <c r="K4" i="3"/>
  <c r="W3" i="3"/>
  <c r="U3" i="3"/>
  <c r="V2" i="3" s="1"/>
  <c r="W2" i="3"/>
  <c r="X2" i="3" s="1"/>
  <c r="T16" i="16" l="1"/>
  <c r="T18" i="16"/>
  <c r="T14" i="16"/>
  <c r="T17" i="16"/>
  <c r="T10" i="16"/>
  <c r="T9" i="16"/>
  <c r="T11" i="16"/>
  <c r="T12" i="16"/>
  <c r="T15" i="16"/>
  <c r="T13" i="16"/>
  <c r="T19" i="16"/>
  <c r="I23" i="16" s="1"/>
  <c r="N3" i="16"/>
  <c r="N6" i="16"/>
  <c r="M6" i="16"/>
  <c r="C23" i="16"/>
  <c r="N12" i="16"/>
  <c r="N5" i="16"/>
  <c r="N10" i="16"/>
  <c r="N7" i="16"/>
  <c r="N11" i="16"/>
  <c r="N13" i="16"/>
  <c r="N9" i="16"/>
  <c r="N14" i="16"/>
  <c r="N15" i="16"/>
  <c r="N16" i="16"/>
  <c r="N17" i="16"/>
  <c r="N18" i="16"/>
  <c r="L10" i="3"/>
  <c r="L6" i="3"/>
  <c r="L3" i="3"/>
  <c r="L5" i="3"/>
  <c r="L4" i="3"/>
  <c r="L8" i="3"/>
  <c r="L9" i="3"/>
  <c r="L7" i="3"/>
  <c r="N19" i="16" l="1"/>
</calcChain>
</file>

<file path=xl/sharedStrings.xml><?xml version="1.0" encoding="utf-8"?>
<sst xmlns="http://schemas.openxmlformats.org/spreadsheetml/2006/main" count="1694" uniqueCount="415">
  <si>
    <t>Hide/unhide empty budget lines =&gt;</t>
  </si>
  <si>
    <r>
      <t xml:space="preserve">Programme name </t>
    </r>
    <r>
      <rPr>
        <vertAlign val="superscript"/>
        <sz val="14"/>
        <color theme="1"/>
        <rFont val="Calibri"/>
        <family val="2"/>
        <scheme val="minor"/>
      </rPr>
      <t>1</t>
    </r>
    <r>
      <rPr>
        <sz val="14"/>
        <color theme="1"/>
        <rFont val="Calibri"/>
        <family val="2"/>
        <scheme val="minor"/>
      </rPr>
      <t>:</t>
    </r>
  </si>
  <si>
    <t>Abc</t>
  </si>
  <si>
    <t>Project focus area:</t>
  </si>
  <si>
    <t>Select…</t>
  </si>
  <si>
    <t xml:space="preserve">Project Promoter: </t>
  </si>
  <si>
    <r>
      <t>1</t>
    </r>
    <r>
      <rPr>
        <vertAlign val="superscript"/>
        <sz val="14"/>
        <rFont val="Calibri"/>
        <family val="2"/>
        <scheme val="minor"/>
      </rPr>
      <t>st</t>
    </r>
    <r>
      <rPr>
        <sz val="14"/>
        <rFont val="Calibri"/>
        <family val="2"/>
        <scheme val="minor"/>
      </rPr>
      <t xml:space="preserve"> Project Partner: </t>
    </r>
  </si>
  <si>
    <r>
      <t>2</t>
    </r>
    <r>
      <rPr>
        <vertAlign val="superscript"/>
        <sz val="14"/>
        <rFont val="Calibri"/>
        <family val="2"/>
        <scheme val="minor"/>
      </rPr>
      <t>nd</t>
    </r>
    <r>
      <rPr>
        <sz val="14"/>
        <rFont val="Calibri"/>
        <family val="2"/>
        <scheme val="minor"/>
      </rPr>
      <t xml:space="preserve"> Project Partner: </t>
    </r>
  </si>
  <si>
    <r>
      <t>3</t>
    </r>
    <r>
      <rPr>
        <vertAlign val="superscript"/>
        <sz val="14"/>
        <color theme="1"/>
        <rFont val="Calibri"/>
        <family val="2"/>
        <scheme val="minor"/>
      </rPr>
      <t>rd</t>
    </r>
    <r>
      <rPr>
        <sz val="14"/>
        <color theme="1"/>
        <rFont val="Calibri"/>
        <family val="2"/>
        <scheme val="minor"/>
      </rPr>
      <t xml:space="preserve"> Project Partner:</t>
    </r>
  </si>
  <si>
    <t>Project name:</t>
  </si>
  <si>
    <t>Project number:</t>
  </si>
  <si>
    <t>2022/…</t>
  </si>
  <si>
    <r>
      <t xml:space="preserve">Budget modification </t>
    </r>
    <r>
      <rPr>
        <vertAlign val="superscript"/>
        <sz val="14"/>
        <rFont val="Calibri"/>
        <family val="2"/>
        <scheme val="minor"/>
      </rPr>
      <t>2</t>
    </r>
    <r>
      <rPr>
        <sz val="14"/>
        <rFont val="Calibri"/>
        <family val="2"/>
        <scheme val="minor"/>
      </rPr>
      <t xml:space="preserve"> :</t>
    </r>
  </si>
  <si>
    <r>
      <t xml:space="preserve">Recapitulation of expenses from Project Application / Contract </t>
    </r>
    <r>
      <rPr>
        <vertAlign val="superscript"/>
        <sz val="14"/>
        <rFont val="Calibri"/>
        <family val="2"/>
        <scheme val="minor"/>
      </rPr>
      <t>3</t>
    </r>
  </si>
  <si>
    <t>Recapitulation of expenses from latest Project Modification</t>
  </si>
  <si>
    <t>Total costs</t>
  </si>
  <si>
    <t xml:space="preserve">Promoter's costs </t>
  </si>
  <si>
    <t>Partner(s) 
costs</t>
  </si>
  <si>
    <t>Promoter's  contribution</t>
  </si>
  <si>
    <t>Partner(s) contribution</t>
  </si>
  <si>
    <t>Grant</t>
  </si>
  <si>
    <t>Grant %</t>
  </si>
  <si>
    <t xml:space="preserve">Promoter's 
costs </t>
  </si>
  <si>
    <t>ELIGIBLE COSTS IN EURO</t>
  </si>
  <si>
    <r>
      <t xml:space="preserve">Activity 1. </t>
    </r>
    <r>
      <rPr>
        <b/>
        <vertAlign val="superscript"/>
        <sz val="12"/>
        <color rgb="FFFFFFFF"/>
        <rFont val="Calibri"/>
        <family val="2"/>
      </rPr>
      <t>4</t>
    </r>
  </si>
  <si>
    <r>
      <t xml:space="preserve">Eligible costs in the Project Application / Project Contract </t>
    </r>
    <r>
      <rPr>
        <b/>
        <vertAlign val="superscript"/>
        <sz val="12"/>
        <color indexed="9"/>
        <rFont val="Calibri"/>
        <family val="2"/>
      </rPr>
      <t>5</t>
    </r>
  </si>
  <si>
    <t>Eligible costs in the latest Project Modification</t>
  </si>
  <si>
    <t>Comments</t>
  </si>
  <si>
    <t>Regional Aid</t>
  </si>
  <si>
    <t>Short description</t>
  </si>
  <si>
    <t>Unit type</t>
  </si>
  <si>
    <t>No of units</t>
  </si>
  <si>
    <t>Unit cost</t>
  </si>
  <si>
    <r>
      <t xml:space="preserve">Costs
by (select) </t>
    </r>
    <r>
      <rPr>
        <b/>
        <vertAlign val="superscript"/>
        <sz val="11"/>
        <rFont val="Calibri"/>
        <family val="2"/>
        <scheme val="minor"/>
      </rPr>
      <t>6</t>
    </r>
    <r>
      <rPr>
        <b/>
        <sz val="11"/>
        <rFont val="Calibri"/>
        <family val="2"/>
        <scheme val="minor"/>
      </rPr>
      <t xml:space="preserve"> amount</t>
    </r>
  </si>
  <si>
    <r>
      <t xml:space="preserve">Own contribution 
by (select) </t>
    </r>
    <r>
      <rPr>
        <b/>
        <vertAlign val="superscript"/>
        <sz val="11"/>
        <rFont val="Calibri"/>
        <family val="2"/>
        <scheme val="minor"/>
      </rPr>
      <t>6</t>
    </r>
    <r>
      <rPr>
        <b/>
        <sz val="11"/>
        <rFont val="Calibri"/>
        <family val="2"/>
        <scheme val="minor"/>
      </rPr>
      <t xml:space="preserve"> amount</t>
    </r>
  </si>
  <si>
    <r>
      <t xml:space="preserve">Own contribution
by (select) </t>
    </r>
    <r>
      <rPr>
        <b/>
        <vertAlign val="superscript"/>
        <sz val="11"/>
        <rFont val="Calibri"/>
        <family val="2"/>
        <scheme val="minor"/>
      </rPr>
      <t>6</t>
    </r>
    <r>
      <rPr>
        <b/>
        <sz val="11"/>
        <rFont val="Calibri"/>
        <family val="2"/>
        <scheme val="minor"/>
      </rPr>
      <t xml:space="preserve"> amount</t>
    </r>
  </si>
  <si>
    <t>unit</t>
  </si>
  <si>
    <t>PP</t>
  </si>
  <si>
    <t>…</t>
  </si>
  <si>
    <t>Total costs of activity 1</t>
  </si>
  <si>
    <r>
      <t xml:space="preserve">Activity 2. </t>
    </r>
    <r>
      <rPr>
        <b/>
        <vertAlign val="superscript"/>
        <sz val="12"/>
        <color rgb="FFFFFFFF"/>
        <rFont val="Calibri"/>
        <family val="2"/>
      </rPr>
      <t>4</t>
    </r>
  </si>
  <si>
    <t xml:space="preserve">Unit </t>
  </si>
  <si>
    <t>P1</t>
  </si>
  <si>
    <t>Total costs of activity 2</t>
  </si>
  <si>
    <r>
      <t xml:space="preserve">Activity 3. </t>
    </r>
    <r>
      <rPr>
        <b/>
        <vertAlign val="superscript"/>
        <sz val="12"/>
        <color rgb="FFFFFFFF"/>
        <rFont val="Calibri"/>
        <family val="2"/>
      </rPr>
      <t>4</t>
    </r>
  </si>
  <si>
    <t>Total costs of activity 3</t>
  </si>
  <si>
    <r>
      <t>Activity 4.</t>
    </r>
    <r>
      <rPr>
        <b/>
        <vertAlign val="superscript"/>
        <sz val="12"/>
        <color rgb="FFFFFFFF"/>
        <rFont val="Calibri"/>
        <family val="2"/>
      </rPr>
      <t xml:space="preserve"> 4</t>
    </r>
  </si>
  <si>
    <t>Total costs of activity 4</t>
  </si>
  <si>
    <t>PROJECT RELATED COSTS IN EUR, GRANT RATE AS CATEGORY</t>
  </si>
  <si>
    <r>
      <t>Eligible costs in the Project Application / Project Contract</t>
    </r>
    <r>
      <rPr>
        <b/>
        <vertAlign val="superscript"/>
        <sz val="12"/>
        <color rgb="FFFFFFFF"/>
        <rFont val="Calibri"/>
        <family val="2"/>
      </rPr>
      <t xml:space="preserve"> 5</t>
    </r>
  </si>
  <si>
    <t>Management</t>
  </si>
  <si>
    <t>(example) Project Manager</t>
  </si>
  <si>
    <t>hour</t>
  </si>
  <si>
    <t>Total costs of management</t>
  </si>
  <si>
    <t>Publicity</t>
  </si>
  <si>
    <t>Total costs of publicity</t>
  </si>
  <si>
    <t>RECAPITULATION OF COSTS</t>
  </si>
  <si>
    <t>Project Application / Contract</t>
  </si>
  <si>
    <t>Last Project Modification</t>
  </si>
  <si>
    <t>Promoter's costs</t>
  </si>
  <si>
    <t>Partner(s) costs</t>
  </si>
  <si>
    <t>Promoter's contribution</t>
  </si>
  <si>
    <t>Grant 
%</t>
  </si>
  <si>
    <t xml:space="preserve">Grant </t>
  </si>
  <si>
    <t>Activity 1.</t>
  </si>
  <si>
    <t>Activity 2.</t>
  </si>
  <si>
    <t>Activity 3.</t>
  </si>
  <si>
    <t>Activity 4.</t>
  </si>
  <si>
    <t>TOTAL</t>
  </si>
  <si>
    <t>I hereby certify that all the information in this document is accurate and complete.</t>
  </si>
  <si>
    <t xml:space="preserve">NAME OF LEGAL REPRESENTATIVE:  </t>
  </si>
  <si>
    <t>SIGNATURE:</t>
  </si>
  <si>
    <t>DATE:</t>
  </si>
  <si>
    <t>1) Only fields marked in yellow are to be filled in.</t>
  </si>
  <si>
    <t>2) When applying for Project Modification choose YES in the drop down menu of cell J11. Otherwise select NO.</t>
  </si>
  <si>
    <t xml:space="preserve">3) Figures in cells with white background are calculated automatically based on the data inserted in the form. </t>
  </si>
  <si>
    <t xml:space="preserve">4) Select state aid category for the activity from drop down menu. Use only categories mentioned in the call text. Apply grant level according to the state aid category. </t>
  </si>
  <si>
    <t>5) Enter only the eligible amount of expenses. For entities that are not VAT payers this means an amount including the VAT.</t>
  </si>
  <si>
    <t>6) It is obligatory to select the organization responsible for particular cost from the drop-down menu. PP - stands for Project Promoter, P1 - First Project Partner etc.</t>
  </si>
  <si>
    <t>7) Use filter in cell Y1 to hide/unhide empty budget lines for easier overview/printing.</t>
  </si>
  <si>
    <t>The values will be filled in gray cells</t>
  </si>
  <si>
    <t>The Exchange rate to be used is:</t>
  </si>
  <si>
    <t>Bulgaria</t>
  </si>
  <si>
    <t>1 Euro = 1,9558 BGN</t>
  </si>
  <si>
    <t>Croatia</t>
  </si>
  <si>
    <t>1 Euro = 7,5345 HRK</t>
  </si>
  <si>
    <t>Romania</t>
  </si>
  <si>
    <t>1 Euro = 4,835 LEI</t>
  </si>
  <si>
    <t>Last year of Financial statements</t>
  </si>
  <si>
    <t>Please insert here the last year of available certified financial statements</t>
  </si>
  <si>
    <t>BALANCE SHEET - HISTORICAL EVOLUTION</t>
  </si>
  <si>
    <t>Paid in capital</t>
  </si>
  <si>
    <t>Revaluation reserves</t>
  </si>
  <si>
    <t>Reserves</t>
  </si>
  <si>
    <t xml:space="preserve">Financial figures of the company in the last four fiscal years. N is the fiscal year prior the application </t>
  </si>
  <si>
    <t>Historical information (EURO)</t>
  </si>
  <si>
    <t xml:space="preserve">BALANCE SHEET </t>
  </si>
  <si>
    <t>Intangible fixed assets</t>
  </si>
  <si>
    <t>Tangible fixed assets</t>
  </si>
  <si>
    <t>Financial fixed assets</t>
  </si>
  <si>
    <t>Total fixed assets</t>
  </si>
  <si>
    <t>Inventories</t>
  </si>
  <si>
    <t>Trade receivable</t>
  </si>
  <si>
    <t>Short term investments</t>
  </si>
  <si>
    <t>Bank deposits</t>
  </si>
  <si>
    <t>Total current assets</t>
  </si>
  <si>
    <t>Total assets</t>
  </si>
  <si>
    <t>Paid in capital + reserves</t>
  </si>
  <si>
    <t>Retained earnings</t>
  </si>
  <si>
    <t>Total Shareholders' Equity</t>
  </si>
  <si>
    <t>Minority stake</t>
  </si>
  <si>
    <t>Provisions</t>
  </si>
  <si>
    <t>Other long term liabilities</t>
  </si>
  <si>
    <t>Total noncurrent liabilities</t>
  </si>
  <si>
    <t>Debt to finacial inst.</t>
  </si>
  <si>
    <t>Trade creditors</t>
  </si>
  <si>
    <t>Tax and public duties</t>
  </si>
  <si>
    <t>Other short term debt</t>
  </si>
  <si>
    <t>Total current liabilities</t>
  </si>
  <si>
    <t>Total liabilities</t>
  </si>
  <si>
    <t>Total equity and liabilities</t>
  </si>
  <si>
    <t>CHECK</t>
  </si>
  <si>
    <t>Corporate tax:</t>
  </si>
  <si>
    <t>PROFIT AND LOSS - WITH PROJECT</t>
  </si>
  <si>
    <t>Profit and Loss projection for the whole company after the project implementation without non-reimbursable support</t>
  </si>
  <si>
    <t>Implementation and operation (EURO)*</t>
  </si>
  <si>
    <t>Implementation</t>
  </si>
  <si>
    <t xml:space="preserve">Operation </t>
  </si>
  <si>
    <t>Revenue</t>
  </si>
  <si>
    <t>Other operating revenue</t>
  </si>
  <si>
    <t>Total operating income</t>
  </si>
  <si>
    <t>Change in inventories</t>
  </si>
  <si>
    <t>Cost of sold goods</t>
  </si>
  <si>
    <t>Payroll expense</t>
  </si>
  <si>
    <t>Depretiation and amortization</t>
  </si>
  <si>
    <t>Other operating expenses</t>
  </si>
  <si>
    <t>Total operating expenses</t>
  </si>
  <si>
    <t>Operating profit</t>
  </si>
  <si>
    <t>Financial incomes</t>
  </si>
  <si>
    <t>Financial expenses, out of which:</t>
  </si>
  <si>
    <t>Interest expenses</t>
  </si>
  <si>
    <t>Financial profit</t>
  </si>
  <si>
    <t>Other income</t>
  </si>
  <si>
    <t>Other expenses</t>
  </si>
  <si>
    <t>Non economic activities profit</t>
  </si>
  <si>
    <t>Operating profit before tax</t>
  </si>
  <si>
    <t>Profit tax</t>
  </si>
  <si>
    <t xml:space="preserve">Other taxes </t>
  </si>
  <si>
    <t>Net profit for the year</t>
  </si>
  <si>
    <t>*The projections will be made for the implementation period and 5 years after implementation</t>
  </si>
  <si>
    <t>I. REVENUES</t>
  </si>
  <si>
    <t>Operation</t>
  </si>
  <si>
    <t>Project operational revenues</t>
  </si>
  <si>
    <t>Product/Service …</t>
  </si>
  <si>
    <t>Number of units</t>
  </si>
  <si>
    <t>Unitary price</t>
  </si>
  <si>
    <r>
      <t xml:space="preserve">Other revenues </t>
    </r>
    <r>
      <rPr>
        <b/>
        <i/>
        <sz val="11"/>
        <color rgb="FFFF0000"/>
        <rFont val="Calibri"/>
        <family val="2"/>
      </rPr>
      <t>(please detail)</t>
    </r>
  </si>
  <si>
    <t>Type 1</t>
  </si>
  <si>
    <t>Type 2</t>
  </si>
  <si>
    <t>Type 3</t>
  </si>
  <si>
    <t>II. OPERATING COSTS</t>
  </si>
  <si>
    <t>Project operational costs</t>
  </si>
  <si>
    <t>Personnel costs</t>
  </si>
  <si>
    <t>Number of employees</t>
  </si>
  <si>
    <t>Gross annual unitary salary</t>
  </si>
  <si>
    <t>Material costs</t>
  </si>
  <si>
    <t>Unitary cost</t>
  </si>
  <si>
    <t>Annual utilities and administrative expenses</t>
  </si>
  <si>
    <t>Monthly value water</t>
  </si>
  <si>
    <t>Monthly value energy</t>
  </si>
  <si>
    <t>Monthly value for rent</t>
  </si>
  <si>
    <t>Monthly value for consumables</t>
  </si>
  <si>
    <r>
      <t>Monthly value for other expenses (</t>
    </r>
    <r>
      <rPr>
        <i/>
        <sz val="11"/>
        <color indexed="10"/>
        <rFont val="Calibri"/>
        <family val="2"/>
      </rPr>
      <t>please detail</t>
    </r>
    <r>
      <rPr>
        <sz val="11"/>
        <color theme="1"/>
        <rFont val="Calibri"/>
        <family val="2"/>
        <scheme val="minor"/>
      </rPr>
      <t>)</t>
    </r>
  </si>
  <si>
    <r>
      <t>Other costs:  services produced by third parties, environmental protection costs, etc.(</t>
    </r>
    <r>
      <rPr>
        <i/>
        <sz val="11"/>
        <color indexed="10"/>
        <rFont val="Calibri"/>
        <family val="2"/>
      </rPr>
      <t>please detail</t>
    </r>
    <r>
      <rPr>
        <b/>
        <i/>
        <sz val="11"/>
        <color indexed="8"/>
        <rFont val="Calibri"/>
        <family val="2"/>
      </rPr>
      <t>)</t>
    </r>
  </si>
  <si>
    <t>Other costs 1</t>
  </si>
  <si>
    <t>Other costs 2</t>
  </si>
  <si>
    <t>III. DEPRECIATION AND AMORTIZATION</t>
  </si>
  <si>
    <t>Asset 1</t>
  </si>
  <si>
    <t>Initial value</t>
  </si>
  <si>
    <t>Amortisation rate (%)</t>
  </si>
  <si>
    <t>Annual depreciation</t>
  </si>
  <si>
    <t>Cumulated depreciation</t>
  </si>
  <si>
    <t>Residual value</t>
  </si>
  <si>
    <t>Asset 2</t>
  </si>
  <si>
    <t>Asset 3</t>
  </si>
  <si>
    <t>Asset 4</t>
  </si>
  <si>
    <t>Asset 5</t>
  </si>
  <si>
    <t>Asset 6</t>
  </si>
  <si>
    <t>Asset 7</t>
  </si>
  <si>
    <t>Asset 8</t>
  </si>
  <si>
    <t>Asset 9</t>
  </si>
  <si>
    <t>Asset 10</t>
  </si>
  <si>
    <t>TOTAL depreciation</t>
  </si>
  <si>
    <t>Residual value of investment</t>
  </si>
  <si>
    <t>CALCULATION OF BUDGET AND CASH FLOW</t>
  </si>
  <si>
    <t>Table 1</t>
  </si>
  <si>
    <t>Base case</t>
  </si>
  <si>
    <r>
      <t>Budget</t>
    </r>
    <r>
      <rPr>
        <b/>
        <sz val="8"/>
        <rFont val="Verdana"/>
        <family val="2"/>
      </rPr>
      <t xml:space="preserve"> </t>
    </r>
    <r>
      <rPr>
        <b/>
        <sz val="9"/>
        <rFont val="Verdana"/>
        <family val="2"/>
      </rPr>
      <t>(in EUR)</t>
    </r>
  </si>
  <si>
    <t>Revenue from new products/services</t>
  </si>
  <si>
    <t>Revenue from existing products/services</t>
  </si>
  <si>
    <t>Total operating revenue</t>
  </si>
  <si>
    <t>Variable costs associated with new products/services</t>
  </si>
  <si>
    <t>Variable costs associated with existing products/services</t>
  </si>
  <si>
    <t>Total variable costs</t>
  </si>
  <si>
    <t>Contribution margin (CM)</t>
  </si>
  <si>
    <t>CM as % of revenue</t>
  </si>
  <si>
    <t>OPEX related to new products/services</t>
  </si>
  <si>
    <t>OPEX related to existing products/services</t>
  </si>
  <si>
    <t>Total OPEX</t>
  </si>
  <si>
    <t>EBITDA</t>
  </si>
  <si>
    <t>Depreciation</t>
  </si>
  <si>
    <t>Operating profit as % of revenue</t>
  </si>
  <si>
    <t>Table 2</t>
  </si>
  <si>
    <t>Base Case</t>
  </si>
  <si>
    <t>Cash flow (in EUR)</t>
  </si>
  <si>
    <t>Revenue from project</t>
  </si>
  <si>
    <t>Revenue from operations</t>
  </si>
  <si>
    <t>Revenue from investments</t>
  </si>
  <si>
    <t>Total revenue</t>
  </si>
  <si>
    <t>Project payments</t>
  </si>
  <si>
    <t>Payments from operations and investments</t>
  </si>
  <si>
    <t>Total payments</t>
  </si>
  <si>
    <t>Cash flow from projects, operations and investments</t>
  </si>
  <si>
    <t>Project financing</t>
  </si>
  <si>
    <t>Operational financing</t>
  </si>
  <si>
    <t>Total financing</t>
  </si>
  <si>
    <t>Interest rate costs</t>
  </si>
  <si>
    <t>Repayments</t>
  </si>
  <si>
    <t>Total fiancial payments</t>
  </si>
  <si>
    <t>Cash flow from financial operations</t>
  </si>
  <si>
    <t>Net cash flow for the period</t>
  </si>
  <si>
    <t>Incoming balance cash</t>
  </si>
  <si>
    <t>Closing balance cash</t>
  </si>
  <si>
    <r>
      <t xml:space="preserve">UNDERTAKING IN DIFFICULTY CHECK - </t>
    </r>
    <r>
      <rPr>
        <b/>
        <u/>
        <sz val="11"/>
        <color rgb="FF000000"/>
        <rFont val="Calibri"/>
        <family val="2"/>
      </rPr>
      <t>Applicable only for SMEs</t>
    </r>
  </si>
  <si>
    <t>Retained earnings (previous year) + Net earnings from current year</t>
  </si>
  <si>
    <t>TOTAL RESULT</t>
  </si>
  <si>
    <t>Capital bonuses + Revaluation reserves + Reserves</t>
  </si>
  <si>
    <t>TOTAL CAPITAL LOSS</t>
  </si>
  <si>
    <t>RESULT:</t>
  </si>
  <si>
    <t>If the applicant has less than 3 fiscal years since establishment, this check is not going to be used</t>
  </si>
  <si>
    <t>I. Profitability of the project without the non-reimbursable financial support</t>
  </si>
  <si>
    <t>II. Profitability of the project with the non-reimbursable financial support</t>
  </si>
  <si>
    <t xml:space="preserve">Investment Costs </t>
  </si>
  <si>
    <t>Operating revenues</t>
  </si>
  <si>
    <t>Grant Value</t>
  </si>
  <si>
    <t>Operating expenditures (excluding depreciation and amortization)</t>
  </si>
  <si>
    <t>Operating revenue</t>
  </si>
  <si>
    <r>
      <rPr>
        <b/>
        <sz val="11"/>
        <color indexed="8"/>
        <rFont val="Calibri"/>
        <family val="2"/>
      </rPr>
      <t>EBITDA</t>
    </r>
    <r>
      <rPr>
        <sz val="11"/>
        <color theme="1"/>
        <rFont val="Calibri"/>
        <family val="2"/>
        <scheme val="minor"/>
      </rPr>
      <t xml:space="preserve"> (Earnings before interest, tax and depreciation)</t>
    </r>
  </si>
  <si>
    <t>Depreciation and amortization (D&amp;A)</t>
  </si>
  <si>
    <t xml:space="preserve">Operating profit before tax (EBIT) </t>
  </si>
  <si>
    <t xml:space="preserve">Corporate tax </t>
  </si>
  <si>
    <t>Net operating profit</t>
  </si>
  <si>
    <t>Operating cash flow</t>
  </si>
  <si>
    <t xml:space="preserve">Residual value </t>
  </si>
  <si>
    <t>FREE Cash Flow</t>
  </si>
  <si>
    <t>Discount rate</t>
  </si>
  <si>
    <t>Net present Value (NPV)</t>
  </si>
  <si>
    <t xml:space="preserve">Internal Rate of Return (IRR) </t>
  </si>
  <si>
    <t>Discount rate / calculation rate</t>
  </si>
  <si>
    <t>Year</t>
  </si>
  <si>
    <t>Investment (Project eligible costs)</t>
  </si>
  <si>
    <t>Project cash flow</t>
  </si>
  <si>
    <t>New investments</t>
  </si>
  <si>
    <t>Present value</t>
  </si>
  <si>
    <t>Internrente</t>
  </si>
  <si>
    <t>internrente</t>
  </si>
  <si>
    <t>Kontant-</t>
  </si>
  <si>
    <t xml:space="preserve"> </t>
  </si>
  <si>
    <t>Sum</t>
  </si>
  <si>
    <t>Internal rate of return</t>
  </si>
  <si>
    <t>Grant rate for investment, %</t>
  </si>
  <si>
    <t>Value at project end, % of investment</t>
  </si>
  <si>
    <t>FINANCIAL ANALYSIS OF THE COMPANY - HISTORICAL EVOLUTION</t>
  </si>
  <si>
    <t>The cells are linked with the  figures from previous Worksheets</t>
  </si>
  <si>
    <t>Indicators for Financial analysis of the company after the project implementation with non-reimbursable support</t>
  </si>
  <si>
    <t>Historical information</t>
  </si>
  <si>
    <t>N-3</t>
  </si>
  <si>
    <t>N-2</t>
  </si>
  <si>
    <t>N-1</t>
  </si>
  <si>
    <t>N</t>
  </si>
  <si>
    <t>Average</t>
  </si>
  <si>
    <t>Return on total assets</t>
  </si>
  <si>
    <t>Cash flow on long term liabilities</t>
  </si>
  <si>
    <t>Interest cover ratio</t>
  </si>
  <si>
    <t>Working capital in 1000</t>
  </si>
  <si>
    <t>Working capital in % of revenue</t>
  </si>
  <si>
    <t>Months sales outstanding</t>
  </si>
  <si>
    <t>Equity ratio in %</t>
  </si>
  <si>
    <t>Long term inventories in %</t>
  </si>
  <si>
    <t>Average inventories period</t>
  </si>
  <si>
    <t>Return on Assets</t>
  </si>
  <si>
    <t>Return on Equity</t>
  </si>
  <si>
    <t>Turnover of Assets</t>
  </si>
  <si>
    <t>Turnover of Fixed Assets</t>
  </si>
  <si>
    <t>Net Working Capital to Sales</t>
  </si>
  <si>
    <t>Net Working Capital to Current Liabilities</t>
  </si>
  <si>
    <t>Net Working Capital to Inventory</t>
  </si>
  <si>
    <t>Days Receivables Outst.</t>
  </si>
  <si>
    <t>Turnover of Current Assets</t>
  </si>
  <si>
    <t>Average Inventory Period</t>
  </si>
  <si>
    <t>Current Ratio</t>
  </si>
  <si>
    <t>Quick Ratio</t>
  </si>
  <si>
    <t>Debt to Total Assets</t>
  </si>
  <si>
    <t>Debt to Capital</t>
  </si>
  <si>
    <t>Debt to Equity</t>
  </si>
  <si>
    <t>Interest Cover</t>
  </si>
  <si>
    <t>Cash Flow to LT Liabilities</t>
  </si>
  <si>
    <t>The sensitivity analysis will be made only for the non-grant version of the project</t>
  </si>
  <si>
    <t>Item</t>
  </si>
  <si>
    <t>Variation</t>
  </si>
  <si>
    <t>FNPV</t>
  </si>
  <si>
    <t>IRR</t>
  </si>
  <si>
    <t>Investment costs</t>
  </si>
  <si>
    <t>Increase of investment costs with 10%</t>
  </si>
  <si>
    <t>Decrease of investment costs with 10%</t>
  </si>
  <si>
    <t>Increase of investment costs with 5%</t>
  </si>
  <si>
    <t>Decrease of investment costs with 5%</t>
  </si>
  <si>
    <t>Operational costs</t>
  </si>
  <si>
    <t>Increase of operational costs with 10%</t>
  </si>
  <si>
    <t>Decrease of operational costs with 10%</t>
  </si>
  <si>
    <t>Increase of operational costs with 5%</t>
  </si>
  <si>
    <t>Decrease of operational costs with 5%</t>
  </si>
  <si>
    <t>Revenues</t>
  </si>
  <si>
    <t>Increase of operational revenues with 10%</t>
  </si>
  <si>
    <t>Decrease of operational revenues with 10%</t>
  </si>
  <si>
    <t>Increase of operational revenues with 5%</t>
  </si>
  <si>
    <t>Decrease of operational revenues with 5%</t>
  </si>
  <si>
    <t>1. Investments costs + 10%</t>
  </si>
  <si>
    <t>2. Investment costs -10%</t>
  </si>
  <si>
    <t>3. Investments costs + 5%</t>
  </si>
  <si>
    <t>4. Investment costs -5%</t>
  </si>
  <si>
    <t>Changes in working capital</t>
  </si>
  <si>
    <t>5. Operational costs + 10%</t>
  </si>
  <si>
    <t>6. Operational costs -10%</t>
  </si>
  <si>
    <t>7. Operational costs + 5%</t>
  </si>
  <si>
    <t>8. Operational costs -5%</t>
  </si>
  <si>
    <t>9. Operational revenues + 10%</t>
  </si>
  <si>
    <t>10. Operational revenues -10%</t>
  </si>
  <si>
    <t>11. Operational revenues + 5%</t>
  </si>
  <si>
    <t>12. Operational revenues -5%</t>
  </si>
  <si>
    <t>Note to the TM:</t>
  </si>
  <si>
    <t>We are copy-pasting this tables into the SOPP appraisal only in case the accumulated grant amount in the last five years in above EUR 700 000. We are calculating the Risk Case, not requesting it from the Applicants! As of November 19, we are not using this for K2 cases.</t>
  </si>
  <si>
    <t>Risk case</t>
  </si>
  <si>
    <t>Risk Case</t>
  </si>
  <si>
    <t>Reports</t>
  </si>
  <si>
    <t>Activities</t>
  </si>
  <si>
    <t>Name of state aid</t>
  </si>
  <si>
    <t>Yes / No</t>
  </si>
  <si>
    <t>Costs covered by:</t>
  </si>
  <si>
    <t>Currency</t>
  </si>
  <si>
    <t>Project start date</t>
  </si>
  <si>
    <t>Project end date</t>
  </si>
  <si>
    <t>Disbursement date</t>
  </si>
  <si>
    <t>Reporting from original DP</t>
  </si>
  <si>
    <t>Reporting from modified DP</t>
  </si>
  <si>
    <t>Reporting to
original DP</t>
  </si>
  <si>
    <t>Reporting to
modified DP</t>
  </si>
  <si>
    <t>Current period</t>
  </si>
  <si>
    <t>Which is the actual budget/grant</t>
  </si>
  <si>
    <t>DAB budget 
line 2-original 
line 3-modified</t>
  </si>
  <si>
    <t>Actual budget in DAB</t>
  </si>
  <si>
    <t>Grant in DAB
line 2-original 
line 3-modified</t>
  </si>
  <si>
    <t>Actual grant in DAB</t>
  </si>
  <si>
    <t>Which is the actual disbursement plan</t>
  </si>
  <si>
    <t>DB budget 
line 2-original 
line 3-modified</t>
  </si>
  <si>
    <t>Actual budget in DP</t>
  </si>
  <si>
    <t>Grant in DP
line 2-original 
line 3-modified</t>
  </si>
  <si>
    <t>Returned value of budget modification</t>
  </si>
  <si>
    <t>Returned value of DP modification</t>
  </si>
  <si>
    <t>Returned value of Interim Report</t>
  </si>
  <si>
    <t>Returned value of DP modification (total cost)</t>
  </si>
  <si>
    <t>Focus Area</t>
  </si>
  <si>
    <t>Activity_1</t>
  </si>
  <si>
    <t>NO</t>
  </si>
  <si>
    <t>BGN</t>
  </si>
  <si>
    <t>Green Industry Innovation</t>
  </si>
  <si>
    <t>Activity_2</t>
  </si>
  <si>
    <t>Aid to SMEs</t>
  </si>
  <si>
    <t>YES</t>
  </si>
  <si>
    <t>CHF</t>
  </si>
  <si>
    <t>Blue Growth</t>
  </si>
  <si>
    <t>Activity_3</t>
  </si>
  <si>
    <t>Research and Development and Innovation</t>
  </si>
  <si>
    <t>P2</t>
  </si>
  <si>
    <t>EUR</t>
  </si>
  <si>
    <t>ICT</t>
  </si>
  <si>
    <t>Activity_4</t>
  </si>
  <si>
    <t>Innovation aid for SMEs</t>
  </si>
  <si>
    <t>P3</t>
  </si>
  <si>
    <t>GBP</t>
  </si>
  <si>
    <t>Welfare Technology</t>
  </si>
  <si>
    <t>Training aid</t>
  </si>
  <si>
    <t>P4</t>
  </si>
  <si>
    <t>NOK</t>
  </si>
  <si>
    <t>Aid for environmental protection</t>
  </si>
  <si>
    <t>PLN</t>
  </si>
  <si>
    <t>RON</t>
  </si>
  <si>
    <t>USD</t>
  </si>
  <si>
    <t>Countries</t>
  </si>
  <si>
    <t>Outcomes per country</t>
  </si>
  <si>
    <t>Cyprus</t>
  </si>
  <si>
    <t>Czech Republic</t>
  </si>
  <si>
    <t>Estonia</t>
  </si>
  <si>
    <t>Hungary</t>
  </si>
  <si>
    <t>Latvia</t>
  </si>
  <si>
    <t>Lithuania</t>
  </si>
  <si>
    <t>Malta</t>
  </si>
  <si>
    <t>Poland</t>
  </si>
  <si>
    <t xml:space="preserve">Slovakia </t>
  </si>
  <si>
    <t>Slovenia</t>
  </si>
  <si>
    <t>Outcome 1. Improved social dialogue and cooperation</t>
  </si>
  <si>
    <t>Outcome 2. Enhanced implementation of decent work agenda</t>
  </si>
  <si>
    <t>Outcome 3. Access to employment facilitated</t>
  </si>
  <si>
    <t>Czech_Republic</t>
  </si>
  <si>
    <t>Slovakia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</si>
</sst>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
    <numFmt numFmtId="165" formatCode="dd/mm/yyyy;@"/>
    <numFmt numFmtId="166" formatCode="&quot; &quot;#,##0.00&quot;     &quot;;&quot;-&quot;#,##0.00&quot;     &quot;;&quot; -&quot;00&quot;     &quot;;&quot; &quot;@&quot; &quot;"/>
    <numFmt numFmtId="167" formatCode="0.00&quot; &quot;%"/>
    <numFmt numFmtId="168" formatCode="_-* #,##0_-;\-* #,##0_-;_-* &quot;-&quot;??_-;_-@_-"/>
    <numFmt numFmtId="169" formatCode="0.0"/>
    <numFmt numFmtId="170" formatCode="_-&quot;kr&quot;\ * #,##0.00_-;\-&quot;kr&quot;\ * #,##0.00_-;_-&quot;kr&quot;\ * &quot;-&quot;??_-;_-@_-"/>
    <numFmt numFmtId="171" formatCode="#,##0_ ;\-#,##0\ "/>
    <numFmt numFmtId="172" formatCode="#,##0.0"/>
  </numFmts>
  <fonts count="77">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4"/>
      <color theme="0"/>
      <name val="Calibri"/>
      <family val="2"/>
      <scheme val="minor"/>
    </font>
    <font>
      <sz val="11"/>
      <color indexed="9"/>
      <name val="Calibri"/>
      <family val="2"/>
    </font>
    <font>
      <b/>
      <sz val="12"/>
      <color indexed="9"/>
      <name val="Calibri"/>
      <family val="2"/>
    </font>
    <font>
      <sz val="11"/>
      <name val="Calibri"/>
      <family val="2"/>
      <scheme val="minor"/>
    </font>
    <font>
      <b/>
      <sz val="11"/>
      <name val="Calibri"/>
      <family val="2"/>
      <scheme val="minor"/>
    </font>
    <font>
      <b/>
      <sz val="12"/>
      <name val="Calibri"/>
      <family val="2"/>
      <scheme val="minor"/>
    </font>
    <font>
      <sz val="8"/>
      <name val="Calibri"/>
      <family val="2"/>
      <scheme val="minor"/>
    </font>
    <font>
      <b/>
      <sz val="12"/>
      <color theme="1"/>
      <name val="Calibri"/>
      <family val="2"/>
      <scheme val="minor"/>
    </font>
    <font>
      <sz val="14"/>
      <name val="Calibri"/>
      <family val="2"/>
      <scheme val="minor"/>
    </font>
    <font>
      <b/>
      <sz val="14"/>
      <name val="Calibri"/>
      <family val="2"/>
      <scheme val="minor"/>
    </font>
    <font>
      <sz val="14"/>
      <color theme="1"/>
      <name val="Calibri"/>
      <family val="2"/>
      <scheme val="minor"/>
    </font>
    <font>
      <vertAlign val="superscript"/>
      <sz val="14"/>
      <name val="Calibri"/>
      <family val="2"/>
      <scheme val="minor"/>
    </font>
    <font>
      <vertAlign val="superscript"/>
      <sz val="14"/>
      <color theme="1"/>
      <name val="Calibri"/>
      <family val="2"/>
      <scheme val="minor"/>
    </font>
    <font>
      <sz val="8"/>
      <color rgb="FFFF0000"/>
      <name val="Calibri"/>
      <family val="2"/>
      <scheme val="minor"/>
    </font>
    <font>
      <sz val="12"/>
      <color theme="1"/>
      <name val="Calibri"/>
      <family val="2"/>
    </font>
    <font>
      <sz val="14"/>
      <color theme="1"/>
      <name val="Calibri"/>
      <family val="2"/>
    </font>
    <font>
      <b/>
      <sz val="14"/>
      <color theme="1"/>
      <name val="Calibri"/>
      <family val="2"/>
    </font>
    <font>
      <b/>
      <vertAlign val="superscript"/>
      <sz val="12"/>
      <color indexed="9"/>
      <name val="Calibri"/>
      <family val="2"/>
    </font>
    <font>
      <sz val="9"/>
      <color rgb="FFFF0000"/>
      <name val="Calibri"/>
      <family val="2"/>
      <scheme val="minor"/>
    </font>
    <font>
      <sz val="13.5"/>
      <color theme="1"/>
      <name val="Calibri"/>
      <family val="2"/>
      <scheme val="minor"/>
    </font>
    <font>
      <sz val="14"/>
      <color theme="0"/>
      <name val="Calibri"/>
      <family val="2"/>
      <scheme val="minor"/>
    </font>
    <font>
      <sz val="1"/>
      <color theme="0"/>
      <name val="Calibri"/>
      <family val="2"/>
      <scheme val="minor"/>
    </font>
    <font>
      <sz val="8"/>
      <color theme="0"/>
      <name val="Calibri"/>
      <family val="2"/>
      <scheme val="minor"/>
    </font>
    <font>
      <b/>
      <sz val="11"/>
      <color rgb="FFFF0000"/>
      <name val="Calibri"/>
      <family val="2"/>
    </font>
    <font>
      <b/>
      <sz val="11"/>
      <color rgb="FF000000"/>
      <name val="Calibri"/>
      <family val="2"/>
    </font>
    <font>
      <i/>
      <sz val="11"/>
      <color rgb="FF000000"/>
      <name val="Calibri"/>
      <family val="2"/>
    </font>
    <font>
      <sz val="11"/>
      <color theme="1"/>
      <name val="Calibri"/>
      <family val="2"/>
      <charset val="204"/>
      <scheme val="minor"/>
    </font>
    <font>
      <sz val="11"/>
      <color rgb="FF000000"/>
      <name val="Calibri"/>
      <family val="2"/>
    </font>
    <font>
      <b/>
      <i/>
      <sz val="11"/>
      <color rgb="FF000000"/>
      <name val="Calibri"/>
      <family val="2"/>
    </font>
    <font>
      <i/>
      <sz val="11"/>
      <color indexed="10"/>
      <name val="Calibri"/>
      <family val="2"/>
    </font>
    <font>
      <b/>
      <i/>
      <sz val="11"/>
      <color indexed="8"/>
      <name val="Calibri"/>
      <family val="2"/>
    </font>
    <font>
      <b/>
      <vertAlign val="superscript"/>
      <sz val="12"/>
      <color rgb="FFFFFFFF"/>
      <name val="Calibri"/>
      <family val="2"/>
    </font>
    <font>
      <b/>
      <sz val="14"/>
      <color rgb="FF000000"/>
      <name val="Calibri"/>
      <family val="2"/>
    </font>
    <font>
      <b/>
      <sz val="9"/>
      <color rgb="FFFF0000"/>
      <name val="Calibri"/>
      <family val="2"/>
    </font>
    <font>
      <b/>
      <sz val="11"/>
      <color rgb="FF0070C0"/>
      <name val="Calibri"/>
      <family val="2"/>
    </font>
    <font>
      <sz val="10"/>
      <color rgb="FF000000"/>
      <name val="Arial"/>
      <family val="2"/>
    </font>
    <font>
      <sz val="10"/>
      <color rgb="FF000000"/>
      <name val="Times New Roman"/>
      <family val="1"/>
    </font>
    <font>
      <sz val="11"/>
      <color rgb="FFFF0000"/>
      <name val="Calibri"/>
      <family val="2"/>
    </font>
    <font>
      <b/>
      <sz val="11"/>
      <color indexed="8"/>
      <name val="Calibri"/>
      <family val="2"/>
    </font>
    <font>
      <sz val="11"/>
      <name val="Calibri"/>
      <family val="2"/>
    </font>
    <font>
      <b/>
      <sz val="11"/>
      <color rgb="FFC00000"/>
      <name val="Calibri"/>
      <family val="2"/>
    </font>
    <font>
      <sz val="10"/>
      <name val="Calibri"/>
      <family val="2"/>
      <charset val="238"/>
      <scheme val="minor"/>
    </font>
    <font>
      <b/>
      <sz val="10"/>
      <color rgb="FFFF0000"/>
      <name val="Calibri"/>
      <family val="2"/>
      <scheme val="minor"/>
    </font>
    <font>
      <b/>
      <i/>
      <sz val="11"/>
      <color rgb="FFFF0000"/>
      <name val="Calibri"/>
      <family val="2"/>
    </font>
    <font>
      <b/>
      <sz val="9"/>
      <color theme="0"/>
      <name val="Calibri"/>
      <family val="2"/>
    </font>
    <font>
      <b/>
      <i/>
      <sz val="11"/>
      <color theme="1"/>
      <name val="Calibri"/>
      <family val="2"/>
      <scheme val="minor"/>
    </font>
    <font>
      <b/>
      <vertAlign val="superscript"/>
      <sz val="11"/>
      <name val="Calibri"/>
      <family val="2"/>
      <scheme val="minor"/>
    </font>
    <font>
      <sz val="13.5"/>
      <name val="Calibri"/>
      <family val="2"/>
      <scheme val="minor"/>
    </font>
    <font>
      <b/>
      <sz val="14"/>
      <color theme="1"/>
      <name val="Calibri"/>
      <family val="2"/>
      <scheme val="minor"/>
    </font>
    <font>
      <sz val="11"/>
      <color rgb="FF006100"/>
      <name val="Calibri"/>
      <family val="2"/>
      <scheme val="minor"/>
    </font>
    <font>
      <sz val="9"/>
      <name val="Arial"/>
      <family val="2"/>
    </font>
    <font>
      <b/>
      <sz val="10"/>
      <name val="Arial"/>
      <family val="2"/>
    </font>
    <font>
      <sz val="9"/>
      <color rgb="FF006100"/>
      <name val="Calibri"/>
      <family val="2"/>
      <scheme val="minor"/>
    </font>
    <font>
      <sz val="9"/>
      <name val="Calibri"/>
      <family val="2"/>
      <scheme val="minor"/>
    </font>
    <font>
      <b/>
      <sz val="9"/>
      <name val="Arial"/>
      <family val="2"/>
    </font>
    <font>
      <sz val="9"/>
      <color indexed="18"/>
      <name val="Arial"/>
      <family val="2"/>
    </font>
    <font>
      <b/>
      <sz val="9"/>
      <color indexed="18"/>
      <name val="Arial"/>
      <family val="2"/>
    </font>
    <font>
      <sz val="9"/>
      <color rgb="FF9C0006"/>
      <name val="Calibri"/>
      <family val="2"/>
      <scheme val="minor"/>
    </font>
    <font>
      <sz val="9"/>
      <name val="Calibri Light"/>
      <family val="2"/>
      <scheme val="major"/>
    </font>
    <font>
      <sz val="9"/>
      <color indexed="18"/>
      <name val="Calibri Light"/>
      <family val="2"/>
      <scheme val="major"/>
    </font>
    <font>
      <b/>
      <sz val="8"/>
      <color theme="9"/>
      <name val="Arial"/>
      <family val="2"/>
    </font>
    <font>
      <sz val="10"/>
      <color theme="9"/>
      <name val="Arial"/>
      <family val="2"/>
    </font>
    <font>
      <b/>
      <u/>
      <sz val="11"/>
      <color rgb="FF000000"/>
      <name val="Calibri"/>
      <family val="2"/>
    </font>
    <font>
      <b/>
      <sz val="9"/>
      <name val="Verdana"/>
      <family val="2"/>
    </font>
    <font>
      <b/>
      <sz val="8"/>
      <name val="Verdana"/>
      <family val="2"/>
    </font>
    <font>
      <sz val="9"/>
      <color rgb="FF000000"/>
      <name val="Verdana"/>
      <family val="2"/>
    </font>
    <font>
      <b/>
      <i/>
      <sz val="9"/>
      <color rgb="FF000000"/>
      <name val="Verdana"/>
      <family val="2"/>
    </font>
    <font>
      <i/>
      <sz val="9"/>
      <color rgb="FF000000"/>
      <name val="Verdana"/>
      <family val="2"/>
    </font>
    <font>
      <b/>
      <sz val="9"/>
      <color rgb="FF000000"/>
      <name val="Verdana"/>
      <family val="2"/>
    </font>
    <font>
      <b/>
      <i/>
      <sz val="9"/>
      <color rgb="FF444444"/>
      <name val="Calibri"/>
      <family val="2"/>
      <scheme val="minor"/>
    </font>
    <font>
      <b/>
      <sz val="16"/>
      <color rgb="FF000000"/>
      <name val="Verdana"/>
      <family val="2"/>
    </font>
    <font>
      <sz val="16"/>
      <color theme="1"/>
      <name val="Calibri"/>
      <family val="2"/>
      <scheme val="minor"/>
    </font>
  </fonts>
  <fills count="36">
    <fill>
      <patternFill patternType="none"/>
    </fill>
    <fill>
      <patternFill patternType="gray125"/>
    </fill>
    <fill>
      <patternFill patternType="solid">
        <fgColor rgb="FFFFFFCC"/>
        <bgColor indexed="64"/>
      </patternFill>
    </fill>
    <fill>
      <patternFill patternType="solid">
        <fgColor theme="1" tint="4.9989318521683403E-2"/>
        <bgColor indexed="64"/>
      </patternFill>
    </fill>
    <fill>
      <patternFill patternType="solid">
        <fgColor indexed="54"/>
      </patternFill>
    </fill>
    <fill>
      <patternFill patternType="solid">
        <fgColor rgb="FF00B0F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BDD7EE"/>
        <bgColor rgb="FFBDD7EE"/>
      </patternFill>
    </fill>
    <fill>
      <patternFill patternType="solid">
        <fgColor rgb="FF0070C0"/>
        <bgColor rgb="FF0070C0"/>
      </patternFill>
    </fill>
    <fill>
      <patternFill patternType="solid">
        <fgColor rgb="FFB4C6E7"/>
        <bgColor rgb="FFB4C6E7"/>
      </patternFill>
    </fill>
    <fill>
      <patternFill patternType="solid">
        <fgColor theme="0"/>
        <bgColor rgb="FFF8CBAD"/>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2CC"/>
        <bgColor rgb="FFFFF2CC"/>
      </patternFill>
    </fill>
    <fill>
      <patternFill patternType="solid">
        <fgColor rgb="FFDDEBF7"/>
        <bgColor rgb="FFDDEBF7"/>
      </patternFill>
    </fill>
    <fill>
      <patternFill patternType="solid">
        <fgColor theme="9"/>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mediumGray"/>
    </fill>
    <fill>
      <patternFill patternType="solid">
        <fgColor indexed="55"/>
        <bgColor indexed="64"/>
      </patternFill>
    </fill>
    <fill>
      <patternFill patternType="gray0625">
        <bgColor indexed="22"/>
      </patternFill>
    </fill>
    <fill>
      <patternFill patternType="solid">
        <fgColor theme="5"/>
        <bgColor indexed="64"/>
      </patternFill>
    </fill>
    <fill>
      <patternFill patternType="solid">
        <fgColor rgb="FFFFFFFF"/>
        <bgColor rgb="FF000000"/>
      </patternFill>
    </fill>
    <fill>
      <patternFill patternType="solid">
        <fgColor theme="2"/>
        <bgColor rgb="FF000000"/>
      </patternFill>
    </fill>
    <fill>
      <patternFill patternType="solid">
        <fgColor theme="8" tint="0.79998168889431442"/>
        <bgColor rgb="FF000000"/>
      </patternFill>
    </fill>
    <fill>
      <patternFill patternType="solid">
        <fgColor theme="6" tint="0.79998168889431442"/>
        <bgColor rgb="FF000000"/>
      </patternFill>
    </fill>
    <fill>
      <patternFill patternType="solid">
        <fgColor theme="8"/>
        <bgColor rgb="FF000000"/>
      </patternFill>
    </fill>
    <fill>
      <patternFill patternType="solid">
        <fgColor theme="9" tint="0.39997558519241921"/>
        <bgColor indexed="64"/>
      </patternFill>
    </fill>
    <fill>
      <patternFill patternType="solid">
        <fgColor rgb="FFFFFFCC"/>
        <bgColor rgb="FFF8CBAD"/>
      </patternFill>
    </fill>
    <fill>
      <patternFill patternType="solid">
        <fgColor rgb="FFFFFFCC"/>
        <bgColor rgb="FF00000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dotted">
        <color auto="1"/>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s>
  <cellStyleXfs count="9">
    <xf numFmtId="0" fontId="0" fillId="0" borderId="0"/>
    <xf numFmtId="0" fontId="4" fillId="0" borderId="0"/>
    <xf numFmtId="0" fontId="6" fillId="4" borderId="0" applyNumberFormat="0" applyBorder="0" applyAlignment="0" applyProtection="0"/>
    <xf numFmtId="0" fontId="4" fillId="0" borderId="0"/>
    <xf numFmtId="9" fontId="1" fillId="0" borderId="0" applyFont="0" applyFill="0" applyBorder="0" applyAlignment="0" applyProtection="0"/>
    <xf numFmtId="166" fontId="32" fillId="0" borderId="0" applyFont="0" applyFill="0" applyBorder="0" applyAlignment="0" applyProtection="0"/>
    <xf numFmtId="43" fontId="1" fillId="0" borderId="0" applyFont="0" applyFill="0" applyBorder="0" applyAlignment="0" applyProtection="0"/>
    <xf numFmtId="0" fontId="40" fillId="0" borderId="0" applyNumberFormat="0" applyBorder="0" applyProtection="0"/>
    <xf numFmtId="0" fontId="54" fillId="22" borderId="0" applyNumberFormat="0" applyBorder="0" applyAlignment="0" applyProtection="0"/>
  </cellStyleXfs>
  <cellXfs count="464">
    <xf numFmtId="0" fontId="0" fillId="0" borderId="0" xfId="0"/>
    <xf numFmtId="0" fontId="8" fillId="2" borderId="1" xfId="3" applyFont="1" applyFill="1" applyBorder="1" applyAlignment="1" applyProtection="1">
      <alignment horizontal="center" vertical="center" wrapText="1"/>
      <protection locked="0"/>
    </xf>
    <xf numFmtId="0" fontId="0" fillId="0" borderId="0" xfId="0" applyProtection="1">
      <protection hidden="1"/>
    </xf>
    <xf numFmtId="4" fontId="8" fillId="2" borderId="1" xfId="3" applyNumberFormat="1" applyFont="1" applyFill="1" applyBorder="1" applyAlignment="1" applyProtection="1">
      <alignment vertical="center"/>
      <protection locked="0"/>
    </xf>
    <xf numFmtId="4" fontId="8" fillId="2" borderId="1" xfId="3" applyNumberFormat="1" applyFont="1" applyFill="1" applyBorder="1" applyAlignment="1" applyProtection="1">
      <alignment horizontal="right" vertical="center"/>
      <protection locked="0"/>
    </xf>
    <xf numFmtId="4" fontId="8" fillId="2" borderId="1" xfId="3"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horizontal="center"/>
    </xf>
    <xf numFmtId="0" fontId="15" fillId="0" borderId="0" xfId="0" applyFont="1"/>
    <xf numFmtId="0" fontId="15" fillId="0" borderId="0" xfId="0" applyFont="1" applyAlignment="1">
      <alignment horizontal="right" vertical="center"/>
    </xf>
    <xf numFmtId="0" fontId="14" fillId="0" borderId="0" xfId="1" applyFont="1" applyAlignment="1">
      <alignment vertical="center" wrapText="1"/>
    </xf>
    <xf numFmtId="0" fontId="15" fillId="0" borderId="0" xfId="0" applyFont="1" applyAlignment="1">
      <alignment horizontal="right"/>
    </xf>
    <xf numFmtId="0" fontId="13" fillId="0" borderId="0" xfId="1" applyFont="1" applyAlignment="1">
      <alignment vertical="center" wrapText="1"/>
    </xf>
    <xf numFmtId="0" fontId="13" fillId="0" borderId="0" xfId="1" applyFont="1" applyAlignment="1">
      <alignment horizontal="right" vertical="center"/>
    </xf>
    <xf numFmtId="0" fontId="15" fillId="0" borderId="0" xfId="0" applyFont="1" applyAlignment="1">
      <alignment vertical="center" wrapText="1"/>
    </xf>
    <xf numFmtId="0" fontId="1" fillId="0" borderId="0" xfId="0" applyFont="1" applyAlignment="1">
      <alignment vertical="center"/>
    </xf>
    <xf numFmtId="0" fontId="9" fillId="0" borderId="0" xfId="1" applyFont="1" applyAlignment="1">
      <alignment vertical="center" wrapText="1"/>
    </xf>
    <xf numFmtId="0" fontId="13" fillId="0" borderId="0" xfId="1" applyFont="1" applyAlignment="1">
      <alignment vertical="center"/>
    </xf>
    <xf numFmtId="0" fontId="8" fillId="0" borderId="0" xfId="0" applyFont="1" applyAlignment="1">
      <alignment vertical="center"/>
    </xf>
    <xf numFmtId="0" fontId="13" fillId="0" borderId="0" xfId="0" applyFont="1" applyAlignment="1">
      <alignment vertical="center"/>
    </xf>
    <xf numFmtId="0" fontId="1" fillId="0" borderId="0" xfId="0" applyFont="1"/>
    <xf numFmtId="0" fontId="8" fillId="0" borderId="0" xfId="0" applyFont="1"/>
    <xf numFmtId="0" fontId="3" fillId="0" borderId="0" xfId="0" applyFont="1" applyAlignment="1">
      <alignment wrapText="1"/>
    </xf>
    <xf numFmtId="0" fontId="0" fillId="0" borderId="0" xfId="0" applyAlignment="1">
      <alignment vertical="center" wrapText="1"/>
    </xf>
    <xf numFmtId="0" fontId="5" fillId="3" borderId="1" xfId="1" applyFont="1" applyFill="1" applyBorder="1" applyAlignment="1">
      <alignment vertical="center"/>
    </xf>
    <xf numFmtId="0" fontId="5" fillId="3" borderId="1" xfId="1" applyFont="1" applyFill="1" applyBorder="1" applyAlignment="1">
      <alignment horizontal="center" vertical="center"/>
    </xf>
    <xf numFmtId="0" fontId="0" fillId="3" borderId="1" xfId="0" applyFill="1" applyBorder="1"/>
    <xf numFmtId="0" fontId="5" fillId="3" borderId="5" xfId="1" applyFont="1" applyFill="1" applyBorder="1" applyAlignment="1">
      <alignment vertical="center"/>
    </xf>
    <xf numFmtId="0" fontId="0" fillId="3" borderId="5" xfId="0" applyFill="1" applyBorder="1"/>
    <xf numFmtId="0" fontId="9" fillId="6" borderId="1" xfId="3" applyFont="1" applyFill="1" applyBorder="1" applyAlignment="1">
      <alignment horizontal="center" vertical="center" wrapText="1"/>
    </xf>
    <xf numFmtId="0" fontId="0" fillId="0" borderId="0" xfId="0" applyAlignment="1">
      <alignment horizontal="left" vertical="top"/>
    </xf>
    <xf numFmtId="4" fontId="8" fillId="0" borderId="1" xfId="3" applyNumberFormat="1" applyFont="1" applyBorder="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0" fontId="9" fillId="0" borderId="0" xfId="3" applyFont="1" applyAlignment="1">
      <alignment horizontal="left"/>
    </xf>
    <xf numFmtId="4" fontId="9" fillId="0" borderId="0" xfId="3" applyNumberFormat="1" applyFont="1"/>
    <xf numFmtId="10" fontId="9" fillId="0" borderId="0" xfId="3" applyNumberFormat="1" applyFont="1"/>
    <xf numFmtId="0" fontId="3" fillId="3" borderId="1" xfId="0" applyFont="1" applyFill="1" applyBorder="1"/>
    <xf numFmtId="0" fontId="7" fillId="5" borderId="15" xfId="2" applyFont="1" applyFill="1" applyBorder="1" applyAlignment="1" applyProtection="1">
      <alignment horizontal="center" wrapText="1"/>
    </xf>
    <xf numFmtId="14" fontId="7" fillId="5" borderId="15" xfId="2" applyNumberFormat="1" applyFont="1" applyFill="1" applyBorder="1" applyAlignment="1" applyProtection="1">
      <alignment horizontal="center" vertical="top" wrapText="1"/>
    </xf>
    <xf numFmtId="14" fontId="7" fillId="5" borderId="2" xfId="2" applyNumberFormat="1" applyFont="1" applyFill="1" applyBorder="1" applyAlignment="1" applyProtection="1">
      <alignment horizontal="center" vertical="center" wrapText="1"/>
    </xf>
    <xf numFmtId="0" fontId="15" fillId="0" borderId="0" xfId="0" applyFont="1" applyAlignment="1">
      <alignment horizontal="center"/>
    </xf>
    <xf numFmtId="0" fontId="20" fillId="0" borderId="0" xfId="0" applyFont="1" applyAlignment="1">
      <alignment horizontal="right" vertical="center"/>
    </xf>
    <xf numFmtId="0" fontId="15" fillId="0" borderId="10" xfId="0" applyFont="1" applyBorder="1"/>
    <xf numFmtId="0" fontId="15" fillId="0" borderId="0" xfId="0" applyFont="1" applyAlignment="1">
      <alignment wrapText="1"/>
    </xf>
    <xf numFmtId="0" fontId="21" fillId="0" borderId="0" xfId="0" applyFont="1" applyAlignment="1">
      <alignment horizontal="justify" vertical="center"/>
    </xf>
    <xf numFmtId="0" fontId="15"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23" fillId="0" borderId="0" xfId="0" applyFont="1" applyAlignment="1">
      <alignment vertical="top"/>
    </xf>
    <xf numFmtId="0" fontId="9" fillId="0" borderId="0" xfId="3" applyFont="1"/>
    <xf numFmtId="4" fontId="9" fillId="8" borderId="0" xfId="3" applyNumberFormat="1" applyFont="1" applyFill="1"/>
    <xf numFmtId="0" fontId="23" fillId="0" borderId="0" xfId="0" applyFont="1" applyAlignment="1">
      <alignment wrapText="1"/>
    </xf>
    <xf numFmtId="0" fontId="23" fillId="0" borderId="0" xfId="0" applyFont="1" applyAlignment="1">
      <alignment vertical="top" wrapText="1"/>
    </xf>
    <xf numFmtId="0" fontId="18" fillId="0" borderId="0" xfId="0" applyFont="1"/>
    <xf numFmtId="0" fontId="23" fillId="0" borderId="0" xfId="0" applyFont="1"/>
    <xf numFmtId="0" fontId="13" fillId="0" borderId="0" xfId="1" applyFont="1" applyAlignment="1">
      <alignment horizontal="center" vertical="center"/>
    </xf>
    <xf numFmtId="0" fontId="14" fillId="0" borderId="0" xfId="1" applyFont="1" applyAlignment="1">
      <alignment horizontal="center" vertical="center" wrapText="1"/>
    </xf>
    <xf numFmtId="0" fontId="12" fillId="7" borderId="1" xfId="0" applyFont="1" applyFill="1" applyBorder="1" applyProtection="1">
      <protection hidden="1"/>
    </xf>
    <xf numFmtId="0" fontId="12" fillId="7" borderId="1" xfId="0" applyFont="1" applyFill="1" applyBorder="1" applyAlignment="1" applyProtection="1">
      <alignment horizontal="center" wrapText="1"/>
      <protection hidden="1"/>
    </xf>
    <xf numFmtId="0" fontId="12" fillId="7" borderId="6" xfId="0" applyFont="1" applyFill="1" applyBorder="1" applyProtection="1">
      <protection hidden="1"/>
    </xf>
    <xf numFmtId="0" fontId="12" fillId="7" borderId="6" xfId="0" applyFont="1" applyFill="1" applyBorder="1" applyAlignment="1" applyProtection="1">
      <alignment wrapText="1"/>
      <protection hidden="1"/>
    </xf>
    <xf numFmtId="0" fontId="12" fillId="7" borderId="6" xfId="0" applyFont="1" applyFill="1" applyBorder="1" applyAlignment="1" applyProtection="1">
      <alignment horizontal="center" wrapText="1"/>
      <protection hidden="1"/>
    </xf>
    <xf numFmtId="0" fontId="0" fillId="0" borderId="7" xfId="0" applyBorder="1" applyProtection="1">
      <protection hidden="1"/>
    </xf>
    <xf numFmtId="0" fontId="0" fillId="0" borderId="13" xfId="0" applyBorder="1" applyProtection="1">
      <protection hidden="1"/>
    </xf>
    <xf numFmtId="0" fontId="0" fillId="0" borderId="8" xfId="0" applyBorder="1" applyProtection="1">
      <protection hidden="1"/>
    </xf>
    <xf numFmtId="0" fontId="0" fillId="0" borderId="2" xfId="0" applyBorder="1" applyProtection="1">
      <protection hidden="1"/>
    </xf>
    <xf numFmtId="0" fontId="0" fillId="0" borderId="1" xfId="0" applyBorder="1" applyProtection="1">
      <protection hidden="1"/>
    </xf>
    <xf numFmtId="14" fontId="0" fillId="0" borderId="1" xfId="0" applyNumberFormat="1" applyBorder="1" applyProtection="1">
      <protection hidden="1"/>
    </xf>
    <xf numFmtId="0" fontId="0" fillId="0" borderId="1" xfId="0" applyBorder="1" applyAlignment="1" applyProtection="1">
      <alignment horizontal="left"/>
      <protection hidden="1"/>
    </xf>
    <xf numFmtId="3" fontId="0" fillId="0" borderId="1" xfId="0" applyNumberFormat="1" applyBorder="1" applyAlignment="1" applyProtection="1">
      <alignment horizontal="left"/>
      <protection hidden="1"/>
    </xf>
    <xf numFmtId="0" fontId="0" fillId="0" borderId="1" xfId="0"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3" xfId="0" applyBorder="1" applyProtection="1">
      <protection hidden="1"/>
    </xf>
    <xf numFmtId="165" fontId="0" fillId="0" borderId="1" xfId="0" applyNumberFormat="1" applyBorder="1" applyAlignment="1" applyProtection="1">
      <alignment horizontal="left"/>
      <protection hidden="1"/>
    </xf>
    <xf numFmtId="14" fontId="0" fillId="0" borderId="0" xfId="0" applyNumberFormat="1" applyAlignment="1" applyProtection="1">
      <alignment horizontal="left"/>
      <protection hidden="1"/>
    </xf>
    <xf numFmtId="0" fontId="0" fillId="0" borderId="1" xfId="0" applyBorder="1" applyAlignment="1" applyProtection="1">
      <alignment wrapText="1"/>
      <protection hidden="1"/>
    </xf>
    <xf numFmtId="0" fontId="0" fillId="0" borderId="3" xfId="0" applyBorder="1" applyAlignment="1" applyProtection="1">
      <alignment wrapText="1"/>
      <protection hidden="1"/>
    </xf>
    <xf numFmtId="2" fontId="0" fillId="0" borderId="1" xfId="0" applyNumberFormat="1" applyBorder="1" applyAlignment="1" applyProtection="1">
      <alignment shrinkToFit="1"/>
      <protection hidden="1"/>
    </xf>
    <xf numFmtId="0" fontId="0" fillId="0" borderId="1" xfId="0"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28" fillId="0" borderId="0" xfId="0" applyFont="1"/>
    <xf numFmtId="0" fontId="29" fillId="0" borderId="0" xfId="0" applyFont="1"/>
    <xf numFmtId="0" fontId="0" fillId="0" borderId="16" xfId="0" applyBorder="1"/>
    <xf numFmtId="0" fontId="29" fillId="0" borderId="18" xfId="0" applyFont="1" applyBorder="1" applyAlignment="1">
      <alignment horizontal="center"/>
    </xf>
    <xf numFmtId="0" fontId="29" fillId="0" borderId="17" xfId="0" applyFont="1" applyBorder="1" applyProtection="1">
      <protection hidden="1"/>
    </xf>
    <xf numFmtId="3" fontId="0" fillId="0" borderId="17" xfId="0" applyNumberFormat="1" applyBorder="1"/>
    <xf numFmtId="0" fontId="0" fillId="0" borderId="17" xfId="0" applyBorder="1" applyProtection="1">
      <protection hidden="1"/>
    </xf>
    <xf numFmtId="0" fontId="29" fillId="9" borderId="17" xfId="0" applyFont="1" applyFill="1" applyBorder="1" applyProtection="1">
      <protection hidden="1"/>
    </xf>
    <xf numFmtId="3" fontId="29" fillId="9" borderId="17" xfId="0" applyNumberFormat="1" applyFont="1" applyFill="1" applyBorder="1" applyProtection="1">
      <protection hidden="1"/>
    </xf>
    <xf numFmtId="0" fontId="29" fillId="10" borderId="17" xfId="0" applyFont="1" applyFill="1" applyBorder="1" applyProtection="1">
      <protection hidden="1"/>
    </xf>
    <xf numFmtId="3" fontId="29" fillId="10" borderId="17" xfId="0" applyNumberFormat="1" applyFont="1" applyFill="1" applyBorder="1" applyProtection="1">
      <protection hidden="1"/>
    </xf>
    <xf numFmtId="0" fontId="30" fillId="0" borderId="0" xfId="0" applyFont="1"/>
    <xf numFmtId="0" fontId="0" fillId="0" borderId="1" xfId="0" applyBorder="1"/>
    <xf numFmtId="0" fontId="29" fillId="11" borderId="17" xfId="0" applyFont="1" applyFill="1" applyBorder="1" applyProtection="1">
      <protection hidden="1"/>
    </xf>
    <xf numFmtId="3" fontId="29" fillId="11" borderId="17" xfId="0" applyNumberFormat="1" applyFont="1" applyFill="1" applyBorder="1" applyProtection="1">
      <protection hidden="1"/>
    </xf>
    <xf numFmtId="0" fontId="30" fillId="12" borderId="17" xfId="0" applyFont="1" applyFill="1" applyBorder="1" applyProtection="1">
      <protection hidden="1"/>
    </xf>
    <xf numFmtId="3" fontId="28" fillId="0" borderId="1" xfId="0" applyNumberFormat="1" applyFont="1" applyBorder="1" applyAlignment="1">
      <alignment horizontal="center"/>
    </xf>
    <xf numFmtId="3" fontId="29" fillId="0" borderId="1" xfId="0" applyNumberFormat="1" applyFont="1" applyBorder="1" applyAlignment="1">
      <alignment horizontal="center"/>
    </xf>
    <xf numFmtId="0" fontId="29" fillId="0" borderId="1" xfId="0" applyFont="1" applyBorder="1" applyAlignment="1">
      <alignment wrapText="1"/>
    </xf>
    <xf numFmtId="3" fontId="29" fillId="0" borderId="1" xfId="0" applyNumberFormat="1" applyFont="1" applyBorder="1"/>
    <xf numFmtId="0" fontId="33" fillId="0" borderId="1" xfId="0" applyFont="1" applyBorder="1"/>
    <xf numFmtId="3" fontId="30" fillId="0" borderId="1" xfId="0" applyNumberFormat="1" applyFont="1" applyBorder="1"/>
    <xf numFmtId="0" fontId="33" fillId="0" borderId="1" xfId="0" applyFont="1" applyBorder="1" applyAlignment="1">
      <alignment wrapText="1"/>
    </xf>
    <xf numFmtId="3" fontId="33" fillId="0" borderId="1" xfId="0" applyNumberFormat="1" applyFont="1" applyBorder="1"/>
    <xf numFmtId="0" fontId="29" fillId="0" borderId="1" xfId="0" applyFont="1" applyBorder="1"/>
    <xf numFmtId="3" fontId="0" fillId="0" borderId="1" xfId="0" applyNumberFormat="1" applyBorder="1"/>
    <xf numFmtId="0" fontId="0" fillId="0" borderId="1" xfId="0" applyBorder="1" applyAlignment="1">
      <alignment wrapText="1"/>
    </xf>
    <xf numFmtId="1" fontId="0" fillId="0" borderId="1" xfId="0" applyNumberFormat="1" applyBorder="1"/>
    <xf numFmtId="1" fontId="29" fillId="0" borderId="1" xfId="0" applyNumberFormat="1" applyFont="1" applyBorder="1"/>
    <xf numFmtId="3" fontId="0" fillId="0" borderId="0" xfId="0" applyNumberFormat="1"/>
    <xf numFmtId="0" fontId="3" fillId="0" borderId="0" xfId="0" applyFont="1" applyAlignment="1" applyProtection="1">
      <alignment wrapText="1"/>
      <protection locked="0"/>
    </xf>
    <xf numFmtId="0" fontId="25"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vertical="top" wrapText="1"/>
    </xf>
    <xf numFmtId="0" fontId="26" fillId="0" borderId="0" xfId="0" applyFont="1" applyAlignment="1">
      <alignment wrapText="1"/>
    </xf>
    <xf numFmtId="0" fontId="27" fillId="0" borderId="0" xfId="0" applyFont="1" applyAlignment="1">
      <alignment wrapText="1"/>
    </xf>
    <xf numFmtId="3" fontId="0" fillId="0" borderId="18" xfId="0" applyNumberFormat="1" applyBorder="1" applyAlignment="1">
      <alignment horizontal="center"/>
    </xf>
    <xf numFmtId="0" fontId="29" fillId="0" borderId="17" xfId="0" applyFont="1" applyBorder="1" applyAlignment="1">
      <alignment wrapText="1"/>
    </xf>
    <xf numFmtId="3" fontId="39" fillId="0" borderId="17" xfId="0" applyNumberFormat="1" applyFont="1" applyBorder="1"/>
    <xf numFmtId="1" fontId="41" fillId="8" borderId="17" xfId="7" applyNumberFormat="1" applyFont="1" applyFill="1" applyBorder="1" applyProtection="1"/>
    <xf numFmtId="1" fontId="41" fillId="0" borderId="17" xfId="7" applyNumberFormat="1" applyFont="1" applyBorder="1" applyProtection="1"/>
    <xf numFmtId="0" fontId="42" fillId="0" borderId="22" xfId="0" applyFont="1" applyBorder="1"/>
    <xf numFmtId="0" fontId="0" fillId="0" borderId="17" xfId="0" applyBorder="1" applyAlignment="1">
      <alignment wrapText="1"/>
    </xf>
    <xf numFmtId="0" fontId="38" fillId="0" borderId="22" xfId="0" applyFont="1" applyBorder="1" applyAlignment="1">
      <alignment wrapText="1"/>
    </xf>
    <xf numFmtId="3" fontId="29" fillId="0" borderId="17" xfId="0" applyNumberFormat="1" applyFont="1" applyBorder="1"/>
    <xf numFmtId="0" fontId="42" fillId="0" borderId="0" xfId="0" applyFont="1"/>
    <xf numFmtId="0" fontId="44" fillId="0" borderId="17" xfId="0" applyFont="1" applyBorder="1" applyAlignment="1">
      <alignment wrapText="1"/>
    </xf>
    <xf numFmtId="3" fontId="44" fillId="0" borderId="17" xfId="0" applyNumberFormat="1" applyFont="1" applyBorder="1"/>
    <xf numFmtId="0" fontId="29" fillId="10" borderId="23" xfId="0" applyFont="1" applyFill="1" applyBorder="1" applyAlignment="1">
      <alignment wrapText="1"/>
    </xf>
    <xf numFmtId="3" fontId="29" fillId="10" borderId="23" xfId="0" applyNumberFormat="1" applyFont="1" applyFill="1" applyBorder="1"/>
    <xf numFmtId="0" fontId="0" fillId="16" borderId="1" xfId="0" applyFill="1" applyBorder="1" applyAlignment="1">
      <alignment wrapText="1"/>
    </xf>
    <xf numFmtId="3" fontId="29" fillId="16" borderId="1" xfId="0" applyNumberFormat="1" applyFont="1" applyFill="1" applyBorder="1"/>
    <xf numFmtId="0" fontId="29" fillId="10" borderId="18" xfId="0" applyFont="1" applyFill="1" applyBorder="1" applyAlignment="1">
      <alignment wrapText="1"/>
    </xf>
    <xf numFmtId="3" fontId="29" fillId="10" borderId="18" xfId="0" applyNumberFormat="1" applyFont="1" applyFill="1" applyBorder="1"/>
    <xf numFmtId="0" fontId="0" fillId="17" borderId="18" xfId="0" applyFill="1" applyBorder="1" applyAlignment="1">
      <alignment wrapText="1"/>
    </xf>
    <xf numFmtId="3" fontId="0" fillId="17" borderId="18" xfId="0" applyNumberFormat="1" applyFill="1" applyBorder="1"/>
    <xf numFmtId="0" fontId="0" fillId="0" borderId="18" xfId="0" applyBorder="1" applyAlignment="1">
      <alignment wrapText="1"/>
    </xf>
    <xf numFmtId="0" fontId="0" fillId="17" borderId="17" xfId="0" applyFill="1" applyBorder="1" applyAlignment="1">
      <alignment wrapText="1"/>
    </xf>
    <xf numFmtId="3" fontId="0" fillId="17" borderId="17" xfId="0" applyNumberFormat="1" applyFill="1" applyBorder="1"/>
    <xf numFmtId="0" fontId="29" fillId="18" borderId="17" xfId="0" applyFont="1" applyFill="1" applyBorder="1" applyAlignment="1">
      <alignment wrapText="1"/>
    </xf>
    <xf numFmtId="3" fontId="29" fillId="18" borderId="17" xfId="0" applyNumberFormat="1" applyFont="1" applyFill="1" applyBorder="1" applyAlignment="1">
      <alignment wrapText="1"/>
    </xf>
    <xf numFmtId="1" fontId="29" fillId="18" borderId="17" xfId="0" applyNumberFormat="1" applyFont="1" applyFill="1" applyBorder="1" applyAlignment="1">
      <alignment wrapText="1"/>
    </xf>
    <xf numFmtId="0" fontId="39" fillId="19" borderId="24" xfId="0" applyFont="1" applyFill="1" applyBorder="1" applyAlignment="1">
      <alignment horizontal="center"/>
    </xf>
    <xf numFmtId="167" fontId="39" fillId="19" borderId="24" xfId="0" applyNumberFormat="1" applyFont="1" applyFill="1" applyBorder="1"/>
    <xf numFmtId="0" fontId="45" fillId="19" borderId="17" xfId="0" applyFont="1" applyFill="1" applyBorder="1" applyAlignment="1">
      <alignment horizontal="center"/>
    </xf>
    <xf numFmtId="3" fontId="45" fillId="19" borderId="17" xfId="0" applyNumberFormat="1" applyFont="1" applyFill="1" applyBorder="1"/>
    <xf numFmtId="0" fontId="45" fillId="19" borderId="17" xfId="0" applyFont="1" applyFill="1" applyBorder="1" applyAlignment="1">
      <alignment horizontal="center" wrapText="1"/>
    </xf>
    <xf numFmtId="167" fontId="45" fillId="19" borderId="17" xfId="0" applyNumberFormat="1" applyFont="1" applyFill="1" applyBorder="1"/>
    <xf numFmtId="0" fontId="46" fillId="0" borderId="2" xfId="0" applyFont="1" applyBorder="1" applyAlignment="1">
      <alignment vertical="top" wrapText="1"/>
    </xf>
    <xf numFmtId="0" fontId="46" fillId="0" borderId="1" xfId="0" applyFont="1" applyBorder="1" applyAlignment="1">
      <alignment vertical="top" wrapText="1"/>
    </xf>
    <xf numFmtId="0" fontId="46" fillId="0" borderId="0" xfId="0" applyFont="1" applyAlignment="1">
      <alignment vertical="top" wrapText="1"/>
    </xf>
    <xf numFmtId="0" fontId="29" fillId="0" borderId="23" xfId="0" applyFont="1" applyBorder="1" applyAlignment="1">
      <alignment horizontal="center"/>
    </xf>
    <xf numFmtId="9" fontId="32" fillId="0" borderId="1" xfId="4" applyFont="1" applyBorder="1" applyAlignment="1" applyProtection="1">
      <protection hidden="1"/>
    </xf>
    <xf numFmtId="43" fontId="32" fillId="0" borderId="1" xfId="6" applyFont="1" applyBorder="1" applyAlignment="1" applyProtection="1">
      <protection hidden="1"/>
    </xf>
    <xf numFmtId="168" fontId="32" fillId="0" borderId="1" xfId="6" applyNumberFormat="1" applyFont="1" applyBorder="1" applyAlignment="1" applyProtection="1">
      <protection hidden="1"/>
    </xf>
    <xf numFmtId="169" fontId="0" fillId="0" borderId="1" xfId="0" applyNumberFormat="1" applyBorder="1" applyProtection="1">
      <protection hidden="1"/>
    </xf>
    <xf numFmtId="10" fontId="32" fillId="0" borderId="1" xfId="4" applyNumberFormat="1" applyFont="1" applyBorder="1"/>
    <xf numFmtId="0" fontId="0" fillId="0" borderId="6" xfId="0" applyBorder="1" applyProtection="1">
      <protection hidden="1"/>
    </xf>
    <xf numFmtId="43" fontId="32" fillId="0" borderId="1" xfId="6" applyFont="1" applyBorder="1"/>
    <xf numFmtId="0" fontId="0" fillId="0" borderId="25" xfId="0" applyBorder="1"/>
    <xf numFmtId="0" fontId="29" fillId="0" borderId="26" xfId="0" applyFont="1" applyBorder="1"/>
    <xf numFmtId="0" fontId="29" fillId="0" borderId="27" xfId="0" applyFont="1" applyBorder="1"/>
    <xf numFmtId="9" fontId="0" fillId="7" borderId="1" xfId="0" applyNumberFormat="1" applyFill="1" applyBorder="1" applyProtection="1">
      <protection locked="0"/>
    </xf>
    <xf numFmtId="167" fontId="0" fillId="0" borderId="29" xfId="0" applyNumberFormat="1" applyBorder="1"/>
    <xf numFmtId="0" fontId="0" fillId="0" borderId="31" xfId="0" applyBorder="1"/>
    <xf numFmtId="9" fontId="0" fillId="7" borderId="31" xfId="0" applyNumberFormat="1" applyFill="1" applyBorder="1" applyProtection="1">
      <protection locked="0"/>
    </xf>
    <xf numFmtId="3" fontId="0" fillId="0" borderId="31" xfId="0" applyNumberFormat="1" applyBorder="1"/>
    <xf numFmtId="167" fontId="0" fillId="0" borderId="32" xfId="0" applyNumberFormat="1" applyBorder="1"/>
    <xf numFmtId="0" fontId="29" fillId="0" borderId="17" xfId="0" applyFont="1" applyBorder="1"/>
    <xf numFmtId="3" fontId="0" fillId="0" borderId="17" xfId="0" applyNumberFormat="1" applyBorder="1" applyAlignment="1">
      <alignment horizontal="center"/>
    </xf>
    <xf numFmtId="3" fontId="0" fillId="8" borderId="1" xfId="0" applyNumberFormat="1" applyFill="1" applyBorder="1" applyAlignment="1" applyProtection="1">
      <alignment wrapText="1"/>
      <protection locked="0"/>
    </xf>
    <xf numFmtId="168" fontId="0" fillId="0" borderId="0" xfId="6" applyNumberFormat="1" applyFont="1"/>
    <xf numFmtId="0" fontId="49" fillId="0" borderId="22" xfId="0" applyFont="1" applyBorder="1" applyAlignment="1">
      <alignment wrapText="1"/>
    </xf>
    <xf numFmtId="3" fontId="50" fillId="8" borderId="1" xfId="0" applyNumberFormat="1" applyFont="1" applyFill="1" applyBorder="1" applyAlignment="1" applyProtection="1">
      <alignment wrapText="1"/>
      <protection locked="0"/>
    </xf>
    <xf numFmtId="3" fontId="32" fillId="0" borderId="17" xfId="0" applyNumberFormat="1" applyFont="1" applyBorder="1" applyProtection="1">
      <protection hidden="1"/>
    </xf>
    <xf numFmtId="0" fontId="13" fillId="0" borderId="0" xfId="1" applyFont="1" applyAlignment="1">
      <alignment horizontal="right" vertical="center" wrapText="1"/>
    </xf>
    <xf numFmtId="4" fontId="8" fillId="2" borderId="7" xfId="3" applyNumberFormat="1" applyFont="1" applyFill="1" applyBorder="1" applyAlignment="1" applyProtection="1">
      <alignment horizontal="right" vertical="center"/>
      <protection locked="0"/>
    </xf>
    <xf numFmtId="4" fontId="8" fillId="2" borderId="7" xfId="3" applyNumberFormat="1" applyFont="1" applyFill="1" applyBorder="1" applyAlignment="1" applyProtection="1">
      <alignment vertical="center"/>
      <protection locked="0"/>
    </xf>
    <xf numFmtId="14" fontId="14" fillId="0" borderId="0" xfId="1" applyNumberFormat="1" applyFont="1" applyAlignment="1" applyProtection="1">
      <alignment horizontal="left" vertical="center" shrinkToFit="1"/>
      <protection locked="0"/>
    </xf>
    <xf numFmtId="0" fontId="3" fillId="0" borderId="0" xfId="0" applyFont="1"/>
    <xf numFmtId="0" fontId="7" fillId="0" borderId="0" xfId="2" applyFont="1" applyFill="1" applyBorder="1" applyAlignment="1" applyProtection="1">
      <alignment horizontal="center" vertical="center" wrapText="1"/>
    </xf>
    <xf numFmtId="10" fontId="2" fillId="0" borderId="0" xfId="0" applyNumberFormat="1" applyFont="1" applyAlignment="1">
      <alignment horizontal="center" vertical="center"/>
    </xf>
    <xf numFmtId="0" fontId="3" fillId="3" borderId="0" xfId="0" applyFont="1" applyFill="1"/>
    <xf numFmtId="9" fontId="14" fillId="0" borderId="0" xfId="0" applyNumberFormat="1" applyFont="1" applyAlignment="1">
      <alignment horizontal="center" vertical="center" wrapText="1"/>
    </xf>
    <xf numFmtId="0" fontId="9" fillId="0" borderId="1" xfId="3" applyFont="1" applyBorder="1" applyAlignment="1">
      <alignment horizontal="center" vertical="center"/>
    </xf>
    <xf numFmtId="0" fontId="9" fillId="0" borderId="1" xfId="3" applyFont="1" applyBorder="1" applyAlignment="1">
      <alignment horizontal="left" vertical="center"/>
    </xf>
    <xf numFmtId="4" fontId="9" fillId="0" borderId="1" xfId="3" applyNumberFormat="1" applyFont="1" applyBorder="1" applyAlignment="1">
      <alignment vertical="center"/>
    </xf>
    <xf numFmtId="0" fontId="0" fillId="3" borderId="2" xfId="0" applyFill="1" applyBorder="1"/>
    <xf numFmtId="0" fontId="5" fillId="3" borderId="9" xfId="1" applyFont="1" applyFill="1" applyBorder="1" applyAlignment="1">
      <alignment vertical="center"/>
    </xf>
    <xf numFmtId="0" fontId="8" fillId="2" borderId="4" xfId="3" applyFont="1" applyFill="1" applyBorder="1" applyAlignment="1" applyProtection="1">
      <alignment horizontal="center" vertical="center" wrapText="1"/>
      <protection locked="0"/>
    </xf>
    <xf numFmtId="4" fontId="9" fillId="0" borderId="4" xfId="3" applyNumberFormat="1" applyFont="1" applyBorder="1" applyAlignment="1">
      <alignment vertical="center"/>
    </xf>
    <xf numFmtId="0" fontId="5" fillId="3" borderId="4" xfId="1" applyFont="1" applyFill="1" applyBorder="1" applyAlignment="1">
      <alignment vertical="center"/>
    </xf>
    <xf numFmtId="0" fontId="0" fillId="3" borderId="0" xfId="0" applyFill="1"/>
    <xf numFmtId="0" fontId="7" fillId="21" borderId="0" xfId="2" applyFont="1" applyFill="1" applyBorder="1" applyAlignment="1" applyProtection="1">
      <alignment horizontal="center" vertical="center" wrapText="1"/>
    </xf>
    <xf numFmtId="0" fontId="9" fillId="21" borderId="0" xfId="3" applyFont="1" applyFill="1" applyAlignment="1">
      <alignment horizontal="center" vertical="center" wrapText="1"/>
    </xf>
    <xf numFmtId="164" fontId="0" fillId="21" borderId="0" xfId="0" applyNumberFormat="1" applyFill="1" applyAlignment="1">
      <alignment horizontal="center" vertical="center"/>
    </xf>
    <xf numFmtId="10" fontId="9" fillId="21" borderId="0" xfId="3" applyNumberFormat="1" applyFont="1" applyFill="1" applyAlignment="1">
      <alignment vertical="center"/>
    </xf>
    <xf numFmtId="0" fontId="3" fillId="3" borderId="2" xfId="0" applyFont="1" applyFill="1" applyBorder="1"/>
    <xf numFmtId="0" fontId="3" fillId="3" borderId="4" xfId="0" applyFont="1" applyFill="1" applyBorder="1"/>
    <xf numFmtId="3" fontId="14" fillId="0" borderId="0" xfId="0" applyNumberFormat="1" applyFont="1" applyAlignment="1">
      <alignment vertical="center" wrapText="1"/>
    </xf>
    <xf numFmtId="164" fontId="2" fillId="21" borderId="0" xfId="0" applyNumberFormat="1" applyFont="1" applyFill="1" applyAlignment="1">
      <alignment horizontal="center" vertical="center"/>
    </xf>
    <xf numFmtId="14" fontId="14" fillId="2" borderId="0" xfId="1" applyNumberFormat="1" applyFont="1" applyFill="1" applyAlignment="1" applyProtection="1">
      <alignment horizontal="center" vertical="center"/>
      <protection locked="0"/>
    </xf>
    <xf numFmtId="9" fontId="0" fillId="0" borderId="2" xfId="0" applyNumberFormat="1" applyBorder="1" applyAlignment="1">
      <alignment horizontal="center" vertical="center"/>
    </xf>
    <xf numFmtId="9" fontId="9" fillId="0" borderId="2" xfId="3" applyNumberFormat="1" applyFont="1" applyBorder="1" applyAlignment="1">
      <alignment vertical="center"/>
    </xf>
    <xf numFmtId="9" fontId="0" fillId="0" borderId="1" xfId="0" applyNumberFormat="1" applyBorder="1" applyAlignment="1">
      <alignment horizontal="center" vertical="center"/>
    </xf>
    <xf numFmtId="9" fontId="9" fillId="0" borderId="1" xfId="3" applyNumberFormat="1" applyFont="1" applyBorder="1" applyAlignment="1">
      <alignment vertical="center"/>
    </xf>
    <xf numFmtId="9" fontId="2" fillId="0" borderId="2" xfId="0" applyNumberFormat="1" applyFont="1" applyBorder="1" applyAlignment="1">
      <alignment horizontal="center" vertical="center"/>
    </xf>
    <xf numFmtId="9" fontId="2" fillId="0" borderId="1" xfId="0" applyNumberFormat="1" applyFont="1" applyBorder="1" applyAlignment="1">
      <alignment horizontal="center" vertical="center"/>
    </xf>
    <xf numFmtId="0" fontId="53" fillId="0" borderId="0" xfId="0" applyFont="1" applyAlignment="1">
      <alignment horizontal="center" vertical="center"/>
    </xf>
    <xf numFmtId="4" fontId="8" fillId="0" borderId="1" xfId="3" applyNumberFormat="1" applyFont="1" applyBorder="1" applyAlignment="1">
      <alignment vertical="center"/>
    </xf>
    <xf numFmtId="0" fontId="0" fillId="0" borderId="17" xfId="0" applyBorder="1"/>
    <xf numFmtId="0" fontId="8" fillId="0" borderId="1" xfId="0" applyFont="1" applyBorder="1" applyProtection="1">
      <protection hidden="1"/>
    </xf>
    <xf numFmtId="10" fontId="0" fillId="0" borderId="1" xfId="4" applyNumberFormat="1" applyFont="1" applyBorder="1"/>
    <xf numFmtId="43" fontId="0" fillId="0" borderId="1" xfId="6" applyFont="1" applyBorder="1"/>
    <xf numFmtId="168" fontId="0" fillId="0" borderId="1" xfId="6" applyNumberFormat="1" applyFont="1" applyBorder="1"/>
    <xf numFmtId="9" fontId="0" fillId="0" borderId="1" xfId="4" applyFont="1" applyBorder="1"/>
    <xf numFmtId="0" fontId="2" fillId="0" borderId="0" xfId="0" applyFont="1"/>
    <xf numFmtId="0" fontId="0" fillId="13" borderId="36" xfId="0" applyFill="1" applyBorder="1"/>
    <xf numFmtId="0" fontId="0" fillId="13" borderId="37" xfId="0" applyFill="1" applyBorder="1"/>
    <xf numFmtId="0" fontId="0" fillId="13" borderId="38" xfId="0" applyFill="1" applyBorder="1"/>
    <xf numFmtId="0" fontId="2" fillId="13" borderId="39" xfId="0" applyFont="1" applyFill="1" applyBorder="1"/>
    <xf numFmtId="0" fontId="0" fillId="13" borderId="40" xfId="0" applyFill="1" applyBorder="1"/>
    <xf numFmtId="0" fontId="0" fillId="13" borderId="41" xfId="0" applyFill="1" applyBorder="1"/>
    <xf numFmtId="0" fontId="0" fillId="13" borderId="42" xfId="0" applyFill="1" applyBorder="1"/>
    <xf numFmtId="0" fontId="0" fillId="13" borderId="43" xfId="0" applyFill="1" applyBorder="1"/>
    <xf numFmtId="1" fontId="55" fillId="16" borderId="0" xfId="0" applyNumberFormat="1" applyFont="1" applyFill="1"/>
    <xf numFmtId="1" fontId="56" fillId="16" borderId="0" xfId="0" applyNumberFormat="1" applyFont="1" applyFill="1"/>
    <xf numFmtId="3" fontId="4" fillId="16" borderId="0" xfId="0" applyNumberFormat="1" applyFont="1" applyFill="1"/>
    <xf numFmtId="164" fontId="57" fillId="22" borderId="0" xfId="8" applyNumberFormat="1" applyFont="1" applyBorder="1" applyProtection="1">
      <protection locked="0"/>
    </xf>
    <xf numFmtId="164" fontId="58" fillId="16" borderId="0" xfId="0" applyNumberFormat="1" applyFont="1" applyFill="1"/>
    <xf numFmtId="10" fontId="4" fillId="0" borderId="0" xfId="0" applyNumberFormat="1" applyFont="1"/>
    <xf numFmtId="3" fontId="4" fillId="0" borderId="0" xfId="0" applyNumberFormat="1" applyFont="1"/>
    <xf numFmtId="3" fontId="55" fillId="16" borderId="0" xfId="0" applyNumberFormat="1" applyFont="1" applyFill="1"/>
    <xf numFmtId="1" fontId="59" fillId="16" borderId="0" xfId="0" applyNumberFormat="1" applyFont="1" applyFill="1" applyAlignment="1">
      <alignment horizontal="center"/>
    </xf>
    <xf numFmtId="3" fontId="59" fillId="16" borderId="0" xfId="0" applyNumberFormat="1" applyFont="1" applyFill="1" applyAlignment="1">
      <alignment horizontal="center" wrapText="1"/>
    </xf>
    <xf numFmtId="1" fontId="60" fillId="16" borderId="0" xfId="0" applyNumberFormat="1" applyFont="1" applyFill="1" applyAlignment="1">
      <alignment horizontal="center"/>
    </xf>
    <xf numFmtId="3" fontId="59" fillId="16" borderId="0" xfId="0" applyNumberFormat="1" applyFont="1" applyFill="1" applyAlignment="1">
      <alignment horizontal="right" wrapText="1"/>
    </xf>
    <xf numFmtId="170" fontId="59" fillId="16" borderId="0" xfId="0" applyNumberFormat="1" applyFont="1" applyFill="1" applyAlignment="1">
      <alignment horizontal="right"/>
    </xf>
    <xf numFmtId="3" fontId="4" fillId="0" borderId="0" xfId="0" applyNumberFormat="1" applyFont="1" applyAlignment="1">
      <alignment horizontal="center"/>
    </xf>
    <xf numFmtId="3" fontId="59" fillId="16" borderId="0" xfId="0" applyNumberFormat="1" applyFont="1" applyFill="1" applyAlignment="1">
      <alignment horizontal="center"/>
    </xf>
    <xf numFmtId="3" fontId="61" fillId="16" borderId="0" xfId="0" applyNumberFormat="1" applyFont="1" applyFill="1" applyAlignment="1">
      <alignment horizontal="center"/>
    </xf>
    <xf numFmtId="3" fontId="59" fillId="16" borderId="0" xfId="0" applyNumberFormat="1" applyFont="1" applyFill="1" applyAlignment="1">
      <alignment horizontal="right"/>
    </xf>
    <xf numFmtId="1" fontId="55" fillId="16" borderId="0" xfId="0" applyNumberFormat="1" applyFont="1" applyFill="1" applyAlignment="1">
      <alignment horizontal="center"/>
    </xf>
    <xf numFmtId="171" fontId="62" fillId="23" borderId="0" xfId="6" applyNumberFormat="1" applyFont="1" applyFill="1" applyBorder="1" applyProtection="1">
      <protection locked="0"/>
    </xf>
    <xf numFmtId="171" fontId="55" fillId="16" borderId="0" xfId="6" applyNumberFormat="1" applyFont="1" applyFill="1" applyBorder="1" applyProtection="1"/>
    <xf numFmtId="171" fontId="60" fillId="16" borderId="0" xfId="6" applyNumberFormat="1" applyFont="1" applyFill="1" applyBorder="1" applyAlignment="1" applyProtection="1">
      <alignment horizontal="center"/>
    </xf>
    <xf numFmtId="171" fontId="57" fillId="22" borderId="0" xfId="6" applyNumberFormat="1" applyFont="1" applyFill="1" applyBorder="1" applyProtection="1">
      <protection locked="0"/>
    </xf>
    <xf numFmtId="171" fontId="59" fillId="16" borderId="0" xfId="6" applyNumberFormat="1" applyFont="1" applyFill="1" applyBorder="1" applyAlignment="1" applyProtection="1">
      <alignment horizontal="center" wrapText="1"/>
    </xf>
    <xf numFmtId="171" fontId="59" fillId="16" borderId="0" xfId="6" applyNumberFormat="1" applyFont="1" applyFill="1" applyBorder="1" applyAlignment="1" applyProtection="1">
      <alignment horizontal="center"/>
    </xf>
    <xf numFmtId="171" fontId="63" fillId="16" borderId="0" xfId="6" applyNumberFormat="1" applyFont="1" applyFill="1" applyBorder="1" applyProtection="1"/>
    <xf numFmtId="171" fontId="64" fillId="16" borderId="0" xfId="6" applyNumberFormat="1" applyFont="1" applyFill="1" applyBorder="1" applyAlignment="1" applyProtection="1">
      <alignment horizontal="center"/>
    </xf>
    <xf numFmtId="171" fontId="59" fillId="16" borderId="0" xfId="6" applyNumberFormat="1" applyFont="1" applyFill="1" applyBorder="1" applyProtection="1"/>
    <xf numFmtId="171" fontId="61" fillId="16" borderId="0" xfId="6" applyNumberFormat="1" applyFont="1" applyFill="1" applyBorder="1" applyAlignment="1" applyProtection="1">
      <alignment horizontal="center"/>
    </xf>
    <xf numFmtId="1" fontId="4" fillId="16" borderId="0" xfId="0" applyNumberFormat="1" applyFont="1" applyFill="1"/>
    <xf numFmtId="0" fontId="4" fillId="16" borderId="0" xfId="0" applyFont="1" applyFill="1"/>
    <xf numFmtId="0" fontId="59" fillId="16" borderId="0" xfId="0" applyFont="1" applyFill="1"/>
    <xf numFmtId="164" fontId="59" fillId="16" borderId="0" xfId="0" applyNumberFormat="1" applyFont="1" applyFill="1" applyAlignment="1">
      <alignment horizontal="center"/>
    </xf>
    <xf numFmtId="3" fontId="11" fillId="16" borderId="0" xfId="0" applyNumberFormat="1" applyFont="1" applyFill="1" applyAlignment="1">
      <alignment horizontal="right"/>
    </xf>
    <xf numFmtId="3" fontId="58" fillId="16" borderId="0" xfId="0" applyNumberFormat="1" applyFont="1" applyFill="1" applyAlignment="1">
      <alignment horizontal="left"/>
    </xf>
    <xf numFmtId="3" fontId="58" fillId="16" borderId="0" xfId="0" applyNumberFormat="1" applyFont="1" applyFill="1" applyAlignment="1">
      <alignment horizontal="right"/>
    </xf>
    <xf numFmtId="3" fontId="56" fillId="0" borderId="0" xfId="0" applyNumberFormat="1" applyFont="1"/>
    <xf numFmtId="10" fontId="56" fillId="0" borderId="0" xfId="0" applyNumberFormat="1" applyFont="1"/>
    <xf numFmtId="10" fontId="65" fillId="0" borderId="44" xfId="0" applyNumberFormat="1" applyFont="1" applyBorder="1" applyAlignment="1">
      <alignment horizontal="center"/>
    </xf>
    <xf numFmtId="3" fontId="66" fillId="0" borderId="44" xfId="0" applyNumberFormat="1" applyFont="1" applyBorder="1" applyAlignment="1">
      <alignment horizontal="center"/>
    </xf>
    <xf numFmtId="3" fontId="65" fillId="0" borderId="44" xfId="0" applyNumberFormat="1" applyFont="1" applyBorder="1" applyAlignment="1">
      <alignment horizontal="center"/>
    </xf>
    <xf numFmtId="10" fontId="65" fillId="0" borderId="45" xfId="0" applyNumberFormat="1" applyFont="1" applyBorder="1" applyAlignment="1">
      <alignment horizontal="center"/>
    </xf>
    <xf numFmtId="3" fontId="66" fillId="0" borderId="45" xfId="0" applyNumberFormat="1" applyFont="1" applyBorder="1" applyAlignment="1">
      <alignment horizontal="center"/>
    </xf>
    <xf numFmtId="3" fontId="65" fillId="0" borderId="45" xfId="0" applyNumberFormat="1" applyFont="1" applyBorder="1" applyAlignment="1">
      <alignment horizontal="center"/>
    </xf>
    <xf numFmtId="10" fontId="66" fillId="24" borderId="21" xfId="0" applyNumberFormat="1" applyFont="1" applyFill="1" applyBorder="1"/>
    <xf numFmtId="3" fontId="66" fillId="25" borderId="0" xfId="0" applyNumberFormat="1" applyFont="1" applyFill="1"/>
    <xf numFmtId="172" fontId="66" fillId="0" borderId="1" xfId="0" applyNumberFormat="1" applyFont="1" applyBorder="1"/>
    <xf numFmtId="10" fontId="66" fillId="0" borderId="46" xfId="0" applyNumberFormat="1" applyFont="1" applyBorder="1"/>
    <xf numFmtId="10" fontId="66" fillId="0" borderId="47" xfId="0" applyNumberFormat="1" applyFont="1" applyBorder="1"/>
    <xf numFmtId="10" fontId="66" fillId="26" borderId="4" xfId="0" applyNumberFormat="1" applyFont="1" applyFill="1" applyBorder="1"/>
    <xf numFmtId="10" fontId="66" fillId="26" borderId="2" xfId="0" applyNumberFormat="1" applyFont="1" applyFill="1" applyBorder="1"/>
    <xf numFmtId="0" fontId="70" fillId="28" borderId="50" xfId="0" applyFont="1" applyFill="1" applyBorder="1" applyAlignment="1">
      <alignment wrapText="1"/>
    </xf>
    <xf numFmtId="0" fontId="70" fillId="0" borderId="0" xfId="0" applyFont="1"/>
    <xf numFmtId="0" fontId="70" fillId="28" borderId="54" xfId="0" applyFont="1" applyFill="1" applyBorder="1" applyAlignment="1">
      <alignment wrapText="1"/>
    </xf>
    <xf numFmtId="0" fontId="71" fillId="28" borderId="54" xfId="0" applyFont="1" applyFill="1" applyBorder="1" applyAlignment="1">
      <alignment wrapText="1"/>
    </xf>
    <xf numFmtId="0" fontId="71" fillId="0" borderId="1" xfId="0" applyFont="1" applyBorder="1"/>
    <xf numFmtId="0" fontId="70" fillId="28" borderId="55" xfId="0" applyFont="1" applyFill="1" applyBorder="1" applyAlignment="1">
      <alignment wrapText="1"/>
    </xf>
    <xf numFmtId="0" fontId="71" fillId="28" borderId="55" xfId="0" applyFont="1" applyFill="1" applyBorder="1" applyAlignment="1">
      <alignment wrapText="1"/>
    </xf>
    <xf numFmtId="0" fontId="70" fillId="28" borderId="58" xfId="0" applyFont="1" applyFill="1" applyBorder="1" applyAlignment="1">
      <alignment wrapText="1"/>
    </xf>
    <xf numFmtId="0" fontId="70" fillId="0" borderId="0" xfId="0" applyFont="1" applyAlignment="1">
      <alignment wrapText="1"/>
    </xf>
    <xf numFmtId="0" fontId="72" fillId="28" borderId="58" xfId="0" applyFont="1" applyFill="1" applyBorder="1" applyAlignment="1">
      <alignment wrapText="1"/>
    </xf>
    <xf numFmtId="0" fontId="70" fillId="29" borderId="7" xfId="0" applyFont="1" applyFill="1" applyBorder="1"/>
    <xf numFmtId="0" fontId="70" fillId="29" borderId="1" xfId="0" applyFont="1" applyFill="1" applyBorder="1"/>
    <xf numFmtId="0" fontId="71" fillId="30" borderId="56" xfId="0" applyFont="1" applyFill="1" applyBorder="1" applyAlignment="1">
      <alignment wrapText="1"/>
    </xf>
    <xf numFmtId="0" fontId="71" fillId="30" borderId="57" xfId="0" applyFont="1" applyFill="1" applyBorder="1"/>
    <xf numFmtId="0" fontId="71" fillId="30" borderId="51" xfId="0" applyFont="1" applyFill="1" applyBorder="1"/>
    <xf numFmtId="0" fontId="71" fillId="30" borderId="55" xfId="0" applyFont="1" applyFill="1" applyBorder="1" applyAlignment="1">
      <alignment wrapText="1"/>
    </xf>
    <xf numFmtId="0" fontId="71" fillId="16" borderId="5" xfId="0" applyFont="1" applyFill="1" applyBorder="1"/>
    <xf numFmtId="0" fontId="73" fillId="30" borderId="56" xfId="0" applyFont="1" applyFill="1" applyBorder="1" applyAlignment="1">
      <alignment wrapText="1"/>
    </xf>
    <xf numFmtId="0" fontId="73" fillId="30" borderId="57" xfId="0" applyFont="1" applyFill="1" applyBorder="1"/>
    <xf numFmtId="0" fontId="70" fillId="31" borderId="6" xfId="0" applyFont="1" applyFill="1" applyBorder="1"/>
    <xf numFmtId="0" fontId="71" fillId="30" borderId="55" xfId="0" applyFont="1" applyFill="1" applyBorder="1" applyAlignment="1">
      <alignment vertical="center" wrapText="1"/>
    </xf>
    <xf numFmtId="0" fontId="72" fillId="30" borderId="50" xfId="0" applyFont="1" applyFill="1" applyBorder="1" applyAlignment="1">
      <alignment vertical="center" wrapText="1"/>
    </xf>
    <xf numFmtId="0" fontId="73" fillId="30" borderId="49" xfId="0" applyFont="1" applyFill="1" applyBorder="1" applyAlignment="1">
      <alignment vertical="center" wrapText="1"/>
    </xf>
    <xf numFmtId="0" fontId="73" fillId="30" borderId="51" xfId="0" applyFont="1" applyFill="1" applyBorder="1"/>
    <xf numFmtId="0" fontId="72" fillId="30" borderId="1" xfId="0" applyFont="1" applyFill="1" applyBorder="1" applyAlignment="1">
      <alignment wrapText="1"/>
    </xf>
    <xf numFmtId="9" fontId="74" fillId="16" borderId="1" xfId="0" applyNumberFormat="1" applyFont="1" applyFill="1" applyBorder="1" applyAlignment="1">
      <alignment horizontal="center" vertical="center"/>
    </xf>
    <xf numFmtId="0" fontId="70" fillId="31" borderId="7" xfId="0" applyFont="1" applyFill="1" applyBorder="1"/>
    <xf numFmtId="0" fontId="68" fillId="32" borderId="36" xfId="0" applyFont="1" applyFill="1" applyBorder="1" applyAlignment="1">
      <alignment horizontal="left" wrapText="1"/>
    </xf>
    <xf numFmtId="0" fontId="68" fillId="32" borderId="39" xfId="0" applyFont="1" applyFill="1" applyBorder="1" applyAlignment="1">
      <alignment horizontal="left" wrapText="1"/>
    </xf>
    <xf numFmtId="0" fontId="68" fillId="32" borderId="49" xfId="0" applyFont="1" applyFill="1" applyBorder="1" applyAlignment="1">
      <alignment horizontal="left" wrapText="1"/>
    </xf>
    <xf numFmtId="0" fontId="68" fillId="32" borderId="50" xfId="0" applyFont="1" applyFill="1" applyBorder="1" applyAlignment="1">
      <alignment horizontal="left" wrapText="1"/>
    </xf>
    <xf numFmtId="0" fontId="70" fillId="31" borderId="1" xfId="0" applyFont="1" applyFill="1" applyBorder="1"/>
    <xf numFmtId="0" fontId="71" fillId="16" borderId="54" xfId="0" applyFont="1" applyFill="1" applyBorder="1" applyAlignment="1">
      <alignment wrapText="1"/>
    </xf>
    <xf numFmtId="0" fontId="71" fillId="16" borderId="1" xfId="0" applyFont="1" applyFill="1" applyBorder="1"/>
    <xf numFmtId="0" fontId="71" fillId="16" borderId="55" xfId="0" applyFont="1" applyFill="1" applyBorder="1" applyAlignment="1">
      <alignment wrapText="1"/>
    </xf>
    <xf numFmtId="0" fontId="71" fillId="30" borderId="54" xfId="0" applyFont="1" applyFill="1" applyBorder="1" applyAlignment="1">
      <alignment wrapText="1"/>
    </xf>
    <xf numFmtId="0" fontId="71" fillId="30" borderId="1" xfId="0" applyFont="1" applyFill="1" applyBorder="1"/>
    <xf numFmtId="0" fontId="71" fillId="30" borderId="5" xfId="0" applyFont="1" applyFill="1" applyBorder="1"/>
    <xf numFmtId="0" fontId="72" fillId="31" borderId="6" xfId="0" applyFont="1" applyFill="1" applyBorder="1"/>
    <xf numFmtId="0" fontId="72" fillId="16" borderId="6" xfId="0" applyFont="1" applyFill="1" applyBorder="1"/>
    <xf numFmtId="0" fontId="73" fillId="0" borderId="0" xfId="0" applyFont="1" applyAlignment="1">
      <alignment wrapText="1"/>
    </xf>
    <xf numFmtId="0" fontId="0" fillId="20" borderId="0" xfId="0" applyFill="1"/>
    <xf numFmtId="3" fontId="0" fillId="0" borderId="16" xfId="0" applyNumberFormat="1" applyBorder="1" applyAlignment="1">
      <alignment horizontal="center"/>
    </xf>
    <xf numFmtId="3" fontId="39" fillId="0" borderId="20" xfId="0" applyNumberFormat="1" applyFont="1" applyBorder="1"/>
    <xf numFmtId="3" fontId="0" fillId="0" borderId="1" xfId="0" applyNumberFormat="1" applyBorder="1" applyAlignment="1">
      <alignment horizontal="center"/>
    </xf>
    <xf numFmtId="3" fontId="39" fillId="0" borderId="1" xfId="0" applyNumberFormat="1" applyFont="1" applyBorder="1"/>
    <xf numFmtId="3" fontId="31" fillId="2" borderId="1" xfId="0" applyNumberFormat="1" applyFont="1" applyFill="1" applyBorder="1" applyProtection="1">
      <protection locked="0"/>
    </xf>
    <xf numFmtId="3" fontId="0" fillId="2" borderId="1" xfId="0" applyNumberFormat="1" applyFill="1" applyBorder="1" applyProtection="1">
      <protection locked="0"/>
    </xf>
    <xf numFmtId="3" fontId="0" fillId="2" borderId="17" xfId="0" applyNumberFormat="1" applyFill="1" applyBorder="1" applyProtection="1">
      <protection locked="0"/>
    </xf>
    <xf numFmtId="3" fontId="30" fillId="34" borderId="17" xfId="0" applyNumberFormat="1" applyFont="1" applyFill="1" applyBorder="1" applyProtection="1">
      <protection locked="0"/>
    </xf>
    <xf numFmtId="0" fontId="0" fillId="2" borderId="0" xfId="0" applyFill="1" applyProtection="1">
      <protection locked="0"/>
    </xf>
    <xf numFmtId="9" fontId="32" fillId="2" borderId="1" xfId="4" applyFont="1" applyFill="1" applyBorder="1" applyProtection="1">
      <protection locked="0"/>
    </xf>
    <xf numFmtId="0" fontId="0" fillId="14" borderId="1" xfId="0" applyFill="1" applyBorder="1" applyAlignment="1">
      <alignment wrapText="1"/>
    </xf>
    <xf numFmtId="3" fontId="0" fillId="14" borderId="1" xfId="0" applyNumberFormat="1" applyFill="1" applyBorder="1"/>
    <xf numFmtId="0" fontId="29" fillId="14" borderId="1" xfId="0" applyFont="1" applyFill="1" applyBorder="1"/>
    <xf numFmtId="168" fontId="29" fillId="14" borderId="1" xfId="6" applyNumberFormat="1" applyFont="1" applyFill="1" applyBorder="1"/>
    <xf numFmtId="0" fontId="0" fillId="14" borderId="1" xfId="0" applyFill="1" applyBorder="1"/>
    <xf numFmtId="168" fontId="32" fillId="14" borderId="1" xfId="6" applyNumberFormat="1" applyFont="1" applyFill="1" applyBorder="1"/>
    <xf numFmtId="0" fontId="0" fillId="14" borderId="1" xfId="0" applyFill="1" applyBorder="1" applyAlignment="1" applyProtection="1">
      <alignment wrapText="1"/>
      <protection hidden="1"/>
    </xf>
    <xf numFmtId="0" fontId="70" fillId="35" borderId="7" xfId="0" applyFont="1" applyFill="1" applyBorder="1" applyProtection="1">
      <protection locked="0"/>
    </xf>
    <xf numFmtId="0" fontId="70" fillId="35" borderId="1" xfId="0" applyFont="1" applyFill="1" applyBorder="1" applyProtection="1">
      <protection locked="0"/>
    </xf>
    <xf numFmtId="0" fontId="70" fillId="35" borderId="6" xfId="0" applyFont="1" applyFill="1" applyBorder="1" applyProtection="1">
      <protection locked="0"/>
    </xf>
    <xf numFmtId="0" fontId="72" fillId="35" borderId="6" xfId="0" applyFont="1" applyFill="1" applyBorder="1" applyProtection="1">
      <protection locked="0"/>
    </xf>
    <xf numFmtId="9" fontId="2" fillId="2" borderId="33" xfId="0" applyNumberFormat="1" applyFont="1" applyFill="1" applyBorder="1" applyProtection="1">
      <protection locked="0"/>
    </xf>
    <xf numFmtId="0" fontId="9" fillId="6" borderId="2" xfId="3" applyFont="1" applyFill="1" applyBorder="1" applyAlignment="1">
      <alignment horizontal="center" vertical="center" wrapText="1"/>
    </xf>
    <xf numFmtId="0" fontId="9" fillId="6" borderId="4" xfId="3" applyFont="1" applyFill="1" applyBorder="1" applyAlignment="1">
      <alignment horizontal="center" vertical="center" wrapText="1"/>
    </xf>
    <xf numFmtId="0" fontId="7" fillId="5" borderId="1" xfId="2" applyFont="1" applyFill="1" applyBorder="1" applyAlignment="1" applyProtection="1">
      <alignment horizontal="center" vertical="center" wrapText="1"/>
    </xf>
    <xf numFmtId="0" fontId="7" fillId="5" borderId="2" xfId="2" applyFont="1" applyFill="1" applyBorder="1" applyAlignment="1" applyProtection="1">
      <alignment horizontal="center" vertical="center" wrapText="1"/>
    </xf>
    <xf numFmtId="3" fontId="14" fillId="0" borderId="0" xfId="0" applyNumberFormat="1" applyFont="1" applyAlignment="1">
      <alignment horizontal="center" vertical="center" wrapText="1"/>
    </xf>
    <xf numFmtId="3" fontId="9" fillId="0" borderId="2" xfId="3" applyNumberFormat="1" applyFont="1" applyBorder="1" applyAlignment="1">
      <alignment horizontal="center" vertical="center"/>
    </xf>
    <xf numFmtId="3" fontId="9" fillId="0" borderId="1" xfId="3" applyNumberFormat="1" applyFont="1" applyBorder="1" applyAlignment="1">
      <alignment horizontal="center" vertical="center"/>
    </xf>
    <xf numFmtId="14" fontId="7" fillId="5" borderId="1" xfId="2" applyNumberFormat="1" applyFont="1" applyFill="1" applyBorder="1" applyAlignment="1" applyProtection="1">
      <alignment horizontal="center" vertical="center" wrapText="1"/>
    </xf>
    <xf numFmtId="0" fontId="29" fillId="0" borderId="0" xfId="0" applyFont="1" applyAlignment="1">
      <alignment horizontal="center"/>
    </xf>
    <xf numFmtId="0" fontId="29" fillId="0" borderId="1" xfId="0" applyFont="1" applyBorder="1" applyAlignment="1">
      <alignment horizontal="center"/>
    </xf>
    <xf numFmtId="0" fontId="75" fillId="0" borderId="0" xfId="0" applyFont="1" applyAlignment="1">
      <alignment horizontal="center"/>
    </xf>
    <xf numFmtId="0" fontId="76" fillId="0" borderId="0" xfId="0" applyFont="1" applyAlignment="1">
      <alignment horizontal="center"/>
    </xf>
    <xf numFmtId="0" fontId="37" fillId="0" borderId="0" xfId="0" applyFont="1" applyAlignment="1">
      <alignment horizontal="center" wrapText="1"/>
    </xf>
    <xf numFmtId="0" fontId="2" fillId="8" borderId="1" xfId="0" applyFont="1" applyFill="1" applyBorder="1" applyAlignment="1" applyProtection="1">
      <alignment horizontal="center" wrapText="1"/>
      <protection locked="0"/>
    </xf>
    <xf numFmtId="0" fontId="2" fillId="2" borderId="1" xfId="0" applyFont="1" applyFill="1" applyBorder="1" applyProtection="1">
      <protection locked="0"/>
    </xf>
    <xf numFmtId="0" fontId="29" fillId="0" borderId="7" xfId="0" applyFont="1" applyBorder="1"/>
    <xf numFmtId="0" fontId="2" fillId="0" borderId="17" xfId="0" applyFont="1" applyBorder="1"/>
    <xf numFmtId="0" fontId="29" fillId="0" borderId="8" xfId="0" applyFont="1" applyBorder="1"/>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0" fontId="8" fillId="2" borderId="2" xfId="3" applyFont="1" applyFill="1" applyBorder="1" applyAlignment="1" applyProtection="1">
      <alignment horizontal="center" vertical="top" wrapText="1"/>
      <protection locked="0"/>
    </xf>
    <xf numFmtId="0" fontId="8" fillId="2" borderId="4" xfId="3" applyFont="1" applyFill="1" applyBorder="1" applyAlignment="1" applyProtection="1">
      <alignment horizontal="center" vertical="top" wrapText="1"/>
      <protection locked="0"/>
    </xf>
    <xf numFmtId="0" fontId="7" fillId="5" borderId="12" xfId="2" applyFont="1" applyFill="1" applyBorder="1" applyAlignment="1" applyProtection="1">
      <alignment horizontal="center" wrapText="1"/>
    </xf>
    <xf numFmtId="0" fontId="7" fillId="5" borderId="9" xfId="2" applyFont="1" applyFill="1" applyBorder="1" applyAlignment="1" applyProtection="1">
      <alignment horizontal="center" wrapText="1"/>
    </xf>
    <xf numFmtId="14" fontId="7" fillId="5" borderId="8" xfId="2" applyNumberFormat="1" applyFont="1" applyFill="1" applyBorder="1" applyAlignment="1" applyProtection="1">
      <alignment horizontal="center" vertical="top" wrapText="1"/>
    </xf>
    <xf numFmtId="14" fontId="7" fillId="5" borderId="14" xfId="2" applyNumberFormat="1" applyFont="1" applyFill="1" applyBorder="1" applyAlignment="1" applyProtection="1">
      <alignment horizontal="center" vertical="top" wrapText="1"/>
    </xf>
    <xf numFmtId="0" fontId="9" fillId="6" borderId="2" xfId="3" applyFont="1" applyFill="1" applyBorder="1" applyAlignment="1">
      <alignment horizontal="center" vertical="center" wrapText="1"/>
    </xf>
    <xf numFmtId="0" fontId="9" fillId="6" borderId="4" xfId="3" applyFont="1" applyFill="1" applyBorder="1" applyAlignment="1">
      <alignment horizontal="center" vertical="center" wrapText="1"/>
    </xf>
    <xf numFmtId="0" fontId="7" fillId="5" borderId="12" xfId="2" applyFont="1" applyFill="1" applyBorder="1" applyAlignment="1" applyProtection="1">
      <alignment horizontal="center" vertical="center" wrapText="1"/>
    </xf>
    <xf numFmtId="0" fontId="7" fillId="5" borderId="11" xfId="2" applyFont="1" applyFill="1" applyBorder="1" applyAlignment="1" applyProtection="1">
      <alignment horizontal="center" vertical="center" wrapText="1"/>
    </xf>
    <xf numFmtId="0" fontId="7" fillId="5" borderId="9" xfId="2" applyFont="1" applyFill="1" applyBorder="1" applyAlignment="1" applyProtection="1">
      <alignment horizontal="center" vertical="center" wrapText="1"/>
    </xf>
    <xf numFmtId="0" fontId="7" fillId="5" borderId="8" xfId="2" applyFont="1" applyFill="1" applyBorder="1" applyAlignment="1" applyProtection="1">
      <alignment horizontal="center" vertical="center" wrapText="1"/>
    </xf>
    <xf numFmtId="0" fontId="7" fillId="5" borderId="13" xfId="2" applyFont="1" applyFill="1" applyBorder="1" applyAlignment="1" applyProtection="1">
      <alignment horizontal="center" vertical="center" wrapText="1"/>
    </xf>
    <xf numFmtId="0" fontId="7" fillId="5" borderId="14" xfId="2" applyFont="1" applyFill="1" applyBorder="1" applyAlignment="1" applyProtection="1">
      <alignment horizontal="center" vertical="center" wrapText="1"/>
    </xf>
    <xf numFmtId="0" fontId="9" fillId="6" borderId="2" xfId="3" applyFont="1" applyFill="1" applyBorder="1" applyAlignment="1">
      <alignment horizontal="center" vertical="center" wrapText="1" shrinkToFit="1"/>
    </xf>
    <xf numFmtId="0" fontId="9" fillId="6" borderId="4" xfId="3" applyFont="1" applyFill="1" applyBorder="1" applyAlignment="1">
      <alignment horizontal="center" vertical="center" wrapText="1" shrinkToFit="1"/>
    </xf>
    <xf numFmtId="0" fontId="9" fillId="6" borderId="3" xfId="3" applyFont="1" applyFill="1" applyBorder="1" applyAlignment="1">
      <alignment horizontal="center" vertical="center" wrapText="1"/>
    </xf>
    <xf numFmtId="0" fontId="8" fillId="2" borderId="2" xfId="3" applyFont="1" applyFill="1" applyBorder="1" applyAlignment="1" applyProtection="1">
      <alignment horizontal="left" vertical="top" wrapText="1"/>
      <protection locked="0"/>
    </xf>
    <xf numFmtId="0" fontId="8" fillId="2" borderId="4" xfId="3" applyFont="1" applyFill="1" applyBorder="1" applyAlignment="1" applyProtection="1">
      <alignment horizontal="left" vertical="top" wrapText="1"/>
      <protection locked="0"/>
    </xf>
    <xf numFmtId="10" fontId="9" fillId="0" borderId="2" xfId="3" applyNumberFormat="1" applyFont="1" applyBorder="1" applyAlignment="1">
      <alignment horizontal="center" vertical="center"/>
    </xf>
    <xf numFmtId="10" fontId="9" fillId="0" borderId="3" xfId="3" applyNumberFormat="1" applyFont="1" applyBorder="1" applyAlignment="1">
      <alignment horizontal="center" vertical="center"/>
    </xf>
    <xf numFmtId="10" fontId="9" fillId="0" borderId="4" xfId="3" applyNumberFormat="1" applyFont="1" applyBorder="1" applyAlignment="1">
      <alignment horizontal="center" vertical="center"/>
    </xf>
    <xf numFmtId="14" fontId="7" fillId="5" borderId="8" xfId="2" applyNumberFormat="1" applyFont="1" applyFill="1" applyBorder="1" applyAlignment="1" applyProtection="1">
      <alignment horizontal="center" vertical="top" wrapText="1"/>
      <protection locked="0"/>
    </xf>
    <xf numFmtId="14" fontId="7" fillId="5" borderId="14" xfId="2" applyNumberFormat="1" applyFont="1" applyFill="1" applyBorder="1" applyAlignment="1" applyProtection="1">
      <alignment horizontal="center" vertical="top" wrapText="1"/>
      <protection locked="0"/>
    </xf>
    <xf numFmtId="0" fontId="9" fillId="6" borderId="3" xfId="3" applyFont="1" applyFill="1" applyBorder="1" applyAlignment="1">
      <alignment horizontal="center" vertical="center" wrapText="1" shrinkToFit="1"/>
    </xf>
    <xf numFmtId="0" fontId="7" fillId="5" borderId="1" xfId="2" applyFont="1" applyFill="1" applyBorder="1" applyAlignment="1" applyProtection="1">
      <alignment horizontal="center" vertical="center" wrapText="1"/>
    </xf>
    <xf numFmtId="0" fontId="7" fillId="5" borderId="2" xfId="2" applyFont="1" applyFill="1" applyBorder="1" applyAlignment="1" applyProtection="1">
      <alignment horizontal="center" vertical="center" wrapText="1"/>
    </xf>
    <xf numFmtId="49" fontId="8" fillId="2" borderId="2" xfId="3" applyNumberFormat="1" applyFont="1" applyFill="1" applyBorder="1" applyAlignment="1" applyProtection="1">
      <alignment horizontal="left" vertical="top" wrapText="1"/>
      <protection locked="0"/>
    </xf>
    <xf numFmtId="49" fontId="8" fillId="2" borderId="4" xfId="3" applyNumberFormat="1" applyFont="1" applyFill="1" applyBorder="1" applyAlignment="1" applyProtection="1">
      <alignment horizontal="left" vertical="top" wrapText="1"/>
      <protection locked="0"/>
    </xf>
    <xf numFmtId="0" fontId="15" fillId="0" borderId="0" xfId="0" applyFont="1" applyAlignment="1">
      <alignment horizontal="center" vertical="center" wrapText="1"/>
    </xf>
    <xf numFmtId="0" fontId="15" fillId="0" borderId="0" xfId="0" applyFont="1" applyAlignment="1">
      <alignment horizontal="center" vertical="center"/>
    </xf>
    <xf numFmtId="3" fontId="14" fillId="0" borderId="0" xfId="0" applyNumberFormat="1" applyFont="1" applyAlignment="1">
      <alignment horizontal="center" vertical="center" wrapText="1"/>
    </xf>
    <xf numFmtId="0" fontId="52" fillId="0" borderId="0" xfId="0" applyFont="1" applyAlignment="1">
      <alignment horizontal="center" vertical="center" wrapText="1"/>
    </xf>
    <xf numFmtId="0" fontId="13" fillId="0" borderId="0" xfId="0" applyFont="1" applyAlignment="1">
      <alignment horizontal="center" vertical="center" wrapText="1"/>
    </xf>
    <xf numFmtId="0" fontId="13" fillId="0" borderId="0" xfId="1" applyFont="1" applyAlignment="1">
      <alignment horizontal="center" vertical="center" wrapText="1"/>
    </xf>
    <xf numFmtId="14" fontId="14" fillId="2" borderId="0" xfId="1" applyNumberFormat="1" applyFont="1" applyFill="1" applyAlignment="1" applyProtection="1">
      <alignment horizontal="left" vertical="center" shrinkToFit="1"/>
      <protection locked="0"/>
    </xf>
    <xf numFmtId="0" fontId="7" fillId="5" borderId="5" xfId="2" applyFont="1" applyFill="1" applyBorder="1" applyAlignment="1" applyProtection="1">
      <alignment horizontal="center" vertical="center" wrapText="1"/>
    </xf>
    <xf numFmtId="0" fontId="7" fillId="5" borderId="0" xfId="2" applyFont="1" applyFill="1" applyBorder="1" applyAlignment="1" applyProtection="1">
      <alignment horizontal="center" vertical="center" wrapText="1"/>
    </xf>
    <xf numFmtId="0" fontId="24" fillId="0" borderId="0" xfId="0" applyFont="1" applyAlignment="1">
      <alignment horizontal="center" wrapText="1"/>
    </xf>
    <xf numFmtId="0" fontId="24" fillId="0" borderId="0" xfId="0" applyFont="1" applyAlignment="1">
      <alignment horizontal="center" vertical="center" wrapText="1"/>
    </xf>
    <xf numFmtId="3" fontId="9" fillId="0" borderId="2" xfId="3" applyNumberFormat="1" applyFont="1" applyBorder="1" applyAlignment="1">
      <alignment horizontal="center" vertical="center"/>
    </xf>
    <xf numFmtId="3" fontId="9" fillId="0" borderId="4" xfId="3" applyNumberFormat="1" applyFont="1" applyBorder="1" applyAlignment="1">
      <alignment horizontal="center" vertical="center"/>
    </xf>
    <xf numFmtId="3" fontId="9" fillId="0" borderId="1" xfId="3" applyNumberFormat="1" applyFont="1" applyBorder="1" applyAlignment="1">
      <alignment horizontal="center" vertical="center"/>
    </xf>
    <xf numFmtId="14" fontId="7" fillId="5" borderId="1" xfId="2" applyNumberFormat="1" applyFont="1" applyFill="1" applyBorder="1" applyAlignment="1" applyProtection="1">
      <alignment horizontal="center" vertical="center" wrapText="1"/>
    </xf>
    <xf numFmtId="0" fontId="7" fillId="5" borderId="4" xfId="2" applyFont="1" applyFill="1" applyBorder="1" applyAlignment="1" applyProtection="1">
      <alignment horizontal="center" vertical="center" wrapText="1"/>
    </xf>
    <xf numFmtId="14" fontId="10" fillId="2" borderId="0" xfId="1" applyNumberFormat="1" applyFont="1" applyFill="1" applyAlignment="1" applyProtection="1">
      <alignment horizontal="left" vertical="center" wrapText="1" shrinkToFit="1"/>
      <protection locked="0"/>
    </xf>
    <xf numFmtId="0" fontId="18" fillId="0" borderId="0" xfId="0" applyFont="1" applyAlignment="1">
      <alignment horizontal="right" vertical="center"/>
    </xf>
    <xf numFmtId="14" fontId="14" fillId="2" borderId="0" xfId="1" applyNumberFormat="1" applyFont="1" applyFill="1" applyAlignment="1" applyProtection="1">
      <alignment horizontal="left" vertical="center"/>
      <protection locked="0"/>
    </xf>
    <xf numFmtId="0" fontId="13" fillId="0" borderId="0" xfId="0" applyFont="1" applyAlignment="1">
      <alignment horizontal="center" vertical="center"/>
    </xf>
    <xf numFmtId="0" fontId="9" fillId="0" borderId="2" xfId="3" applyFont="1" applyBorder="1" applyAlignment="1">
      <alignment horizontal="center" vertical="center" wrapText="1"/>
    </xf>
    <xf numFmtId="0" fontId="9" fillId="0" borderId="4" xfId="3" applyFont="1" applyBorder="1" applyAlignment="1">
      <alignment horizontal="center" vertical="center" wrapText="1"/>
    </xf>
    <xf numFmtId="0" fontId="7" fillId="5" borderId="3" xfId="2" applyFont="1" applyFill="1" applyBorder="1" applyAlignment="1" applyProtection="1">
      <alignment horizontal="center" vertical="center" wrapText="1"/>
    </xf>
    <xf numFmtId="3" fontId="2"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9" fillId="0" borderId="0" xfId="0" applyFont="1" applyAlignment="1">
      <alignment horizontal="center"/>
    </xf>
    <xf numFmtId="0" fontId="30" fillId="0" borderId="1" xfId="0" applyFont="1" applyBorder="1" applyAlignment="1">
      <alignment horizontal="center" wrapText="1"/>
    </xf>
    <xf numFmtId="0" fontId="29" fillId="0" borderId="1" xfId="0" applyFont="1" applyBorder="1" applyAlignment="1">
      <alignment horizontal="center"/>
    </xf>
    <xf numFmtId="0" fontId="29" fillId="0" borderId="19" xfId="0" applyFont="1" applyBorder="1" applyAlignment="1">
      <alignment horizontal="center"/>
    </xf>
    <xf numFmtId="0" fontId="30" fillId="0" borderId="17" xfId="0" applyFont="1" applyBorder="1" applyAlignment="1">
      <alignment horizontal="center" wrapText="1"/>
    </xf>
    <xf numFmtId="0" fontId="30" fillId="0" borderId="20" xfId="0" applyFont="1" applyBorder="1" applyAlignment="1">
      <alignment horizontal="center" wrapText="1"/>
    </xf>
    <xf numFmtId="0" fontId="29" fillId="0" borderId="17" xfId="0" applyFont="1" applyBorder="1" applyAlignment="1">
      <alignment horizontal="center"/>
    </xf>
    <xf numFmtId="0" fontId="29" fillId="0" borderId="20" xfId="0" applyFont="1" applyBorder="1" applyAlignment="1">
      <alignment horizontal="center"/>
    </xf>
    <xf numFmtId="3" fontId="0" fillId="8" borderId="5" xfId="0" applyNumberFormat="1" applyFill="1" applyBorder="1" applyAlignment="1" applyProtection="1">
      <alignment horizontal="center" vertical="center" wrapText="1"/>
      <protection locked="0"/>
    </xf>
    <xf numFmtId="3" fontId="0" fillId="8" borderId="6" xfId="0" applyNumberFormat="1" applyFill="1" applyBorder="1" applyAlignment="1" applyProtection="1">
      <alignment horizontal="center" vertical="center" wrapText="1"/>
      <protection locked="0"/>
    </xf>
    <xf numFmtId="3" fontId="0" fillId="8" borderId="7" xfId="0" applyNumberFormat="1" applyFill="1" applyBorder="1" applyAlignment="1" applyProtection="1">
      <alignment horizontal="center" vertical="center" wrapText="1"/>
      <protection locked="0"/>
    </xf>
    <xf numFmtId="0" fontId="0" fillId="0" borderId="9" xfId="0" applyBorder="1" applyAlignment="1">
      <alignment horizontal="center" vertical="center"/>
    </xf>
    <xf numFmtId="0" fontId="0" fillId="0" borderId="21" xfId="0" applyBorder="1" applyAlignment="1">
      <alignment horizontal="center" vertical="center"/>
    </xf>
    <xf numFmtId="0" fontId="29" fillId="0" borderId="8" xfId="0" applyFont="1" applyBorder="1" applyAlignment="1">
      <alignment horizontal="center"/>
    </xf>
    <xf numFmtId="0" fontId="29" fillId="0" borderId="13" xfId="0" applyFont="1" applyBorder="1" applyAlignment="1">
      <alignment horizontal="center"/>
    </xf>
    <xf numFmtId="0" fontId="0" fillId="0" borderId="13" xfId="0" applyBorder="1"/>
    <xf numFmtId="0" fontId="29" fillId="14" borderId="0" xfId="0" applyFont="1" applyFill="1" applyAlignment="1">
      <alignment horizontal="center"/>
    </xf>
    <xf numFmtId="0" fontId="0" fillId="0" borderId="0" xfId="0"/>
    <xf numFmtId="0" fontId="2" fillId="0" borderId="8" xfId="0" applyFont="1" applyBorder="1" applyAlignment="1">
      <alignment horizontal="center"/>
    </xf>
    <xf numFmtId="0" fontId="2" fillId="0" borderId="13" xfId="0" applyFont="1" applyBorder="1" applyAlignment="1">
      <alignment horizontal="center"/>
    </xf>
    <xf numFmtId="0" fontId="29" fillId="15" borderId="0" xfId="0" applyFont="1" applyFill="1" applyAlignment="1">
      <alignment horizontal="center"/>
    </xf>
    <xf numFmtId="0" fontId="29" fillId="33" borderId="0" xfId="0" applyFont="1" applyFill="1" applyAlignment="1">
      <alignment horizontal="center"/>
    </xf>
    <xf numFmtId="0" fontId="75" fillId="0" borderId="0" xfId="0" applyFont="1" applyAlignment="1">
      <alignment horizontal="center"/>
    </xf>
    <xf numFmtId="0" fontId="76" fillId="0" borderId="0" xfId="0" applyFont="1" applyAlignment="1">
      <alignment horizontal="center"/>
    </xf>
    <xf numFmtId="0" fontId="0" fillId="0" borderId="0" xfId="0" applyAlignment="1">
      <alignment horizontal="center"/>
    </xf>
    <xf numFmtId="0" fontId="68" fillId="32" borderId="51" xfId="0" applyFont="1" applyFill="1" applyBorder="1" applyAlignment="1">
      <alignment horizontal="right"/>
    </xf>
    <xf numFmtId="0" fontId="68" fillId="32" borderId="7" xfId="0" applyFont="1" applyFill="1" applyBorder="1" applyAlignment="1">
      <alignment horizontal="right"/>
    </xf>
    <xf numFmtId="0" fontId="68" fillId="32" borderId="52" xfId="0" applyFont="1" applyFill="1" applyBorder="1" applyAlignment="1">
      <alignment horizontal="right"/>
    </xf>
    <xf numFmtId="0" fontId="68" fillId="32" borderId="53" xfId="0" applyFont="1" applyFill="1" applyBorder="1" applyAlignment="1">
      <alignment horizontal="right"/>
    </xf>
    <xf numFmtId="0" fontId="29" fillId="27" borderId="34" xfId="0" applyFont="1" applyFill="1" applyBorder="1" applyAlignment="1">
      <alignment horizontal="center"/>
    </xf>
    <xf numFmtId="0" fontId="29" fillId="27" borderId="48" xfId="0" applyFont="1" applyFill="1" applyBorder="1" applyAlignment="1">
      <alignment horizontal="center"/>
    </xf>
    <xf numFmtId="0" fontId="29" fillId="27" borderId="35" xfId="0" applyFont="1" applyFill="1" applyBorder="1" applyAlignment="1">
      <alignment horizontal="center"/>
    </xf>
    <xf numFmtId="0" fontId="29" fillId="0" borderId="2" xfId="0" applyFont="1" applyBorder="1" applyAlignment="1">
      <alignment horizontal="center"/>
    </xf>
    <xf numFmtId="0" fontId="29" fillId="0" borderId="3" xfId="0" applyFont="1" applyBorder="1" applyAlignment="1">
      <alignment horizontal="center"/>
    </xf>
    <xf numFmtId="0" fontId="0" fillId="0" borderId="3" xfId="0" applyBorder="1"/>
    <xf numFmtId="0" fontId="0" fillId="0" borderId="4" xfId="0" applyBorder="1"/>
    <xf numFmtId="0" fontId="29" fillId="0" borderId="1" xfId="0" applyFont="1" applyBorder="1" applyAlignment="1">
      <alignment horizontal="left"/>
    </xf>
    <xf numFmtId="0" fontId="38" fillId="0" borderId="22" xfId="0" applyFont="1" applyBorder="1" applyAlignment="1">
      <alignment horizontal="center" wrapText="1"/>
    </xf>
    <xf numFmtId="0" fontId="37" fillId="0" borderId="0" xfId="0" applyFont="1" applyAlignment="1">
      <alignment horizontal="center" wrapText="1"/>
    </xf>
    <xf numFmtId="0" fontId="0" fillId="0" borderId="20" xfId="0" applyBorder="1"/>
    <xf numFmtId="0" fontId="0" fillId="0" borderId="17" xfId="0" applyBorder="1"/>
    <xf numFmtId="0" fontId="0" fillId="0" borderId="1" xfId="0" applyBorder="1"/>
    <xf numFmtId="3" fontId="58" fillId="16" borderId="0" xfId="0" applyNumberFormat="1" applyFont="1" applyFill="1" applyAlignment="1">
      <alignment horizontal="left" vertical="top" wrapText="1"/>
    </xf>
    <xf numFmtId="0" fontId="47" fillId="0" borderId="1" xfId="0" applyFont="1" applyBorder="1" applyAlignment="1">
      <alignment horizontal="center" vertical="top" wrapText="1"/>
    </xf>
    <xf numFmtId="0" fontId="29" fillId="0" borderId="28" xfId="0" applyFont="1" applyBorder="1" applyAlignment="1">
      <alignment horizontal="center" vertical="center" wrapText="1"/>
    </xf>
    <xf numFmtId="0" fontId="29" fillId="0" borderId="28" xfId="0" applyFont="1" applyBorder="1" applyAlignment="1">
      <alignment horizontal="center" vertical="center"/>
    </xf>
    <xf numFmtId="0" fontId="29" fillId="0" borderId="30" xfId="0" applyFont="1" applyBorder="1" applyAlignment="1">
      <alignment horizontal="center" vertical="center"/>
    </xf>
    <xf numFmtId="0" fontId="0" fillId="20" borderId="0" xfId="0" applyFill="1" applyAlignment="1">
      <alignment wrapText="1"/>
    </xf>
  </cellXfs>
  <cellStyles count="9">
    <cellStyle name="Akzent4" xfId="2" xr:uid="{00000000-0005-0000-0000-000000000000}"/>
    <cellStyle name="Comma" xfId="6" builtinId="3"/>
    <cellStyle name="Comma 2 2" xfId="5" xr:uid="{C51291C4-3261-42DE-A90A-D54119DF7FDF}"/>
    <cellStyle name="Good" xfId="8" builtinId="26"/>
    <cellStyle name="Normal" xfId="0" builtinId="0"/>
    <cellStyle name="Normal 2" xfId="7" xr:uid="{CDFC09A9-7514-4A60-9981-7CDE801E4101}"/>
    <cellStyle name="Percent" xfId="4" builtinId="5"/>
    <cellStyle name="Βασικό_Φύλλο1" xfId="1" xr:uid="{00000000-0005-0000-0000-000002000000}"/>
    <cellStyle name="Нормален_Лист1" xfId="3" xr:uid="{00000000-0005-0000-0000-000003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theme="0"/>
      </font>
      <fill>
        <patternFill patternType="solid">
          <bgColor theme="0"/>
        </patternFill>
      </fill>
      <border>
        <left/>
        <right/>
        <top/>
        <bottom/>
        <vertical/>
        <horizontal/>
      </border>
    </dxf>
    <dxf>
      <fill>
        <patternFill>
          <bgColor rgb="FFC00000"/>
        </patternFill>
      </fill>
    </dxf>
    <dxf>
      <font>
        <color rgb="FF9C0006"/>
      </font>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26761</xdr:colOff>
      <xdr:row>11</xdr:row>
      <xdr:rowOff>28894</xdr:rowOff>
    </xdr:from>
    <xdr:to>
      <xdr:col>21</xdr:col>
      <xdr:colOff>285963</xdr:colOff>
      <xdr:row>22</xdr:row>
      <xdr:rowOff>40473</xdr:rowOff>
    </xdr:to>
    <xdr:sp macro="" textlink="" fLocksText="0">
      <xdr:nvSpPr>
        <xdr:cNvPr id="8" name="TextBox 7">
          <a:extLst>
            <a:ext uri="{FF2B5EF4-FFF2-40B4-BE49-F238E27FC236}">
              <a16:creationId xmlns:a16="http://schemas.microsoft.com/office/drawing/2014/main" id="{00000000-0008-0000-0000-000008000000}"/>
            </a:ext>
          </a:extLst>
        </xdr:cNvPr>
        <xdr:cNvSpPr txBox="1"/>
      </xdr:nvSpPr>
      <xdr:spPr>
        <a:xfrm>
          <a:off x="7865836" y="2791144"/>
          <a:ext cx="7241027" cy="3192929"/>
        </a:xfrm>
        <a:prstGeom prst="rect">
          <a:avLst/>
        </a:prstGeom>
        <a:solidFill>
          <a:schemeClr val="bg1"/>
        </a:solidFill>
        <a:ln w="63500" cap="rnd">
          <a:solidFill>
            <a:srgbClr val="00B0F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l"/>
          <a:r>
            <a:rPr lang="en-GB" sz="1400" b="0" i="0" baseline="0">
              <a:solidFill>
                <a:schemeClr val="tx1">
                  <a:lumMod val="50000"/>
                  <a:lumOff val="50000"/>
                </a:schemeClr>
              </a:solidFill>
              <a:latin typeface="+mn-lt"/>
              <a:ea typeface="+mn-ea"/>
              <a:cs typeface="+mn-cs"/>
            </a:rPr>
            <a:t>Read before filling </a:t>
          </a:r>
          <a:r>
            <a:rPr lang="pl-PL" sz="1400" b="0" i="0" baseline="0">
              <a:solidFill>
                <a:schemeClr val="tx1">
                  <a:lumMod val="50000"/>
                  <a:lumOff val="50000"/>
                </a:schemeClr>
              </a:solidFill>
              <a:latin typeface="+mn-lt"/>
              <a:ea typeface="+mn-ea"/>
              <a:cs typeface="+mn-cs"/>
            </a:rPr>
            <a:t>in</a:t>
          </a:r>
          <a:r>
            <a:rPr lang="en-GB" sz="1400" b="0" i="0" baseline="0">
              <a:solidFill>
                <a:schemeClr val="tx1">
                  <a:lumMod val="50000"/>
                  <a:lumOff val="50000"/>
                </a:schemeClr>
              </a:solidFill>
              <a:latin typeface="+mn-lt"/>
              <a:ea typeface="+mn-ea"/>
              <a:cs typeface="+mn-cs"/>
            </a:rPr>
            <a:t> the form:</a:t>
          </a:r>
        </a:p>
        <a:p>
          <a:pPr eaLnBrk="1" fontAlgn="auto" latinLnBrk="0" hangingPunct="1"/>
          <a:r>
            <a:rPr lang="en-GB" sz="1200" b="0" i="0" baseline="0">
              <a:solidFill>
                <a:schemeClr val="tx1">
                  <a:lumMod val="65000"/>
                  <a:lumOff val="35000"/>
                </a:schemeClr>
              </a:solidFill>
              <a:latin typeface="+mn-lt"/>
              <a:ea typeface="+mn-ea"/>
              <a:cs typeface="+mn-cs"/>
            </a:rPr>
            <a:t>1) Only fields marked in yellow are to be filled in</a:t>
          </a:r>
          <a:r>
            <a:rPr lang="nb-NO" sz="1200" b="0" i="0" baseline="0">
              <a:solidFill>
                <a:schemeClr val="tx1">
                  <a:lumMod val="65000"/>
                  <a:lumOff val="35000"/>
                </a:schemeClr>
              </a:solidFill>
              <a:latin typeface="+mn-lt"/>
              <a:ea typeface="+mn-ea"/>
              <a:cs typeface="+mn-cs"/>
            </a:rPr>
            <a:t>.</a:t>
          </a:r>
          <a:endParaRPr lang="en-GB" sz="1200" b="0" i="0" baseline="0">
            <a:solidFill>
              <a:schemeClr val="tx1">
                <a:lumMod val="65000"/>
                <a:lumOff val="35000"/>
              </a:schemeClr>
            </a:solidFill>
            <a:latin typeface="+mn-lt"/>
            <a:ea typeface="+mn-ea"/>
            <a:cs typeface="+mn-cs"/>
          </a:endParaRPr>
        </a:p>
        <a:p>
          <a:pPr eaLnBrk="1" fontAlgn="auto" latinLnBrk="0" hangingPunct="1"/>
          <a:r>
            <a:rPr lang="en-GB" sz="1200" b="0" i="0" baseline="0">
              <a:solidFill>
                <a:schemeClr val="tx1">
                  <a:lumMod val="65000"/>
                  <a:lumOff val="35000"/>
                </a:schemeClr>
              </a:solidFill>
              <a:latin typeface="+mn-lt"/>
              <a:ea typeface="+mn-ea"/>
              <a:cs typeface="+mn-cs"/>
            </a:rPr>
            <a:t>2) When applying for Project Modification choose YES in the drop down menu of cell </a:t>
          </a:r>
          <a:r>
            <a:rPr lang="pl-PL" sz="1200" b="0" i="0" baseline="0">
              <a:solidFill>
                <a:schemeClr val="tx1">
                  <a:lumMod val="65000"/>
                  <a:lumOff val="35000"/>
                </a:schemeClr>
              </a:solidFill>
              <a:latin typeface="+mn-lt"/>
              <a:ea typeface="+mn-ea"/>
              <a:cs typeface="+mn-cs"/>
            </a:rPr>
            <a:t>J11</a:t>
          </a:r>
          <a:r>
            <a:rPr lang="en-GB" sz="1200" b="0" i="0" baseline="0">
              <a:solidFill>
                <a:schemeClr val="tx1">
                  <a:lumMod val="65000"/>
                  <a:lumOff val="35000"/>
                </a:schemeClr>
              </a:solidFill>
              <a:latin typeface="+mn-lt"/>
              <a:ea typeface="+mn-ea"/>
              <a:cs typeface="+mn-cs"/>
            </a:rPr>
            <a:t>. Otherwise when submitting intitial project application select NO.</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baseline="0">
              <a:solidFill>
                <a:schemeClr val="tx1">
                  <a:lumMod val="65000"/>
                  <a:lumOff val="35000"/>
                </a:schemeClr>
              </a:solidFill>
              <a:latin typeface="+mn-lt"/>
              <a:ea typeface="+mn-ea"/>
              <a:cs typeface="+mn-cs"/>
            </a:rPr>
            <a:t>3) Figures in cells with white background are calculated automatically based on the data inserted in the form. </a:t>
          </a:r>
          <a:endParaRPr lang="pl-PL" sz="1200" b="0" i="0" baseline="0">
            <a:solidFill>
              <a:schemeClr val="tx1">
                <a:lumMod val="65000"/>
                <a:lumOff val="35000"/>
              </a:schemeClr>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l-PL" sz="1200" b="0" i="0" baseline="0">
              <a:solidFill>
                <a:schemeClr val="tx1">
                  <a:lumMod val="65000"/>
                  <a:lumOff val="35000"/>
                </a:schemeClr>
              </a:solidFill>
              <a:latin typeface="+mn-lt"/>
              <a:ea typeface="+mn-ea"/>
              <a:cs typeface="+mn-cs"/>
            </a:rPr>
            <a:t>4) Select state aid category for the activity from drop down menu. Use only categories mentioned in the call text. Apply grant level according to the state aid category. </a:t>
          </a:r>
          <a:endParaRPr lang="en-GB" sz="1200" b="0" i="0" baseline="0">
            <a:solidFill>
              <a:schemeClr val="tx1">
                <a:lumMod val="65000"/>
                <a:lumOff val="35000"/>
              </a:schemeClr>
            </a:solidFill>
            <a:latin typeface="+mn-lt"/>
            <a:ea typeface="+mn-ea"/>
            <a:cs typeface="+mn-cs"/>
          </a:endParaRPr>
        </a:p>
        <a:p>
          <a:pPr eaLnBrk="1" fontAlgn="auto" latinLnBrk="0" hangingPunct="1"/>
          <a:r>
            <a:rPr lang="pl-PL" sz="1200" b="0" i="0" baseline="0">
              <a:solidFill>
                <a:schemeClr val="tx1">
                  <a:lumMod val="65000"/>
                  <a:lumOff val="35000"/>
                </a:schemeClr>
              </a:solidFill>
              <a:latin typeface="+mn-lt"/>
              <a:ea typeface="+mn-ea"/>
              <a:cs typeface="+mn-cs"/>
            </a:rPr>
            <a:t>5</a:t>
          </a:r>
          <a:r>
            <a:rPr lang="en-GB" sz="1200" b="0" i="0" baseline="0">
              <a:solidFill>
                <a:schemeClr val="tx1">
                  <a:lumMod val="65000"/>
                  <a:lumOff val="35000"/>
                </a:schemeClr>
              </a:solidFill>
              <a:latin typeface="+mn-lt"/>
              <a:ea typeface="+mn-ea"/>
              <a:cs typeface="+mn-cs"/>
            </a:rPr>
            <a:t>) Enter only the eligible amount of expenses. For entities that are not VAT payers this means an amount including the VAT.</a:t>
          </a:r>
        </a:p>
        <a:p>
          <a:pPr eaLnBrk="1" fontAlgn="auto" latinLnBrk="0" hangingPunct="1"/>
          <a:r>
            <a:rPr lang="pl-PL" sz="1200" b="0" i="0" baseline="0">
              <a:solidFill>
                <a:schemeClr val="tx1">
                  <a:lumMod val="65000"/>
                  <a:lumOff val="35000"/>
                </a:schemeClr>
              </a:solidFill>
              <a:latin typeface="+mn-lt"/>
              <a:ea typeface="+mn-ea"/>
              <a:cs typeface="+mn-cs"/>
            </a:rPr>
            <a:t>6) It is obligatory to select the organization responsible for particular cost from the drop-down menu. PP - stands for Project Promoter, P1 - First Project Partner etc. </a:t>
          </a:r>
          <a:br>
            <a:rPr lang="pl-PL" sz="1200" b="0" i="0" baseline="0">
              <a:solidFill>
                <a:schemeClr val="tx1">
                  <a:lumMod val="65000"/>
                  <a:lumOff val="35000"/>
                </a:schemeClr>
              </a:solidFill>
              <a:latin typeface="+mn-lt"/>
              <a:ea typeface="+mn-ea"/>
              <a:cs typeface="+mn-cs"/>
            </a:rPr>
          </a:br>
          <a:r>
            <a:rPr lang="pl-PL" sz="1200" b="0" i="0" baseline="0">
              <a:solidFill>
                <a:schemeClr val="tx1">
                  <a:lumMod val="65000"/>
                  <a:lumOff val="35000"/>
                </a:schemeClr>
              </a:solidFill>
              <a:latin typeface="+mn-lt"/>
              <a:ea typeface="+mn-ea"/>
              <a:cs typeface="+mn-cs"/>
            </a:rPr>
            <a:t>7) Use filter in cell Y1 to hide/unhide empty budget lines for easier overview/printing.</a:t>
          </a:r>
          <a:endParaRPr lang="en-GB" sz="1200" b="0" i="0" baseline="0">
            <a:solidFill>
              <a:schemeClr val="tx1">
                <a:lumMod val="65000"/>
                <a:lumOff val="35000"/>
              </a:schemeClr>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2800" b="1" i="1" baseline="0">
              <a:solidFill>
                <a:schemeClr val="tx1">
                  <a:lumMod val="65000"/>
                  <a:lumOff val="35000"/>
                </a:schemeClr>
              </a:solidFill>
              <a:effectLst/>
              <a:latin typeface="+mn-lt"/>
              <a:ea typeface="+mn-ea"/>
              <a:cs typeface="+mn-cs"/>
            </a:rPr>
            <a:t>Delete this frame before using the form</a:t>
          </a:r>
          <a:endParaRPr lang="en-GB" sz="6000">
            <a:solidFill>
              <a:schemeClr val="tx1">
                <a:lumMod val="65000"/>
                <a:lumOff val="35000"/>
              </a:schemeClr>
            </a:solidFill>
            <a:effectLst/>
          </a:endParaRPr>
        </a:p>
      </xdr:txBody>
    </xdr:sp>
    <xdr:clientData fLocksWithSheet="0" fPrintsWithSheet="0"/>
  </xdr:twoCellAnchor>
  <xdr:twoCellAnchor>
    <xdr:from>
      <xdr:col>13</xdr:col>
      <xdr:colOff>458259</xdr:colOff>
      <xdr:row>7</xdr:row>
      <xdr:rowOff>224368</xdr:rowOff>
    </xdr:from>
    <xdr:to>
      <xdr:col>19</xdr:col>
      <xdr:colOff>420159</xdr:colOff>
      <xdr:row>10</xdr:row>
      <xdr:rowOff>85725</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9949641" y="1860427"/>
          <a:ext cx="3883959" cy="735416"/>
          <a:chOff x="8867775" y="1094356"/>
          <a:chExt cx="4495800" cy="802359"/>
        </a:xfrm>
      </xdr:grpSpPr>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10975" y="1207275"/>
            <a:ext cx="1752600" cy="674077"/>
          </a:xfrm>
          <a:prstGeom prst="rect">
            <a:avLst/>
          </a:prstGeom>
        </xdr:spPr>
      </xdr:pic>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7775" y="1094356"/>
            <a:ext cx="1904999" cy="80235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1</xdr:row>
      <xdr:rowOff>127000</xdr:rowOff>
    </xdr:from>
    <xdr:to>
      <xdr:col>21</xdr:col>
      <xdr:colOff>571500</xdr:colOff>
      <xdr:row>15</xdr:row>
      <xdr:rowOff>22225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830050" y="311150"/>
          <a:ext cx="5334000" cy="2473325"/>
        </a:xfrm>
        <a:prstGeom prst="rect">
          <a:avLst/>
        </a:prstGeom>
        <a:solidFill>
          <a:srgbClr val="FFC000"/>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VERY</a:t>
          </a:r>
          <a:r>
            <a:rPr lang="en-GB" sz="1400" b="1" baseline="0"/>
            <a:t> IMPORTANT!</a:t>
          </a:r>
        </a:p>
        <a:p>
          <a:endParaRPr lang="en-GB" sz="1400" b="1" baseline="0"/>
        </a:p>
        <a:p>
          <a:r>
            <a:rPr lang="en-GB" sz="1400" b="1" baseline="0"/>
            <a:t>In case your project includes investments in Tangible assets and cloud be qualified as an investment project please include projections for the project cash flow for 10 years.</a:t>
          </a:r>
        </a:p>
        <a:p>
          <a:endParaRPr lang="en-GB" sz="14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t>In case your project includes only R&amp;D activities and/or ICT </a:t>
          </a:r>
          <a:r>
            <a:rPr lang="en-GB" sz="1400" b="1" baseline="0">
              <a:solidFill>
                <a:schemeClr val="dk1"/>
              </a:solidFill>
              <a:latin typeface="+mn-lt"/>
              <a:ea typeface="+mn-ea"/>
              <a:cs typeface="+mn-cs"/>
            </a:rPr>
            <a:t>development activities project please include projections for the project cash flow for 5 years.</a:t>
          </a:r>
        </a:p>
        <a:p>
          <a:endParaRPr lang="en-GB" sz="1400" b="1" baseline="0"/>
        </a:p>
        <a:p>
          <a:r>
            <a:rPr lang="en-GB" sz="1400" b="1" i="1" baseline="0"/>
            <a:t>(Please delete this note in case you are going to fill this worksheet)</a:t>
          </a:r>
        </a:p>
        <a:p>
          <a:endParaRPr lang="en-GB"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234950</xdr:colOff>
      <xdr:row>2</xdr:row>
      <xdr:rowOff>50800</xdr:rowOff>
    </xdr:from>
    <xdr:to>
      <xdr:col>16</xdr:col>
      <xdr:colOff>177800</xdr:colOff>
      <xdr:row>9</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073900" y="501650"/>
          <a:ext cx="5429250" cy="1784350"/>
        </a:xfrm>
        <a:prstGeom prst="rect">
          <a:avLst/>
        </a:prstGeom>
        <a:solidFill>
          <a:srgbClr val="FFC000"/>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VERY</a:t>
          </a:r>
          <a:r>
            <a:rPr lang="en-GB" sz="1400" b="1" baseline="0"/>
            <a:t> IMPORTANT!</a:t>
          </a:r>
        </a:p>
        <a:p>
          <a:endParaRPr lang="en-GB" sz="1400" b="1" baseline="0"/>
        </a:p>
        <a:p>
          <a:r>
            <a:rPr lang="en-GB" sz="1400" b="1" baseline="0"/>
            <a:t>Please fill this excel worksheet only in case you are applying in the current call for a grant amount higher than EUR 700 000 and/or in case with your current application the total accumulated grant amount from EEA&amp;Norway Grants for the last five years will be above EUR 700 000.</a:t>
          </a:r>
        </a:p>
        <a:p>
          <a:endParaRPr lang="en-GB" sz="1400" b="1"/>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571500</xdr:colOff>
          <xdr:row>19</xdr:row>
          <xdr:rowOff>152400</xdr:rowOff>
        </xdr:from>
        <xdr:to>
          <xdr:col>19</xdr:col>
          <xdr:colOff>590550</xdr:colOff>
          <xdr:row>23</xdr:row>
          <xdr:rowOff>38100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4.xml"/><Relationship Id="rId4"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84EFC-CC34-4FAB-B485-A5E0B2D309EB}">
  <sheetPr codeName="Sheet1">
    <pageSetUpPr fitToPage="1"/>
  </sheetPr>
  <dimension ref="A1:Y270"/>
  <sheetViews>
    <sheetView showGridLines="0" showZeros="0" tabSelected="1" zoomScale="85" zoomScaleNormal="85" workbookViewId="0">
      <selection activeCell="Q36" sqref="Q36"/>
    </sheetView>
  </sheetViews>
  <sheetFormatPr defaultColWidth="9.28515625" defaultRowHeight="15"/>
  <cols>
    <col min="1" max="1" width="18.5703125" style="6" customWidth="1"/>
    <col min="2" max="2" width="17.28515625" style="6" customWidth="1"/>
    <col min="3" max="3" width="8.5703125" style="7" customWidth="1"/>
    <col min="4" max="4" width="7.28515625" style="7" customWidth="1"/>
    <col min="5" max="5" width="14.42578125" customWidth="1"/>
    <col min="6" max="6" width="4.28515625" customWidth="1"/>
    <col min="7" max="7" width="14.28515625" customWidth="1"/>
    <col min="8" max="8" width="4.28515625" customWidth="1"/>
    <col min="9" max="10" width="14.28515625" customWidth="1"/>
    <col min="11" max="11" width="15.42578125" customWidth="1"/>
    <col min="12" max="12" width="0.42578125" customWidth="1"/>
    <col min="13" max="13" width="8.5703125" customWidth="1"/>
    <col min="14" max="14" width="7.28515625" customWidth="1"/>
    <col min="15" max="15" width="14.28515625" customWidth="1"/>
    <col min="16" max="16" width="4.28515625" customWidth="1"/>
    <col min="17" max="17" width="14.28515625" customWidth="1"/>
    <col min="18" max="18" width="4.28515625" customWidth="1"/>
    <col min="19" max="20" width="14.28515625" customWidth="1"/>
    <col min="21" max="23" width="7.28515625" customWidth="1"/>
    <col min="24" max="24" width="17.28515625" customWidth="1"/>
    <col min="25" max="25" width="2.5703125" style="22" customWidth="1"/>
  </cols>
  <sheetData>
    <row r="1" spans="1:25" ht="15" customHeight="1">
      <c r="S1" s="408" t="s">
        <v>0</v>
      </c>
      <c r="T1" s="408"/>
      <c r="U1" s="408"/>
      <c r="V1" s="408"/>
      <c r="W1" s="408"/>
      <c r="X1" s="408"/>
      <c r="Y1" s="112"/>
    </row>
    <row r="2" spans="1:25" s="8" customFormat="1" ht="22.5" customHeight="1">
      <c r="A2" s="392" t="s">
        <v>1</v>
      </c>
      <c r="B2" s="392"/>
      <c r="C2" s="397" t="s">
        <v>2</v>
      </c>
      <c r="D2" s="397"/>
      <c r="E2" s="397"/>
      <c r="F2" s="397"/>
      <c r="G2" s="397"/>
      <c r="H2" s="397"/>
      <c r="I2" s="397"/>
      <c r="J2" s="397"/>
      <c r="N2" s="9" t="s">
        <v>3</v>
      </c>
      <c r="O2" s="397" t="s">
        <v>4</v>
      </c>
      <c r="P2" s="397"/>
      <c r="Q2" s="397"/>
      <c r="R2" s="397"/>
      <c r="S2" s="397"/>
      <c r="T2" s="397"/>
      <c r="U2" s="397"/>
      <c r="V2" s="180"/>
      <c r="W2" s="180"/>
      <c r="X2" s="180"/>
      <c r="Y2" s="113"/>
    </row>
    <row r="3" spans="1:25" s="8" customFormat="1" ht="15" customHeight="1">
      <c r="A3" s="177"/>
      <c r="B3" s="177"/>
      <c r="C3" s="177"/>
      <c r="D3" s="177"/>
      <c r="E3" s="177"/>
      <c r="F3" s="177"/>
      <c r="G3" s="177"/>
      <c r="H3" s="177"/>
      <c r="I3" s="177"/>
      <c r="J3" s="177"/>
      <c r="Q3" s="10"/>
      <c r="R3" s="10"/>
      <c r="S3" s="10"/>
      <c r="Y3" s="113"/>
    </row>
    <row r="4" spans="1:25" s="8" customFormat="1" ht="22.5" customHeight="1">
      <c r="A4" s="396" t="s">
        <v>5</v>
      </c>
      <c r="B4" s="396"/>
      <c r="C4" s="397" t="s">
        <v>2</v>
      </c>
      <c r="D4" s="397"/>
      <c r="E4" s="397"/>
      <c r="F4" s="397"/>
      <c r="G4" s="397"/>
      <c r="H4" s="397"/>
      <c r="I4" s="397"/>
      <c r="J4" s="397"/>
      <c r="K4" s="12"/>
      <c r="L4" s="12"/>
      <c r="N4" s="13" t="s">
        <v>6</v>
      </c>
      <c r="O4" s="397"/>
      <c r="P4" s="397"/>
      <c r="Q4" s="397"/>
      <c r="R4" s="397"/>
      <c r="S4" s="397"/>
      <c r="T4" s="397"/>
      <c r="U4" s="397"/>
      <c r="V4" s="180"/>
      <c r="W4" s="180"/>
      <c r="X4" s="180"/>
      <c r="Y4" s="113"/>
    </row>
    <row r="5" spans="1:25" s="8" customFormat="1" ht="15" customHeight="1">
      <c r="A5" s="177"/>
      <c r="B5" s="177"/>
      <c r="C5" s="177"/>
      <c r="D5" s="177"/>
      <c r="E5" s="177"/>
      <c r="F5" s="177"/>
      <c r="G5" s="177"/>
      <c r="H5" s="177"/>
      <c r="I5" s="177"/>
      <c r="J5" s="177"/>
      <c r="Q5" s="10"/>
      <c r="R5" s="10"/>
      <c r="S5" s="10"/>
      <c r="Y5" s="113"/>
    </row>
    <row r="6" spans="1:25" s="8" customFormat="1" ht="22.5" customHeight="1">
      <c r="A6" s="396" t="s">
        <v>7</v>
      </c>
      <c r="B6" s="396"/>
      <c r="C6" s="397"/>
      <c r="D6" s="397"/>
      <c r="E6" s="397"/>
      <c r="F6" s="397"/>
      <c r="G6" s="397"/>
      <c r="H6" s="397"/>
      <c r="I6" s="397"/>
      <c r="J6" s="397"/>
      <c r="N6" s="11" t="s">
        <v>8</v>
      </c>
      <c r="O6" s="397"/>
      <c r="P6" s="397"/>
      <c r="Q6" s="397"/>
      <c r="R6" s="397"/>
      <c r="S6" s="397"/>
      <c r="T6" s="397"/>
      <c r="U6" s="397"/>
      <c r="V6" s="180"/>
      <c r="W6" s="180"/>
      <c r="X6" s="180"/>
      <c r="Y6" s="113"/>
    </row>
    <row r="7" spans="1:25" s="8" customFormat="1" ht="15" customHeight="1">
      <c r="A7" s="177"/>
      <c r="B7" s="177"/>
      <c r="C7" s="177"/>
      <c r="D7" s="177"/>
      <c r="E7" s="177"/>
      <c r="F7" s="177"/>
      <c r="G7" s="177"/>
      <c r="H7" s="177"/>
      <c r="I7" s="177"/>
      <c r="J7" s="177"/>
      <c r="Q7" s="10"/>
      <c r="R7" s="10"/>
      <c r="S7" s="10"/>
      <c r="Y7" s="113"/>
    </row>
    <row r="8" spans="1:25" s="8" customFormat="1" ht="22.5" customHeight="1">
      <c r="A8" s="396" t="s">
        <v>9</v>
      </c>
      <c r="B8" s="396"/>
      <c r="C8" s="407"/>
      <c r="D8" s="407"/>
      <c r="E8" s="407"/>
      <c r="F8" s="407"/>
      <c r="G8" s="407"/>
      <c r="H8" s="407"/>
      <c r="I8" s="407"/>
      <c r="J8" s="407"/>
      <c r="Q8" s="10"/>
      <c r="R8" s="10"/>
      <c r="S8" s="10"/>
      <c r="Y8" s="113"/>
    </row>
    <row r="9" spans="1:25" s="8" customFormat="1" ht="22.5" customHeight="1">
      <c r="A9" s="396"/>
      <c r="B9" s="396"/>
      <c r="C9" s="407"/>
      <c r="D9" s="407"/>
      <c r="E9" s="407"/>
      <c r="F9" s="407"/>
      <c r="G9" s="407"/>
      <c r="H9" s="407"/>
      <c r="I9" s="407"/>
      <c r="J9" s="407"/>
      <c r="Q9" s="10"/>
      <c r="R9" s="10"/>
      <c r="S9" s="10"/>
      <c r="Y9" s="113"/>
    </row>
    <row r="10" spans="1:25" s="8" customFormat="1" ht="22.5" customHeight="1">
      <c r="A10" s="177"/>
      <c r="B10" s="177"/>
      <c r="C10" s="177"/>
      <c r="D10" s="177"/>
      <c r="E10" s="177"/>
      <c r="F10" s="177"/>
      <c r="G10" s="177"/>
      <c r="H10" s="177"/>
      <c r="I10" s="177"/>
      <c r="J10" s="177"/>
      <c r="Q10" s="10"/>
      <c r="R10" s="10"/>
      <c r="S10" s="10"/>
      <c r="Y10" s="113"/>
    </row>
    <row r="11" spans="1:25" s="8" customFormat="1" ht="22.5" customHeight="1">
      <c r="A11" s="396" t="s">
        <v>10</v>
      </c>
      <c r="B11" s="396"/>
      <c r="C11" s="409" t="s">
        <v>11</v>
      </c>
      <c r="D11" s="409"/>
      <c r="E11" s="409"/>
      <c r="F11" s="12"/>
      <c r="I11" s="13" t="s">
        <v>12</v>
      </c>
      <c r="J11" s="203" t="s">
        <v>4</v>
      </c>
      <c r="M11" s="11"/>
      <c r="N11" s="9"/>
      <c r="O11" s="210"/>
      <c r="P11" s="11"/>
      <c r="Q11" s="11"/>
      <c r="R11" s="11"/>
      <c r="S11" s="11"/>
      <c r="Y11" s="113"/>
    </row>
    <row r="12" spans="1:25" s="8" customFormat="1" ht="15" customHeight="1">
      <c r="A12" s="12"/>
      <c r="B12" s="12"/>
      <c r="D12" s="57"/>
      <c r="E12" s="10"/>
      <c r="F12" s="10"/>
      <c r="G12" s="10"/>
      <c r="H12" s="10"/>
      <c r="J12" s="14"/>
      <c r="Q12" s="10"/>
      <c r="R12" s="10"/>
      <c r="S12" s="10"/>
      <c r="Y12" s="113"/>
    </row>
    <row r="13" spans="1:25" s="8" customFormat="1" ht="1.5" customHeight="1">
      <c r="A13" s="12"/>
      <c r="B13" s="12"/>
      <c r="D13" s="57"/>
      <c r="E13" s="10"/>
      <c r="F13" s="10"/>
      <c r="G13" s="10"/>
      <c r="H13" s="10"/>
      <c r="J13" s="14"/>
      <c r="Q13" s="10"/>
      <c r="R13" s="10"/>
      <c r="S13" s="10"/>
      <c r="Y13" s="113"/>
    </row>
    <row r="14" spans="1:25" s="15" customFormat="1" ht="22.5" customHeight="1">
      <c r="D14" s="56"/>
      <c r="E14" s="56" t="s">
        <v>13</v>
      </c>
      <c r="F14" s="16"/>
      <c r="G14" s="16"/>
      <c r="H14" s="16"/>
      <c r="I14" s="14"/>
      <c r="J14" s="14"/>
      <c r="M14" s="17"/>
      <c r="N14" s="19" t="s">
        <v>14</v>
      </c>
      <c r="O14" s="19"/>
      <c r="P14" s="18"/>
      <c r="Q14" s="18"/>
      <c r="R14" s="18"/>
      <c r="S14" s="16"/>
      <c r="Y14" s="114"/>
    </row>
    <row r="15" spans="1:25" s="15" customFormat="1" ht="22.5" customHeight="1">
      <c r="A15" s="391" t="s">
        <v>15</v>
      </c>
      <c r="B15" s="391" t="s">
        <v>16</v>
      </c>
      <c r="C15" s="400" t="s">
        <v>17</v>
      </c>
      <c r="D15" s="400"/>
      <c r="E15" s="401" t="s">
        <v>18</v>
      </c>
      <c r="F15" s="401" t="s">
        <v>19</v>
      </c>
      <c r="G15" s="401"/>
      <c r="H15" s="392" t="s">
        <v>20</v>
      </c>
      <c r="I15" s="392"/>
      <c r="J15" s="392" t="s">
        <v>21</v>
      </c>
      <c r="L15" s="19"/>
      <c r="M15" s="410" t="s">
        <v>15</v>
      </c>
      <c r="N15" s="410"/>
      <c r="O15" s="400" t="s">
        <v>22</v>
      </c>
      <c r="P15" s="400"/>
      <c r="Q15" s="400" t="s">
        <v>17</v>
      </c>
      <c r="R15" s="394" t="s">
        <v>18</v>
      </c>
      <c r="S15" s="394"/>
      <c r="T15" s="394" t="s">
        <v>19</v>
      </c>
      <c r="U15" s="394"/>
      <c r="V15" s="395" t="s">
        <v>20</v>
      </c>
      <c r="W15" s="394"/>
      <c r="X15" s="410" t="s">
        <v>21</v>
      </c>
      <c r="Y15" s="114"/>
    </row>
    <row r="16" spans="1:25" s="20" customFormat="1" ht="15" customHeight="1">
      <c r="A16" s="391"/>
      <c r="B16" s="391"/>
      <c r="C16" s="400"/>
      <c r="D16" s="400"/>
      <c r="E16" s="401"/>
      <c r="F16" s="401"/>
      <c r="G16" s="401"/>
      <c r="H16" s="392"/>
      <c r="I16" s="392"/>
      <c r="J16" s="392"/>
      <c r="L16" s="19"/>
      <c r="M16" s="410"/>
      <c r="N16" s="410"/>
      <c r="O16" s="400"/>
      <c r="P16" s="400"/>
      <c r="Q16" s="400"/>
      <c r="R16" s="394"/>
      <c r="S16" s="394"/>
      <c r="T16" s="394"/>
      <c r="U16" s="394"/>
      <c r="V16" s="394"/>
      <c r="W16" s="394"/>
      <c r="X16" s="410"/>
      <c r="Y16" s="22"/>
    </row>
    <row r="17" spans="1:25" s="21" customFormat="1" ht="22.5" customHeight="1">
      <c r="A17" s="345">
        <f>B242</f>
        <v>0</v>
      </c>
      <c r="B17" s="345">
        <f>C242</f>
        <v>0</v>
      </c>
      <c r="C17" s="393">
        <f>E242</f>
        <v>0</v>
      </c>
      <c r="D17" s="393"/>
      <c r="E17" s="345">
        <f>G242</f>
        <v>0</v>
      </c>
      <c r="F17" s="393">
        <f>I242</f>
        <v>0</v>
      </c>
      <c r="G17" s="393"/>
      <c r="H17" s="393">
        <f>J242</f>
        <v>0</v>
      </c>
      <c r="I17" s="393"/>
      <c r="J17" s="185">
        <f>K242</f>
        <v>0</v>
      </c>
      <c r="L17" s="201"/>
      <c r="M17" s="393">
        <f>M242</f>
        <v>0</v>
      </c>
      <c r="N17" s="393"/>
      <c r="O17" s="393">
        <f>O242</f>
        <v>0</v>
      </c>
      <c r="P17" s="393"/>
      <c r="Q17" s="345">
        <f>Q242</f>
        <v>0</v>
      </c>
      <c r="R17" s="393">
        <f>S242</f>
        <v>0</v>
      </c>
      <c r="S17" s="393"/>
      <c r="T17" s="393">
        <f>T242</f>
        <v>0</v>
      </c>
      <c r="U17" s="393"/>
      <c r="V17" s="393">
        <f>U242</f>
        <v>0</v>
      </c>
      <c r="W17" s="393"/>
      <c r="X17" s="185">
        <f>W242</f>
        <v>0</v>
      </c>
      <c r="Y17" s="22"/>
    </row>
    <row r="18" spans="1:25" s="20" customFormat="1" ht="15" customHeight="1">
      <c r="C18" s="23"/>
      <c r="D18" s="23"/>
      <c r="E18" s="16"/>
      <c r="F18" s="16"/>
      <c r="G18" s="16"/>
      <c r="H18" s="16"/>
      <c r="I18" s="16"/>
      <c r="J18" s="16"/>
      <c r="M18" s="21"/>
      <c r="N18" s="21"/>
      <c r="O18" s="21"/>
      <c r="T18" s="16"/>
      <c r="U18" s="16"/>
      <c r="V18" s="16"/>
      <c r="W18" s="16"/>
      <c r="X18" s="16"/>
      <c r="Y18" s="22"/>
    </row>
    <row r="19" spans="1:25" ht="30" customHeight="1">
      <c r="A19" s="24" t="s">
        <v>23</v>
      </c>
      <c r="B19" s="24"/>
      <c r="C19" s="25"/>
      <c r="D19" s="25"/>
      <c r="E19" s="24"/>
      <c r="F19" s="24"/>
      <c r="G19" s="24"/>
      <c r="H19" s="24"/>
      <c r="I19" s="24"/>
      <c r="J19" s="26"/>
      <c r="K19" s="189"/>
      <c r="L19" s="194"/>
      <c r="M19" s="190"/>
      <c r="N19" s="27"/>
      <c r="O19" s="27"/>
      <c r="P19" s="27"/>
      <c r="Q19" s="27"/>
      <c r="R19" s="27"/>
      <c r="S19" s="27"/>
      <c r="T19" s="28"/>
      <c r="U19" s="28"/>
      <c r="V19" s="28"/>
      <c r="W19" s="28"/>
      <c r="X19" s="26"/>
    </row>
    <row r="20" spans="1:25" ht="22.5" customHeight="1">
      <c r="A20" s="364" t="s">
        <v>24</v>
      </c>
      <c r="B20" s="365"/>
      <c r="C20" s="387" t="s">
        <v>25</v>
      </c>
      <c r="D20" s="387"/>
      <c r="E20" s="387"/>
      <c r="F20" s="387"/>
      <c r="G20" s="387"/>
      <c r="H20" s="387"/>
      <c r="I20" s="387"/>
      <c r="J20" s="387"/>
      <c r="K20" s="388"/>
      <c r="L20" s="195"/>
      <c r="M20" s="371" t="s">
        <v>26</v>
      </c>
      <c r="N20" s="371"/>
      <c r="O20" s="371"/>
      <c r="P20" s="371"/>
      <c r="Q20" s="371"/>
      <c r="R20" s="371"/>
      <c r="S20" s="371"/>
      <c r="T20" s="371"/>
      <c r="U20" s="372"/>
      <c r="V20" s="370" t="s">
        <v>27</v>
      </c>
      <c r="W20" s="371"/>
      <c r="X20" s="372"/>
    </row>
    <row r="21" spans="1:25" ht="37.5" customHeight="1">
      <c r="A21" s="384" t="s">
        <v>28</v>
      </c>
      <c r="B21" s="385"/>
      <c r="C21" s="387"/>
      <c r="D21" s="387"/>
      <c r="E21" s="387"/>
      <c r="F21" s="387"/>
      <c r="G21" s="387"/>
      <c r="H21" s="398"/>
      <c r="I21" s="398"/>
      <c r="J21" s="387"/>
      <c r="K21" s="388"/>
      <c r="L21" s="195"/>
      <c r="M21" s="374"/>
      <c r="N21" s="374"/>
      <c r="O21" s="374"/>
      <c r="P21" s="374"/>
      <c r="Q21" s="374"/>
      <c r="R21" s="399"/>
      <c r="S21" s="399"/>
      <c r="T21" s="374"/>
      <c r="U21" s="375"/>
      <c r="V21" s="373"/>
      <c r="W21" s="374"/>
      <c r="X21" s="375"/>
    </row>
    <row r="22" spans="1:25" s="30" customFormat="1" ht="46.5" customHeight="1">
      <c r="A22" s="368" t="s">
        <v>29</v>
      </c>
      <c r="B22" s="369"/>
      <c r="C22" s="29" t="s">
        <v>30</v>
      </c>
      <c r="D22" s="29" t="s">
        <v>31</v>
      </c>
      <c r="E22" s="29" t="s">
        <v>32</v>
      </c>
      <c r="F22" s="376" t="s">
        <v>33</v>
      </c>
      <c r="G22" s="386"/>
      <c r="H22" s="376" t="s">
        <v>34</v>
      </c>
      <c r="I22" s="377"/>
      <c r="J22" s="342" t="s">
        <v>20</v>
      </c>
      <c r="K22" s="341" t="s">
        <v>21</v>
      </c>
      <c r="L22" s="196"/>
      <c r="M22" s="342" t="s">
        <v>30</v>
      </c>
      <c r="N22" s="29" t="s">
        <v>31</v>
      </c>
      <c r="O22" s="29" t="s">
        <v>32</v>
      </c>
      <c r="P22" s="376" t="s">
        <v>33</v>
      </c>
      <c r="Q22" s="386"/>
      <c r="R22" s="376" t="s">
        <v>35</v>
      </c>
      <c r="S22" s="377"/>
      <c r="T22" s="342" t="s">
        <v>20</v>
      </c>
      <c r="U22" s="29" t="s">
        <v>21</v>
      </c>
      <c r="V22" s="368" t="s">
        <v>27</v>
      </c>
      <c r="W22" s="378"/>
      <c r="X22" s="369"/>
      <c r="Y22" s="115"/>
    </row>
    <row r="23" spans="1:25">
      <c r="A23" s="389"/>
      <c r="B23" s="390"/>
      <c r="C23" s="1" t="s">
        <v>36</v>
      </c>
      <c r="D23" s="1">
        <v>1</v>
      </c>
      <c r="E23" s="3"/>
      <c r="F23" s="5" t="s">
        <v>37</v>
      </c>
      <c r="G23" s="31">
        <f>D23*E23</f>
        <v>0</v>
      </c>
      <c r="H23" s="5" t="s">
        <v>37</v>
      </c>
      <c r="I23" s="178"/>
      <c r="J23" s="31">
        <f>G23-I23</f>
        <v>0</v>
      </c>
      <c r="K23" s="204">
        <f>IFERROR(J23/G23,0)</f>
        <v>0</v>
      </c>
      <c r="L23" s="197"/>
      <c r="M23" s="191"/>
      <c r="N23" s="1"/>
      <c r="O23" s="3"/>
      <c r="P23" s="5" t="s">
        <v>38</v>
      </c>
      <c r="Q23" s="211">
        <f>N23*O23</f>
        <v>0</v>
      </c>
      <c r="R23" s="5" t="s">
        <v>38</v>
      </c>
      <c r="S23" s="179"/>
      <c r="T23" s="31">
        <f>Q23-S23</f>
        <v>0</v>
      </c>
      <c r="U23" s="206">
        <f>IFERROR(T23/Q23,0)</f>
        <v>0</v>
      </c>
      <c r="V23" s="359"/>
      <c r="W23" s="360"/>
      <c r="X23" s="361"/>
      <c r="Y23" s="116" t="str">
        <f>IF((AND(F23="…", P23="…")), "Empty budget line", "")</f>
        <v/>
      </c>
    </row>
    <row r="24" spans="1:25">
      <c r="A24" s="389"/>
      <c r="B24" s="390"/>
      <c r="C24" s="1"/>
      <c r="D24" s="1"/>
      <c r="E24" s="3"/>
      <c r="F24" s="5" t="s">
        <v>38</v>
      </c>
      <c r="G24" s="31">
        <f t="shared" ref="G24:G82" si="0">D24*E24</f>
        <v>0</v>
      </c>
      <c r="H24" s="5" t="s">
        <v>38</v>
      </c>
      <c r="I24" s="4"/>
      <c r="J24" s="31">
        <f t="shared" ref="J24:J27" si="1">G24-I24</f>
        <v>0</v>
      </c>
      <c r="K24" s="204">
        <f t="shared" ref="K24:K27" si="2">IFERROR(J24/G24,0)</f>
        <v>0</v>
      </c>
      <c r="L24" s="197"/>
      <c r="M24" s="191"/>
      <c r="N24" s="1"/>
      <c r="O24" s="3"/>
      <c r="P24" s="5" t="s">
        <v>38</v>
      </c>
      <c r="Q24" s="211">
        <f t="shared" ref="Q24:Q81" si="3">N24*O24</f>
        <v>0</v>
      </c>
      <c r="R24" s="5" t="s">
        <v>38</v>
      </c>
      <c r="S24" s="3"/>
      <c r="T24" s="31">
        <f t="shared" ref="T24:T27" si="4">Q24-S24</f>
        <v>0</v>
      </c>
      <c r="U24" s="206">
        <f t="shared" ref="U24:U27" si="5">IFERROR(T24/Q24,0)</f>
        <v>0</v>
      </c>
      <c r="V24" s="359"/>
      <c r="W24" s="360"/>
      <c r="X24" s="361"/>
      <c r="Y24" s="116" t="str">
        <f t="shared" ref="Y24:Y87" si="6">IF((AND(F24="…", P24="…")), "Empty budget line", "")</f>
        <v>Empty budget line</v>
      </c>
    </row>
    <row r="25" spans="1:25">
      <c r="A25" s="389"/>
      <c r="B25" s="390"/>
      <c r="C25" s="1"/>
      <c r="D25" s="1"/>
      <c r="E25" s="3"/>
      <c r="F25" s="5" t="s">
        <v>38</v>
      </c>
      <c r="G25" s="31">
        <f t="shared" si="0"/>
        <v>0</v>
      </c>
      <c r="H25" s="5" t="s">
        <v>38</v>
      </c>
      <c r="I25" s="4"/>
      <c r="J25" s="31">
        <f t="shared" si="1"/>
        <v>0</v>
      </c>
      <c r="K25" s="204">
        <f t="shared" si="2"/>
        <v>0</v>
      </c>
      <c r="L25" s="197"/>
      <c r="M25" s="191"/>
      <c r="N25" s="1"/>
      <c r="O25" s="3"/>
      <c r="P25" s="5" t="s">
        <v>38</v>
      </c>
      <c r="Q25" s="211">
        <f t="shared" si="3"/>
        <v>0</v>
      </c>
      <c r="R25" s="5" t="s">
        <v>38</v>
      </c>
      <c r="S25" s="3"/>
      <c r="T25" s="31">
        <f t="shared" si="4"/>
        <v>0</v>
      </c>
      <c r="U25" s="206">
        <f t="shared" si="5"/>
        <v>0</v>
      </c>
      <c r="V25" s="359"/>
      <c r="W25" s="360"/>
      <c r="X25" s="361"/>
      <c r="Y25" s="116" t="str">
        <f t="shared" si="6"/>
        <v>Empty budget line</v>
      </c>
    </row>
    <row r="26" spans="1:25">
      <c r="A26" s="389"/>
      <c r="B26" s="390"/>
      <c r="C26" s="1"/>
      <c r="D26" s="1"/>
      <c r="E26" s="3"/>
      <c r="F26" s="5" t="s">
        <v>38</v>
      </c>
      <c r="G26" s="31">
        <f t="shared" si="0"/>
        <v>0</v>
      </c>
      <c r="H26" s="5" t="s">
        <v>38</v>
      </c>
      <c r="I26" s="4"/>
      <c r="J26" s="31">
        <f t="shared" si="1"/>
        <v>0</v>
      </c>
      <c r="K26" s="204">
        <f t="shared" si="2"/>
        <v>0</v>
      </c>
      <c r="L26" s="197"/>
      <c r="M26" s="191"/>
      <c r="N26" s="1"/>
      <c r="O26" s="3"/>
      <c r="P26" s="5" t="s">
        <v>38</v>
      </c>
      <c r="Q26" s="211">
        <f t="shared" si="3"/>
        <v>0</v>
      </c>
      <c r="R26" s="5" t="s">
        <v>38</v>
      </c>
      <c r="S26" s="3"/>
      <c r="T26" s="31">
        <f t="shared" si="4"/>
        <v>0</v>
      </c>
      <c r="U26" s="206">
        <f t="shared" si="5"/>
        <v>0</v>
      </c>
      <c r="V26" s="359"/>
      <c r="W26" s="360"/>
      <c r="X26" s="361"/>
      <c r="Y26" s="116" t="str">
        <f t="shared" si="6"/>
        <v>Empty budget line</v>
      </c>
    </row>
    <row r="27" spans="1:25">
      <c r="A27" s="389"/>
      <c r="B27" s="390"/>
      <c r="C27" s="1"/>
      <c r="D27" s="1"/>
      <c r="E27" s="3"/>
      <c r="F27" s="5" t="s">
        <v>38</v>
      </c>
      <c r="G27" s="31">
        <f t="shared" si="0"/>
        <v>0</v>
      </c>
      <c r="H27" s="5" t="s">
        <v>38</v>
      </c>
      <c r="I27" s="4"/>
      <c r="J27" s="31">
        <f t="shared" si="1"/>
        <v>0</v>
      </c>
      <c r="K27" s="204">
        <f t="shared" si="2"/>
        <v>0</v>
      </c>
      <c r="L27" s="197"/>
      <c r="M27" s="191"/>
      <c r="N27" s="1"/>
      <c r="O27" s="3"/>
      <c r="P27" s="5" t="s">
        <v>38</v>
      </c>
      <c r="Q27" s="211">
        <f t="shared" si="3"/>
        <v>0</v>
      </c>
      <c r="R27" s="5" t="s">
        <v>38</v>
      </c>
      <c r="S27" s="3"/>
      <c r="T27" s="31">
        <f t="shared" si="4"/>
        <v>0</v>
      </c>
      <c r="U27" s="206">
        <f t="shared" si="5"/>
        <v>0</v>
      </c>
      <c r="V27" s="359"/>
      <c r="W27" s="360"/>
      <c r="X27" s="361"/>
      <c r="Y27" s="116" t="str">
        <f t="shared" si="6"/>
        <v>Empty budget line</v>
      </c>
    </row>
    <row r="28" spans="1:25">
      <c r="A28" s="389"/>
      <c r="B28" s="390"/>
      <c r="C28" s="1"/>
      <c r="D28" s="1"/>
      <c r="E28" s="3"/>
      <c r="F28" s="5" t="s">
        <v>38</v>
      </c>
      <c r="G28" s="31">
        <f t="shared" si="0"/>
        <v>0</v>
      </c>
      <c r="H28" s="5" t="s">
        <v>38</v>
      </c>
      <c r="I28" s="4"/>
      <c r="J28" s="31">
        <f>G28-I28</f>
        <v>0</v>
      </c>
      <c r="K28" s="204">
        <f>IFERROR(J28/G28,0)</f>
        <v>0</v>
      </c>
      <c r="L28" s="197"/>
      <c r="M28" s="191"/>
      <c r="N28" s="1"/>
      <c r="O28" s="3"/>
      <c r="P28" s="5" t="s">
        <v>38</v>
      </c>
      <c r="Q28" s="211">
        <f t="shared" si="3"/>
        <v>0</v>
      </c>
      <c r="R28" s="5" t="s">
        <v>38</v>
      </c>
      <c r="S28" s="3"/>
      <c r="T28" s="31">
        <f>Q28-S28</f>
        <v>0</v>
      </c>
      <c r="U28" s="206">
        <f>IFERROR(T28/Q28,0)</f>
        <v>0</v>
      </c>
      <c r="V28" s="359"/>
      <c r="W28" s="360"/>
      <c r="X28" s="361"/>
      <c r="Y28" s="116" t="str">
        <f t="shared" si="6"/>
        <v>Empty budget line</v>
      </c>
    </row>
    <row r="29" spans="1:25">
      <c r="A29" s="389"/>
      <c r="B29" s="390"/>
      <c r="C29" s="1"/>
      <c r="D29" s="1"/>
      <c r="E29" s="3"/>
      <c r="F29" s="5" t="s">
        <v>38</v>
      </c>
      <c r="G29" s="31">
        <f t="shared" si="0"/>
        <v>0</v>
      </c>
      <c r="H29" s="5" t="s">
        <v>38</v>
      </c>
      <c r="I29" s="4"/>
      <c r="J29" s="31">
        <f t="shared" ref="J29:J32" si="7">G29-I29</f>
        <v>0</v>
      </c>
      <c r="K29" s="204">
        <f t="shared" ref="K29:K32" si="8">IFERROR(J29/G29,0)</f>
        <v>0</v>
      </c>
      <c r="L29" s="197"/>
      <c r="M29" s="191"/>
      <c r="N29" s="1"/>
      <c r="O29" s="3"/>
      <c r="P29" s="5" t="s">
        <v>38</v>
      </c>
      <c r="Q29" s="211">
        <f t="shared" si="3"/>
        <v>0</v>
      </c>
      <c r="R29" s="5" t="s">
        <v>38</v>
      </c>
      <c r="S29" s="3"/>
      <c r="T29" s="31">
        <f t="shared" ref="T29:T32" si="9">Q29-S29</f>
        <v>0</v>
      </c>
      <c r="U29" s="206">
        <f t="shared" ref="U29:U32" si="10">IFERROR(T29/Q29,0)</f>
        <v>0</v>
      </c>
      <c r="V29" s="359"/>
      <c r="W29" s="360"/>
      <c r="X29" s="361"/>
      <c r="Y29" s="116" t="str">
        <f t="shared" si="6"/>
        <v>Empty budget line</v>
      </c>
    </row>
    <row r="30" spans="1:25">
      <c r="A30" s="389"/>
      <c r="B30" s="390"/>
      <c r="C30" s="1"/>
      <c r="D30" s="1"/>
      <c r="E30" s="3"/>
      <c r="F30" s="5" t="s">
        <v>38</v>
      </c>
      <c r="G30" s="31">
        <f t="shared" si="0"/>
        <v>0</v>
      </c>
      <c r="H30" s="5" t="s">
        <v>38</v>
      </c>
      <c r="I30" s="4"/>
      <c r="J30" s="31">
        <f t="shared" si="7"/>
        <v>0</v>
      </c>
      <c r="K30" s="204">
        <f t="shared" si="8"/>
        <v>0</v>
      </c>
      <c r="L30" s="197"/>
      <c r="M30" s="191"/>
      <c r="N30" s="1"/>
      <c r="O30" s="3"/>
      <c r="P30" s="5" t="s">
        <v>38</v>
      </c>
      <c r="Q30" s="211">
        <f t="shared" si="3"/>
        <v>0</v>
      </c>
      <c r="R30" s="5" t="s">
        <v>38</v>
      </c>
      <c r="S30" s="3"/>
      <c r="T30" s="31">
        <f t="shared" si="9"/>
        <v>0</v>
      </c>
      <c r="U30" s="206">
        <f t="shared" si="10"/>
        <v>0</v>
      </c>
      <c r="V30" s="359"/>
      <c r="W30" s="360"/>
      <c r="X30" s="361"/>
      <c r="Y30" s="116" t="str">
        <f t="shared" si="6"/>
        <v>Empty budget line</v>
      </c>
    </row>
    <row r="31" spans="1:25">
      <c r="A31" s="389"/>
      <c r="B31" s="390"/>
      <c r="C31" s="1"/>
      <c r="D31" s="1"/>
      <c r="E31" s="3"/>
      <c r="F31" s="5" t="s">
        <v>38</v>
      </c>
      <c r="G31" s="31">
        <f t="shared" si="0"/>
        <v>0</v>
      </c>
      <c r="H31" s="5" t="s">
        <v>38</v>
      </c>
      <c r="I31" s="4"/>
      <c r="J31" s="31">
        <f t="shared" si="7"/>
        <v>0</v>
      </c>
      <c r="K31" s="204">
        <f t="shared" si="8"/>
        <v>0</v>
      </c>
      <c r="L31" s="197"/>
      <c r="M31" s="191"/>
      <c r="N31" s="1"/>
      <c r="O31" s="3"/>
      <c r="P31" s="5" t="s">
        <v>38</v>
      </c>
      <c r="Q31" s="211">
        <f t="shared" si="3"/>
        <v>0</v>
      </c>
      <c r="R31" s="5" t="s">
        <v>38</v>
      </c>
      <c r="S31" s="3"/>
      <c r="T31" s="31">
        <f t="shared" si="9"/>
        <v>0</v>
      </c>
      <c r="U31" s="206">
        <f t="shared" si="10"/>
        <v>0</v>
      </c>
      <c r="V31" s="359"/>
      <c r="W31" s="360"/>
      <c r="X31" s="361"/>
      <c r="Y31" s="116" t="str">
        <f t="shared" si="6"/>
        <v>Empty budget line</v>
      </c>
    </row>
    <row r="32" spans="1:25">
      <c r="A32" s="389"/>
      <c r="B32" s="390"/>
      <c r="C32" s="1"/>
      <c r="D32" s="1"/>
      <c r="E32" s="3"/>
      <c r="F32" s="5" t="s">
        <v>38</v>
      </c>
      <c r="G32" s="31">
        <f t="shared" si="0"/>
        <v>0</v>
      </c>
      <c r="H32" s="5" t="s">
        <v>38</v>
      </c>
      <c r="I32" s="4"/>
      <c r="J32" s="31">
        <f t="shared" si="7"/>
        <v>0</v>
      </c>
      <c r="K32" s="204">
        <f t="shared" si="8"/>
        <v>0</v>
      </c>
      <c r="L32" s="197"/>
      <c r="M32" s="191"/>
      <c r="N32" s="1"/>
      <c r="O32" s="3"/>
      <c r="P32" s="5" t="s">
        <v>38</v>
      </c>
      <c r="Q32" s="211">
        <f t="shared" si="3"/>
        <v>0</v>
      </c>
      <c r="R32" s="5" t="s">
        <v>38</v>
      </c>
      <c r="S32" s="3"/>
      <c r="T32" s="31">
        <f t="shared" si="9"/>
        <v>0</v>
      </c>
      <c r="U32" s="206">
        <f t="shared" si="10"/>
        <v>0</v>
      </c>
      <c r="V32" s="359"/>
      <c r="W32" s="360"/>
      <c r="X32" s="361"/>
      <c r="Y32" s="116" t="str">
        <f t="shared" si="6"/>
        <v>Empty budget line</v>
      </c>
    </row>
    <row r="33" spans="1:25">
      <c r="A33" s="389"/>
      <c r="B33" s="390"/>
      <c r="C33" s="1"/>
      <c r="D33" s="1"/>
      <c r="E33" s="3"/>
      <c r="F33" s="5" t="s">
        <v>38</v>
      </c>
      <c r="G33" s="31">
        <f t="shared" si="0"/>
        <v>0</v>
      </c>
      <c r="H33" s="5" t="s">
        <v>38</v>
      </c>
      <c r="I33" s="4"/>
      <c r="J33" s="31">
        <f>G33-I33</f>
        <v>0</v>
      </c>
      <c r="K33" s="204">
        <f>IFERROR(J33/G33,0)</f>
        <v>0</v>
      </c>
      <c r="L33" s="197"/>
      <c r="M33" s="191"/>
      <c r="N33" s="1"/>
      <c r="O33" s="3"/>
      <c r="P33" s="5" t="s">
        <v>38</v>
      </c>
      <c r="Q33" s="211">
        <f t="shared" si="3"/>
        <v>0</v>
      </c>
      <c r="R33" s="5" t="s">
        <v>38</v>
      </c>
      <c r="S33" s="3"/>
      <c r="T33" s="31">
        <f>Q33-S33</f>
        <v>0</v>
      </c>
      <c r="U33" s="206">
        <f>IFERROR(T33/Q33,0)</f>
        <v>0</v>
      </c>
      <c r="V33" s="359"/>
      <c r="W33" s="360"/>
      <c r="X33" s="361"/>
      <c r="Y33" s="116" t="str">
        <f t="shared" si="6"/>
        <v>Empty budget line</v>
      </c>
    </row>
    <row r="34" spans="1:25">
      <c r="A34" s="389"/>
      <c r="B34" s="390"/>
      <c r="C34" s="1"/>
      <c r="D34" s="1"/>
      <c r="E34" s="3"/>
      <c r="F34" s="5" t="s">
        <v>38</v>
      </c>
      <c r="G34" s="31">
        <f t="shared" si="0"/>
        <v>0</v>
      </c>
      <c r="H34" s="5" t="s">
        <v>38</v>
      </c>
      <c r="I34" s="4"/>
      <c r="J34" s="31">
        <f t="shared" ref="J34:J37" si="11">G34-I34</f>
        <v>0</v>
      </c>
      <c r="K34" s="204">
        <f t="shared" ref="K34:K37" si="12">IFERROR(J34/G34,0)</f>
        <v>0</v>
      </c>
      <c r="L34" s="197"/>
      <c r="M34" s="191"/>
      <c r="N34" s="1"/>
      <c r="O34" s="3"/>
      <c r="P34" s="5" t="s">
        <v>38</v>
      </c>
      <c r="Q34" s="211">
        <f t="shared" si="3"/>
        <v>0</v>
      </c>
      <c r="R34" s="5" t="s">
        <v>38</v>
      </c>
      <c r="S34" s="3"/>
      <c r="T34" s="31">
        <f t="shared" ref="T34:T37" si="13">Q34-S34</f>
        <v>0</v>
      </c>
      <c r="U34" s="206">
        <f t="shared" ref="U34:U37" si="14">IFERROR(T34/Q34,0)</f>
        <v>0</v>
      </c>
      <c r="V34" s="359"/>
      <c r="W34" s="360"/>
      <c r="X34" s="361"/>
      <c r="Y34" s="116" t="str">
        <f t="shared" si="6"/>
        <v>Empty budget line</v>
      </c>
    </row>
    <row r="35" spans="1:25">
      <c r="A35" s="389"/>
      <c r="B35" s="390"/>
      <c r="C35" s="1"/>
      <c r="D35" s="1"/>
      <c r="E35" s="3"/>
      <c r="F35" s="5" t="s">
        <v>38</v>
      </c>
      <c r="G35" s="31">
        <f t="shared" si="0"/>
        <v>0</v>
      </c>
      <c r="H35" s="5" t="s">
        <v>38</v>
      </c>
      <c r="I35" s="4"/>
      <c r="J35" s="31">
        <f t="shared" si="11"/>
        <v>0</v>
      </c>
      <c r="K35" s="204">
        <f t="shared" si="12"/>
        <v>0</v>
      </c>
      <c r="L35" s="197"/>
      <c r="M35" s="191"/>
      <c r="N35" s="1"/>
      <c r="O35" s="3"/>
      <c r="P35" s="5" t="s">
        <v>38</v>
      </c>
      <c r="Q35" s="211">
        <f t="shared" si="3"/>
        <v>0</v>
      </c>
      <c r="R35" s="5" t="s">
        <v>38</v>
      </c>
      <c r="S35" s="3"/>
      <c r="T35" s="31">
        <f t="shared" si="13"/>
        <v>0</v>
      </c>
      <c r="U35" s="206">
        <f t="shared" si="14"/>
        <v>0</v>
      </c>
      <c r="V35" s="359"/>
      <c r="W35" s="360"/>
      <c r="X35" s="361"/>
      <c r="Y35" s="116" t="str">
        <f t="shared" si="6"/>
        <v>Empty budget line</v>
      </c>
    </row>
    <row r="36" spans="1:25">
      <c r="A36" s="389"/>
      <c r="B36" s="390"/>
      <c r="C36" s="1"/>
      <c r="D36" s="1"/>
      <c r="E36" s="3"/>
      <c r="F36" s="5" t="s">
        <v>38</v>
      </c>
      <c r="G36" s="31">
        <f t="shared" si="0"/>
        <v>0</v>
      </c>
      <c r="H36" s="5" t="s">
        <v>38</v>
      </c>
      <c r="I36" s="4"/>
      <c r="J36" s="31">
        <f t="shared" si="11"/>
        <v>0</v>
      </c>
      <c r="K36" s="204">
        <f t="shared" si="12"/>
        <v>0</v>
      </c>
      <c r="L36" s="197"/>
      <c r="M36" s="191"/>
      <c r="N36" s="1"/>
      <c r="O36" s="3"/>
      <c r="P36" s="5" t="s">
        <v>38</v>
      </c>
      <c r="Q36" s="211">
        <f t="shared" si="3"/>
        <v>0</v>
      </c>
      <c r="R36" s="5" t="s">
        <v>38</v>
      </c>
      <c r="S36" s="3"/>
      <c r="T36" s="31">
        <f t="shared" si="13"/>
        <v>0</v>
      </c>
      <c r="U36" s="206">
        <f t="shared" si="14"/>
        <v>0</v>
      </c>
      <c r="V36" s="359"/>
      <c r="W36" s="360"/>
      <c r="X36" s="361"/>
      <c r="Y36" s="116" t="str">
        <f t="shared" si="6"/>
        <v>Empty budget line</v>
      </c>
    </row>
    <row r="37" spans="1:25">
      <c r="A37" s="389"/>
      <c r="B37" s="390"/>
      <c r="C37" s="1"/>
      <c r="D37" s="1"/>
      <c r="E37" s="3"/>
      <c r="F37" s="5" t="s">
        <v>38</v>
      </c>
      <c r="G37" s="31">
        <f t="shared" si="0"/>
        <v>0</v>
      </c>
      <c r="H37" s="5" t="s">
        <v>38</v>
      </c>
      <c r="I37" s="4"/>
      <c r="J37" s="31">
        <f t="shared" si="11"/>
        <v>0</v>
      </c>
      <c r="K37" s="204">
        <f t="shared" si="12"/>
        <v>0</v>
      </c>
      <c r="L37" s="197"/>
      <c r="M37" s="191"/>
      <c r="N37" s="1"/>
      <c r="O37" s="3"/>
      <c r="P37" s="5" t="s">
        <v>38</v>
      </c>
      <c r="Q37" s="211">
        <f t="shared" si="3"/>
        <v>0</v>
      </c>
      <c r="R37" s="5" t="s">
        <v>38</v>
      </c>
      <c r="S37" s="3"/>
      <c r="T37" s="31">
        <f t="shared" si="13"/>
        <v>0</v>
      </c>
      <c r="U37" s="206">
        <f t="shared" si="14"/>
        <v>0</v>
      </c>
      <c r="V37" s="359"/>
      <c r="W37" s="360"/>
      <c r="X37" s="361"/>
      <c r="Y37" s="116" t="str">
        <f t="shared" si="6"/>
        <v>Empty budget line</v>
      </c>
    </row>
    <row r="38" spans="1:25">
      <c r="A38" s="389"/>
      <c r="B38" s="390"/>
      <c r="C38" s="1"/>
      <c r="D38" s="1"/>
      <c r="E38" s="3"/>
      <c r="F38" s="5" t="s">
        <v>38</v>
      </c>
      <c r="G38" s="31">
        <f t="shared" si="0"/>
        <v>0</v>
      </c>
      <c r="H38" s="5" t="s">
        <v>38</v>
      </c>
      <c r="I38" s="4"/>
      <c r="J38" s="31">
        <f>G38-I38</f>
        <v>0</v>
      </c>
      <c r="K38" s="204">
        <f>IFERROR(J38/G38,0)</f>
        <v>0</v>
      </c>
      <c r="L38" s="197"/>
      <c r="M38" s="191"/>
      <c r="N38" s="1"/>
      <c r="O38" s="3"/>
      <c r="P38" s="5" t="s">
        <v>38</v>
      </c>
      <c r="Q38" s="211">
        <f t="shared" si="3"/>
        <v>0</v>
      </c>
      <c r="R38" s="5" t="s">
        <v>38</v>
      </c>
      <c r="S38" s="3"/>
      <c r="T38" s="31">
        <f>Q38-S38</f>
        <v>0</v>
      </c>
      <c r="U38" s="206">
        <f>IFERROR(T38/Q38,0)</f>
        <v>0</v>
      </c>
      <c r="V38" s="359"/>
      <c r="W38" s="360"/>
      <c r="X38" s="361"/>
      <c r="Y38" s="116" t="str">
        <f t="shared" si="6"/>
        <v>Empty budget line</v>
      </c>
    </row>
    <row r="39" spans="1:25">
      <c r="A39" s="389"/>
      <c r="B39" s="390"/>
      <c r="C39" s="1"/>
      <c r="D39" s="1"/>
      <c r="E39" s="3"/>
      <c r="F39" s="5" t="s">
        <v>38</v>
      </c>
      <c r="G39" s="31">
        <f t="shared" si="0"/>
        <v>0</v>
      </c>
      <c r="H39" s="5" t="s">
        <v>38</v>
      </c>
      <c r="I39" s="4"/>
      <c r="J39" s="31">
        <f t="shared" ref="J39:J42" si="15">G39-I39</f>
        <v>0</v>
      </c>
      <c r="K39" s="204">
        <f t="shared" ref="K39:K42" si="16">IFERROR(J39/G39,0)</f>
        <v>0</v>
      </c>
      <c r="L39" s="197"/>
      <c r="M39" s="191"/>
      <c r="N39" s="1"/>
      <c r="O39" s="3"/>
      <c r="P39" s="5" t="s">
        <v>38</v>
      </c>
      <c r="Q39" s="211">
        <f t="shared" si="3"/>
        <v>0</v>
      </c>
      <c r="R39" s="5" t="s">
        <v>38</v>
      </c>
      <c r="S39" s="3"/>
      <c r="T39" s="31">
        <f t="shared" ref="T39:T42" si="17">Q39-S39</f>
        <v>0</v>
      </c>
      <c r="U39" s="206">
        <f t="shared" ref="U39:U42" si="18">IFERROR(T39/Q39,0)</f>
        <v>0</v>
      </c>
      <c r="V39" s="359"/>
      <c r="W39" s="360"/>
      <c r="X39" s="361"/>
      <c r="Y39" s="116" t="str">
        <f t="shared" si="6"/>
        <v>Empty budget line</v>
      </c>
    </row>
    <row r="40" spans="1:25">
      <c r="A40" s="389"/>
      <c r="B40" s="390"/>
      <c r="C40" s="1"/>
      <c r="D40" s="1"/>
      <c r="E40" s="3"/>
      <c r="F40" s="5" t="s">
        <v>38</v>
      </c>
      <c r="G40" s="31">
        <f t="shared" si="0"/>
        <v>0</v>
      </c>
      <c r="H40" s="5" t="s">
        <v>38</v>
      </c>
      <c r="I40" s="4"/>
      <c r="J40" s="31">
        <f t="shared" si="15"/>
        <v>0</v>
      </c>
      <c r="K40" s="204">
        <f t="shared" si="16"/>
        <v>0</v>
      </c>
      <c r="L40" s="197"/>
      <c r="M40" s="191"/>
      <c r="N40" s="1"/>
      <c r="O40" s="3"/>
      <c r="P40" s="5" t="s">
        <v>38</v>
      </c>
      <c r="Q40" s="211">
        <f t="shared" si="3"/>
        <v>0</v>
      </c>
      <c r="R40" s="5" t="s">
        <v>38</v>
      </c>
      <c r="S40" s="3"/>
      <c r="T40" s="31">
        <f t="shared" si="17"/>
        <v>0</v>
      </c>
      <c r="U40" s="206">
        <f t="shared" si="18"/>
        <v>0</v>
      </c>
      <c r="V40" s="359"/>
      <c r="W40" s="360"/>
      <c r="X40" s="361"/>
      <c r="Y40" s="116" t="str">
        <f t="shared" si="6"/>
        <v>Empty budget line</v>
      </c>
    </row>
    <row r="41" spans="1:25">
      <c r="A41" s="389"/>
      <c r="B41" s="390"/>
      <c r="C41" s="1"/>
      <c r="D41" s="1"/>
      <c r="E41" s="3"/>
      <c r="F41" s="5" t="s">
        <v>38</v>
      </c>
      <c r="G41" s="31">
        <f t="shared" si="0"/>
        <v>0</v>
      </c>
      <c r="H41" s="5" t="s">
        <v>38</v>
      </c>
      <c r="I41" s="4"/>
      <c r="J41" s="31">
        <f t="shared" si="15"/>
        <v>0</v>
      </c>
      <c r="K41" s="204">
        <f t="shared" si="16"/>
        <v>0</v>
      </c>
      <c r="L41" s="197"/>
      <c r="M41" s="191"/>
      <c r="N41" s="1"/>
      <c r="O41" s="3"/>
      <c r="P41" s="5" t="s">
        <v>38</v>
      </c>
      <c r="Q41" s="211">
        <f t="shared" si="3"/>
        <v>0</v>
      </c>
      <c r="R41" s="5" t="s">
        <v>38</v>
      </c>
      <c r="S41" s="3"/>
      <c r="T41" s="31">
        <f t="shared" si="17"/>
        <v>0</v>
      </c>
      <c r="U41" s="206">
        <f t="shared" si="18"/>
        <v>0</v>
      </c>
      <c r="V41" s="359"/>
      <c r="W41" s="360"/>
      <c r="X41" s="361"/>
      <c r="Y41" s="116" t="str">
        <f t="shared" si="6"/>
        <v>Empty budget line</v>
      </c>
    </row>
    <row r="42" spans="1:25">
      <c r="A42" s="389"/>
      <c r="B42" s="390"/>
      <c r="C42" s="1"/>
      <c r="D42" s="1"/>
      <c r="E42" s="3"/>
      <c r="F42" s="5" t="s">
        <v>38</v>
      </c>
      <c r="G42" s="31">
        <f t="shared" si="0"/>
        <v>0</v>
      </c>
      <c r="H42" s="5" t="s">
        <v>38</v>
      </c>
      <c r="I42" s="4"/>
      <c r="J42" s="31">
        <f t="shared" si="15"/>
        <v>0</v>
      </c>
      <c r="K42" s="204">
        <f t="shared" si="16"/>
        <v>0</v>
      </c>
      <c r="L42" s="197"/>
      <c r="M42" s="191"/>
      <c r="N42" s="1"/>
      <c r="O42" s="3"/>
      <c r="P42" s="5" t="s">
        <v>38</v>
      </c>
      <c r="Q42" s="211">
        <f t="shared" si="3"/>
        <v>0</v>
      </c>
      <c r="R42" s="5" t="s">
        <v>38</v>
      </c>
      <c r="S42" s="3"/>
      <c r="T42" s="31">
        <f t="shared" si="17"/>
        <v>0</v>
      </c>
      <c r="U42" s="206">
        <f t="shared" si="18"/>
        <v>0</v>
      </c>
      <c r="V42" s="359"/>
      <c r="W42" s="360"/>
      <c r="X42" s="361"/>
      <c r="Y42" s="116" t="str">
        <f t="shared" si="6"/>
        <v>Empty budget line</v>
      </c>
    </row>
    <row r="43" spans="1:25">
      <c r="A43" s="389"/>
      <c r="B43" s="390"/>
      <c r="C43" s="1"/>
      <c r="D43" s="1"/>
      <c r="E43" s="3"/>
      <c r="F43" s="5" t="s">
        <v>38</v>
      </c>
      <c r="G43" s="31">
        <f t="shared" si="0"/>
        <v>0</v>
      </c>
      <c r="H43" s="5" t="s">
        <v>38</v>
      </c>
      <c r="I43" s="4"/>
      <c r="J43" s="31">
        <f>G43-I43</f>
        <v>0</v>
      </c>
      <c r="K43" s="204">
        <f>IFERROR(J43/G43,0)</f>
        <v>0</v>
      </c>
      <c r="L43" s="197"/>
      <c r="M43" s="191"/>
      <c r="N43" s="1"/>
      <c r="O43" s="3"/>
      <c r="P43" s="5" t="s">
        <v>38</v>
      </c>
      <c r="Q43" s="211">
        <f t="shared" si="3"/>
        <v>0</v>
      </c>
      <c r="R43" s="5" t="s">
        <v>38</v>
      </c>
      <c r="S43" s="3"/>
      <c r="T43" s="31">
        <f>Q43-S43</f>
        <v>0</v>
      </c>
      <c r="U43" s="206">
        <f>IFERROR(T43/Q43,0)</f>
        <v>0</v>
      </c>
      <c r="V43" s="359"/>
      <c r="W43" s="360"/>
      <c r="X43" s="361"/>
      <c r="Y43" s="116" t="str">
        <f t="shared" si="6"/>
        <v>Empty budget line</v>
      </c>
    </row>
    <row r="44" spans="1:25">
      <c r="A44" s="389"/>
      <c r="B44" s="390"/>
      <c r="C44" s="1"/>
      <c r="D44" s="1"/>
      <c r="E44" s="3"/>
      <c r="F44" s="5" t="s">
        <v>38</v>
      </c>
      <c r="G44" s="31">
        <f t="shared" si="0"/>
        <v>0</v>
      </c>
      <c r="H44" s="5" t="s">
        <v>38</v>
      </c>
      <c r="I44" s="4"/>
      <c r="J44" s="31">
        <f t="shared" ref="J44:J47" si="19">G44-I44</f>
        <v>0</v>
      </c>
      <c r="K44" s="204">
        <f t="shared" ref="K44:K47" si="20">IFERROR(J44/G44,0)</f>
        <v>0</v>
      </c>
      <c r="L44" s="197"/>
      <c r="M44" s="191"/>
      <c r="N44" s="1"/>
      <c r="O44" s="3"/>
      <c r="P44" s="5" t="s">
        <v>38</v>
      </c>
      <c r="Q44" s="211">
        <f t="shared" si="3"/>
        <v>0</v>
      </c>
      <c r="R44" s="5" t="s">
        <v>38</v>
      </c>
      <c r="S44" s="3"/>
      <c r="T44" s="31">
        <f t="shared" ref="T44:T47" si="21">Q44-S44</f>
        <v>0</v>
      </c>
      <c r="U44" s="206">
        <f t="shared" ref="U44:U47" si="22">IFERROR(T44/Q44,0)</f>
        <v>0</v>
      </c>
      <c r="V44" s="359"/>
      <c r="W44" s="360"/>
      <c r="X44" s="361"/>
      <c r="Y44" s="116" t="str">
        <f t="shared" si="6"/>
        <v>Empty budget line</v>
      </c>
    </row>
    <row r="45" spans="1:25">
      <c r="A45" s="389"/>
      <c r="B45" s="390"/>
      <c r="C45" s="1"/>
      <c r="D45" s="1"/>
      <c r="E45" s="3"/>
      <c r="F45" s="5" t="s">
        <v>38</v>
      </c>
      <c r="G45" s="31">
        <f t="shared" si="0"/>
        <v>0</v>
      </c>
      <c r="H45" s="5" t="s">
        <v>38</v>
      </c>
      <c r="I45" s="4"/>
      <c r="J45" s="31">
        <f t="shared" si="19"/>
        <v>0</v>
      </c>
      <c r="K45" s="204">
        <f t="shared" si="20"/>
        <v>0</v>
      </c>
      <c r="L45" s="197"/>
      <c r="M45" s="191"/>
      <c r="N45" s="1"/>
      <c r="O45" s="3"/>
      <c r="P45" s="5" t="s">
        <v>38</v>
      </c>
      <c r="Q45" s="211">
        <f t="shared" si="3"/>
        <v>0</v>
      </c>
      <c r="R45" s="5" t="s">
        <v>38</v>
      </c>
      <c r="S45" s="3"/>
      <c r="T45" s="31">
        <f t="shared" si="21"/>
        <v>0</v>
      </c>
      <c r="U45" s="206">
        <f t="shared" si="22"/>
        <v>0</v>
      </c>
      <c r="V45" s="359"/>
      <c r="W45" s="360"/>
      <c r="X45" s="361"/>
      <c r="Y45" s="116" t="str">
        <f t="shared" si="6"/>
        <v>Empty budget line</v>
      </c>
    </row>
    <row r="46" spans="1:25">
      <c r="A46" s="389"/>
      <c r="B46" s="390"/>
      <c r="C46" s="1"/>
      <c r="D46" s="1"/>
      <c r="E46" s="3"/>
      <c r="F46" s="5" t="s">
        <v>38</v>
      </c>
      <c r="G46" s="31">
        <f t="shared" si="0"/>
        <v>0</v>
      </c>
      <c r="H46" s="5" t="s">
        <v>38</v>
      </c>
      <c r="I46" s="4"/>
      <c r="J46" s="31">
        <f t="shared" si="19"/>
        <v>0</v>
      </c>
      <c r="K46" s="204">
        <f t="shared" si="20"/>
        <v>0</v>
      </c>
      <c r="L46" s="197"/>
      <c r="M46" s="191"/>
      <c r="N46" s="1"/>
      <c r="O46" s="3"/>
      <c r="P46" s="5" t="s">
        <v>38</v>
      </c>
      <c r="Q46" s="211">
        <f t="shared" si="3"/>
        <v>0</v>
      </c>
      <c r="R46" s="5" t="s">
        <v>38</v>
      </c>
      <c r="S46" s="3"/>
      <c r="T46" s="31">
        <f t="shared" si="21"/>
        <v>0</v>
      </c>
      <c r="U46" s="206">
        <f t="shared" si="22"/>
        <v>0</v>
      </c>
      <c r="V46" s="359"/>
      <c r="W46" s="360"/>
      <c r="X46" s="361"/>
      <c r="Y46" s="116" t="str">
        <f t="shared" si="6"/>
        <v>Empty budget line</v>
      </c>
    </row>
    <row r="47" spans="1:25">
      <c r="A47" s="389"/>
      <c r="B47" s="390"/>
      <c r="C47" s="1"/>
      <c r="D47" s="1"/>
      <c r="E47" s="3"/>
      <c r="F47" s="5" t="s">
        <v>38</v>
      </c>
      <c r="G47" s="31">
        <f t="shared" si="0"/>
        <v>0</v>
      </c>
      <c r="H47" s="5" t="s">
        <v>38</v>
      </c>
      <c r="I47" s="4"/>
      <c r="J47" s="31">
        <f t="shared" si="19"/>
        <v>0</v>
      </c>
      <c r="K47" s="204">
        <f t="shared" si="20"/>
        <v>0</v>
      </c>
      <c r="L47" s="197"/>
      <c r="M47" s="191"/>
      <c r="N47" s="1"/>
      <c r="O47" s="3"/>
      <c r="P47" s="5" t="s">
        <v>38</v>
      </c>
      <c r="Q47" s="211">
        <f t="shared" si="3"/>
        <v>0</v>
      </c>
      <c r="R47" s="5" t="s">
        <v>38</v>
      </c>
      <c r="S47" s="3"/>
      <c r="T47" s="31">
        <f t="shared" si="21"/>
        <v>0</v>
      </c>
      <c r="U47" s="206">
        <f t="shared" si="22"/>
        <v>0</v>
      </c>
      <c r="V47" s="359"/>
      <c r="W47" s="360"/>
      <c r="X47" s="361"/>
      <c r="Y47" s="116" t="str">
        <f t="shared" si="6"/>
        <v>Empty budget line</v>
      </c>
    </row>
    <row r="48" spans="1:25">
      <c r="A48" s="389"/>
      <c r="B48" s="390"/>
      <c r="C48" s="1"/>
      <c r="D48" s="1"/>
      <c r="E48" s="3"/>
      <c r="F48" s="5" t="s">
        <v>38</v>
      </c>
      <c r="G48" s="31">
        <f t="shared" si="0"/>
        <v>0</v>
      </c>
      <c r="H48" s="5" t="s">
        <v>38</v>
      </c>
      <c r="I48" s="4"/>
      <c r="J48" s="31">
        <f>G48-I48</f>
        <v>0</v>
      </c>
      <c r="K48" s="204">
        <f>IFERROR(J48/G48,0)</f>
        <v>0</v>
      </c>
      <c r="L48" s="197"/>
      <c r="M48" s="191"/>
      <c r="N48" s="1"/>
      <c r="O48" s="3"/>
      <c r="P48" s="5" t="s">
        <v>38</v>
      </c>
      <c r="Q48" s="211">
        <f t="shared" si="3"/>
        <v>0</v>
      </c>
      <c r="R48" s="5" t="s">
        <v>38</v>
      </c>
      <c r="S48" s="3"/>
      <c r="T48" s="31">
        <f>Q48-S48</f>
        <v>0</v>
      </c>
      <c r="U48" s="206">
        <f>IFERROR(T48/Q48,0)</f>
        <v>0</v>
      </c>
      <c r="V48" s="359"/>
      <c r="W48" s="360"/>
      <c r="X48" s="361"/>
      <c r="Y48" s="116" t="str">
        <f t="shared" si="6"/>
        <v>Empty budget line</v>
      </c>
    </row>
    <row r="49" spans="1:25">
      <c r="A49" s="389"/>
      <c r="B49" s="390"/>
      <c r="C49" s="1"/>
      <c r="D49" s="1"/>
      <c r="E49" s="3"/>
      <c r="F49" s="5" t="s">
        <v>38</v>
      </c>
      <c r="G49" s="31">
        <f t="shared" si="0"/>
        <v>0</v>
      </c>
      <c r="H49" s="5" t="s">
        <v>38</v>
      </c>
      <c r="I49" s="4"/>
      <c r="J49" s="31">
        <f t="shared" ref="J49:J52" si="23">G49-I49</f>
        <v>0</v>
      </c>
      <c r="K49" s="204">
        <f t="shared" ref="K49:K52" si="24">IFERROR(J49/G49,0)</f>
        <v>0</v>
      </c>
      <c r="L49" s="197"/>
      <c r="M49" s="191"/>
      <c r="N49" s="1"/>
      <c r="O49" s="3"/>
      <c r="P49" s="5" t="s">
        <v>38</v>
      </c>
      <c r="Q49" s="211">
        <f t="shared" si="3"/>
        <v>0</v>
      </c>
      <c r="R49" s="5" t="s">
        <v>38</v>
      </c>
      <c r="S49" s="3"/>
      <c r="T49" s="31">
        <f t="shared" ref="T49:T52" si="25">Q49-S49</f>
        <v>0</v>
      </c>
      <c r="U49" s="206">
        <f t="shared" ref="U49:U52" si="26">IFERROR(T49/Q49,0)</f>
        <v>0</v>
      </c>
      <c r="V49" s="359"/>
      <c r="W49" s="360"/>
      <c r="X49" s="361"/>
      <c r="Y49" s="116" t="str">
        <f t="shared" si="6"/>
        <v>Empty budget line</v>
      </c>
    </row>
    <row r="50" spans="1:25">
      <c r="A50" s="389"/>
      <c r="B50" s="390"/>
      <c r="C50" s="1"/>
      <c r="D50" s="1"/>
      <c r="E50" s="3"/>
      <c r="F50" s="5" t="s">
        <v>38</v>
      </c>
      <c r="G50" s="31">
        <f t="shared" si="0"/>
        <v>0</v>
      </c>
      <c r="H50" s="5" t="s">
        <v>38</v>
      </c>
      <c r="I50" s="4"/>
      <c r="J50" s="31">
        <f t="shared" si="23"/>
        <v>0</v>
      </c>
      <c r="K50" s="204">
        <f t="shared" si="24"/>
        <v>0</v>
      </c>
      <c r="L50" s="197"/>
      <c r="M50" s="191"/>
      <c r="N50" s="1"/>
      <c r="O50" s="3"/>
      <c r="P50" s="5" t="s">
        <v>38</v>
      </c>
      <c r="Q50" s="211">
        <f t="shared" si="3"/>
        <v>0</v>
      </c>
      <c r="R50" s="5" t="s">
        <v>38</v>
      </c>
      <c r="S50" s="3"/>
      <c r="T50" s="31">
        <f t="shared" si="25"/>
        <v>0</v>
      </c>
      <c r="U50" s="206">
        <f t="shared" si="26"/>
        <v>0</v>
      </c>
      <c r="V50" s="359"/>
      <c r="W50" s="360"/>
      <c r="X50" s="361"/>
      <c r="Y50" s="116" t="str">
        <f t="shared" si="6"/>
        <v>Empty budget line</v>
      </c>
    </row>
    <row r="51" spans="1:25">
      <c r="A51" s="389"/>
      <c r="B51" s="390"/>
      <c r="C51" s="1"/>
      <c r="D51" s="1"/>
      <c r="E51" s="3"/>
      <c r="F51" s="5" t="s">
        <v>38</v>
      </c>
      <c r="G51" s="31">
        <f t="shared" si="0"/>
        <v>0</v>
      </c>
      <c r="H51" s="5" t="s">
        <v>38</v>
      </c>
      <c r="I51" s="4"/>
      <c r="J51" s="31">
        <f t="shared" si="23"/>
        <v>0</v>
      </c>
      <c r="K51" s="204">
        <f t="shared" si="24"/>
        <v>0</v>
      </c>
      <c r="L51" s="197"/>
      <c r="M51" s="191"/>
      <c r="N51" s="1"/>
      <c r="O51" s="3"/>
      <c r="P51" s="5" t="s">
        <v>38</v>
      </c>
      <c r="Q51" s="211">
        <f t="shared" si="3"/>
        <v>0</v>
      </c>
      <c r="R51" s="5" t="s">
        <v>38</v>
      </c>
      <c r="S51" s="3"/>
      <c r="T51" s="31">
        <f t="shared" si="25"/>
        <v>0</v>
      </c>
      <c r="U51" s="206">
        <f t="shared" si="26"/>
        <v>0</v>
      </c>
      <c r="V51" s="359"/>
      <c r="W51" s="360"/>
      <c r="X51" s="361"/>
      <c r="Y51" s="116" t="str">
        <f t="shared" si="6"/>
        <v>Empty budget line</v>
      </c>
    </row>
    <row r="52" spans="1:25">
      <c r="A52" s="389"/>
      <c r="B52" s="390"/>
      <c r="C52" s="1"/>
      <c r="D52" s="1"/>
      <c r="E52" s="3"/>
      <c r="F52" s="5" t="s">
        <v>38</v>
      </c>
      <c r="G52" s="31">
        <f t="shared" si="0"/>
        <v>0</v>
      </c>
      <c r="H52" s="5" t="s">
        <v>38</v>
      </c>
      <c r="I52" s="4"/>
      <c r="J52" s="31">
        <f t="shared" si="23"/>
        <v>0</v>
      </c>
      <c r="K52" s="204">
        <f t="shared" si="24"/>
        <v>0</v>
      </c>
      <c r="L52" s="197"/>
      <c r="M52" s="191"/>
      <c r="N52" s="1"/>
      <c r="O52" s="3"/>
      <c r="P52" s="5" t="s">
        <v>38</v>
      </c>
      <c r="Q52" s="211">
        <f t="shared" si="3"/>
        <v>0</v>
      </c>
      <c r="R52" s="5" t="s">
        <v>38</v>
      </c>
      <c r="S52" s="3"/>
      <c r="T52" s="31">
        <f t="shared" si="25"/>
        <v>0</v>
      </c>
      <c r="U52" s="206">
        <f t="shared" si="26"/>
        <v>0</v>
      </c>
      <c r="V52" s="359"/>
      <c r="W52" s="360"/>
      <c r="X52" s="361"/>
      <c r="Y52" s="116" t="str">
        <f t="shared" si="6"/>
        <v>Empty budget line</v>
      </c>
    </row>
    <row r="53" spans="1:25">
      <c r="A53" s="389"/>
      <c r="B53" s="390"/>
      <c r="C53" s="1"/>
      <c r="D53" s="1"/>
      <c r="E53" s="3"/>
      <c r="F53" s="5" t="s">
        <v>38</v>
      </c>
      <c r="G53" s="31">
        <f t="shared" si="0"/>
        <v>0</v>
      </c>
      <c r="H53" s="5" t="s">
        <v>38</v>
      </c>
      <c r="I53" s="4"/>
      <c r="J53" s="31">
        <f>G53-I53</f>
        <v>0</v>
      </c>
      <c r="K53" s="204">
        <f>IFERROR(J53/G53,0)</f>
        <v>0</v>
      </c>
      <c r="L53" s="197"/>
      <c r="M53" s="191"/>
      <c r="N53" s="1"/>
      <c r="O53" s="3"/>
      <c r="P53" s="5" t="s">
        <v>38</v>
      </c>
      <c r="Q53" s="211">
        <f t="shared" si="3"/>
        <v>0</v>
      </c>
      <c r="R53" s="5" t="s">
        <v>38</v>
      </c>
      <c r="S53" s="3"/>
      <c r="T53" s="31">
        <f>Q53-S53</f>
        <v>0</v>
      </c>
      <c r="U53" s="206">
        <f>IFERROR(T53/Q53,0)</f>
        <v>0</v>
      </c>
      <c r="V53" s="359"/>
      <c r="W53" s="360"/>
      <c r="X53" s="361"/>
      <c r="Y53" s="116" t="str">
        <f t="shared" si="6"/>
        <v>Empty budget line</v>
      </c>
    </row>
    <row r="54" spans="1:25">
      <c r="A54" s="389"/>
      <c r="B54" s="390"/>
      <c r="C54" s="1"/>
      <c r="D54" s="1"/>
      <c r="E54" s="3"/>
      <c r="F54" s="5" t="s">
        <v>38</v>
      </c>
      <c r="G54" s="31">
        <f t="shared" si="0"/>
        <v>0</v>
      </c>
      <c r="H54" s="5" t="s">
        <v>38</v>
      </c>
      <c r="I54" s="4"/>
      <c r="J54" s="31">
        <f t="shared" ref="J54:J57" si="27">G54-I54</f>
        <v>0</v>
      </c>
      <c r="K54" s="204">
        <f t="shared" ref="K54:K57" si="28">IFERROR(J54/G54,0)</f>
        <v>0</v>
      </c>
      <c r="L54" s="197"/>
      <c r="M54" s="191"/>
      <c r="N54" s="1"/>
      <c r="O54" s="3"/>
      <c r="P54" s="5" t="s">
        <v>38</v>
      </c>
      <c r="Q54" s="211">
        <f t="shared" si="3"/>
        <v>0</v>
      </c>
      <c r="R54" s="5" t="s">
        <v>38</v>
      </c>
      <c r="S54" s="3"/>
      <c r="T54" s="31">
        <f t="shared" ref="T54:T57" si="29">Q54-S54</f>
        <v>0</v>
      </c>
      <c r="U54" s="206">
        <f t="shared" ref="U54:U57" si="30">IFERROR(T54/Q54,0)</f>
        <v>0</v>
      </c>
      <c r="V54" s="359"/>
      <c r="W54" s="360"/>
      <c r="X54" s="361"/>
      <c r="Y54" s="116" t="str">
        <f t="shared" si="6"/>
        <v>Empty budget line</v>
      </c>
    </row>
    <row r="55" spans="1:25">
      <c r="A55" s="389"/>
      <c r="B55" s="390"/>
      <c r="C55" s="1"/>
      <c r="D55" s="1"/>
      <c r="E55" s="3"/>
      <c r="F55" s="5" t="s">
        <v>38</v>
      </c>
      <c r="G55" s="31">
        <f t="shared" si="0"/>
        <v>0</v>
      </c>
      <c r="H55" s="5" t="s">
        <v>38</v>
      </c>
      <c r="I55" s="4"/>
      <c r="J55" s="31">
        <f t="shared" si="27"/>
        <v>0</v>
      </c>
      <c r="K55" s="204">
        <f t="shared" si="28"/>
        <v>0</v>
      </c>
      <c r="L55" s="197"/>
      <c r="M55" s="191"/>
      <c r="N55" s="1"/>
      <c r="O55" s="3"/>
      <c r="P55" s="5" t="s">
        <v>38</v>
      </c>
      <c r="Q55" s="211">
        <f t="shared" si="3"/>
        <v>0</v>
      </c>
      <c r="R55" s="5" t="s">
        <v>38</v>
      </c>
      <c r="S55" s="3"/>
      <c r="T55" s="31">
        <f t="shared" si="29"/>
        <v>0</v>
      </c>
      <c r="U55" s="206">
        <f t="shared" si="30"/>
        <v>0</v>
      </c>
      <c r="V55" s="359"/>
      <c r="W55" s="360"/>
      <c r="X55" s="361"/>
      <c r="Y55" s="116" t="str">
        <f t="shared" si="6"/>
        <v>Empty budget line</v>
      </c>
    </row>
    <row r="56" spans="1:25">
      <c r="A56" s="389"/>
      <c r="B56" s="390"/>
      <c r="C56" s="1"/>
      <c r="D56" s="1"/>
      <c r="E56" s="3"/>
      <c r="F56" s="5" t="s">
        <v>38</v>
      </c>
      <c r="G56" s="31">
        <f t="shared" si="0"/>
        <v>0</v>
      </c>
      <c r="H56" s="5" t="s">
        <v>38</v>
      </c>
      <c r="I56" s="4"/>
      <c r="J56" s="31">
        <f t="shared" si="27"/>
        <v>0</v>
      </c>
      <c r="K56" s="204">
        <f t="shared" si="28"/>
        <v>0</v>
      </c>
      <c r="L56" s="197"/>
      <c r="M56" s="191"/>
      <c r="N56" s="1"/>
      <c r="O56" s="3"/>
      <c r="P56" s="5" t="s">
        <v>38</v>
      </c>
      <c r="Q56" s="211">
        <f t="shared" si="3"/>
        <v>0</v>
      </c>
      <c r="R56" s="5" t="s">
        <v>38</v>
      </c>
      <c r="S56" s="3"/>
      <c r="T56" s="31">
        <f t="shared" si="29"/>
        <v>0</v>
      </c>
      <c r="U56" s="206">
        <f t="shared" si="30"/>
        <v>0</v>
      </c>
      <c r="V56" s="359"/>
      <c r="W56" s="360"/>
      <c r="X56" s="361"/>
      <c r="Y56" s="116" t="str">
        <f t="shared" si="6"/>
        <v>Empty budget line</v>
      </c>
    </row>
    <row r="57" spans="1:25">
      <c r="A57" s="389"/>
      <c r="B57" s="390"/>
      <c r="C57" s="1"/>
      <c r="D57" s="1"/>
      <c r="E57" s="3"/>
      <c r="F57" s="5" t="s">
        <v>38</v>
      </c>
      <c r="G57" s="31">
        <f t="shared" si="0"/>
        <v>0</v>
      </c>
      <c r="H57" s="5" t="s">
        <v>38</v>
      </c>
      <c r="I57" s="4"/>
      <c r="J57" s="31">
        <f t="shared" si="27"/>
        <v>0</v>
      </c>
      <c r="K57" s="204">
        <f t="shared" si="28"/>
        <v>0</v>
      </c>
      <c r="L57" s="197"/>
      <c r="M57" s="191"/>
      <c r="N57" s="1"/>
      <c r="O57" s="3"/>
      <c r="P57" s="5" t="s">
        <v>38</v>
      </c>
      <c r="Q57" s="211">
        <f t="shared" si="3"/>
        <v>0</v>
      </c>
      <c r="R57" s="5" t="s">
        <v>38</v>
      </c>
      <c r="S57" s="3"/>
      <c r="T57" s="31">
        <f t="shared" si="29"/>
        <v>0</v>
      </c>
      <c r="U57" s="206">
        <f t="shared" si="30"/>
        <v>0</v>
      </c>
      <c r="V57" s="359"/>
      <c r="W57" s="360"/>
      <c r="X57" s="361"/>
      <c r="Y57" s="116" t="str">
        <f t="shared" si="6"/>
        <v>Empty budget line</v>
      </c>
    </row>
    <row r="58" spans="1:25">
      <c r="A58" s="389"/>
      <c r="B58" s="390"/>
      <c r="C58" s="1"/>
      <c r="D58" s="1"/>
      <c r="E58" s="3"/>
      <c r="F58" s="5" t="s">
        <v>38</v>
      </c>
      <c r="G58" s="31">
        <f t="shared" si="0"/>
        <v>0</v>
      </c>
      <c r="H58" s="5" t="s">
        <v>38</v>
      </c>
      <c r="I58" s="4"/>
      <c r="J58" s="31">
        <f>G58-I58</f>
        <v>0</v>
      </c>
      <c r="K58" s="204">
        <f>IFERROR(J58/G58,0)</f>
        <v>0</v>
      </c>
      <c r="L58" s="197"/>
      <c r="M58" s="191"/>
      <c r="N58" s="1"/>
      <c r="O58" s="3"/>
      <c r="P58" s="5" t="s">
        <v>38</v>
      </c>
      <c r="Q58" s="211">
        <f t="shared" si="3"/>
        <v>0</v>
      </c>
      <c r="R58" s="5" t="s">
        <v>38</v>
      </c>
      <c r="S58" s="3"/>
      <c r="T58" s="31">
        <f>Q58-S58</f>
        <v>0</v>
      </c>
      <c r="U58" s="206">
        <f>IFERROR(T58/Q58,0)</f>
        <v>0</v>
      </c>
      <c r="V58" s="359"/>
      <c r="W58" s="360"/>
      <c r="X58" s="361"/>
      <c r="Y58" s="116" t="str">
        <f t="shared" si="6"/>
        <v>Empty budget line</v>
      </c>
    </row>
    <row r="59" spans="1:25">
      <c r="A59" s="389"/>
      <c r="B59" s="390"/>
      <c r="C59" s="1"/>
      <c r="D59" s="1"/>
      <c r="E59" s="3"/>
      <c r="F59" s="5" t="s">
        <v>38</v>
      </c>
      <c r="G59" s="31">
        <f t="shared" si="0"/>
        <v>0</v>
      </c>
      <c r="H59" s="5" t="s">
        <v>38</v>
      </c>
      <c r="I59" s="4"/>
      <c r="J59" s="31">
        <f t="shared" ref="J59:J62" si="31">G59-I59</f>
        <v>0</v>
      </c>
      <c r="K59" s="204">
        <f t="shared" ref="K59:K62" si="32">IFERROR(J59/G59,0)</f>
        <v>0</v>
      </c>
      <c r="L59" s="197"/>
      <c r="M59" s="191"/>
      <c r="N59" s="1"/>
      <c r="O59" s="3"/>
      <c r="P59" s="5" t="s">
        <v>38</v>
      </c>
      <c r="Q59" s="211">
        <f t="shared" si="3"/>
        <v>0</v>
      </c>
      <c r="R59" s="5" t="s">
        <v>38</v>
      </c>
      <c r="S59" s="3"/>
      <c r="T59" s="31">
        <f t="shared" ref="T59:T62" si="33">Q59-S59</f>
        <v>0</v>
      </c>
      <c r="U59" s="206">
        <f t="shared" ref="U59:U62" si="34">IFERROR(T59/Q59,0)</f>
        <v>0</v>
      </c>
      <c r="V59" s="359"/>
      <c r="W59" s="360"/>
      <c r="X59" s="361"/>
      <c r="Y59" s="116" t="str">
        <f t="shared" si="6"/>
        <v>Empty budget line</v>
      </c>
    </row>
    <row r="60" spans="1:25">
      <c r="A60" s="389"/>
      <c r="B60" s="390"/>
      <c r="C60" s="1"/>
      <c r="D60" s="1"/>
      <c r="E60" s="3"/>
      <c r="F60" s="5" t="s">
        <v>38</v>
      </c>
      <c r="G60" s="31">
        <f t="shared" si="0"/>
        <v>0</v>
      </c>
      <c r="H60" s="5" t="s">
        <v>38</v>
      </c>
      <c r="I60" s="4"/>
      <c r="J60" s="31">
        <f t="shared" si="31"/>
        <v>0</v>
      </c>
      <c r="K60" s="204">
        <f t="shared" si="32"/>
        <v>0</v>
      </c>
      <c r="L60" s="197"/>
      <c r="M60" s="191"/>
      <c r="N60" s="1"/>
      <c r="O60" s="3"/>
      <c r="P60" s="5" t="s">
        <v>38</v>
      </c>
      <c r="Q60" s="211">
        <f t="shared" si="3"/>
        <v>0</v>
      </c>
      <c r="R60" s="5" t="s">
        <v>38</v>
      </c>
      <c r="S60" s="3"/>
      <c r="T60" s="31">
        <f t="shared" si="33"/>
        <v>0</v>
      </c>
      <c r="U60" s="206">
        <f t="shared" si="34"/>
        <v>0</v>
      </c>
      <c r="V60" s="359"/>
      <c r="W60" s="360"/>
      <c r="X60" s="361"/>
      <c r="Y60" s="116" t="str">
        <f t="shared" si="6"/>
        <v>Empty budget line</v>
      </c>
    </row>
    <row r="61" spans="1:25">
      <c r="A61" s="389"/>
      <c r="B61" s="390"/>
      <c r="C61" s="1"/>
      <c r="D61" s="1"/>
      <c r="E61" s="3"/>
      <c r="F61" s="5" t="s">
        <v>38</v>
      </c>
      <c r="G61" s="31">
        <f t="shared" si="0"/>
        <v>0</v>
      </c>
      <c r="H61" s="5" t="s">
        <v>38</v>
      </c>
      <c r="I61" s="4"/>
      <c r="J61" s="31">
        <f t="shared" si="31"/>
        <v>0</v>
      </c>
      <c r="K61" s="204">
        <f t="shared" si="32"/>
        <v>0</v>
      </c>
      <c r="L61" s="197"/>
      <c r="M61" s="191"/>
      <c r="N61" s="1"/>
      <c r="O61" s="3"/>
      <c r="P61" s="5" t="s">
        <v>38</v>
      </c>
      <c r="Q61" s="211">
        <f t="shared" si="3"/>
        <v>0</v>
      </c>
      <c r="R61" s="5" t="s">
        <v>38</v>
      </c>
      <c r="S61" s="3"/>
      <c r="T61" s="31">
        <f t="shared" si="33"/>
        <v>0</v>
      </c>
      <c r="U61" s="206">
        <f t="shared" si="34"/>
        <v>0</v>
      </c>
      <c r="V61" s="359"/>
      <c r="W61" s="360"/>
      <c r="X61" s="361"/>
      <c r="Y61" s="116" t="str">
        <f t="shared" si="6"/>
        <v>Empty budget line</v>
      </c>
    </row>
    <row r="62" spans="1:25">
      <c r="A62" s="389"/>
      <c r="B62" s="390"/>
      <c r="C62" s="1"/>
      <c r="D62" s="1"/>
      <c r="E62" s="3"/>
      <c r="F62" s="5" t="s">
        <v>38</v>
      </c>
      <c r="G62" s="31">
        <f t="shared" si="0"/>
        <v>0</v>
      </c>
      <c r="H62" s="5" t="s">
        <v>38</v>
      </c>
      <c r="I62" s="4"/>
      <c r="J62" s="31">
        <f t="shared" si="31"/>
        <v>0</v>
      </c>
      <c r="K62" s="204">
        <f t="shared" si="32"/>
        <v>0</v>
      </c>
      <c r="L62" s="197"/>
      <c r="M62" s="191"/>
      <c r="N62" s="1"/>
      <c r="O62" s="3"/>
      <c r="P62" s="5" t="s">
        <v>38</v>
      </c>
      <c r="Q62" s="211">
        <f t="shared" si="3"/>
        <v>0</v>
      </c>
      <c r="R62" s="5" t="s">
        <v>38</v>
      </c>
      <c r="S62" s="3"/>
      <c r="T62" s="31">
        <f t="shared" si="33"/>
        <v>0</v>
      </c>
      <c r="U62" s="206">
        <f t="shared" si="34"/>
        <v>0</v>
      </c>
      <c r="V62" s="359"/>
      <c r="W62" s="360"/>
      <c r="X62" s="361"/>
      <c r="Y62" s="116" t="str">
        <f t="shared" si="6"/>
        <v>Empty budget line</v>
      </c>
    </row>
    <row r="63" spans="1:25">
      <c r="A63" s="389"/>
      <c r="B63" s="390"/>
      <c r="C63" s="1"/>
      <c r="D63" s="1"/>
      <c r="E63" s="3"/>
      <c r="F63" s="5" t="s">
        <v>38</v>
      </c>
      <c r="G63" s="31">
        <f t="shared" si="0"/>
        <v>0</v>
      </c>
      <c r="H63" s="5" t="s">
        <v>38</v>
      </c>
      <c r="I63" s="4"/>
      <c r="J63" s="31">
        <f>G63-I63</f>
        <v>0</v>
      </c>
      <c r="K63" s="204">
        <f>IFERROR(J63/G63,0)</f>
        <v>0</v>
      </c>
      <c r="L63" s="197"/>
      <c r="M63" s="191"/>
      <c r="N63" s="1"/>
      <c r="O63" s="3"/>
      <c r="P63" s="5" t="s">
        <v>38</v>
      </c>
      <c r="Q63" s="211">
        <f t="shared" si="3"/>
        <v>0</v>
      </c>
      <c r="R63" s="5" t="s">
        <v>38</v>
      </c>
      <c r="S63" s="3"/>
      <c r="T63" s="31">
        <f>Q63-S63</f>
        <v>0</v>
      </c>
      <c r="U63" s="206">
        <f>IFERROR(T63/Q63,0)</f>
        <v>0</v>
      </c>
      <c r="V63" s="359"/>
      <c r="W63" s="360"/>
      <c r="X63" s="361"/>
      <c r="Y63" s="116" t="str">
        <f t="shared" si="6"/>
        <v>Empty budget line</v>
      </c>
    </row>
    <row r="64" spans="1:25">
      <c r="A64" s="389"/>
      <c r="B64" s="390"/>
      <c r="C64" s="1"/>
      <c r="D64" s="1"/>
      <c r="E64" s="3"/>
      <c r="F64" s="5" t="s">
        <v>38</v>
      </c>
      <c r="G64" s="31">
        <f t="shared" si="0"/>
        <v>0</v>
      </c>
      <c r="H64" s="5" t="s">
        <v>38</v>
      </c>
      <c r="I64" s="4"/>
      <c r="J64" s="31">
        <f t="shared" ref="J64:J67" si="35">G64-I64</f>
        <v>0</v>
      </c>
      <c r="K64" s="204">
        <f t="shared" ref="K64:K67" si="36">IFERROR(J64/G64,0)</f>
        <v>0</v>
      </c>
      <c r="L64" s="197"/>
      <c r="M64" s="191"/>
      <c r="N64" s="1"/>
      <c r="O64" s="3"/>
      <c r="P64" s="5" t="s">
        <v>38</v>
      </c>
      <c r="Q64" s="211">
        <f t="shared" si="3"/>
        <v>0</v>
      </c>
      <c r="R64" s="5" t="s">
        <v>38</v>
      </c>
      <c r="S64" s="3"/>
      <c r="T64" s="31">
        <f t="shared" ref="T64:T67" si="37">Q64-S64</f>
        <v>0</v>
      </c>
      <c r="U64" s="206">
        <f t="shared" ref="U64:U67" si="38">IFERROR(T64/Q64,0)</f>
        <v>0</v>
      </c>
      <c r="V64" s="359"/>
      <c r="W64" s="360"/>
      <c r="X64" s="361"/>
      <c r="Y64" s="116" t="str">
        <f t="shared" si="6"/>
        <v>Empty budget line</v>
      </c>
    </row>
    <row r="65" spans="1:25">
      <c r="A65" s="389"/>
      <c r="B65" s="390"/>
      <c r="C65" s="1"/>
      <c r="D65" s="1"/>
      <c r="E65" s="3"/>
      <c r="F65" s="5" t="s">
        <v>38</v>
      </c>
      <c r="G65" s="31">
        <f t="shared" si="0"/>
        <v>0</v>
      </c>
      <c r="H65" s="5" t="s">
        <v>38</v>
      </c>
      <c r="I65" s="4"/>
      <c r="J65" s="31">
        <f t="shared" si="35"/>
        <v>0</v>
      </c>
      <c r="K65" s="204">
        <f t="shared" si="36"/>
        <v>0</v>
      </c>
      <c r="L65" s="197"/>
      <c r="M65" s="191"/>
      <c r="N65" s="1"/>
      <c r="O65" s="3"/>
      <c r="P65" s="5" t="s">
        <v>38</v>
      </c>
      <c r="Q65" s="211">
        <f t="shared" si="3"/>
        <v>0</v>
      </c>
      <c r="R65" s="5" t="s">
        <v>38</v>
      </c>
      <c r="S65" s="3"/>
      <c r="T65" s="31">
        <f t="shared" si="37"/>
        <v>0</v>
      </c>
      <c r="U65" s="206">
        <f t="shared" si="38"/>
        <v>0</v>
      </c>
      <c r="V65" s="359"/>
      <c r="W65" s="360"/>
      <c r="X65" s="361"/>
      <c r="Y65" s="116" t="str">
        <f t="shared" si="6"/>
        <v>Empty budget line</v>
      </c>
    </row>
    <row r="66" spans="1:25">
      <c r="A66" s="389"/>
      <c r="B66" s="390"/>
      <c r="C66" s="1"/>
      <c r="D66" s="1"/>
      <c r="E66" s="3"/>
      <c r="F66" s="5" t="s">
        <v>38</v>
      </c>
      <c r="G66" s="31">
        <f t="shared" si="0"/>
        <v>0</v>
      </c>
      <c r="H66" s="5" t="s">
        <v>38</v>
      </c>
      <c r="I66" s="4"/>
      <c r="J66" s="31">
        <f t="shared" si="35"/>
        <v>0</v>
      </c>
      <c r="K66" s="204">
        <f t="shared" si="36"/>
        <v>0</v>
      </c>
      <c r="L66" s="197"/>
      <c r="M66" s="191"/>
      <c r="N66" s="1"/>
      <c r="O66" s="3"/>
      <c r="P66" s="5" t="s">
        <v>38</v>
      </c>
      <c r="Q66" s="211">
        <f t="shared" si="3"/>
        <v>0</v>
      </c>
      <c r="R66" s="5" t="s">
        <v>38</v>
      </c>
      <c r="S66" s="3"/>
      <c r="T66" s="31">
        <f t="shared" si="37"/>
        <v>0</v>
      </c>
      <c r="U66" s="206">
        <f t="shared" si="38"/>
        <v>0</v>
      </c>
      <c r="V66" s="359"/>
      <c r="W66" s="360"/>
      <c r="X66" s="361"/>
      <c r="Y66" s="116" t="str">
        <f t="shared" si="6"/>
        <v>Empty budget line</v>
      </c>
    </row>
    <row r="67" spans="1:25">
      <c r="A67" s="389"/>
      <c r="B67" s="390"/>
      <c r="C67" s="1"/>
      <c r="D67" s="1"/>
      <c r="E67" s="3"/>
      <c r="F67" s="5" t="s">
        <v>38</v>
      </c>
      <c r="G67" s="31">
        <f t="shared" si="0"/>
        <v>0</v>
      </c>
      <c r="H67" s="5" t="s">
        <v>38</v>
      </c>
      <c r="I67" s="4"/>
      <c r="J67" s="31">
        <f t="shared" si="35"/>
        <v>0</v>
      </c>
      <c r="K67" s="204">
        <f t="shared" si="36"/>
        <v>0</v>
      </c>
      <c r="L67" s="197"/>
      <c r="M67" s="191"/>
      <c r="N67" s="1"/>
      <c r="O67" s="3"/>
      <c r="P67" s="5" t="s">
        <v>38</v>
      </c>
      <c r="Q67" s="211">
        <f t="shared" si="3"/>
        <v>0</v>
      </c>
      <c r="R67" s="5" t="s">
        <v>38</v>
      </c>
      <c r="S67" s="3"/>
      <c r="T67" s="31">
        <f t="shared" si="37"/>
        <v>0</v>
      </c>
      <c r="U67" s="206">
        <f t="shared" si="38"/>
        <v>0</v>
      </c>
      <c r="V67" s="359"/>
      <c r="W67" s="360"/>
      <c r="X67" s="361"/>
      <c r="Y67" s="116" t="str">
        <f t="shared" si="6"/>
        <v>Empty budget line</v>
      </c>
    </row>
    <row r="68" spans="1:25">
      <c r="A68" s="389"/>
      <c r="B68" s="390"/>
      <c r="C68" s="1"/>
      <c r="D68" s="1"/>
      <c r="E68" s="3"/>
      <c r="F68" s="5" t="s">
        <v>38</v>
      </c>
      <c r="G68" s="31">
        <f t="shared" si="0"/>
        <v>0</v>
      </c>
      <c r="H68" s="5" t="s">
        <v>38</v>
      </c>
      <c r="I68" s="4"/>
      <c r="J68" s="31">
        <f>G68-I68</f>
        <v>0</v>
      </c>
      <c r="K68" s="204">
        <f>IFERROR(J68/G68,0)</f>
        <v>0</v>
      </c>
      <c r="L68" s="197"/>
      <c r="M68" s="191"/>
      <c r="N68" s="1"/>
      <c r="O68" s="3"/>
      <c r="P68" s="5" t="s">
        <v>38</v>
      </c>
      <c r="Q68" s="211">
        <f t="shared" si="3"/>
        <v>0</v>
      </c>
      <c r="R68" s="5" t="s">
        <v>38</v>
      </c>
      <c r="S68" s="3"/>
      <c r="T68" s="31">
        <f>Q68-S68</f>
        <v>0</v>
      </c>
      <c r="U68" s="206">
        <f>IFERROR(T68/Q68,0)</f>
        <v>0</v>
      </c>
      <c r="V68" s="359"/>
      <c r="W68" s="360"/>
      <c r="X68" s="361"/>
      <c r="Y68" s="116" t="str">
        <f t="shared" si="6"/>
        <v>Empty budget line</v>
      </c>
    </row>
    <row r="69" spans="1:25">
      <c r="A69" s="389"/>
      <c r="B69" s="390"/>
      <c r="C69" s="1"/>
      <c r="D69" s="1"/>
      <c r="E69" s="3"/>
      <c r="F69" s="5" t="s">
        <v>38</v>
      </c>
      <c r="G69" s="31">
        <f t="shared" si="0"/>
        <v>0</v>
      </c>
      <c r="H69" s="5" t="s">
        <v>38</v>
      </c>
      <c r="I69" s="4"/>
      <c r="J69" s="31">
        <f t="shared" ref="J69:J72" si="39">G69-I69</f>
        <v>0</v>
      </c>
      <c r="K69" s="204">
        <f t="shared" ref="K69:K72" si="40">IFERROR(J69/G69,0)</f>
        <v>0</v>
      </c>
      <c r="L69" s="197"/>
      <c r="M69" s="191"/>
      <c r="N69" s="1"/>
      <c r="O69" s="3"/>
      <c r="P69" s="5" t="s">
        <v>38</v>
      </c>
      <c r="Q69" s="211">
        <f t="shared" si="3"/>
        <v>0</v>
      </c>
      <c r="R69" s="5" t="s">
        <v>38</v>
      </c>
      <c r="S69" s="3"/>
      <c r="T69" s="31">
        <f t="shared" ref="T69:T72" si="41">Q69-S69</f>
        <v>0</v>
      </c>
      <c r="U69" s="206">
        <f t="shared" ref="U69:U72" si="42">IFERROR(T69/Q69,0)</f>
        <v>0</v>
      </c>
      <c r="V69" s="359"/>
      <c r="W69" s="360"/>
      <c r="X69" s="361"/>
      <c r="Y69" s="116" t="str">
        <f t="shared" si="6"/>
        <v>Empty budget line</v>
      </c>
    </row>
    <row r="70" spans="1:25">
      <c r="A70" s="389"/>
      <c r="B70" s="390"/>
      <c r="C70" s="1"/>
      <c r="D70" s="1"/>
      <c r="E70" s="3"/>
      <c r="F70" s="5" t="s">
        <v>38</v>
      </c>
      <c r="G70" s="31">
        <f t="shared" si="0"/>
        <v>0</v>
      </c>
      <c r="H70" s="5" t="s">
        <v>38</v>
      </c>
      <c r="I70" s="4"/>
      <c r="J70" s="31">
        <f t="shared" si="39"/>
        <v>0</v>
      </c>
      <c r="K70" s="204">
        <f t="shared" si="40"/>
        <v>0</v>
      </c>
      <c r="L70" s="197"/>
      <c r="M70" s="191"/>
      <c r="N70" s="1"/>
      <c r="O70" s="3"/>
      <c r="P70" s="5" t="s">
        <v>38</v>
      </c>
      <c r="Q70" s="211">
        <f t="shared" si="3"/>
        <v>0</v>
      </c>
      <c r="R70" s="5" t="s">
        <v>38</v>
      </c>
      <c r="S70" s="3"/>
      <c r="T70" s="31">
        <f t="shared" si="41"/>
        <v>0</v>
      </c>
      <c r="U70" s="206">
        <f t="shared" si="42"/>
        <v>0</v>
      </c>
      <c r="V70" s="359"/>
      <c r="W70" s="360"/>
      <c r="X70" s="361"/>
      <c r="Y70" s="116" t="str">
        <f t="shared" si="6"/>
        <v>Empty budget line</v>
      </c>
    </row>
    <row r="71" spans="1:25">
      <c r="A71" s="389"/>
      <c r="B71" s="390"/>
      <c r="C71" s="1"/>
      <c r="D71" s="1"/>
      <c r="E71" s="3"/>
      <c r="F71" s="5" t="s">
        <v>38</v>
      </c>
      <c r="G71" s="31">
        <f t="shared" si="0"/>
        <v>0</v>
      </c>
      <c r="H71" s="5" t="s">
        <v>38</v>
      </c>
      <c r="I71" s="4"/>
      <c r="J71" s="31">
        <f t="shared" si="39"/>
        <v>0</v>
      </c>
      <c r="K71" s="204">
        <f t="shared" si="40"/>
        <v>0</v>
      </c>
      <c r="L71" s="197"/>
      <c r="M71" s="191"/>
      <c r="N71" s="1"/>
      <c r="O71" s="3"/>
      <c r="P71" s="5" t="s">
        <v>38</v>
      </c>
      <c r="Q71" s="211">
        <f t="shared" si="3"/>
        <v>0</v>
      </c>
      <c r="R71" s="5" t="s">
        <v>38</v>
      </c>
      <c r="S71" s="3"/>
      <c r="T71" s="31">
        <f t="shared" si="41"/>
        <v>0</v>
      </c>
      <c r="U71" s="206">
        <f t="shared" si="42"/>
        <v>0</v>
      </c>
      <c r="V71" s="359"/>
      <c r="W71" s="360"/>
      <c r="X71" s="361"/>
      <c r="Y71" s="116" t="str">
        <f t="shared" si="6"/>
        <v>Empty budget line</v>
      </c>
    </row>
    <row r="72" spans="1:25">
      <c r="A72" s="389"/>
      <c r="B72" s="390"/>
      <c r="C72" s="1"/>
      <c r="D72" s="1"/>
      <c r="E72" s="3"/>
      <c r="F72" s="5" t="s">
        <v>38</v>
      </c>
      <c r="G72" s="31">
        <f t="shared" si="0"/>
        <v>0</v>
      </c>
      <c r="H72" s="5" t="s">
        <v>38</v>
      </c>
      <c r="I72" s="4"/>
      <c r="J72" s="31">
        <f t="shared" si="39"/>
        <v>0</v>
      </c>
      <c r="K72" s="204">
        <f t="shared" si="40"/>
        <v>0</v>
      </c>
      <c r="L72" s="197"/>
      <c r="M72" s="191"/>
      <c r="N72" s="1"/>
      <c r="O72" s="3"/>
      <c r="P72" s="5" t="s">
        <v>38</v>
      </c>
      <c r="Q72" s="211">
        <f t="shared" si="3"/>
        <v>0</v>
      </c>
      <c r="R72" s="5" t="s">
        <v>38</v>
      </c>
      <c r="S72" s="3"/>
      <c r="T72" s="31">
        <f t="shared" si="41"/>
        <v>0</v>
      </c>
      <c r="U72" s="206">
        <f t="shared" si="42"/>
        <v>0</v>
      </c>
      <c r="V72" s="359"/>
      <c r="W72" s="360"/>
      <c r="X72" s="361"/>
      <c r="Y72" s="116" t="str">
        <f t="shared" si="6"/>
        <v>Empty budget line</v>
      </c>
    </row>
    <row r="73" spans="1:25">
      <c r="A73" s="389"/>
      <c r="B73" s="390"/>
      <c r="C73" s="1"/>
      <c r="D73" s="1"/>
      <c r="E73" s="3"/>
      <c r="F73" s="5" t="s">
        <v>38</v>
      </c>
      <c r="G73" s="31">
        <f t="shared" si="0"/>
        <v>0</v>
      </c>
      <c r="H73" s="5" t="s">
        <v>38</v>
      </c>
      <c r="I73" s="4"/>
      <c r="J73" s="31">
        <f>G73-I73</f>
        <v>0</v>
      </c>
      <c r="K73" s="204">
        <f>IFERROR(J73/G73,0)</f>
        <v>0</v>
      </c>
      <c r="L73" s="197"/>
      <c r="M73" s="191"/>
      <c r="N73" s="1"/>
      <c r="O73" s="3"/>
      <c r="P73" s="5" t="s">
        <v>38</v>
      </c>
      <c r="Q73" s="211">
        <f t="shared" si="3"/>
        <v>0</v>
      </c>
      <c r="R73" s="5" t="s">
        <v>38</v>
      </c>
      <c r="S73" s="3"/>
      <c r="T73" s="31">
        <f>Q73-S73</f>
        <v>0</v>
      </c>
      <c r="U73" s="206">
        <f>IFERROR(T73/Q73,0)</f>
        <v>0</v>
      </c>
      <c r="V73" s="359"/>
      <c r="W73" s="360"/>
      <c r="X73" s="361"/>
      <c r="Y73" s="116" t="str">
        <f t="shared" si="6"/>
        <v>Empty budget line</v>
      </c>
    </row>
    <row r="74" spans="1:25">
      <c r="A74" s="389"/>
      <c r="B74" s="390"/>
      <c r="C74" s="1"/>
      <c r="D74" s="1"/>
      <c r="E74" s="3"/>
      <c r="F74" s="5" t="s">
        <v>38</v>
      </c>
      <c r="G74" s="31">
        <f t="shared" si="0"/>
        <v>0</v>
      </c>
      <c r="H74" s="5" t="s">
        <v>38</v>
      </c>
      <c r="I74" s="4"/>
      <c r="J74" s="31">
        <f t="shared" ref="J74:J77" si="43">G74-I74</f>
        <v>0</v>
      </c>
      <c r="K74" s="204">
        <f t="shared" ref="K74:K77" si="44">IFERROR(J74/G74,0)</f>
        <v>0</v>
      </c>
      <c r="L74" s="197"/>
      <c r="M74" s="191"/>
      <c r="N74" s="1"/>
      <c r="O74" s="3"/>
      <c r="P74" s="5" t="s">
        <v>38</v>
      </c>
      <c r="Q74" s="211">
        <f t="shared" si="3"/>
        <v>0</v>
      </c>
      <c r="R74" s="5" t="s">
        <v>38</v>
      </c>
      <c r="S74" s="3"/>
      <c r="T74" s="31">
        <f t="shared" ref="T74:T77" si="45">Q74-S74</f>
        <v>0</v>
      </c>
      <c r="U74" s="206">
        <f t="shared" ref="U74:U77" si="46">IFERROR(T74/Q74,0)</f>
        <v>0</v>
      </c>
      <c r="V74" s="359"/>
      <c r="W74" s="360"/>
      <c r="X74" s="361"/>
      <c r="Y74" s="116" t="str">
        <f t="shared" si="6"/>
        <v>Empty budget line</v>
      </c>
    </row>
    <row r="75" spans="1:25">
      <c r="A75" s="389"/>
      <c r="B75" s="390"/>
      <c r="C75" s="1"/>
      <c r="D75" s="1"/>
      <c r="E75" s="3"/>
      <c r="F75" s="5" t="s">
        <v>38</v>
      </c>
      <c r="G75" s="31">
        <f t="shared" si="0"/>
        <v>0</v>
      </c>
      <c r="H75" s="5" t="s">
        <v>38</v>
      </c>
      <c r="I75" s="4"/>
      <c r="J75" s="31">
        <f t="shared" si="43"/>
        <v>0</v>
      </c>
      <c r="K75" s="204">
        <f t="shared" si="44"/>
        <v>0</v>
      </c>
      <c r="L75" s="197"/>
      <c r="M75" s="191"/>
      <c r="N75" s="1"/>
      <c r="O75" s="3"/>
      <c r="P75" s="5" t="s">
        <v>38</v>
      </c>
      <c r="Q75" s="211">
        <f t="shared" si="3"/>
        <v>0</v>
      </c>
      <c r="R75" s="5" t="s">
        <v>38</v>
      </c>
      <c r="S75" s="3"/>
      <c r="T75" s="31">
        <f t="shared" si="45"/>
        <v>0</v>
      </c>
      <c r="U75" s="206">
        <f t="shared" si="46"/>
        <v>0</v>
      </c>
      <c r="V75" s="359"/>
      <c r="W75" s="360"/>
      <c r="X75" s="361"/>
      <c r="Y75" s="116" t="str">
        <f t="shared" si="6"/>
        <v>Empty budget line</v>
      </c>
    </row>
    <row r="76" spans="1:25">
      <c r="A76" s="389"/>
      <c r="B76" s="390"/>
      <c r="C76" s="1"/>
      <c r="D76" s="1"/>
      <c r="E76" s="3"/>
      <c r="F76" s="5" t="s">
        <v>38</v>
      </c>
      <c r="G76" s="31">
        <f t="shared" si="0"/>
        <v>0</v>
      </c>
      <c r="H76" s="5" t="s">
        <v>38</v>
      </c>
      <c r="I76" s="4"/>
      <c r="J76" s="31">
        <f t="shared" si="43"/>
        <v>0</v>
      </c>
      <c r="K76" s="204">
        <f t="shared" si="44"/>
        <v>0</v>
      </c>
      <c r="L76" s="197"/>
      <c r="M76" s="191"/>
      <c r="N76" s="1"/>
      <c r="O76" s="3"/>
      <c r="P76" s="5" t="s">
        <v>38</v>
      </c>
      <c r="Q76" s="211">
        <f t="shared" si="3"/>
        <v>0</v>
      </c>
      <c r="R76" s="5" t="s">
        <v>38</v>
      </c>
      <c r="S76" s="3"/>
      <c r="T76" s="31">
        <f t="shared" si="45"/>
        <v>0</v>
      </c>
      <c r="U76" s="206">
        <f t="shared" si="46"/>
        <v>0</v>
      </c>
      <c r="V76" s="359"/>
      <c r="W76" s="360"/>
      <c r="X76" s="361"/>
      <c r="Y76" s="116" t="str">
        <f t="shared" si="6"/>
        <v>Empty budget line</v>
      </c>
    </row>
    <row r="77" spans="1:25">
      <c r="A77" s="389"/>
      <c r="B77" s="390"/>
      <c r="C77" s="1"/>
      <c r="D77" s="1"/>
      <c r="E77" s="3"/>
      <c r="F77" s="5" t="s">
        <v>38</v>
      </c>
      <c r="G77" s="31">
        <f t="shared" si="0"/>
        <v>0</v>
      </c>
      <c r="H77" s="5" t="s">
        <v>38</v>
      </c>
      <c r="I77" s="4"/>
      <c r="J77" s="31">
        <f t="shared" si="43"/>
        <v>0</v>
      </c>
      <c r="K77" s="204">
        <f t="shared" si="44"/>
        <v>0</v>
      </c>
      <c r="L77" s="197"/>
      <c r="M77" s="191"/>
      <c r="N77" s="1"/>
      <c r="O77" s="3"/>
      <c r="P77" s="5" t="s">
        <v>38</v>
      </c>
      <c r="Q77" s="211">
        <f t="shared" si="3"/>
        <v>0</v>
      </c>
      <c r="R77" s="5" t="s">
        <v>38</v>
      </c>
      <c r="S77" s="3"/>
      <c r="T77" s="31">
        <f t="shared" si="45"/>
        <v>0</v>
      </c>
      <c r="U77" s="206">
        <f t="shared" si="46"/>
        <v>0</v>
      </c>
      <c r="V77" s="359"/>
      <c r="W77" s="360"/>
      <c r="X77" s="361"/>
      <c r="Y77" s="116" t="str">
        <f t="shared" si="6"/>
        <v>Empty budget line</v>
      </c>
    </row>
    <row r="78" spans="1:25">
      <c r="A78" s="389"/>
      <c r="B78" s="390"/>
      <c r="C78" s="1"/>
      <c r="D78" s="1"/>
      <c r="E78" s="3"/>
      <c r="F78" s="5" t="s">
        <v>38</v>
      </c>
      <c r="G78" s="31">
        <f t="shared" si="0"/>
        <v>0</v>
      </c>
      <c r="H78" s="5" t="s">
        <v>38</v>
      </c>
      <c r="I78" s="4"/>
      <c r="J78" s="31">
        <f>G78-I78</f>
        <v>0</v>
      </c>
      <c r="K78" s="204">
        <f>IFERROR(J78/G78,0)</f>
        <v>0</v>
      </c>
      <c r="L78" s="197"/>
      <c r="M78" s="191"/>
      <c r="N78" s="1"/>
      <c r="O78" s="3"/>
      <c r="P78" s="5" t="s">
        <v>38</v>
      </c>
      <c r="Q78" s="211">
        <f t="shared" si="3"/>
        <v>0</v>
      </c>
      <c r="R78" s="5" t="s">
        <v>38</v>
      </c>
      <c r="S78" s="3"/>
      <c r="T78" s="31">
        <f>Q78-S78</f>
        <v>0</v>
      </c>
      <c r="U78" s="206">
        <f>IFERROR(T78/Q78,0)</f>
        <v>0</v>
      </c>
      <c r="V78" s="359"/>
      <c r="W78" s="360"/>
      <c r="X78" s="361"/>
      <c r="Y78" s="116" t="str">
        <f t="shared" si="6"/>
        <v>Empty budget line</v>
      </c>
    </row>
    <row r="79" spans="1:25">
      <c r="A79" s="389"/>
      <c r="B79" s="390"/>
      <c r="C79" s="1"/>
      <c r="D79" s="1"/>
      <c r="E79" s="3"/>
      <c r="F79" s="5" t="s">
        <v>38</v>
      </c>
      <c r="G79" s="31">
        <f t="shared" si="0"/>
        <v>0</v>
      </c>
      <c r="H79" s="5" t="s">
        <v>38</v>
      </c>
      <c r="I79" s="4"/>
      <c r="J79" s="31">
        <f t="shared" ref="J79:J82" si="47">G79-I79</f>
        <v>0</v>
      </c>
      <c r="K79" s="204">
        <f t="shared" ref="K79:K82" si="48">IFERROR(J79/G79,0)</f>
        <v>0</v>
      </c>
      <c r="L79" s="197"/>
      <c r="M79" s="191"/>
      <c r="N79" s="1"/>
      <c r="O79" s="3"/>
      <c r="P79" s="5" t="s">
        <v>38</v>
      </c>
      <c r="Q79" s="211">
        <f t="shared" si="3"/>
        <v>0</v>
      </c>
      <c r="R79" s="5" t="s">
        <v>38</v>
      </c>
      <c r="S79" s="3"/>
      <c r="T79" s="31">
        <f t="shared" ref="T79:T82" si="49">Q79-S79</f>
        <v>0</v>
      </c>
      <c r="U79" s="206">
        <f t="shared" ref="U79:U82" si="50">IFERROR(T79/Q79,0)</f>
        <v>0</v>
      </c>
      <c r="V79" s="359"/>
      <c r="W79" s="360"/>
      <c r="X79" s="361"/>
      <c r="Y79" s="116" t="str">
        <f t="shared" si="6"/>
        <v>Empty budget line</v>
      </c>
    </row>
    <row r="80" spans="1:25">
      <c r="A80" s="389"/>
      <c r="B80" s="390"/>
      <c r="C80" s="1"/>
      <c r="D80" s="1"/>
      <c r="E80" s="3"/>
      <c r="F80" s="5" t="s">
        <v>38</v>
      </c>
      <c r="G80" s="31">
        <f t="shared" si="0"/>
        <v>0</v>
      </c>
      <c r="H80" s="5" t="s">
        <v>38</v>
      </c>
      <c r="I80" s="4"/>
      <c r="J80" s="31">
        <f t="shared" si="47"/>
        <v>0</v>
      </c>
      <c r="K80" s="204">
        <f t="shared" si="48"/>
        <v>0</v>
      </c>
      <c r="L80" s="197"/>
      <c r="M80" s="191"/>
      <c r="N80" s="1"/>
      <c r="O80" s="3"/>
      <c r="P80" s="5" t="s">
        <v>38</v>
      </c>
      <c r="Q80" s="211">
        <f t="shared" si="3"/>
        <v>0</v>
      </c>
      <c r="R80" s="5" t="s">
        <v>38</v>
      </c>
      <c r="S80" s="3"/>
      <c r="T80" s="31">
        <f t="shared" si="49"/>
        <v>0</v>
      </c>
      <c r="U80" s="206">
        <f t="shared" si="50"/>
        <v>0</v>
      </c>
      <c r="V80" s="359"/>
      <c r="W80" s="360"/>
      <c r="X80" s="361"/>
      <c r="Y80" s="116" t="str">
        <f t="shared" si="6"/>
        <v>Empty budget line</v>
      </c>
    </row>
    <row r="81" spans="1:25">
      <c r="A81" s="389"/>
      <c r="B81" s="390"/>
      <c r="C81" s="1"/>
      <c r="D81" s="1"/>
      <c r="E81" s="3"/>
      <c r="F81" s="5" t="s">
        <v>38</v>
      </c>
      <c r="G81" s="31">
        <f t="shared" si="0"/>
        <v>0</v>
      </c>
      <c r="H81" s="5" t="s">
        <v>38</v>
      </c>
      <c r="I81" s="4"/>
      <c r="J81" s="31">
        <f t="shared" si="47"/>
        <v>0</v>
      </c>
      <c r="K81" s="204">
        <f t="shared" si="48"/>
        <v>0</v>
      </c>
      <c r="L81" s="197"/>
      <c r="M81" s="191"/>
      <c r="N81" s="1"/>
      <c r="O81" s="3"/>
      <c r="P81" s="5" t="s">
        <v>38</v>
      </c>
      <c r="Q81" s="211">
        <f t="shared" si="3"/>
        <v>0</v>
      </c>
      <c r="R81" s="5" t="s">
        <v>38</v>
      </c>
      <c r="S81" s="3"/>
      <c r="T81" s="31">
        <f t="shared" si="49"/>
        <v>0</v>
      </c>
      <c r="U81" s="206">
        <f t="shared" si="50"/>
        <v>0</v>
      </c>
      <c r="V81" s="359"/>
      <c r="W81" s="360"/>
      <c r="X81" s="361"/>
      <c r="Y81" s="116" t="str">
        <f t="shared" si="6"/>
        <v>Empty budget line</v>
      </c>
    </row>
    <row r="82" spans="1:25">
      <c r="A82" s="389"/>
      <c r="B82" s="390"/>
      <c r="C82" s="1"/>
      <c r="D82" s="1"/>
      <c r="E82" s="3"/>
      <c r="F82" s="5" t="s">
        <v>38</v>
      </c>
      <c r="G82" s="31">
        <f t="shared" si="0"/>
        <v>0</v>
      </c>
      <c r="H82" s="5" t="s">
        <v>38</v>
      </c>
      <c r="I82" s="4"/>
      <c r="J82" s="31">
        <f t="shared" si="47"/>
        <v>0</v>
      </c>
      <c r="K82" s="204">
        <f t="shared" si="48"/>
        <v>0</v>
      </c>
      <c r="L82" s="197"/>
      <c r="M82" s="191"/>
      <c r="N82" s="1"/>
      <c r="O82" s="3"/>
      <c r="P82" s="5" t="s">
        <v>38</v>
      </c>
      <c r="Q82" s="211">
        <f>N82*O82</f>
        <v>0</v>
      </c>
      <c r="R82" s="5" t="s">
        <v>38</v>
      </c>
      <c r="S82" s="3"/>
      <c r="T82" s="31">
        <f t="shared" si="49"/>
        <v>0</v>
      </c>
      <c r="U82" s="206">
        <f t="shared" si="50"/>
        <v>0</v>
      </c>
      <c r="V82" s="359"/>
      <c r="W82" s="360"/>
      <c r="X82" s="361"/>
      <c r="Y82" s="116" t="str">
        <f t="shared" si="6"/>
        <v>Empty budget line</v>
      </c>
    </row>
    <row r="83" spans="1:25" ht="30" customHeight="1">
      <c r="A83" s="411" t="s">
        <v>39</v>
      </c>
      <c r="B83" s="412"/>
      <c r="C83" s="186"/>
      <c r="D83" s="186"/>
      <c r="E83" s="187"/>
      <c r="F83" s="188"/>
      <c r="G83" s="188">
        <f>SUM(G23:G82)</f>
        <v>0</v>
      </c>
      <c r="H83" s="188"/>
      <c r="I83" s="188">
        <f>SUM(I23:I82)</f>
        <v>0</v>
      </c>
      <c r="J83" s="188">
        <f>SUM(J23:J82)</f>
        <v>0</v>
      </c>
      <c r="K83" s="205">
        <f>IFERROR(J83/G83,0)</f>
        <v>0</v>
      </c>
      <c r="L83" s="198"/>
      <c r="M83" s="192"/>
      <c r="N83" s="188"/>
      <c r="O83" s="188"/>
      <c r="P83" s="188"/>
      <c r="Q83" s="188">
        <f>SUM(Q23:Q82)</f>
        <v>0</v>
      </c>
      <c r="R83" s="188"/>
      <c r="S83" s="188">
        <f>SUM(S23:S82)</f>
        <v>0</v>
      </c>
      <c r="T83" s="188">
        <f>SUM(T23:T82)</f>
        <v>0</v>
      </c>
      <c r="U83" s="207">
        <f>IFERROR(T83/Q83,0)</f>
        <v>0</v>
      </c>
      <c r="V83" s="381"/>
      <c r="W83" s="382"/>
      <c r="X83" s="383"/>
      <c r="Y83" s="116" t="str">
        <f t="shared" si="6"/>
        <v/>
      </c>
    </row>
    <row r="84" spans="1:25">
      <c r="A84"/>
      <c r="B84"/>
      <c r="Y84" s="116" t="str">
        <f t="shared" si="6"/>
        <v/>
      </c>
    </row>
    <row r="85" spans="1:25" ht="22.5" customHeight="1">
      <c r="A85" s="364" t="s">
        <v>40</v>
      </c>
      <c r="B85" s="365"/>
      <c r="C85" s="387" t="s">
        <v>25</v>
      </c>
      <c r="D85" s="387"/>
      <c r="E85" s="387"/>
      <c r="F85" s="387"/>
      <c r="G85" s="387"/>
      <c r="H85" s="387"/>
      <c r="I85" s="387"/>
      <c r="J85" s="387"/>
      <c r="K85" s="388"/>
      <c r="L85" s="195"/>
      <c r="M85" s="371" t="s">
        <v>26</v>
      </c>
      <c r="N85" s="371"/>
      <c r="O85" s="371"/>
      <c r="P85" s="371"/>
      <c r="Q85" s="371"/>
      <c r="R85" s="371"/>
      <c r="S85" s="371"/>
      <c r="T85" s="371"/>
      <c r="U85" s="372"/>
      <c r="V85" s="370" t="s">
        <v>27</v>
      </c>
      <c r="W85" s="371"/>
      <c r="X85" s="372"/>
      <c r="Y85" s="116" t="str">
        <f t="shared" si="6"/>
        <v/>
      </c>
    </row>
    <row r="86" spans="1:25" ht="37.5" customHeight="1">
      <c r="A86" s="384" t="s">
        <v>4</v>
      </c>
      <c r="B86" s="385"/>
      <c r="C86" s="387"/>
      <c r="D86" s="387"/>
      <c r="E86" s="387"/>
      <c r="F86" s="387"/>
      <c r="G86" s="387"/>
      <c r="H86" s="387"/>
      <c r="I86" s="387"/>
      <c r="J86" s="387"/>
      <c r="K86" s="388"/>
      <c r="L86" s="195"/>
      <c r="M86" s="374"/>
      <c r="N86" s="374"/>
      <c r="O86" s="374"/>
      <c r="P86" s="374"/>
      <c r="Q86" s="374"/>
      <c r="R86" s="374"/>
      <c r="S86" s="374"/>
      <c r="T86" s="374"/>
      <c r="U86" s="375"/>
      <c r="V86" s="373"/>
      <c r="W86" s="374"/>
      <c r="X86" s="375"/>
      <c r="Y86" s="116" t="str">
        <f t="shared" si="6"/>
        <v/>
      </c>
    </row>
    <row r="87" spans="1:25" s="30" customFormat="1" ht="54.75" customHeight="1">
      <c r="A87" s="368" t="s">
        <v>29</v>
      </c>
      <c r="B87" s="369"/>
      <c r="C87" s="29" t="s">
        <v>30</v>
      </c>
      <c r="D87" s="29" t="s">
        <v>31</v>
      </c>
      <c r="E87" s="29" t="s">
        <v>32</v>
      </c>
      <c r="F87" s="376" t="s">
        <v>33</v>
      </c>
      <c r="G87" s="386"/>
      <c r="H87" s="376" t="s">
        <v>34</v>
      </c>
      <c r="I87" s="377"/>
      <c r="J87" s="29" t="s">
        <v>20</v>
      </c>
      <c r="K87" s="341" t="s">
        <v>21</v>
      </c>
      <c r="L87" s="196"/>
      <c r="M87" s="342" t="s">
        <v>30</v>
      </c>
      <c r="N87" s="29" t="s">
        <v>31</v>
      </c>
      <c r="O87" s="29" t="s">
        <v>32</v>
      </c>
      <c r="P87" s="376" t="s">
        <v>33</v>
      </c>
      <c r="Q87" s="386"/>
      <c r="R87" s="376" t="s">
        <v>35</v>
      </c>
      <c r="S87" s="377"/>
      <c r="T87" s="29" t="s">
        <v>20</v>
      </c>
      <c r="U87" s="29" t="s">
        <v>21</v>
      </c>
      <c r="V87" s="368" t="s">
        <v>27</v>
      </c>
      <c r="W87" s="378"/>
      <c r="X87" s="369"/>
      <c r="Y87" s="116" t="str">
        <f t="shared" si="6"/>
        <v/>
      </c>
    </row>
    <row r="88" spans="1:25">
      <c r="A88" s="379"/>
      <c r="B88" s="380"/>
      <c r="C88" s="1" t="s">
        <v>41</v>
      </c>
      <c r="D88" s="1">
        <v>1</v>
      </c>
      <c r="E88" s="3"/>
      <c r="F88" s="5" t="s">
        <v>42</v>
      </c>
      <c r="G88" s="31">
        <f>E88*D88</f>
        <v>0</v>
      </c>
      <c r="H88" s="5" t="s">
        <v>37</v>
      </c>
      <c r="I88" s="4"/>
      <c r="J88" s="31">
        <f>G88-I88</f>
        <v>0</v>
      </c>
      <c r="K88" s="204">
        <f>IFERROR(J88/G88,0)</f>
        <v>0</v>
      </c>
      <c r="L88" s="197"/>
      <c r="M88" s="191"/>
      <c r="N88" s="1"/>
      <c r="O88" s="3"/>
      <c r="P88" s="5" t="s">
        <v>38</v>
      </c>
      <c r="Q88" s="211">
        <f>N88*O88</f>
        <v>0</v>
      </c>
      <c r="R88" s="5" t="s">
        <v>38</v>
      </c>
      <c r="S88" s="3"/>
      <c r="T88" s="31">
        <f>Q88-S88</f>
        <v>0</v>
      </c>
      <c r="U88" s="206">
        <f>IFERROR(T88/Q88,0)</f>
        <v>0</v>
      </c>
      <c r="V88" s="359"/>
      <c r="W88" s="360"/>
      <c r="X88" s="361"/>
      <c r="Y88" s="116" t="str">
        <f t="shared" ref="Y88:Y151" si="51">IF((AND(F88="…", P88="…")), "Empty budget line", "")</f>
        <v/>
      </c>
    </row>
    <row r="89" spans="1:25">
      <c r="A89" s="379"/>
      <c r="B89" s="380"/>
      <c r="C89" s="1"/>
      <c r="D89" s="1"/>
      <c r="E89" s="3"/>
      <c r="F89" s="5" t="s">
        <v>38</v>
      </c>
      <c r="G89" s="31">
        <f t="shared" ref="G89:G127" si="52">E89*D89</f>
        <v>0</v>
      </c>
      <c r="H89" s="5" t="s">
        <v>38</v>
      </c>
      <c r="I89" s="4"/>
      <c r="J89" s="31">
        <f t="shared" ref="J89:J92" si="53">G89-I89</f>
        <v>0</v>
      </c>
      <c r="K89" s="204">
        <f t="shared" ref="K89:K92" si="54">IFERROR(J89/G89,0)</f>
        <v>0</v>
      </c>
      <c r="L89" s="197"/>
      <c r="M89" s="191"/>
      <c r="N89" s="1"/>
      <c r="O89" s="3"/>
      <c r="P89" s="5" t="s">
        <v>38</v>
      </c>
      <c r="Q89" s="211">
        <f t="shared" ref="Q89:Q127" si="55">N89*O89</f>
        <v>0</v>
      </c>
      <c r="R89" s="5" t="s">
        <v>38</v>
      </c>
      <c r="S89" s="3"/>
      <c r="T89" s="31">
        <f t="shared" ref="T89:T92" si="56">Q89-S89</f>
        <v>0</v>
      </c>
      <c r="U89" s="206">
        <f t="shared" ref="U89:U92" si="57">IFERROR(T89/Q89,0)</f>
        <v>0</v>
      </c>
      <c r="V89" s="359"/>
      <c r="W89" s="360"/>
      <c r="X89" s="361"/>
      <c r="Y89" s="116" t="str">
        <f t="shared" si="51"/>
        <v>Empty budget line</v>
      </c>
    </row>
    <row r="90" spans="1:25">
      <c r="A90" s="379"/>
      <c r="B90" s="380"/>
      <c r="C90" s="1"/>
      <c r="D90" s="1"/>
      <c r="E90" s="3"/>
      <c r="F90" s="5" t="s">
        <v>38</v>
      </c>
      <c r="G90" s="31">
        <f t="shared" si="52"/>
        <v>0</v>
      </c>
      <c r="H90" s="5" t="s">
        <v>38</v>
      </c>
      <c r="I90" s="4"/>
      <c r="J90" s="31">
        <f t="shared" si="53"/>
        <v>0</v>
      </c>
      <c r="K90" s="204">
        <f t="shared" si="54"/>
        <v>0</v>
      </c>
      <c r="L90" s="197"/>
      <c r="M90" s="191"/>
      <c r="N90" s="1"/>
      <c r="O90" s="3"/>
      <c r="P90" s="5" t="s">
        <v>38</v>
      </c>
      <c r="Q90" s="211">
        <f t="shared" si="55"/>
        <v>0</v>
      </c>
      <c r="R90" s="5" t="s">
        <v>38</v>
      </c>
      <c r="S90" s="3"/>
      <c r="T90" s="31">
        <f t="shared" si="56"/>
        <v>0</v>
      </c>
      <c r="U90" s="206">
        <f t="shared" si="57"/>
        <v>0</v>
      </c>
      <c r="V90" s="359"/>
      <c r="W90" s="360"/>
      <c r="X90" s="361"/>
      <c r="Y90" s="116" t="str">
        <f t="shared" si="51"/>
        <v>Empty budget line</v>
      </c>
    </row>
    <row r="91" spans="1:25">
      <c r="A91" s="379"/>
      <c r="B91" s="380"/>
      <c r="C91" s="1"/>
      <c r="D91" s="1"/>
      <c r="E91" s="3"/>
      <c r="F91" s="5" t="s">
        <v>38</v>
      </c>
      <c r="G91" s="31">
        <f t="shared" si="52"/>
        <v>0</v>
      </c>
      <c r="H91" s="5" t="s">
        <v>38</v>
      </c>
      <c r="I91" s="4"/>
      <c r="J91" s="31">
        <f t="shared" si="53"/>
        <v>0</v>
      </c>
      <c r="K91" s="204">
        <f t="shared" si="54"/>
        <v>0</v>
      </c>
      <c r="L91" s="197"/>
      <c r="M91" s="191"/>
      <c r="N91" s="1"/>
      <c r="O91" s="3"/>
      <c r="P91" s="5" t="s">
        <v>38</v>
      </c>
      <c r="Q91" s="211">
        <f t="shared" si="55"/>
        <v>0</v>
      </c>
      <c r="R91" s="5" t="s">
        <v>38</v>
      </c>
      <c r="S91" s="3"/>
      <c r="T91" s="31">
        <f t="shared" si="56"/>
        <v>0</v>
      </c>
      <c r="U91" s="206">
        <f t="shared" si="57"/>
        <v>0</v>
      </c>
      <c r="V91" s="359"/>
      <c r="W91" s="360"/>
      <c r="X91" s="361"/>
      <c r="Y91" s="116" t="str">
        <f t="shared" si="51"/>
        <v>Empty budget line</v>
      </c>
    </row>
    <row r="92" spans="1:25">
      <c r="A92" s="379"/>
      <c r="B92" s="380"/>
      <c r="C92" s="1"/>
      <c r="D92" s="1"/>
      <c r="E92" s="3"/>
      <c r="F92" s="5" t="s">
        <v>38</v>
      </c>
      <c r="G92" s="31">
        <f t="shared" si="52"/>
        <v>0</v>
      </c>
      <c r="H92" s="5" t="s">
        <v>38</v>
      </c>
      <c r="I92" s="4"/>
      <c r="J92" s="31">
        <f t="shared" si="53"/>
        <v>0</v>
      </c>
      <c r="K92" s="204">
        <f t="shared" si="54"/>
        <v>0</v>
      </c>
      <c r="L92" s="197"/>
      <c r="M92" s="191"/>
      <c r="N92" s="1"/>
      <c r="O92" s="3"/>
      <c r="P92" s="5" t="s">
        <v>38</v>
      </c>
      <c r="Q92" s="211">
        <f t="shared" si="55"/>
        <v>0</v>
      </c>
      <c r="R92" s="5" t="s">
        <v>38</v>
      </c>
      <c r="S92" s="3"/>
      <c r="T92" s="31">
        <f t="shared" si="56"/>
        <v>0</v>
      </c>
      <c r="U92" s="206">
        <f t="shared" si="57"/>
        <v>0</v>
      </c>
      <c r="V92" s="359"/>
      <c r="W92" s="360"/>
      <c r="X92" s="361"/>
      <c r="Y92" s="116" t="str">
        <f t="shared" si="51"/>
        <v>Empty budget line</v>
      </c>
    </row>
    <row r="93" spans="1:25">
      <c r="A93" s="379"/>
      <c r="B93" s="380"/>
      <c r="C93" s="1"/>
      <c r="D93" s="1"/>
      <c r="E93" s="3"/>
      <c r="F93" s="5" t="s">
        <v>38</v>
      </c>
      <c r="G93" s="31">
        <f t="shared" si="52"/>
        <v>0</v>
      </c>
      <c r="H93" s="5" t="s">
        <v>38</v>
      </c>
      <c r="I93" s="4"/>
      <c r="J93" s="31">
        <f>G93-I93</f>
        <v>0</v>
      </c>
      <c r="K93" s="204">
        <f>IFERROR(J93/G93,0)</f>
        <v>0</v>
      </c>
      <c r="L93" s="197"/>
      <c r="M93" s="191"/>
      <c r="N93" s="1"/>
      <c r="O93" s="3"/>
      <c r="P93" s="5" t="s">
        <v>38</v>
      </c>
      <c r="Q93" s="211">
        <f t="shared" si="55"/>
        <v>0</v>
      </c>
      <c r="R93" s="5" t="s">
        <v>38</v>
      </c>
      <c r="S93" s="3"/>
      <c r="T93" s="31">
        <f>Q93-S93</f>
        <v>0</v>
      </c>
      <c r="U93" s="206">
        <f>IFERROR(T93/Q93,0)</f>
        <v>0</v>
      </c>
      <c r="V93" s="359"/>
      <c r="W93" s="360"/>
      <c r="X93" s="361"/>
      <c r="Y93" s="116" t="str">
        <f t="shared" si="51"/>
        <v>Empty budget line</v>
      </c>
    </row>
    <row r="94" spans="1:25">
      <c r="A94" s="379"/>
      <c r="B94" s="380"/>
      <c r="C94" s="1"/>
      <c r="D94" s="1"/>
      <c r="E94" s="3"/>
      <c r="F94" s="5" t="s">
        <v>38</v>
      </c>
      <c r="G94" s="31">
        <f t="shared" si="52"/>
        <v>0</v>
      </c>
      <c r="H94" s="5" t="s">
        <v>38</v>
      </c>
      <c r="I94" s="4"/>
      <c r="J94" s="31">
        <f t="shared" ref="J94:J97" si="58">G94-I94</f>
        <v>0</v>
      </c>
      <c r="K94" s="204">
        <f t="shared" ref="K94:K97" si="59">IFERROR(J94/G94,0)</f>
        <v>0</v>
      </c>
      <c r="L94" s="197"/>
      <c r="M94" s="191"/>
      <c r="N94" s="1"/>
      <c r="O94" s="3"/>
      <c r="P94" s="5" t="s">
        <v>38</v>
      </c>
      <c r="Q94" s="211">
        <f t="shared" si="55"/>
        <v>0</v>
      </c>
      <c r="R94" s="5" t="s">
        <v>38</v>
      </c>
      <c r="S94" s="3"/>
      <c r="T94" s="31">
        <f t="shared" ref="T94:T97" si="60">Q94-S94</f>
        <v>0</v>
      </c>
      <c r="U94" s="206">
        <f t="shared" ref="U94:U97" si="61">IFERROR(T94/Q94,0)</f>
        <v>0</v>
      </c>
      <c r="V94" s="359"/>
      <c r="W94" s="360"/>
      <c r="X94" s="361"/>
      <c r="Y94" s="116" t="str">
        <f t="shared" si="51"/>
        <v>Empty budget line</v>
      </c>
    </row>
    <row r="95" spans="1:25">
      <c r="A95" s="379"/>
      <c r="B95" s="380"/>
      <c r="C95" s="1"/>
      <c r="D95" s="1"/>
      <c r="E95" s="3"/>
      <c r="F95" s="5" t="s">
        <v>38</v>
      </c>
      <c r="G95" s="31">
        <f t="shared" si="52"/>
        <v>0</v>
      </c>
      <c r="H95" s="5" t="s">
        <v>38</v>
      </c>
      <c r="I95" s="4"/>
      <c r="J95" s="31">
        <f t="shared" si="58"/>
        <v>0</v>
      </c>
      <c r="K95" s="204">
        <f t="shared" si="59"/>
        <v>0</v>
      </c>
      <c r="L95" s="197"/>
      <c r="M95" s="191"/>
      <c r="N95" s="1"/>
      <c r="O95" s="3"/>
      <c r="P95" s="5" t="s">
        <v>38</v>
      </c>
      <c r="Q95" s="211">
        <f t="shared" si="55"/>
        <v>0</v>
      </c>
      <c r="R95" s="5" t="s">
        <v>38</v>
      </c>
      <c r="S95" s="3"/>
      <c r="T95" s="31">
        <f t="shared" si="60"/>
        <v>0</v>
      </c>
      <c r="U95" s="206">
        <f t="shared" si="61"/>
        <v>0</v>
      </c>
      <c r="V95" s="359"/>
      <c r="W95" s="360"/>
      <c r="X95" s="361"/>
      <c r="Y95" s="116" t="str">
        <f t="shared" si="51"/>
        <v>Empty budget line</v>
      </c>
    </row>
    <row r="96" spans="1:25">
      <c r="A96" s="379"/>
      <c r="B96" s="380"/>
      <c r="C96" s="1"/>
      <c r="D96" s="1"/>
      <c r="E96" s="3"/>
      <c r="F96" s="5" t="s">
        <v>38</v>
      </c>
      <c r="G96" s="31">
        <f t="shared" si="52"/>
        <v>0</v>
      </c>
      <c r="H96" s="5" t="s">
        <v>38</v>
      </c>
      <c r="I96" s="4"/>
      <c r="J96" s="31">
        <f t="shared" si="58"/>
        <v>0</v>
      </c>
      <c r="K96" s="204">
        <f t="shared" si="59"/>
        <v>0</v>
      </c>
      <c r="L96" s="197"/>
      <c r="M96" s="191"/>
      <c r="N96" s="1"/>
      <c r="O96" s="3"/>
      <c r="P96" s="5" t="s">
        <v>38</v>
      </c>
      <c r="Q96" s="211">
        <f t="shared" si="55"/>
        <v>0</v>
      </c>
      <c r="R96" s="5" t="s">
        <v>38</v>
      </c>
      <c r="S96" s="3"/>
      <c r="T96" s="31">
        <f t="shared" si="60"/>
        <v>0</v>
      </c>
      <c r="U96" s="206">
        <f t="shared" si="61"/>
        <v>0</v>
      </c>
      <c r="V96" s="359"/>
      <c r="W96" s="360"/>
      <c r="X96" s="361"/>
      <c r="Y96" s="116" t="str">
        <f t="shared" si="51"/>
        <v>Empty budget line</v>
      </c>
    </row>
    <row r="97" spans="1:25">
      <c r="A97" s="379"/>
      <c r="B97" s="380"/>
      <c r="C97" s="1"/>
      <c r="D97" s="1"/>
      <c r="E97" s="3"/>
      <c r="F97" s="5" t="s">
        <v>38</v>
      </c>
      <c r="G97" s="31">
        <f t="shared" si="52"/>
        <v>0</v>
      </c>
      <c r="H97" s="5" t="s">
        <v>38</v>
      </c>
      <c r="I97" s="4"/>
      <c r="J97" s="31">
        <f t="shared" si="58"/>
        <v>0</v>
      </c>
      <c r="K97" s="204">
        <f t="shared" si="59"/>
        <v>0</v>
      </c>
      <c r="L97" s="197"/>
      <c r="M97" s="191"/>
      <c r="N97" s="1"/>
      <c r="O97" s="3"/>
      <c r="P97" s="5" t="s">
        <v>38</v>
      </c>
      <c r="Q97" s="211">
        <f t="shared" si="55"/>
        <v>0</v>
      </c>
      <c r="R97" s="5" t="s">
        <v>38</v>
      </c>
      <c r="S97" s="3"/>
      <c r="T97" s="31">
        <f t="shared" si="60"/>
        <v>0</v>
      </c>
      <c r="U97" s="206">
        <f t="shared" si="61"/>
        <v>0</v>
      </c>
      <c r="V97" s="359"/>
      <c r="W97" s="360"/>
      <c r="X97" s="361"/>
      <c r="Y97" s="116" t="str">
        <f t="shared" si="51"/>
        <v>Empty budget line</v>
      </c>
    </row>
    <row r="98" spans="1:25">
      <c r="A98" s="379"/>
      <c r="B98" s="380"/>
      <c r="C98" s="1"/>
      <c r="D98" s="1"/>
      <c r="E98" s="3"/>
      <c r="F98" s="5" t="s">
        <v>38</v>
      </c>
      <c r="G98" s="31">
        <f t="shared" si="52"/>
        <v>0</v>
      </c>
      <c r="H98" s="5" t="s">
        <v>38</v>
      </c>
      <c r="I98" s="4"/>
      <c r="J98" s="31">
        <f>G98-I98</f>
        <v>0</v>
      </c>
      <c r="K98" s="204">
        <f>IFERROR(J98/G98,0)</f>
        <v>0</v>
      </c>
      <c r="L98" s="197"/>
      <c r="M98" s="191"/>
      <c r="N98" s="1"/>
      <c r="O98" s="3"/>
      <c r="P98" s="5" t="s">
        <v>38</v>
      </c>
      <c r="Q98" s="211">
        <f t="shared" si="55"/>
        <v>0</v>
      </c>
      <c r="R98" s="5" t="s">
        <v>38</v>
      </c>
      <c r="S98" s="3"/>
      <c r="T98" s="31">
        <f>Q98-S98</f>
        <v>0</v>
      </c>
      <c r="U98" s="206">
        <f>IFERROR(T98/Q98,0)</f>
        <v>0</v>
      </c>
      <c r="V98" s="359"/>
      <c r="W98" s="360"/>
      <c r="X98" s="361"/>
      <c r="Y98" s="116" t="str">
        <f t="shared" si="51"/>
        <v>Empty budget line</v>
      </c>
    </row>
    <row r="99" spans="1:25">
      <c r="A99" s="379"/>
      <c r="B99" s="380"/>
      <c r="C99" s="1"/>
      <c r="D99" s="1"/>
      <c r="E99" s="3"/>
      <c r="F99" s="5" t="s">
        <v>38</v>
      </c>
      <c r="G99" s="31">
        <f t="shared" si="52"/>
        <v>0</v>
      </c>
      <c r="H99" s="5" t="s">
        <v>38</v>
      </c>
      <c r="I99" s="4"/>
      <c r="J99" s="31">
        <f t="shared" ref="J99:J102" si="62">G99-I99</f>
        <v>0</v>
      </c>
      <c r="K99" s="204">
        <f t="shared" ref="K99:K102" si="63">IFERROR(J99/G99,0)</f>
        <v>0</v>
      </c>
      <c r="L99" s="197"/>
      <c r="M99" s="191"/>
      <c r="N99" s="1"/>
      <c r="O99" s="3"/>
      <c r="P99" s="5" t="s">
        <v>38</v>
      </c>
      <c r="Q99" s="211">
        <f t="shared" si="55"/>
        <v>0</v>
      </c>
      <c r="R99" s="5" t="s">
        <v>38</v>
      </c>
      <c r="S99" s="3"/>
      <c r="T99" s="31">
        <f t="shared" ref="T99:T102" si="64">Q99-S99</f>
        <v>0</v>
      </c>
      <c r="U99" s="206">
        <f t="shared" ref="U99:U102" si="65">IFERROR(T99/Q99,0)</f>
        <v>0</v>
      </c>
      <c r="V99" s="359"/>
      <c r="W99" s="360"/>
      <c r="X99" s="361"/>
      <c r="Y99" s="116" t="str">
        <f t="shared" si="51"/>
        <v>Empty budget line</v>
      </c>
    </row>
    <row r="100" spans="1:25">
      <c r="A100" s="379"/>
      <c r="B100" s="380"/>
      <c r="C100" s="1"/>
      <c r="D100" s="1"/>
      <c r="E100" s="3"/>
      <c r="F100" s="5" t="s">
        <v>38</v>
      </c>
      <c r="G100" s="31">
        <f t="shared" si="52"/>
        <v>0</v>
      </c>
      <c r="H100" s="5" t="s">
        <v>38</v>
      </c>
      <c r="I100" s="4"/>
      <c r="J100" s="31">
        <f t="shared" si="62"/>
        <v>0</v>
      </c>
      <c r="K100" s="204">
        <f t="shared" si="63"/>
        <v>0</v>
      </c>
      <c r="L100" s="197"/>
      <c r="M100" s="191"/>
      <c r="N100" s="1"/>
      <c r="O100" s="3"/>
      <c r="P100" s="5" t="s">
        <v>38</v>
      </c>
      <c r="Q100" s="211">
        <f t="shared" si="55"/>
        <v>0</v>
      </c>
      <c r="R100" s="5" t="s">
        <v>38</v>
      </c>
      <c r="S100" s="3"/>
      <c r="T100" s="31">
        <f t="shared" si="64"/>
        <v>0</v>
      </c>
      <c r="U100" s="206">
        <f t="shared" si="65"/>
        <v>0</v>
      </c>
      <c r="V100" s="359"/>
      <c r="W100" s="360"/>
      <c r="X100" s="361"/>
      <c r="Y100" s="116" t="str">
        <f t="shared" si="51"/>
        <v>Empty budget line</v>
      </c>
    </row>
    <row r="101" spans="1:25">
      <c r="A101" s="379"/>
      <c r="B101" s="380"/>
      <c r="C101" s="1"/>
      <c r="D101" s="1"/>
      <c r="E101" s="3"/>
      <c r="F101" s="5" t="s">
        <v>38</v>
      </c>
      <c r="G101" s="31">
        <f t="shared" si="52"/>
        <v>0</v>
      </c>
      <c r="H101" s="5" t="s">
        <v>38</v>
      </c>
      <c r="I101" s="4"/>
      <c r="J101" s="31">
        <f t="shared" si="62"/>
        <v>0</v>
      </c>
      <c r="K101" s="204">
        <f t="shared" si="63"/>
        <v>0</v>
      </c>
      <c r="L101" s="197"/>
      <c r="M101" s="191"/>
      <c r="N101" s="1"/>
      <c r="O101" s="3"/>
      <c r="P101" s="5" t="s">
        <v>38</v>
      </c>
      <c r="Q101" s="211">
        <f t="shared" si="55"/>
        <v>0</v>
      </c>
      <c r="R101" s="5" t="s">
        <v>38</v>
      </c>
      <c r="S101" s="3"/>
      <c r="T101" s="31">
        <f t="shared" si="64"/>
        <v>0</v>
      </c>
      <c r="U101" s="206">
        <f t="shared" si="65"/>
        <v>0</v>
      </c>
      <c r="V101" s="359"/>
      <c r="W101" s="360"/>
      <c r="X101" s="361"/>
      <c r="Y101" s="116" t="str">
        <f t="shared" si="51"/>
        <v>Empty budget line</v>
      </c>
    </row>
    <row r="102" spans="1:25">
      <c r="A102" s="379"/>
      <c r="B102" s="380"/>
      <c r="C102" s="1"/>
      <c r="D102" s="1"/>
      <c r="E102" s="3"/>
      <c r="F102" s="5" t="s">
        <v>38</v>
      </c>
      <c r="G102" s="31">
        <f t="shared" si="52"/>
        <v>0</v>
      </c>
      <c r="H102" s="5" t="s">
        <v>38</v>
      </c>
      <c r="I102" s="4"/>
      <c r="J102" s="31">
        <f t="shared" si="62"/>
        <v>0</v>
      </c>
      <c r="K102" s="204">
        <f t="shared" si="63"/>
        <v>0</v>
      </c>
      <c r="L102" s="197"/>
      <c r="M102" s="191"/>
      <c r="N102" s="1"/>
      <c r="O102" s="3"/>
      <c r="P102" s="5" t="s">
        <v>38</v>
      </c>
      <c r="Q102" s="211">
        <f t="shared" si="55"/>
        <v>0</v>
      </c>
      <c r="R102" s="5" t="s">
        <v>38</v>
      </c>
      <c r="S102" s="3"/>
      <c r="T102" s="31">
        <f t="shared" si="64"/>
        <v>0</v>
      </c>
      <c r="U102" s="206">
        <f t="shared" si="65"/>
        <v>0</v>
      </c>
      <c r="V102" s="359"/>
      <c r="W102" s="360"/>
      <c r="X102" s="361"/>
      <c r="Y102" s="116" t="str">
        <f t="shared" si="51"/>
        <v>Empty budget line</v>
      </c>
    </row>
    <row r="103" spans="1:25">
      <c r="A103" s="379"/>
      <c r="B103" s="380"/>
      <c r="C103" s="1"/>
      <c r="D103" s="1"/>
      <c r="E103" s="3"/>
      <c r="F103" s="5" t="s">
        <v>38</v>
      </c>
      <c r="G103" s="31">
        <f t="shared" si="52"/>
        <v>0</v>
      </c>
      <c r="H103" s="5" t="s">
        <v>38</v>
      </c>
      <c r="I103" s="4"/>
      <c r="J103" s="31">
        <f>G103-I103</f>
        <v>0</v>
      </c>
      <c r="K103" s="204">
        <f>IFERROR(J103/G103,0)</f>
        <v>0</v>
      </c>
      <c r="L103" s="197"/>
      <c r="M103" s="191"/>
      <c r="N103" s="1"/>
      <c r="O103" s="3"/>
      <c r="P103" s="5" t="s">
        <v>38</v>
      </c>
      <c r="Q103" s="211">
        <f t="shared" si="55"/>
        <v>0</v>
      </c>
      <c r="R103" s="5" t="s">
        <v>38</v>
      </c>
      <c r="S103" s="3"/>
      <c r="T103" s="31">
        <f>Q103-S103</f>
        <v>0</v>
      </c>
      <c r="U103" s="206">
        <f>IFERROR(T103/Q103,0)</f>
        <v>0</v>
      </c>
      <c r="V103" s="359"/>
      <c r="W103" s="360"/>
      <c r="X103" s="361"/>
      <c r="Y103" s="116" t="str">
        <f t="shared" si="51"/>
        <v>Empty budget line</v>
      </c>
    </row>
    <row r="104" spans="1:25">
      <c r="A104" s="379"/>
      <c r="B104" s="380"/>
      <c r="C104" s="1"/>
      <c r="D104" s="1"/>
      <c r="E104" s="3"/>
      <c r="F104" s="5" t="s">
        <v>38</v>
      </c>
      <c r="G104" s="31">
        <f t="shared" si="52"/>
        <v>0</v>
      </c>
      <c r="H104" s="5" t="s">
        <v>38</v>
      </c>
      <c r="I104" s="4"/>
      <c r="J104" s="31">
        <f t="shared" ref="J104:J107" si="66">G104-I104</f>
        <v>0</v>
      </c>
      <c r="K104" s="204">
        <f t="shared" ref="K104:K107" si="67">IFERROR(J104/G104,0)</f>
        <v>0</v>
      </c>
      <c r="L104" s="197"/>
      <c r="M104" s="191"/>
      <c r="N104" s="1"/>
      <c r="O104" s="3"/>
      <c r="P104" s="5" t="s">
        <v>38</v>
      </c>
      <c r="Q104" s="211">
        <f t="shared" si="55"/>
        <v>0</v>
      </c>
      <c r="R104" s="5" t="s">
        <v>38</v>
      </c>
      <c r="S104" s="3"/>
      <c r="T104" s="31">
        <f t="shared" ref="T104:T107" si="68">Q104-S104</f>
        <v>0</v>
      </c>
      <c r="U104" s="206">
        <f t="shared" ref="U104:U107" si="69">IFERROR(T104/Q104,0)</f>
        <v>0</v>
      </c>
      <c r="V104" s="359"/>
      <c r="W104" s="360"/>
      <c r="X104" s="361"/>
      <c r="Y104" s="116" t="str">
        <f t="shared" si="51"/>
        <v>Empty budget line</v>
      </c>
    </row>
    <row r="105" spans="1:25">
      <c r="A105" s="379"/>
      <c r="B105" s="380"/>
      <c r="C105" s="1"/>
      <c r="D105" s="1"/>
      <c r="E105" s="3"/>
      <c r="F105" s="5" t="s">
        <v>38</v>
      </c>
      <c r="G105" s="31">
        <f t="shared" si="52"/>
        <v>0</v>
      </c>
      <c r="H105" s="5" t="s">
        <v>38</v>
      </c>
      <c r="I105" s="4"/>
      <c r="J105" s="31">
        <f t="shared" si="66"/>
        <v>0</v>
      </c>
      <c r="K105" s="204">
        <f t="shared" si="67"/>
        <v>0</v>
      </c>
      <c r="L105" s="197"/>
      <c r="M105" s="191"/>
      <c r="N105" s="1"/>
      <c r="O105" s="3"/>
      <c r="P105" s="5" t="s">
        <v>38</v>
      </c>
      <c r="Q105" s="211">
        <f t="shared" si="55"/>
        <v>0</v>
      </c>
      <c r="R105" s="5" t="s">
        <v>38</v>
      </c>
      <c r="S105" s="3"/>
      <c r="T105" s="31">
        <f t="shared" si="68"/>
        <v>0</v>
      </c>
      <c r="U105" s="206">
        <f t="shared" si="69"/>
        <v>0</v>
      </c>
      <c r="V105" s="359"/>
      <c r="W105" s="360"/>
      <c r="X105" s="361"/>
      <c r="Y105" s="116" t="str">
        <f t="shared" si="51"/>
        <v>Empty budget line</v>
      </c>
    </row>
    <row r="106" spans="1:25">
      <c r="A106" s="379"/>
      <c r="B106" s="380"/>
      <c r="C106" s="1"/>
      <c r="D106" s="1"/>
      <c r="E106" s="3"/>
      <c r="F106" s="5" t="s">
        <v>38</v>
      </c>
      <c r="G106" s="31">
        <f t="shared" si="52"/>
        <v>0</v>
      </c>
      <c r="H106" s="5" t="s">
        <v>38</v>
      </c>
      <c r="I106" s="4"/>
      <c r="J106" s="31">
        <f t="shared" si="66"/>
        <v>0</v>
      </c>
      <c r="K106" s="204">
        <f t="shared" si="67"/>
        <v>0</v>
      </c>
      <c r="L106" s="197"/>
      <c r="M106" s="191"/>
      <c r="N106" s="1"/>
      <c r="O106" s="3"/>
      <c r="P106" s="5" t="s">
        <v>38</v>
      </c>
      <c r="Q106" s="211">
        <f t="shared" si="55"/>
        <v>0</v>
      </c>
      <c r="R106" s="5" t="s">
        <v>38</v>
      </c>
      <c r="S106" s="3"/>
      <c r="T106" s="31">
        <f t="shared" si="68"/>
        <v>0</v>
      </c>
      <c r="U106" s="206">
        <f t="shared" si="69"/>
        <v>0</v>
      </c>
      <c r="V106" s="359"/>
      <c r="W106" s="360"/>
      <c r="X106" s="361"/>
      <c r="Y106" s="116" t="str">
        <f t="shared" si="51"/>
        <v>Empty budget line</v>
      </c>
    </row>
    <row r="107" spans="1:25">
      <c r="A107" s="379"/>
      <c r="B107" s="380"/>
      <c r="C107" s="1"/>
      <c r="D107" s="1"/>
      <c r="E107" s="3"/>
      <c r="F107" s="5" t="s">
        <v>38</v>
      </c>
      <c r="G107" s="31">
        <f t="shared" si="52"/>
        <v>0</v>
      </c>
      <c r="H107" s="5" t="s">
        <v>38</v>
      </c>
      <c r="I107" s="4"/>
      <c r="J107" s="31">
        <f t="shared" si="66"/>
        <v>0</v>
      </c>
      <c r="K107" s="204">
        <f t="shared" si="67"/>
        <v>0</v>
      </c>
      <c r="L107" s="197"/>
      <c r="M107" s="191"/>
      <c r="N107" s="1"/>
      <c r="O107" s="3"/>
      <c r="P107" s="5" t="s">
        <v>38</v>
      </c>
      <c r="Q107" s="211">
        <f t="shared" si="55"/>
        <v>0</v>
      </c>
      <c r="R107" s="5" t="s">
        <v>38</v>
      </c>
      <c r="S107" s="3"/>
      <c r="T107" s="31">
        <f t="shared" si="68"/>
        <v>0</v>
      </c>
      <c r="U107" s="206">
        <f t="shared" si="69"/>
        <v>0</v>
      </c>
      <c r="V107" s="359"/>
      <c r="W107" s="360"/>
      <c r="X107" s="361"/>
      <c r="Y107" s="116" t="str">
        <f t="shared" si="51"/>
        <v>Empty budget line</v>
      </c>
    </row>
    <row r="108" spans="1:25">
      <c r="A108" s="379"/>
      <c r="B108" s="380"/>
      <c r="C108" s="1"/>
      <c r="D108" s="1"/>
      <c r="E108" s="3"/>
      <c r="F108" s="5" t="s">
        <v>38</v>
      </c>
      <c r="G108" s="31">
        <f t="shared" si="52"/>
        <v>0</v>
      </c>
      <c r="H108" s="5" t="s">
        <v>38</v>
      </c>
      <c r="I108" s="4"/>
      <c r="J108" s="31">
        <f>G108-I108</f>
        <v>0</v>
      </c>
      <c r="K108" s="204">
        <f>IFERROR(J108/G108,0)</f>
        <v>0</v>
      </c>
      <c r="L108" s="197"/>
      <c r="M108" s="191"/>
      <c r="N108" s="1"/>
      <c r="O108" s="3"/>
      <c r="P108" s="5" t="s">
        <v>38</v>
      </c>
      <c r="Q108" s="211">
        <f t="shared" si="55"/>
        <v>0</v>
      </c>
      <c r="R108" s="5" t="s">
        <v>38</v>
      </c>
      <c r="S108" s="3"/>
      <c r="T108" s="31">
        <f>Q108-S108</f>
        <v>0</v>
      </c>
      <c r="U108" s="206">
        <f>IFERROR(T108/Q108,0)</f>
        <v>0</v>
      </c>
      <c r="V108" s="359"/>
      <c r="W108" s="360"/>
      <c r="X108" s="361"/>
      <c r="Y108" s="116" t="str">
        <f t="shared" si="51"/>
        <v>Empty budget line</v>
      </c>
    </row>
    <row r="109" spans="1:25">
      <c r="A109" s="379"/>
      <c r="B109" s="380"/>
      <c r="C109" s="1"/>
      <c r="D109" s="1"/>
      <c r="E109" s="3"/>
      <c r="F109" s="5" t="s">
        <v>38</v>
      </c>
      <c r="G109" s="31">
        <f t="shared" si="52"/>
        <v>0</v>
      </c>
      <c r="H109" s="5" t="s">
        <v>38</v>
      </c>
      <c r="I109" s="4"/>
      <c r="J109" s="31">
        <f t="shared" ref="J109:J112" si="70">G109-I109</f>
        <v>0</v>
      </c>
      <c r="K109" s="204">
        <f t="shared" ref="K109:K112" si="71">IFERROR(J109/G109,0)</f>
        <v>0</v>
      </c>
      <c r="L109" s="197"/>
      <c r="M109" s="191"/>
      <c r="N109" s="1"/>
      <c r="O109" s="3"/>
      <c r="P109" s="5" t="s">
        <v>38</v>
      </c>
      <c r="Q109" s="211">
        <f t="shared" si="55"/>
        <v>0</v>
      </c>
      <c r="R109" s="5" t="s">
        <v>38</v>
      </c>
      <c r="S109" s="3"/>
      <c r="T109" s="31">
        <f t="shared" ref="T109:T112" si="72">Q109-S109</f>
        <v>0</v>
      </c>
      <c r="U109" s="206">
        <f t="shared" ref="U109:U112" si="73">IFERROR(T109/Q109,0)</f>
        <v>0</v>
      </c>
      <c r="V109" s="359"/>
      <c r="W109" s="360"/>
      <c r="X109" s="361"/>
      <c r="Y109" s="116" t="str">
        <f t="shared" si="51"/>
        <v>Empty budget line</v>
      </c>
    </row>
    <row r="110" spans="1:25">
      <c r="A110" s="379"/>
      <c r="B110" s="380"/>
      <c r="C110" s="1"/>
      <c r="D110" s="1"/>
      <c r="E110" s="3"/>
      <c r="F110" s="5" t="s">
        <v>38</v>
      </c>
      <c r="G110" s="31">
        <f t="shared" si="52"/>
        <v>0</v>
      </c>
      <c r="H110" s="5" t="s">
        <v>38</v>
      </c>
      <c r="I110" s="4"/>
      <c r="J110" s="31">
        <f t="shared" si="70"/>
        <v>0</v>
      </c>
      <c r="K110" s="204">
        <f t="shared" si="71"/>
        <v>0</v>
      </c>
      <c r="L110" s="197"/>
      <c r="M110" s="191"/>
      <c r="N110" s="1"/>
      <c r="O110" s="3"/>
      <c r="P110" s="5" t="s">
        <v>38</v>
      </c>
      <c r="Q110" s="211">
        <f t="shared" si="55"/>
        <v>0</v>
      </c>
      <c r="R110" s="5" t="s">
        <v>38</v>
      </c>
      <c r="S110" s="3"/>
      <c r="T110" s="31">
        <f t="shared" si="72"/>
        <v>0</v>
      </c>
      <c r="U110" s="206">
        <f t="shared" si="73"/>
        <v>0</v>
      </c>
      <c r="V110" s="359"/>
      <c r="W110" s="360"/>
      <c r="X110" s="361"/>
      <c r="Y110" s="116" t="str">
        <f t="shared" si="51"/>
        <v>Empty budget line</v>
      </c>
    </row>
    <row r="111" spans="1:25">
      <c r="A111" s="379"/>
      <c r="B111" s="380"/>
      <c r="C111" s="1"/>
      <c r="D111" s="1"/>
      <c r="E111" s="3"/>
      <c r="F111" s="5" t="s">
        <v>38</v>
      </c>
      <c r="G111" s="31">
        <f t="shared" si="52"/>
        <v>0</v>
      </c>
      <c r="H111" s="5" t="s">
        <v>38</v>
      </c>
      <c r="I111" s="4"/>
      <c r="J111" s="31">
        <f t="shared" si="70"/>
        <v>0</v>
      </c>
      <c r="K111" s="204">
        <f t="shared" si="71"/>
        <v>0</v>
      </c>
      <c r="L111" s="197"/>
      <c r="M111" s="191"/>
      <c r="N111" s="1"/>
      <c r="O111" s="3"/>
      <c r="P111" s="5" t="s">
        <v>38</v>
      </c>
      <c r="Q111" s="211">
        <f t="shared" si="55"/>
        <v>0</v>
      </c>
      <c r="R111" s="5" t="s">
        <v>38</v>
      </c>
      <c r="S111" s="3"/>
      <c r="T111" s="31">
        <f t="shared" si="72"/>
        <v>0</v>
      </c>
      <c r="U111" s="206">
        <f t="shared" si="73"/>
        <v>0</v>
      </c>
      <c r="V111" s="359"/>
      <c r="W111" s="360"/>
      <c r="X111" s="361"/>
      <c r="Y111" s="116" t="str">
        <f t="shared" si="51"/>
        <v>Empty budget line</v>
      </c>
    </row>
    <row r="112" spans="1:25">
      <c r="A112" s="379"/>
      <c r="B112" s="380"/>
      <c r="C112" s="1"/>
      <c r="D112" s="1"/>
      <c r="E112" s="3"/>
      <c r="F112" s="5" t="s">
        <v>38</v>
      </c>
      <c r="G112" s="31">
        <f t="shared" si="52"/>
        <v>0</v>
      </c>
      <c r="H112" s="5" t="s">
        <v>38</v>
      </c>
      <c r="I112" s="4"/>
      <c r="J112" s="31">
        <f t="shared" si="70"/>
        <v>0</v>
      </c>
      <c r="K112" s="204">
        <f t="shared" si="71"/>
        <v>0</v>
      </c>
      <c r="L112" s="197"/>
      <c r="M112" s="191"/>
      <c r="N112" s="1"/>
      <c r="O112" s="3"/>
      <c r="P112" s="5" t="s">
        <v>38</v>
      </c>
      <c r="Q112" s="211">
        <f t="shared" si="55"/>
        <v>0</v>
      </c>
      <c r="R112" s="5" t="s">
        <v>38</v>
      </c>
      <c r="S112" s="3"/>
      <c r="T112" s="31">
        <f t="shared" si="72"/>
        <v>0</v>
      </c>
      <c r="U112" s="206">
        <f t="shared" si="73"/>
        <v>0</v>
      </c>
      <c r="V112" s="359"/>
      <c r="W112" s="360"/>
      <c r="X112" s="361"/>
      <c r="Y112" s="116" t="str">
        <f t="shared" si="51"/>
        <v>Empty budget line</v>
      </c>
    </row>
    <row r="113" spans="1:25">
      <c r="A113" s="379"/>
      <c r="B113" s="380"/>
      <c r="C113" s="1"/>
      <c r="D113" s="1"/>
      <c r="E113" s="3"/>
      <c r="F113" s="5" t="s">
        <v>38</v>
      </c>
      <c r="G113" s="31">
        <f t="shared" si="52"/>
        <v>0</v>
      </c>
      <c r="H113" s="5" t="s">
        <v>38</v>
      </c>
      <c r="I113" s="4"/>
      <c r="J113" s="31">
        <f>G113-I113</f>
        <v>0</v>
      </c>
      <c r="K113" s="204">
        <f>IFERROR(J113/G113,0)</f>
        <v>0</v>
      </c>
      <c r="L113" s="197"/>
      <c r="M113" s="191"/>
      <c r="N113" s="1"/>
      <c r="O113" s="3"/>
      <c r="P113" s="5" t="s">
        <v>38</v>
      </c>
      <c r="Q113" s="211">
        <f t="shared" si="55"/>
        <v>0</v>
      </c>
      <c r="R113" s="5" t="s">
        <v>38</v>
      </c>
      <c r="S113" s="3"/>
      <c r="T113" s="31">
        <f>Q113-S113</f>
        <v>0</v>
      </c>
      <c r="U113" s="206">
        <f>IFERROR(T113/Q113,0)</f>
        <v>0</v>
      </c>
      <c r="V113" s="359"/>
      <c r="W113" s="360"/>
      <c r="X113" s="361"/>
      <c r="Y113" s="116" t="str">
        <f t="shared" si="51"/>
        <v>Empty budget line</v>
      </c>
    </row>
    <row r="114" spans="1:25">
      <c r="A114" s="379"/>
      <c r="B114" s="380"/>
      <c r="C114" s="1"/>
      <c r="D114" s="1"/>
      <c r="E114" s="3"/>
      <c r="F114" s="5" t="s">
        <v>38</v>
      </c>
      <c r="G114" s="31">
        <f t="shared" si="52"/>
        <v>0</v>
      </c>
      <c r="H114" s="5" t="s">
        <v>38</v>
      </c>
      <c r="I114" s="4"/>
      <c r="J114" s="31">
        <f t="shared" ref="J114:J117" si="74">G114-I114</f>
        <v>0</v>
      </c>
      <c r="K114" s="204">
        <f t="shared" ref="K114:K117" si="75">IFERROR(J114/G114,0)</f>
        <v>0</v>
      </c>
      <c r="L114" s="197"/>
      <c r="M114" s="191"/>
      <c r="N114" s="1"/>
      <c r="O114" s="3"/>
      <c r="P114" s="5" t="s">
        <v>38</v>
      </c>
      <c r="Q114" s="211">
        <f t="shared" si="55"/>
        <v>0</v>
      </c>
      <c r="R114" s="5" t="s">
        <v>38</v>
      </c>
      <c r="S114" s="3"/>
      <c r="T114" s="31">
        <f t="shared" ref="T114:T117" si="76">Q114-S114</f>
        <v>0</v>
      </c>
      <c r="U114" s="206">
        <f t="shared" ref="U114:U117" si="77">IFERROR(T114/Q114,0)</f>
        <v>0</v>
      </c>
      <c r="V114" s="359"/>
      <c r="W114" s="360"/>
      <c r="X114" s="361"/>
      <c r="Y114" s="116" t="str">
        <f t="shared" si="51"/>
        <v>Empty budget line</v>
      </c>
    </row>
    <row r="115" spans="1:25">
      <c r="A115" s="379"/>
      <c r="B115" s="380"/>
      <c r="C115" s="1"/>
      <c r="D115" s="1"/>
      <c r="E115" s="3"/>
      <c r="F115" s="5" t="s">
        <v>38</v>
      </c>
      <c r="G115" s="31">
        <f t="shared" si="52"/>
        <v>0</v>
      </c>
      <c r="H115" s="5" t="s">
        <v>38</v>
      </c>
      <c r="I115" s="4"/>
      <c r="J115" s="31">
        <f t="shared" si="74"/>
        <v>0</v>
      </c>
      <c r="K115" s="204">
        <f t="shared" si="75"/>
        <v>0</v>
      </c>
      <c r="L115" s="197"/>
      <c r="M115" s="191"/>
      <c r="N115" s="1"/>
      <c r="O115" s="3"/>
      <c r="P115" s="5" t="s">
        <v>38</v>
      </c>
      <c r="Q115" s="211">
        <f t="shared" si="55"/>
        <v>0</v>
      </c>
      <c r="R115" s="5" t="s">
        <v>38</v>
      </c>
      <c r="S115" s="3"/>
      <c r="T115" s="31">
        <f t="shared" si="76"/>
        <v>0</v>
      </c>
      <c r="U115" s="206">
        <f t="shared" si="77"/>
        <v>0</v>
      </c>
      <c r="V115" s="359"/>
      <c r="W115" s="360"/>
      <c r="X115" s="361"/>
      <c r="Y115" s="116" t="str">
        <f t="shared" si="51"/>
        <v>Empty budget line</v>
      </c>
    </row>
    <row r="116" spans="1:25">
      <c r="A116" s="379"/>
      <c r="B116" s="380"/>
      <c r="C116" s="1"/>
      <c r="D116" s="1"/>
      <c r="E116" s="3"/>
      <c r="F116" s="5" t="s">
        <v>38</v>
      </c>
      <c r="G116" s="31">
        <f t="shared" si="52"/>
        <v>0</v>
      </c>
      <c r="H116" s="5" t="s">
        <v>38</v>
      </c>
      <c r="I116" s="4"/>
      <c r="J116" s="31">
        <f t="shared" si="74"/>
        <v>0</v>
      </c>
      <c r="K116" s="204">
        <f t="shared" si="75"/>
        <v>0</v>
      </c>
      <c r="L116" s="197"/>
      <c r="M116" s="191"/>
      <c r="N116" s="1"/>
      <c r="O116" s="3"/>
      <c r="P116" s="5" t="s">
        <v>38</v>
      </c>
      <c r="Q116" s="211">
        <f t="shared" si="55"/>
        <v>0</v>
      </c>
      <c r="R116" s="5" t="s">
        <v>38</v>
      </c>
      <c r="S116" s="3"/>
      <c r="T116" s="31">
        <f t="shared" si="76"/>
        <v>0</v>
      </c>
      <c r="U116" s="206">
        <f t="shared" si="77"/>
        <v>0</v>
      </c>
      <c r="V116" s="359"/>
      <c r="W116" s="360"/>
      <c r="X116" s="361"/>
      <c r="Y116" s="116" t="str">
        <f t="shared" si="51"/>
        <v>Empty budget line</v>
      </c>
    </row>
    <row r="117" spans="1:25">
      <c r="A117" s="379"/>
      <c r="B117" s="380"/>
      <c r="C117" s="1"/>
      <c r="D117" s="1"/>
      <c r="E117" s="3"/>
      <c r="F117" s="5" t="s">
        <v>38</v>
      </c>
      <c r="G117" s="31">
        <f t="shared" si="52"/>
        <v>0</v>
      </c>
      <c r="H117" s="5" t="s">
        <v>38</v>
      </c>
      <c r="I117" s="4"/>
      <c r="J117" s="31">
        <f t="shared" si="74"/>
        <v>0</v>
      </c>
      <c r="K117" s="204">
        <f t="shared" si="75"/>
        <v>0</v>
      </c>
      <c r="L117" s="197"/>
      <c r="M117" s="191"/>
      <c r="N117" s="1"/>
      <c r="O117" s="3"/>
      <c r="P117" s="5" t="s">
        <v>38</v>
      </c>
      <c r="Q117" s="211">
        <f t="shared" si="55"/>
        <v>0</v>
      </c>
      <c r="R117" s="5" t="s">
        <v>38</v>
      </c>
      <c r="S117" s="3"/>
      <c r="T117" s="31">
        <f t="shared" si="76"/>
        <v>0</v>
      </c>
      <c r="U117" s="206">
        <f t="shared" si="77"/>
        <v>0</v>
      </c>
      <c r="V117" s="359"/>
      <c r="W117" s="360"/>
      <c r="X117" s="361"/>
      <c r="Y117" s="116" t="str">
        <f t="shared" si="51"/>
        <v>Empty budget line</v>
      </c>
    </row>
    <row r="118" spans="1:25">
      <c r="A118" s="379"/>
      <c r="B118" s="380"/>
      <c r="C118" s="1"/>
      <c r="D118" s="1"/>
      <c r="E118" s="3"/>
      <c r="F118" s="5" t="s">
        <v>38</v>
      </c>
      <c r="G118" s="31">
        <f t="shared" si="52"/>
        <v>0</v>
      </c>
      <c r="H118" s="5" t="s">
        <v>38</v>
      </c>
      <c r="I118" s="4"/>
      <c r="J118" s="31">
        <f>G118-I118</f>
        <v>0</v>
      </c>
      <c r="K118" s="204">
        <f>IFERROR(J118/G118,0)</f>
        <v>0</v>
      </c>
      <c r="L118" s="197"/>
      <c r="M118" s="191"/>
      <c r="N118" s="1"/>
      <c r="O118" s="3"/>
      <c r="P118" s="5" t="s">
        <v>38</v>
      </c>
      <c r="Q118" s="211">
        <f t="shared" si="55"/>
        <v>0</v>
      </c>
      <c r="R118" s="5" t="s">
        <v>38</v>
      </c>
      <c r="S118" s="3"/>
      <c r="T118" s="31">
        <f>Q118-S118</f>
        <v>0</v>
      </c>
      <c r="U118" s="206">
        <f>IFERROR(T118/Q118,0)</f>
        <v>0</v>
      </c>
      <c r="V118" s="359"/>
      <c r="W118" s="360"/>
      <c r="X118" s="361"/>
      <c r="Y118" s="116" t="str">
        <f t="shared" si="51"/>
        <v>Empty budget line</v>
      </c>
    </row>
    <row r="119" spans="1:25">
      <c r="A119" s="379"/>
      <c r="B119" s="380"/>
      <c r="C119" s="1"/>
      <c r="D119" s="1"/>
      <c r="E119" s="3"/>
      <c r="F119" s="5" t="s">
        <v>38</v>
      </c>
      <c r="G119" s="31">
        <f t="shared" si="52"/>
        <v>0</v>
      </c>
      <c r="H119" s="5" t="s">
        <v>38</v>
      </c>
      <c r="I119" s="4"/>
      <c r="J119" s="31">
        <f t="shared" ref="J119:J122" si="78">G119-I119</f>
        <v>0</v>
      </c>
      <c r="K119" s="204">
        <f t="shared" ref="K119:K122" si="79">IFERROR(J119/G119,0)</f>
        <v>0</v>
      </c>
      <c r="L119" s="197"/>
      <c r="M119" s="191"/>
      <c r="N119" s="1"/>
      <c r="O119" s="3"/>
      <c r="P119" s="5" t="s">
        <v>38</v>
      </c>
      <c r="Q119" s="211">
        <f t="shared" si="55"/>
        <v>0</v>
      </c>
      <c r="R119" s="5" t="s">
        <v>38</v>
      </c>
      <c r="S119" s="3"/>
      <c r="T119" s="31">
        <f t="shared" ref="T119:T122" si="80">Q119-S119</f>
        <v>0</v>
      </c>
      <c r="U119" s="206">
        <f t="shared" ref="U119:U122" si="81">IFERROR(T119/Q119,0)</f>
        <v>0</v>
      </c>
      <c r="V119" s="359"/>
      <c r="W119" s="360"/>
      <c r="X119" s="361"/>
      <c r="Y119" s="116" t="str">
        <f t="shared" si="51"/>
        <v>Empty budget line</v>
      </c>
    </row>
    <row r="120" spans="1:25">
      <c r="A120" s="379"/>
      <c r="B120" s="380"/>
      <c r="C120" s="1"/>
      <c r="D120" s="1"/>
      <c r="E120" s="3"/>
      <c r="F120" s="5" t="s">
        <v>38</v>
      </c>
      <c r="G120" s="31">
        <f t="shared" si="52"/>
        <v>0</v>
      </c>
      <c r="H120" s="5" t="s">
        <v>38</v>
      </c>
      <c r="I120" s="4"/>
      <c r="J120" s="31">
        <f t="shared" si="78"/>
        <v>0</v>
      </c>
      <c r="K120" s="204">
        <f t="shared" si="79"/>
        <v>0</v>
      </c>
      <c r="L120" s="197"/>
      <c r="M120" s="191"/>
      <c r="N120" s="1"/>
      <c r="O120" s="3"/>
      <c r="P120" s="5" t="s">
        <v>38</v>
      </c>
      <c r="Q120" s="211">
        <f t="shared" si="55"/>
        <v>0</v>
      </c>
      <c r="R120" s="5" t="s">
        <v>38</v>
      </c>
      <c r="S120" s="3"/>
      <c r="T120" s="31">
        <f t="shared" si="80"/>
        <v>0</v>
      </c>
      <c r="U120" s="206">
        <f t="shared" si="81"/>
        <v>0</v>
      </c>
      <c r="V120" s="359"/>
      <c r="W120" s="360"/>
      <c r="X120" s="361"/>
      <c r="Y120" s="116" t="str">
        <f t="shared" si="51"/>
        <v>Empty budget line</v>
      </c>
    </row>
    <row r="121" spans="1:25">
      <c r="A121" s="379"/>
      <c r="B121" s="380"/>
      <c r="C121" s="1"/>
      <c r="D121" s="1"/>
      <c r="E121" s="3"/>
      <c r="F121" s="5" t="s">
        <v>38</v>
      </c>
      <c r="G121" s="31">
        <f t="shared" si="52"/>
        <v>0</v>
      </c>
      <c r="H121" s="5" t="s">
        <v>38</v>
      </c>
      <c r="I121" s="4"/>
      <c r="J121" s="31">
        <f t="shared" si="78"/>
        <v>0</v>
      </c>
      <c r="K121" s="204">
        <f t="shared" si="79"/>
        <v>0</v>
      </c>
      <c r="L121" s="197"/>
      <c r="M121" s="191"/>
      <c r="N121" s="1"/>
      <c r="O121" s="3"/>
      <c r="P121" s="5" t="s">
        <v>38</v>
      </c>
      <c r="Q121" s="211">
        <f t="shared" si="55"/>
        <v>0</v>
      </c>
      <c r="R121" s="5" t="s">
        <v>38</v>
      </c>
      <c r="S121" s="3"/>
      <c r="T121" s="31">
        <f t="shared" si="80"/>
        <v>0</v>
      </c>
      <c r="U121" s="206">
        <f t="shared" si="81"/>
        <v>0</v>
      </c>
      <c r="V121" s="359"/>
      <c r="W121" s="360"/>
      <c r="X121" s="361"/>
      <c r="Y121" s="116" t="str">
        <f t="shared" si="51"/>
        <v>Empty budget line</v>
      </c>
    </row>
    <row r="122" spans="1:25">
      <c r="A122" s="379"/>
      <c r="B122" s="380"/>
      <c r="C122" s="1"/>
      <c r="D122" s="1"/>
      <c r="E122" s="3"/>
      <c r="F122" s="5" t="s">
        <v>38</v>
      </c>
      <c r="G122" s="31">
        <f t="shared" si="52"/>
        <v>0</v>
      </c>
      <c r="H122" s="5" t="s">
        <v>38</v>
      </c>
      <c r="I122" s="4"/>
      <c r="J122" s="31">
        <f t="shared" si="78"/>
        <v>0</v>
      </c>
      <c r="K122" s="204">
        <f t="shared" si="79"/>
        <v>0</v>
      </c>
      <c r="L122" s="197"/>
      <c r="M122" s="191"/>
      <c r="N122" s="1"/>
      <c r="O122" s="3"/>
      <c r="P122" s="5" t="s">
        <v>38</v>
      </c>
      <c r="Q122" s="211">
        <f t="shared" si="55"/>
        <v>0</v>
      </c>
      <c r="R122" s="5" t="s">
        <v>38</v>
      </c>
      <c r="S122" s="3"/>
      <c r="T122" s="31">
        <f t="shared" si="80"/>
        <v>0</v>
      </c>
      <c r="U122" s="206">
        <f t="shared" si="81"/>
        <v>0</v>
      </c>
      <c r="V122" s="359"/>
      <c r="W122" s="360"/>
      <c r="X122" s="361"/>
      <c r="Y122" s="116" t="str">
        <f t="shared" si="51"/>
        <v>Empty budget line</v>
      </c>
    </row>
    <row r="123" spans="1:25">
      <c r="A123" s="379"/>
      <c r="B123" s="380"/>
      <c r="C123" s="1"/>
      <c r="D123" s="1"/>
      <c r="E123" s="3"/>
      <c r="F123" s="5" t="s">
        <v>38</v>
      </c>
      <c r="G123" s="31">
        <f t="shared" si="52"/>
        <v>0</v>
      </c>
      <c r="H123" s="5" t="s">
        <v>38</v>
      </c>
      <c r="I123" s="4"/>
      <c r="J123" s="31">
        <f>G123-I123</f>
        <v>0</v>
      </c>
      <c r="K123" s="204">
        <f>IFERROR(J123/G123,0)</f>
        <v>0</v>
      </c>
      <c r="L123" s="197"/>
      <c r="M123" s="191"/>
      <c r="N123" s="1"/>
      <c r="O123" s="3"/>
      <c r="P123" s="5" t="s">
        <v>38</v>
      </c>
      <c r="Q123" s="211">
        <f t="shared" si="55"/>
        <v>0</v>
      </c>
      <c r="R123" s="5" t="s">
        <v>38</v>
      </c>
      <c r="S123" s="3"/>
      <c r="T123" s="31">
        <f>Q123-S123</f>
        <v>0</v>
      </c>
      <c r="U123" s="206">
        <f>IFERROR(T123/Q123,0)</f>
        <v>0</v>
      </c>
      <c r="V123" s="359"/>
      <c r="W123" s="360"/>
      <c r="X123" s="361"/>
      <c r="Y123" s="116" t="str">
        <f t="shared" si="51"/>
        <v>Empty budget line</v>
      </c>
    </row>
    <row r="124" spans="1:25">
      <c r="A124" s="379"/>
      <c r="B124" s="380"/>
      <c r="C124" s="1"/>
      <c r="D124" s="1"/>
      <c r="E124" s="3"/>
      <c r="F124" s="5" t="s">
        <v>38</v>
      </c>
      <c r="G124" s="31">
        <f t="shared" si="52"/>
        <v>0</v>
      </c>
      <c r="H124" s="5" t="s">
        <v>38</v>
      </c>
      <c r="I124" s="4"/>
      <c r="J124" s="31">
        <f t="shared" ref="J124:J127" si="82">G124-I124</f>
        <v>0</v>
      </c>
      <c r="K124" s="204">
        <f t="shared" ref="K124:K127" si="83">IFERROR(J124/G124,0)</f>
        <v>0</v>
      </c>
      <c r="L124" s="197"/>
      <c r="M124" s="191"/>
      <c r="N124" s="1"/>
      <c r="O124" s="3"/>
      <c r="P124" s="5" t="s">
        <v>38</v>
      </c>
      <c r="Q124" s="211">
        <f t="shared" si="55"/>
        <v>0</v>
      </c>
      <c r="R124" s="5" t="s">
        <v>38</v>
      </c>
      <c r="S124" s="3"/>
      <c r="T124" s="31">
        <f t="shared" ref="T124:T127" si="84">Q124-S124</f>
        <v>0</v>
      </c>
      <c r="U124" s="206">
        <f t="shared" ref="U124:U127" si="85">IFERROR(T124/Q124,0)</f>
        <v>0</v>
      </c>
      <c r="V124" s="359"/>
      <c r="W124" s="360"/>
      <c r="X124" s="361"/>
      <c r="Y124" s="116" t="str">
        <f t="shared" si="51"/>
        <v>Empty budget line</v>
      </c>
    </row>
    <row r="125" spans="1:25">
      <c r="A125" s="379"/>
      <c r="B125" s="380"/>
      <c r="C125" s="1"/>
      <c r="D125" s="1"/>
      <c r="E125" s="3"/>
      <c r="F125" s="5" t="s">
        <v>38</v>
      </c>
      <c r="G125" s="31">
        <f t="shared" si="52"/>
        <v>0</v>
      </c>
      <c r="H125" s="5" t="s">
        <v>38</v>
      </c>
      <c r="I125" s="4"/>
      <c r="J125" s="31">
        <f t="shared" si="82"/>
        <v>0</v>
      </c>
      <c r="K125" s="204">
        <f t="shared" si="83"/>
        <v>0</v>
      </c>
      <c r="L125" s="197"/>
      <c r="M125" s="191"/>
      <c r="N125" s="1"/>
      <c r="O125" s="3"/>
      <c r="P125" s="5" t="s">
        <v>38</v>
      </c>
      <c r="Q125" s="211">
        <f t="shared" si="55"/>
        <v>0</v>
      </c>
      <c r="R125" s="5" t="s">
        <v>38</v>
      </c>
      <c r="S125" s="3"/>
      <c r="T125" s="31">
        <f t="shared" si="84"/>
        <v>0</v>
      </c>
      <c r="U125" s="206">
        <f t="shared" si="85"/>
        <v>0</v>
      </c>
      <c r="V125" s="359"/>
      <c r="W125" s="360"/>
      <c r="X125" s="361"/>
      <c r="Y125" s="116" t="str">
        <f t="shared" si="51"/>
        <v>Empty budget line</v>
      </c>
    </row>
    <row r="126" spans="1:25">
      <c r="A126" s="379"/>
      <c r="B126" s="380"/>
      <c r="C126" s="1"/>
      <c r="D126" s="1"/>
      <c r="E126" s="3"/>
      <c r="F126" s="5" t="s">
        <v>38</v>
      </c>
      <c r="G126" s="31">
        <f t="shared" si="52"/>
        <v>0</v>
      </c>
      <c r="H126" s="5" t="s">
        <v>38</v>
      </c>
      <c r="I126" s="4"/>
      <c r="J126" s="31">
        <f t="shared" si="82"/>
        <v>0</v>
      </c>
      <c r="K126" s="204">
        <f t="shared" si="83"/>
        <v>0</v>
      </c>
      <c r="L126" s="197"/>
      <c r="M126" s="191"/>
      <c r="N126" s="1"/>
      <c r="O126" s="3"/>
      <c r="P126" s="5" t="s">
        <v>38</v>
      </c>
      <c r="Q126" s="211">
        <f t="shared" si="55"/>
        <v>0</v>
      </c>
      <c r="R126" s="5" t="s">
        <v>38</v>
      </c>
      <c r="S126" s="3"/>
      <c r="T126" s="31">
        <f t="shared" si="84"/>
        <v>0</v>
      </c>
      <c r="U126" s="206">
        <f t="shared" si="85"/>
        <v>0</v>
      </c>
      <c r="V126" s="359"/>
      <c r="W126" s="360"/>
      <c r="X126" s="361"/>
      <c r="Y126" s="116" t="str">
        <f t="shared" si="51"/>
        <v>Empty budget line</v>
      </c>
    </row>
    <row r="127" spans="1:25">
      <c r="A127" s="379"/>
      <c r="B127" s="380"/>
      <c r="C127" s="1"/>
      <c r="D127" s="1"/>
      <c r="E127" s="3"/>
      <c r="F127" s="5" t="s">
        <v>38</v>
      </c>
      <c r="G127" s="31">
        <f t="shared" si="52"/>
        <v>0</v>
      </c>
      <c r="H127" s="5" t="s">
        <v>38</v>
      </c>
      <c r="I127" s="4"/>
      <c r="J127" s="31">
        <f t="shared" si="82"/>
        <v>0</v>
      </c>
      <c r="K127" s="204">
        <f t="shared" si="83"/>
        <v>0</v>
      </c>
      <c r="L127" s="197"/>
      <c r="M127" s="191"/>
      <c r="N127" s="1"/>
      <c r="O127" s="3"/>
      <c r="P127" s="5" t="s">
        <v>38</v>
      </c>
      <c r="Q127" s="211">
        <f t="shared" si="55"/>
        <v>0</v>
      </c>
      <c r="R127" s="5" t="s">
        <v>38</v>
      </c>
      <c r="S127" s="3"/>
      <c r="T127" s="31">
        <f t="shared" si="84"/>
        <v>0</v>
      </c>
      <c r="U127" s="206">
        <f t="shared" si="85"/>
        <v>0</v>
      </c>
      <c r="V127" s="359"/>
      <c r="W127" s="360"/>
      <c r="X127" s="361"/>
      <c r="Y127" s="116" t="str">
        <f t="shared" si="51"/>
        <v>Empty budget line</v>
      </c>
    </row>
    <row r="128" spans="1:25" ht="30" customHeight="1">
      <c r="A128" s="411" t="s">
        <v>43</v>
      </c>
      <c r="B128" s="412"/>
      <c r="C128" s="186"/>
      <c r="D128" s="186"/>
      <c r="E128" s="187"/>
      <c r="F128" s="188"/>
      <c r="G128" s="188">
        <f>SUM(G88:G127)</f>
        <v>0</v>
      </c>
      <c r="H128" s="188"/>
      <c r="I128" s="188">
        <f>SUM(I88:I127)</f>
        <v>0</v>
      </c>
      <c r="J128" s="188">
        <f>SUM(J88:J127)</f>
        <v>0</v>
      </c>
      <c r="K128" s="205">
        <f>IFERROR(J128/G128,0)</f>
        <v>0</v>
      </c>
      <c r="L128" s="198"/>
      <c r="M128" s="192"/>
      <c r="N128" s="188"/>
      <c r="O128" s="188"/>
      <c r="P128" s="188"/>
      <c r="Q128" s="188">
        <f>SUM(Q88:Q127)</f>
        <v>0</v>
      </c>
      <c r="R128" s="188"/>
      <c r="S128" s="188">
        <f>SUM(S88:S127)</f>
        <v>0</v>
      </c>
      <c r="T128" s="188">
        <f>SUM(T88:T127)</f>
        <v>0</v>
      </c>
      <c r="U128" s="207">
        <f>IFERROR(T128/Q128,0)</f>
        <v>0</v>
      </c>
      <c r="V128" s="381"/>
      <c r="W128" s="382"/>
      <c r="X128" s="383"/>
      <c r="Y128" s="116" t="str">
        <f t="shared" si="51"/>
        <v/>
      </c>
    </row>
    <row r="129" spans="1:25">
      <c r="A129"/>
      <c r="B129"/>
      <c r="Y129" s="116" t="str">
        <f t="shared" si="51"/>
        <v/>
      </c>
    </row>
    <row r="130" spans="1:25" ht="22.5" customHeight="1">
      <c r="A130" s="364" t="s">
        <v>44</v>
      </c>
      <c r="B130" s="365"/>
      <c r="C130" s="387" t="s">
        <v>25</v>
      </c>
      <c r="D130" s="387"/>
      <c r="E130" s="387"/>
      <c r="F130" s="387"/>
      <c r="G130" s="387"/>
      <c r="H130" s="387"/>
      <c r="I130" s="387"/>
      <c r="J130" s="387"/>
      <c r="K130" s="388"/>
      <c r="L130" s="195"/>
      <c r="M130" s="371" t="s">
        <v>26</v>
      </c>
      <c r="N130" s="371"/>
      <c r="O130" s="371"/>
      <c r="P130" s="371"/>
      <c r="Q130" s="371"/>
      <c r="R130" s="371"/>
      <c r="S130" s="371"/>
      <c r="T130" s="371"/>
      <c r="U130" s="372"/>
      <c r="V130" s="370" t="s">
        <v>27</v>
      </c>
      <c r="W130" s="371"/>
      <c r="X130" s="372"/>
      <c r="Y130" s="116" t="str">
        <f t="shared" si="51"/>
        <v/>
      </c>
    </row>
    <row r="131" spans="1:25" ht="37.5" customHeight="1">
      <c r="A131" s="384" t="s">
        <v>4</v>
      </c>
      <c r="B131" s="385"/>
      <c r="C131" s="387"/>
      <c r="D131" s="387"/>
      <c r="E131" s="387"/>
      <c r="F131" s="387"/>
      <c r="G131" s="387"/>
      <c r="H131" s="387"/>
      <c r="I131" s="387"/>
      <c r="J131" s="387"/>
      <c r="K131" s="388"/>
      <c r="L131" s="195"/>
      <c r="M131" s="374"/>
      <c r="N131" s="374"/>
      <c r="O131" s="374"/>
      <c r="P131" s="374"/>
      <c r="Q131" s="374"/>
      <c r="R131" s="374"/>
      <c r="S131" s="374"/>
      <c r="T131" s="374"/>
      <c r="U131" s="375"/>
      <c r="V131" s="373"/>
      <c r="W131" s="374"/>
      <c r="X131" s="375"/>
      <c r="Y131" s="116" t="str">
        <f t="shared" si="51"/>
        <v/>
      </c>
    </row>
    <row r="132" spans="1:25" s="30" customFormat="1" ht="49.5" customHeight="1">
      <c r="A132" s="368" t="s">
        <v>29</v>
      </c>
      <c r="B132" s="369"/>
      <c r="C132" s="29" t="s">
        <v>30</v>
      </c>
      <c r="D132" s="29" t="s">
        <v>31</v>
      </c>
      <c r="E132" s="29" t="s">
        <v>32</v>
      </c>
      <c r="F132" s="376" t="s">
        <v>33</v>
      </c>
      <c r="G132" s="386"/>
      <c r="H132" s="376" t="s">
        <v>34</v>
      </c>
      <c r="I132" s="377"/>
      <c r="J132" s="29" t="s">
        <v>20</v>
      </c>
      <c r="K132" s="341" t="s">
        <v>21</v>
      </c>
      <c r="L132" s="196"/>
      <c r="M132" s="342" t="s">
        <v>30</v>
      </c>
      <c r="N132" s="29" t="s">
        <v>31</v>
      </c>
      <c r="O132" s="29" t="s">
        <v>32</v>
      </c>
      <c r="P132" s="376" t="s">
        <v>33</v>
      </c>
      <c r="Q132" s="386"/>
      <c r="R132" s="376" t="s">
        <v>35</v>
      </c>
      <c r="S132" s="377"/>
      <c r="T132" s="29" t="s">
        <v>20</v>
      </c>
      <c r="U132" s="29" t="s">
        <v>21</v>
      </c>
      <c r="V132" s="368" t="s">
        <v>27</v>
      </c>
      <c r="W132" s="378"/>
      <c r="X132" s="369"/>
      <c r="Y132" s="116" t="str">
        <f t="shared" si="51"/>
        <v/>
      </c>
    </row>
    <row r="133" spans="1:25">
      <c r="A133" s="379"/>
      <c r="B133" s="380"/>
      <c r="C133" s="1"/>
      <c r="D133" s="1"/>
      <c r="E133" s="3"/>
      <c r="F133" s="5" t="s">
        <v>38</v>
      </c>
      <c r="G133" s="31">
        <f>D133*E133</f>
        <v>0</v>
      </c>
      <c r="H133" s="5" t="s">
        <v>38</v>
      </c>
      <c r="I133" s="4"/>
      <c r="J133" s="31">
        <f>G133-I133</f>
        <v>0</v>
      </c>
      <c r="K133" s="204">
        <f>IFERROR(J133/G133,0)</f>
        <v>0</v>
      </c>
      <c r="L133" s="197"/>
      <c r="M133" s="191"/>
      <c r="N133" s="1"/>
      <c r="O133" s="3"/>
      <c r="P133" s="5" t="s">
        <v>38</v>
      </c>
      <c r="Q133" s="211">
        <f t="shared" ref="Q133:Q152" si="86">N133*O133</f>
        <v>0</v>
      </c>
      <c r="R133" s="5" t="s">
        <v>38</v>
      </c>
      <c r="S133" s="3"/>
      <c r="T133" s="31">
        <f>Q133-S133</f>
        <v>0</v>
      </c>
      <c r="U133" s="206">
        <f>IFERROR(T133/Q133,0)</f>
        <v>0</v>
      </c>
      <c r="V133" s="359"/>
      <c r="W133" s="360"/>
      <c r="X133" s="361"/>
      <c r="Y133" s="116" t="str">
        <f t="shared" si="51"/>
        <v>Empty budget line</v>
      </c>
    </row>
    <row r="134" spans="1:25">
      <c r="A134" s="379"/>
      <c r="B134" s="380"/>
      <c r="C134" s="1"/>
      <c r="D134" s="1"/>
      <c r="E134" s="3"/>
      <c r="F134" s="5" t="s">
        <v>38</v>
      </c>
      <c r="G134" s="31">
        <f t="shared" ref="G134:G152" si="87">D134*E134</f>
        <v>0</v>
      </c>
      <c r="H134" s="5" t="s">
        <v>38</v>
      </c>
      <c r="I134" s="4"/>
      <c r="J134" s="31">
        <f t="shared" ref="J134:J137" si="88">G134-I134</f>
        <v>0</v>
      </c>
      <c r="K134" s="204">
        <f t="shared" ref="K134:K137" si="89">IFERROR(J134/G134,0)</f>
        <v>0</v>
      </c>
      <c r="L134" s="197"/>
      <c r="M134" s="191"/>
      <c r="N134" s="1"/>
      <c r="O134" s="3"/>
      <c r="P134" s="5" t="s">
        <v>38</v>
      </c>
      <c r="Q134" s="211">
        <f t="shared" si="86"/>
        <v>0</v>
      </c>
      <c r="R134" s="5" t="s">
        <v>38</v>
      </c>
      <c r="S134" s="3"/>
      <c r="T134" s="31">
        <f t="shared" ref="T134:T137" si="90">Q134-S134</f>
        <v>0</v>
      </c>
      <c r="U134" s="206">
        <f t="shared" ref="U134:U137" si="91">IFERROR(T134/Q134,0)</f>
        <v>0</v>
      </c>
      <c r="V134" s="359"/>
      <c r="W134" s="360"/>
      <c r="X134" s="361"/>
      <c r="Y134" s="116" t="str">
        <f t="shared" si="51"/>
        <v>Empty budget line</v>
      </c>
    </row>
    <row r="135" spans="1:25">
      <c r="A135" s="379"/>
      <c r="B135" s="380"/>
      <c r="C135" s="1"/>
      <c r="D135" s="1"/>
      <c r="E135" s="3"/>
      <c r="F135" s="5" t="s">
        <v>38</v>
      </c>
      <c r="G135" s="31">
        <f>D135*E135</f>
        <v>0</v>
      </c>
      <c r="H135" s="5" t="s">
        <v>38</v>
      </c>
      <c r="I135" s="4"/>
      <c r="J135" s="31">
        <f t="shared" si="88"/>
        <v>0</v>
      </c>
      <c r="K135" s="204">
        <f t="shared" si="89"/>
        <v>0</v>
      </c>
      <c r="L135" s="197"/>
      <c r="M135" s="191"/>
      <c r="N135" s="1"/>
      <c r="O135" s="3"/>
      <c r="P135" s="5" t="s">
        <v>38</v>
      </c>
      <c r="Q135" s="211">
        <f t="shared" si="86"/>
        <v>0</v>
      </c>
      <c r="R135" s="5" t="s">
        <v>38</v>
      </c>
      <c r="S135" s="3"/>
      <c r="T135" s="31">
        <f t="shared" si="90"/>
        <v>0</v>
      </c>
      <c r="U135" s="206">
        <f t="shared" si="91"/>
        <v>0</v>
      </c>
      <c r="V135" s="359"/>
      <c r="W135" s="360"/>
      <c r="X135" s="361"/>
      <c r="Y135" s="116" t="str">
        <f t="shared" si="51"/>
        <v>Empty budget line</v>
      </c>
    </row>
    <row r="136" spans="1:25">
      <c r="A136" s="379"/>
      <c r="B136" s="380"/>
      <c r="C136" s="1"/>
      <c r="D136" s="1"/>
      <c r="E136" s="3"/>
      <c r="F136" s="5" t="s">
        <v>38</v>
      </c>
      <c r="G136" s="31">
        <f t="shared" si="87"/>
        <v>0</v>
      </c>
      <c r="H136" s="5" t="s">
        <v>38</v>
      </c>
      <c r="I136" s="4"/>
      <c r="J136" s="31">
        <f t="shared" si="88"/>
        <v>0</v>
      </c>
      <c r="K136" s="204">
        <f t="shared" si="89"/>
        <v>0</v>
      </c>
      <c r="L136" s="197"/>
      <c r="M136" s="191"/>
      <c r="N136" s="1"/>
      <c r="O136" s="3"/>
      <c r="P136" s="5" t="s">
        <v>38</v>
      </c>
      <c r="Q136" s="211">
        <f t="shared" si="86"/>
        <v>0</v>
      </c>
      <c r="R136" s="5" t="s">
        <v>38</v>
      </c>
      <c r="S136" s="3"/>
      <c r="T136" s="31">
        <f t="shared" si="90"/>
        <v>0</v>
      </c>
      <c r="U136" s="206">
        <f t="shared" si="91"/>
        <v>0</v>
      </c>
      <c r="V136" s="359"/>
      <c r="W136" s="360"/>
      <c r="X136" s="361"/>
      <c r="Y136" s="116" t="str">
        <f t="shared" si="51"/>
        <v>Empty budget line</v>
      </c>
    </row>
    <row r="137" spans="1:25">
      <c r="A137" s="379"/>
      <c r="B137" s="380"/>
      <c r="C137" s="1"/>
      <c r="D137" s="1"/>
      <c r="E137" s="3"/>
      <c r="F137" s="5" t="s">
        <v>38</v>
      </c>
      <c r="G137" s="31">
        <f t="shared" si="87"/>
        <v>0</v>
      </c>
      <c r="H137" s="5" t="s">
        <v>38</v>
      </c>
      <c r="I137" s="4"/>
      <c r="J137" s="31">
        <f t="shared" si="88"/>
        <v>0</v>
      </c>
      <c r="K137" s="204">
        <f t="shared" si="89"/>
        <v>0</v>
      </c>
      <c r="L137" s="197"/>
      <c r="M137" s="191"/>
      <c r="N137" s="1"/>
      <c r="O137" s="3"/>
      <c r="P137" s="5" t="s">
        <v>38</v>
      </c>
      <c r="Q137" s="211">
        <f t="shared" si="86"/>
        <v>0</v>
      </c>
      <c r="R137" s="5" t="s">
        <v>38</v>
      </c>
      <c r="S137" s="3"/>
      <c r="T137" s="31">
        <f t="shared" si="90"/>
        <v>0</v>
      </c>
      <c r="U137" s="206">
        <f t="shared" si="91"/>
        <v>0</v>
      </c>
      <c r="V137" s="359"/>
      <c r="W137" s="360"/>
      <c r="X137" s="361"/>
      <c r="Y137" s="116" t="str">
        <f t="shared" si="51"/>
        <v>Empty budget line</v>
      </c>
    </row>
    <row r="138" spans="1:25">
      <c r="A138" s="379"/>
      <c r="B138" s="380"/>
      <c r="C138" s="1"/>
      <c r="D138" s="1"/>
      <c r="E138" s="3"/>
      <c r="F138" s="5" t="s">
        <v>38</v>
      </c>
      <c r="G138" s="31">
        <f t="shared" si="87"/>
        <v>0</v>
      </c>
      <c r="H138" s="5" t="s">
        <v>38</v>
      </c>
      <c r="I138" s="4"/>
      <c r="J138" s="31">
        <f>G138-I138</f>
        <v>0</v>
      </c>
      <c r="K138" s="204">
        <f>IFERROR(J138/G138,0)</f>
        <v>0</v>
      </c>
      <c r="L138" s="197"/>
      <c r="M138" s="191"/>
      <c r="N138" s="1"/>
      <c r="O138" s="3"/>
      <c r="P138" s="5" t="s">
        <v>38</v>
      </c>
      <c r="Q138" s="211">
        <f t="shared" si="86"/>
        <v>0</v>
      </c>
      <c r="R138" s="5" t="s">
        <v>38</v>
      </c>
      <c r="S138" s="3"/>
      <c r="T138" s="31">
        <f>Q138-S138</f>
        <v>0</v>
      </c>
      <c r="U138" s="206">
        <f>IFERROR(T138/Q138,0)</f>
        <v>0</v>
      </c>
      <c r="V138" s="359"/>
      <c r="W138" s="360"/>
      <c r="X138" s="361"/>
      <c r="Y138" s="116" t="str">
        <f t="shared" si="51"/>
        <v>Empty budget line</v>
      </c>
    </row>
    <row r="139" spans="1:25">
      <c r="A139" s="379"/>
      <c r="B139" s="380"/>
      <c r="C139" s="1"/>
      <c r="D139" s="1"/>
      <c r="E139" s="3"/>
      <c r="F139" s="5" t="s">
        <v>38</v>
      </c>
      <c r="G139" s="31">
        <f t="shared" si="87"/>
        <v>0</v>
      </c>
      <c r="H139" s="5" t="s">
        <v>38</v>
      </c>
      <c r="I139" s="4"/>
      <c r="J139" s="31">
        <f t="shared" ref="J139:J142" si="92">G139-I139</f>
        <v>0</v>
      </c>
      <c r="K139" s="204">
        <f t="shared" ref="K139:K142" si="93">IFERROR(J139/G139,0)</f>
        <v>0</v>
      </c>
      <c r="L139" s="197"/>
      <c r="M139" s="191"/>
      <c r="N139" s="1"/>
      <c r="O139" s="3"/>
      <c r="P139" s="5" t="s">
        <v>38</v>
      </c>
      <c r="Q139" s="211">
        <f t="shared" si="86"/>
        <v>0</v>
      </c>
      <c r="R139" s="5" t="s">
        <v>38</v>
      </c>
      <c r="S139" s="3"/>
      <c r="T139" s="31">
        <f t="shared" ref="T139:T142" si="94">Q139-S139</f>
        <v>0</v>
      </c>
      <c r="U139" s="206">
        <f t="shared" ref="U139:U142" si="95">IFERROR(T139/Q139,0)</f>
        <v>0</v>
      </c>
      <c r="V139" s="359"/>
      <c r="W139" s="360"/>
      <c r="X139" s="361"/>
      <c r="Y139" s="116" t="str">
        <f t="shared" si="51"/>
        <v>Empty budget line</v>
      </c>
    </row>
    <row r="140" spans="1:25">
      <c r="A140" s="379"/>
      <c r="B140" s="380"/>
      <c r="C140" s="1"/>
      <c r="D140" s="1"/>
      <c r="E140" s="3"/>
      <c r="F140" s="5" t="s">
        <v>38</v>
      </c>
      <c r="G140" s="31">
        <f t="shared" si="87"/>
        <v>0</v>
      </c>
      <c r="H140" s="5" t="s">
        <v>38</v>
      </c>
      <c r="I140" s="4"/>
      <c r="J140" s="31">
        <f t="shared" si="92"/>
        <v>0</v>
      </c>
      <c r="K140" s="204">
        <f t="shared" si="93"/>
        <v>0</v>
      </c>
      <c r="L140" s="197"/>
      <c r="M140" s="191"/>
      <c r="N140" s="1"/>
      <c r="O140" s="3"/>
      <c r="P140" s="5" t="s">
        <v>38</v>
      </c>
      <c r="Q140" s="211">
        <f t="shared" si="86"/>
        <v>0</v>
      </c>
      <c r="R140" s="5" t="s">
        <v>38</v>
      </c>
      <c r="S140" s="3"/>
      <c r="T140" s="31">
        <f t="shared" si="94"/>
        <v>0</v>
      </c>
      <c r="U140" s="206">
        <f t="shared" si="95"/>
        <v>0</v>
      </c>
      <c r="V140" s="359"/>
      <c r="W140" s="360"/>
      <c r="X140" s="361"/>
      <c r="Y140" s="116" t="str">
        <f t="shared" si="51"/>
        <v>Empty budget line</v>
      </c>
    </row>
    <row r="141" spans="1:25">
      <c r="A141" s="379"/>
      <c r="B141" s="380"/>
      <c r="C141" s="1"/>
      <c r="D141" s="1"/>
      <c r="E141" s="3"/>
      <c r="F141" s="5" t="s">
        <v>38</v>
      </c>
      <c r="G141" s="31">
        <f t="shared" si="87"/>
        <v>0</v>
      </c>
      <c r="H141" s="5" t="s">
        <v>38</v>
      </c>
      <c r="I141" s="4"/>
      <c r="J141" s="31">
        <f t="shared" si="92"/>
        <v>0</v>
      </c>
      <c r="K141" s="204">
        <f t="shared" si="93"/>
        <v>0</v>
      </c>
      <c r="L141" s="197"/>
      <c r="M141" s="191"/>
      <c r="N141" s="1"/>
      <c r="O141" s="3"/>
      <c r="P141" s="5" t="s">
        <v>38</v>
      </c>
      <c r="Q141" s="211">
        <f t="shared" si="86"/>
        <v>0</v>
      </c>
      <c r="R141" s="5" t="s">
        <v>38</v>
      </c>
      <c r="S141" s="3"/>
      <c r="T141" s="31">
        <f t="shared" si="94"/>
        <v>0</v>
      </c>
      <c r="U141" s="206">
        <f t="shared" si="95"/>
        <v>0</v>
      </c>
      <c r="V141" s="359"/>
      <c r="W141" s="360"/>
      <c r="X141" s="361"/>
      <c r="Y141" s="116" t="str">
        <f t="shared" si="51"/>
        <v>Empty budget line</v>
      </c>
    </row>
    <row r="142" spans="1:25">
      <c r="A142" s="379"/>
      <c r="B142" s="380"/>
      <c r="C142" s="1"/>
      <c r="D142" s="1"/>
      <c r="E142" s="3"/>
      <c r="F142" s="5" t="s">
        <v>38</v>
      </c>
      <c r="G142" s="31">
        <f t="shared" si="87"/>
        <v>0</v>
      </c>
      <c r="H142" s="5" t="s">
        <v>38</v>
      </c>
      <c r="I142" s="4"/>
      <c r="J142" s="31">
        <f t="shared" si="92"/>
        <v>0</v>
      </c>
      <c r="K142" s="204">
        <f t="shared" si="93"/>
        <v>0</v>
      </c>
      <c r="L142" s="197"/>
      <c r="M142" s="191"/>
      <c r="N142" s="1"/>
      <c r="O142" s="3"/>
      <c r="P142" s="5" t="s">
        <v>38</v>
      </c>
      <c r="Q142" s="211">
        <f t="shared" si="86"/>
        <v>0</v>
      </c>
      <c r="R142" s="5" t="s">
        <v>38</v>
      </c>
      <c r="S142" s="3"/>
      <c r="T142" s="31">
        <f t="shared" si="94"/>
        <v>0</v>
      </c>
      <c r="U142" s="206">
        <f t="shared" si="95"/>
        <v>0</v>
      </c>
      <c r="V142" s="359"/>
      <c r="W142" s="360"/>
      <c r="X142" s="361"/>
      <c r="Y142" s="116" t="str">
        <f t="shared" si="51"/>
        <v>Empty budget line</v>
      </c>
    </row>
    <row r="143" spans="1:25">
      <c r="A143" s="379"/>
      <c r="B143" s="380"/>
      <c r="C143" s="1"/>
      <c r="D143" s="1"/>
      <c r="E143" s="3"/>
      <c r="F143" s="5" t="s">
        <v>38</v>
      </c>
      <c r="G143" s="31">
        <f t="shared" si="87"/>
        <v>0</v>
      </c>
      <c r="H143" s="5" t="s">
        <v>38</v>
      </c>
      <c r="I143" s="4"/>
      <c r="J143" s="31">
        <f>G143-I143</f>
        <v>0</v>
      </c>
      <c r="K143" s="204">
        <f>IFERROR(J143/G143,0)</f>
        <v>0</v>
      </c>
      <c r="L143" s="197"/>
      <c r="M143" s="191"/>
      <c r="N143" s="1"/>
      <c r="O143" s="3"/>
      <c r="P143" s="5" t="s">
        <v>38</v>
      </c>
      <c r="Q143" s="211">
        <f t="shared" si="86"/>
        <v>0</v>
      </c>
      <c r="R143" s="5" t="s">
        <v>38</v>
      </c>
      <c r="S143" s="3"/>
      <c r="T143" s="31">
        <f>Q143-S143</f>
        <v>0</v>
      </c>
      <c r="U143" s="206">
        <f>IFERROR(T143/Q143,0)</f>
        <v>0</v>
      </c>
      <c r="V143" s="359"/>
      <c r="W143" s="360"/>
      <c r="X143" s="361"/>
      <c r="Y143" s="116" t="str">
        <f t="shared" si="51"/>
        <v>Empty budget line</v>
      </c>
    </row>
    <row r="144" spans="1:25">
      <c r="A144" s="379"/>
      <c r="B144" s="380"/>
      <c r="C144" s="1"/>
      <c r="D144" s="1"/>
      <c r="E144" s="3"/>
      <c r="F144" s="5" t="s">
        <v>38</v>
      </c>
      <c r="G144" s="31">
        <f t="shared" si="87"/>
        <v>0</v>
      </c>
      <c r="H144" s="5" t="s">
        <v>38</v>
      </c>
      <c r="I144" s="4"/>
      <c r="J144" s="31">
        <f t="shared" ref="J144:J147" si="96">G144-I144</f>
        <v>0</v>
      </c>
      <c r="K144" s="204">
        <f t="shared" ref="K144:K147" si="97">IFERROR(J144/G144,0)</f>
        <v>0</v>
      </c>
      <c r="L144" s="197"/>
      <c r="M144" s="191"/>
      <c r="N144" s="1"/>
      <c r="O144" s="3"/>
      <c r="P144" s="5" t="s">
        <v>38</v>
      </c>
      <c r="Q144" s="211">
        <f t="shared" si="86"/>
        <v>0</v>
      </c>
      <c r="R144" s="5" t="s">
        <v>38</v>
      </c>
      <c r="S144" s="3"/>
      <c r="T144" s="31">
        <f t="shared" ref="T144:T147" si="98">Q144-S144</f>
        <v>0</v>
      </c>
      <c r="U144" s="206">
        <f t="shared" ref="U144:U147" si="99">IFERROR(T144/Q144,0)</f>
        <v>0</v>
      </c>
      <c r="V144" s="359"/>
      <c r="W144" s="360"/>
      <c r="X144" s="361"/>
      <c r="Y144" s="116" t="str">
        <f t="shared" si="51"/>
        <v>Empty budget line</v>
      </c>
    </row>
    <row r="145" spans="1:25">
      <c r="A145" s="379"/>
      <c r="B145" s="380"/>
      <c r="C145" s="1"/>
      <c r="D145" s="1"/>
      <c r="E145" s="3"/>
      <c r="F145" s="5" t="s">
        <v>38</v>
      </c>
      <c r="G145" s="31">
        <f t="shared" si="87"/>
        <v>0</v>
      </c>
      <c r="H145" s="5" t="s">
        <v>38</v>
      </c>
      <c r="I145" s="4"/>
      <c r="J145" s="31">
        <f t="shared" si="96"/>
        <v>0</v>
      </c>
      <c r="K145" s="204">
        <f t="shared" si="97"/>
        <v>0</v>
      </c>
      <c r="L145" s="197"/>
      <c r="M145" s="191"/>
      <c r="N145" s="1"/>
      <c r="O145" s="3"/>
      <c r="P145" s="5" t="s">
        <v>38</v>
      </c>
      <c r="Q145" s="211">
        <f t="shared" si="86"/>
        <v>0</v>
      </c>
      <c r="R145" s="5" t="s">
        <v>38</v>
      </c>
      <c r="S145" s="3"/>
      <c r="T145" s="31">
        <f t="shared" si="98"/>
        <v>0</v>
      </c>
      <c r="U145" s="206">
        <f t="shared" si="99"/>
        <v>0</v>
      </c>
      <c r="V145" s="359"/>
      <c r="W145" s="360"/>
      <c r="X145" s="361"/>
      <c r="Y145" s="116" t="str">
        <f t="shared" si="51"/>
        <v>Empty budget line</v>
      </c>
    </row>
    <row r="146" spans="1:25">
      <c r="A146" s="379"/>
      <c r="B146" s="380"/>
      <c r="C146" s="1"/>
      <c r="D146" s="1"/>
      <c r="E146" s="3"/>
      <c r="F146" s="5" t="s">
        <v>38</v>
      </c>
      <c r="G146" s="31">
        <f t="shared" si="87"/>
        <v>0</v>
      </c>
      <c r="H146" s="5" t="s">
        <v>38</v>
      </c>
      <c r="I146" s="4"/>
      <c r="J146" s="31">
        <f t="shared" si="96"/>
        <v>0</v>
      </c>
      <c r="K146" s="204">
        <f t="shared" si="97"/>
        <v>0</v>
      </c>
      <c r="L146" s="197"/>
      <c r="M146" s="191"/>
      <c r="N146" s="1"/>
      <c r="O146" s="3"/>
      <c r="P146" s="5" t="s">
        <v>38</v>
      </c>
      <c r="Q146" s="211">
        <f t="shared" si="86"/>
        <v>0</v>
      </c>
      <c r="R146" s="5" t="s">
        <v>38</v>
      </c>
      <c r="S146" s="3"/>
      <c r="T146" s="31">
        <f t="shared" si="98"/>
        <v>0</v>
      </c>
      <c r="U146" s="206">
        <f t="shared" si="99"/>
        <v>0</v>
      </c>
      <c r="V146" s="359"/>
      <c r="W146" s="360"/>
      <c r="X146" s="361"/>
      <c r="Y146" s="116" t="str">
        <f t="shared" si="51"/>
        <v>Empty budget line</v>
      </c>
    </row>
    <row r="147" spans="1:25">
      <c r="A147" s="379"/>
      <c r="B147" s="380"/>
      <c r="C147" s="1"/>
      <c r="D147" s="1"/>
      <c r="E147" s="3"/>
      <c r="F147" s="5" t="s">
        <v>38</v>
      </c>
      <c r="G147" s="31">
        <f t="shared" si="87"/>
        <v>0</v>
      </c>
      <c r="H147" s="5" t="s">
        <v>38</v>
      </c>
      <c r="I147" s="4"/>
      <c r="J147" s="31">
        <f t="shared" si="96"/>
        <v>0</v>
      </c>
      <c r="K147" s="204">
        <f t="shared" si="97"/>
        <v>0</v>
      </c>
      <c r="L147" s="197"/>
      <c r="M147" s="191"/>
      <c r="N147" s="1"/>
      <c r="O147" s="3"/>
      <c r="P147" s="5" t="s">
        <v>38</v>
      </c>
      <c r="Q147" s="211">
        <f t="shared" si="86"/>
        <v>0</v>
      </c>
      <c r="R147" s="5" t="s">
        <v>38</v>
      </c>
      <c r="S147" s="3"/>
      <c r="T147" s="31">
        <f t="shared" si="98"/>
        <v>0</v>
      </c>
      <c r="U147" s="206">
        <f t="shared" si="99"/>
        <v>0</v>
      </c>
      <c r="V147" s="359"/>
      <c r="W147" s="360"/>
      <c r="X147" s="361"/>
      <c r="Y147" s="116" t="str">
        <f t="shared" si="51"/>
        <v>Empty budget line</v>
      </c>
    </row>
    <row r="148" spans="1:25">
      <c r="A148" s="379"/>
      <c r="B148" s="380"/>
      <c r="C148" s="1"/>
      <c r="D148" s="1"/>
      <c r="E148" s="3"/>
      <c r="F148" s="5" t="s">
        <v>38</v>
      </c>
      <c r="G148" s="31">
        <f t="shared" si="87"/>
        <v>0</v>
      </c>
      <c r="H148" s="5" t="s">
        <v>38</v>
      </c>
      <c r="I148" s="4"/>
      <c r="J148" s="31">
        <f>G148-I148</f>
        <v>0</v>
      </c>
      <c r="K148" s="204">
        <f>IFERROR(J148/G148,0)</f>
        <v>0</v>
      </c>
      <c r="L148" s="197"/>
      <c r="M148" s="191"/>
      <c r="N148" s="1"/>
      <c r="O148" s="3"/>
      <c r="P148" s="5" t="s">
        <v>38</v>
      </c>
      <c r="Q148" s="211">
        <f t="shared" si="86"/>
        <v>0</v>
      </c>
      <c r="R148" s="5" t="s">
        <v>38</v>
      </c>
      <c r="S148" s="3"/>
      <c r="T148" s="31">
        <f>Q148-S148</f>
        <v>0</v>
      </c>
      <c r="U148" s="206">
        <f>IFERROR(T148/Q148,0)</f>
        <v>0</v>
      </c>
      <c r="V148" s="359"/>
      <c r="W148" s="360"/>
      <c r="X148" s="361"/>
      <c r="Y148" s="116" t="str">
        <f t="shared" si="51"/>
        <v>Empty budget line</v>
      </c>
    </row>
    <row r="149" spans="1:25">
      <c r="A149" s="379"/>
      <c r="B149" s="380"/>
      <c r="C149" s="1"/>
      <c r="D149" s="1"/>
      <c r="E149" s="3"/>
      <c r="F149" s="5" t="s">
        <v>38</v>
      </c>
      <c r="G149" s="31">
        <f t="shared" si="87"/>
        <v>0</v>
      </c>
      <c r="H149" s="5" t="s">
        <v>38</v>
      </c>
      <c r="I149" s="4"/>
      <c r="J149" s="31">
        <f t="shared" ref="J149:J152" si="100">G149-I149</f>
        <v>0</v>
      </c>
      <c r="K149" s="204">
        <f t="shared" ref="K149:K152" si="101">IFERROR(J149/G149,0)</f>
        <v>0</v>
      </c>
      <c r="L149" s="197"/>
      <c r="M149" s="191"/>
      <c r="N149" s="1"/>
      <c r="O149" s="3"/>
      <c r="P149" s="5" t="s">
        <v>38</v>
      </c>
      <c r="Q149" s="211">
        <f t="shared" si="86"/>
        <v>0</v>
      </c>
      <c r="R149" s="5" t="s">
        <v>38</v>
      </c>
      <c r="S149" s="3"/>
      <c r="T149" s="31">
        <f t="shared" ref="T149:T152" si="102">Q149-S149</f>
        <v>0</v>
      </c>
      <c r="U149" s="206">
        <f t="shared" ref="U149:U152" si="103">IFERROR(T149/Q149,0)</f>
        <v>0</v>
      </c>
      <c r="V149" s="359"/>
      <c r="W149" s="360"/>
      <c r="X149" s="361"/>
      <c r="Y149" s="116" t="str">
        <f t="shared" si="51"/>
        <v>Empty budget line</v>
      </c>
    </row>
    <row r="150" spans="1:25">
      <c r="A150" s="379"/>
      <c r="B150" s="380"/>
      <c r="C150" s="1"/>
      <c r="D150" s="1"/>
      <c r="E150" s="3"/>
      <c r="F150" s="5" t="s">
        <v>38</v>
      </c>
      <c r="G150" s="31">
        <f t="shared" si="87"/>
        <v>0</v>
      </c>
      <c r="H150" s="5" t="s">
        <v>38</v>
      </c>
      <c r="I150" s="4"/>
      <c r="J150" s="31">
        <f t="shared" si="100"/>
        <v>0</v>
      </c>
      <c r="K150" s="204">
        <f t="shared" si="101"/>
        <v>0</v>
      </c>
      <c r="L150" s="197"/>
      <c r="M150" s="191"/>
      <c r="N150" s="1"/>
      <c r="O150" s="3"/>
      <c r="P150" s="5" t="s">
        <v>38</v>
      </c>
      <c r="Q150" s="211">
        <f t="shared" si="86"/>
        <v>0</v>
      </c>
      <c r="R150" s="5" t="s">
        <v>38</v>
      </c>
      <c r="S150" s="3"/>
      <c r="T150" s="31">
        <f t="shared" si="102"/>
        <v>0</v>
      </c>
      <c r="U150" s="206">
        <f t="shared" si="103"/>
        <v>0</v>
      </c>
      <c r="V150" s="359"/>
      <c r="W150" s="360"/>
      <c r="X150" s="361"/>
      <c r="Y150" s="116" t="str">
        <f t="shared" si="51"/>
        <v>Empty budget line</v>
      </c>
    </row>
    <row r="151" spans="1:25">
      <c r="A151" s="379"/>
      <c r="B151" s="380"/>
      <c r="C151" s="1"/>
      <c r="D151" s="1"/>
      <c r="E151" s="3"/>
      <c r="F151" s="5" t="s">
        <v>38</v>
      </c>
      <c r="G151" s="31">
        <f t="shared" si="87"/>
        <v>0</v>
      </c>
      <c r="H151" s="5" t="s">
        <v>38</v>
      </c>
      <c r="I151" s="4"/>
      <c r="J151" s="31">
        <f t="shared" si="100"/>
        <v>0</v>
      </c>
      <c r="K151" s="204">
        <f t="shared" si="101"/>
        <v>0</v>
      </c>
      <c r="L151" s="197"/>
      <c r="M151" s="191"/>
      <c r="N151" s="1"/>
      <c r="O151" s="3"/>
      <c r="P151" s="5" t="s">
        <v>38</v>
      </c>
      <c r="Q151" s="211">
        <f t="shared" si="86"/>
        <v>0</v>
      </c>
      <c r="R151" s="5" t="s">
        <v>38</v>
      </c>
      <c r="S151" s="3"/>
      <c r="T151" s="31">
        <f t="shared" si="102"/>
        <v>0</v>
      </c>
      <c r="U151" s="206">
        <f t="shared" si="103"/>
        <v>0</v>
      </c>
      <c r="V151" s="359"/>
      <c r="W151" s="360"/>
      <c r="X151" s="361"/>
      <c r="Y151" s="116" t="str">
        <f t="shared" si="51"/>
        <v>Empty budget line</v>
      </c>
    </row>
    <row r="152" spans="1:25">
      <c r="A152" s="379"/>
      <c r="B152" s="380"/>
      <c r="C152" s="1"/>
      <c r="D152" s="1"/>
      <c r="E152" s="3"/>
      <c r="F152" s="5" t="s">
        <v>38</v>
      </c>
      <c r="G152" s="31">
        <f t="shared" si="87"/>
        <v>0</v>
      </c>
      <c r="H152" s="5" t="s">
        <v>38</v>
      </c>
      <c r="I152" s="4"/>
      <c r="J152" s="31">
        <f t="shared" si="100"/>
        <v>0</v>
      </c>
      <c r="K152" s="204">
        <f t="shared" si="101"/>
        <v>0</v>
      </c>
      <c r="L152" s="197"/>
      <c r="M152" s="191"/>
      <c r="N152" s="1"/>
      <c r="O152" s="3"/>
      <c r="P152" s="5" t="s">
        <v>38</v>
      </c>
      <c r="Q152" s="211">
        <f t="shared" si="86"/>
        <v>0</v>
      </c>
      <c r="R152" s="5" t="s">
        <v>38</v>
      </c>
      <c r="S152" s="3"/>
      <c r="T152" s="31">
        <f t="shared" si="102"/>
        <v>0</v>
      </c>
      <c r="U152" s="206">
        <f t="shared" si="103"/>
        <v>0</v>
      </c>
      <c r="V152" s="359"/>
      <c r="W152" s="360"/>
      <c r="X152" s="361"/>
      <c r="Y152" s="116" t="str">
        <f t="shared" ref="Y152:Y215" si="104">IF((AND(F152="…", P152="…")), "Empty budget line", "")</f>
        <v>Empty budget line</v>
      </c>
    </row>
    <row r="153" spans="1:25" ht="30" customHeight="1">
      <c r="A153" s="411" t="s">
        <v>45</v>
      </c>
      <c r="B153" s="412"/>
      <c r="C153" s="186"/>
      <c r="D153" s="186"/>
      <c r="E153" s="187"/>
      <c r="F153" s="188"/>
      <c r="G153" s="188">
        <f>SUM(G133:G152)</f>
        <v>0</v>
      </c>
      <c r="H153" s="188"/>
      <c r="I153" s="188">
        <f>SUM(I133:I152)</f>
        <v>0</v>
      </c>
      <c r="J153" s="188">
        <f>SUM(J133:J152)</f>
        <v>0</v>
      </c>
      <c r="K153" s="205">
        <f>IFERROR(J153/G153,0)</f>
        <v>0</v>
      </c>
      <c r="L153" s="198"/>
      <c r="M153" s="192"/>
      <c r="N153" s="188"/>
      <c r="O153" s="188"/>
      <c r="P153" s="188"/>
      <c r="Q153" s="188">
        <f>SUM(Q133:Q152)</f>
        <v>0</v>
      </c>
      <c r="R153" s="188"/>
      <c r="S153" s="188">
        <f>SUM(S133:S152)</f>
        <v>0</v>
      </c>
      <c r="T153" s="188">
        <f>SUM(T133:T152)</f>
        <v>0</v>
      </c>
      <c r="U153" s="207">
        <f>IFERROR(T153/Q153,0)</f>
        <v>0</v>
      </c>
      <c r="V153" s="381"/>
      <c r="W153" s="382"/>
      <c r="X153" s="383"/>
      <c r="Y153" s="116" t="str">
        <f t="shared" si="104"/>
        <v/>
      </c>
    </row>
    <row r="154" spans="1:25">
      <c r="A154"/>
      <c r="B154"/>
      <c r="Y154" s="116" t="str">
        <f t="shared" si="104"/>
        <v/>
      </c>
    </row>
    <row r="155" spans="1:25" ht="22.5" customHeight="1">
      <c r="A155" s="364" t="s">
        <v>46</v>
      </c>
      <c r="B155" s="365"/>
      <c r="C155" s="387" t="s">
        <v>25</v>
      </c>
      <c r="D155" s="387"/>
      <c r="E155" s="387"/>
      <c r="F155" s="387"/>
      <c r="G155" s="387"/>
      <c r="H155" s="387"/>
      <c r="I155" s="387"/>
      <c r="J155" s="387"/>
      <c r="K155" s="388"/>
      <c r="L155" s="195"/>
      <c r="M155" s="371" t="s">
        <v>26</v>
      </c>
      <c r="N155" s="371"/>
      <c r="O155" s="371"/>
      <c r="P155" s="371"/>
      <c r="Q155" s="371"/>
      <c r="R155" s="371"/>
      <c r="S155" s="371"/>
      <c r="T155" s="371"/>
      <c r="U155" s="372"/>
      <c r="V155" s="370" t="s">
        <v>27</v>
      </c>
      <c r="W155" s="371"/>
      <c r="X155" s="372"/>
      <c r="Y155" s="116" t="str">
        <f t="shared" si="104"/>
        <v/>
      </c>
    </row>
    <row r="156" spans="1:25" ht="37.5" customHeight="1">
      <c r="A156" s="384" t="s">
        <v>4</v>
      </c>
      <c r="B156" s="385"/>
      <c r="C156" s="387"/>
      <c r="D156" s="387"/>
      <c r="E156" s="387"/>
      <c r="F156" s="387"/>
      <c r="G156" s="387"/>
      <c r="H156" s="387"/>
      <c r="I156" s="387"/>
      <c r="J156" s="387"/>
      <c r="K156" s="388"/>
      <c r="L156" s="195"/>
      <c r="M156" s="374"/>
      <c r="N156" s="374"/>
      <c r="O156" s="374"/>
      <c r="P156" s="374"/>
      <c r="Q156" s="374"/>
      <c r="R156" s="374"/>
      <c r="S156" s="374"/>
      <c r="T156" s="374"/>
      <c r="U156" s="375"/>
      <c r="V156" s="373"/>
      <c r="W156" s="374"/>
      <c r="X156" s="375"/>
      <c r="Y156" s="116" t="str">
        <f t="shared" si="104"/>
        <v/>
      </c>
    </row>
    <row r="157" spans="1:25" s="30" customFormat="1" ht="53.25" customHeight="1">
      <c r="A157" s="368" t="s">
        <v>29</v>
      </c>
      <c r="B157" s="369"/>
      <c r="C157" s="29" t="s">
        <v>30</v>
      </c>
      <c r="D157" s="29" t="s">
        <v>31</v>
      </c>
      <c r="E157" s="29" t="s">
        <v>32</v>
      </c>
      <c r="F157" s="376" t="s">
        <v>33</v>
      </c>
      <c r="G157" s="386"/>
      <c r="H157" s="376" t="s">
        <v>34</v>
      </c>
      <c r="I157" s="377"/>
      <c r="J157" s="29" t="s">
        <v>20</v>
      </c>
      <c r="K157" s="341" t="s">
        <v>21</v>
      </c>
      <c r="L157" s="196"/>
      <c r="M157" s="342" t="s">
        <v>30</v>
      </c>
      <c r="N157" s="29" t="s">
        <v>31</v>
      </c>
      <c r="O157" s="29" t="s">
        <v>32</v>
      </c>
      <c r="P157" s="376" t="s">
        <v>33</v>
      </c>
      <c r="Q157" s="386"/>
      <c r="R157" s="376" t="s">
        <v>35</v>
      </c>
      <c r="S157" s="377"/>
      <c r="T157" s="29" t="s">
        <v>20</v>
      </c>
      <c r="U157" s="29" t="s">
        <v>21</v>
      </c>
      <c r="V157" s="368" t="s">
        <v>27</v>
      </c>
      <c r="W157" s="378"/>
      <c r="X157" s="369"/>
      <c r="Y157" s="116" t="str">
        <f t="shared" si="104"/>
        <v/>
      </c>
    </row>
    <row r="158" spans="1:25">
      <c r="A158" s="379"/>
      <c r="B158" s="380"/>
      <c r="C158" s="1"/>
      <c r="D158" s="1"/>
      <c r="E158" s="3"/>
      <c r="F158" s="5" t="s">
        <v>38</v>
      </c>
      <c r="G158" s="31">
        <f>D158*E158</f>
        <v>0</v>
      </c>
      <c r="H158" s="5" t="s">
        <v>38</v>
      </c>
      <c r="I158" s="4"/>
      <c r="J158" s="31">
        <f>G158-I158</f>
        <v>0</v>
      </c>
      <c r="K158" s="204">
        <f>IFERROR(J158/G158,0)</f>
        <v>0</v>
      </c>
      <c r="L158" s="197"/>
      <c r="M158" s="191"/>
      <c r="N158" s="1"/>
      <c r="O158" s="3"/>
      <c r="P158" s="5" t="s">
        <v>38</v>
      </c>
      <c r="Q158" s="211">
        <f t="shared" ref="Q158:Q177" si="105">N158*O158</f>
        <v>0</v>
      </c>
      <c r="R158" s="5" t="s">
        <v>38</v>
      </c>
      <c r="S158" s="3"/>
      <c r="T158" s="31">
        <f>Q158-S158</f>
        <v>0</v>
      </c>
      <c r="U158" s="206">
        <f>IFERROR(T158/Q158,0)</f>
        <v>0</v>
      </c>
      <c r="V158" s="359"/>
      <c r="W158" s="360"/>
      <c r="X158" s="361"/>
      <c r="Y158" s="116" t="str">
        <f t="shared" si="104"/>
        <v>Empty budget line</v>
      </c>
    </row>
    <row r="159" spans="1:25">
      <c r="A159" s="379"/>
      <c r="B159" s="380"/>
      <c r="C159" s="1"/>
      <c r="D159" s="1"/>
      <c r="E159" s="3"/>
      <c r="F159" s="5" t="s">
        <v>38</v>
      </c>
      <c r="G159" s="31">
        <f t="shared" ref="G159:G177" si="106">D159*E159</f>
        <v>0</v>
      </c>
      <c r="H159" s="5" t="s">
        <v>38</v>
      </c>
      <c r="I159" s="4"/>
      <c r="J159" s="31">
        <f t="shared" ref="J159:J162" si="107">G159-I159</f>
        <v>0</v>
      </c>
      <c r="K159" s="204">
        <f t="shared" ref="K159:K162" si="108">IFERROR(J159/G159,0)</f>
        <v>0</v>
      </c>
      <c r="L159" s="197"/>
      <c r="M159" s="191"/>
      <c r="N159" s="1"/>
      <c r="O159" s="3"/>
      <c r="P159" s="5" t="s">
        <v>38</v>
      </c>
      <c r="Q159" s="211">
        <f t="shared" si="105"/>
        <v>0</v>
      </c>
      <c r="R159" s="5" t="s">
        <v>38</v>
      </c>
      <c r="S159" s="3"/>
      <c r="T159" s="31">
        <f t="shared" ref="T159:T162" si="109">Q159-S159</f>
        <v>0</v>
      </c>
      <c r="U159" s="206">
        <f t="shared" ref="U159:U162" si="110">IFERROR(T159/Q159,0)</f>
        <v>0</v>
      </c>
      <c r="V159" s="359"/>
      <c r="W159" s="360"/>
      <c r="X159" s="361"/>
      <c r="Y159" s="116" t="str">
        <f t="shared" si="104"/>
        <v>Empty budget line</v>
      </c>
    </row>
    <row r="160" spans="1:25">
      <c r="A160" s="379"/>
      <c r="B160" s="380"/>
      <c r="C160" s="1"/>
      <c r="D160" s="1"/>
      <c r="E160" s="3"/>
      <c r="F160" s="5" t="s">
        <v>38</v>
      </c>
      <c r="G160" s="31">
        <f t="shared" si="106"/>
        <v>0</v>
      </c>
      <c r="H160" s="5" t="s">
        <v>38</v>
      </c>
      <c r="I160" s="4"/>
      <c r="J160" s="31">
        <f t="shared" si="107"/>
        <v>0</v>
      </c>
      <c r="K160" s="204">
        <f t="shared" si="108"/>
        <v>0</v>
      </c>
      <c r="L160" s="197"/>
      <c r="M160" s="191"/>
      <c r="N160" s="1"/>
      <c r="O160" s="3"/>
      <c r="P160" s="5" t="s">
        <v>38</v>
      </c>
      <c r="Q160" s="211">
        <f t="shared" si="105"/>
        <v>0</v>
      </c>
      <c r="R160" s="5" t="s">
        <v>38</v>
      </c>
      <c r="S160" s="3"/>
      <c r="T160" s="31">
        <f t="shared" si="109"/>
        <v>0</v>
      </c>
      <c r="U160" s="206">
        <f t="shared" si="110"/>
        <v>0</v>
      </c>
      <c r="V160" s="359"/>
      <c r="W160" s="360"/>
      <c r="X160" s="361"/>
      <c r="Y160" s="116" t="str">
        <f t="shared" si="104"/>
        <v>Empty budget line</v>
      </c>
    </row>
    <row r="161" spans="1:25">
      <c r="A161" s="379"/>
      <c r="B161" s="380"/>
      <c r="C161" s="1"/>
      <c r="D161" s="1"/>
      <c r="E161" s="3"/>
      <c r="F161" s="5" t="s">
        <v>38</v>
      </c>
      <c r="G161" s="31">
        <f t="shared" si="106"/>
        <v>0</v>
      </c>
      <c r="H161" s="5" t="s">
        <v>38</v>
      </c>
      <c r="I161" s="4"/>
      <c r="J161" s="31">
        <f t="shared" si="107"/>
        <v>0</v>
      </c>
      <c r="K161" s="204">
        <f t="shared" si="108"/>
        <v>0</v>
      </c>
      <c r="L161" s="197"/>
      <c r="M161" s="191"/>
      <c r="N161" s="1"/>
      <c r="O161" s="3"/>
      <c r="P161" s="5" t="s">
        <v>38</v>
      </c>
      <c r="Q161" s="211">
        <f t="shared" si="105"/>
        <v>0</v>
      </c>
      <c r="R161" s="5" t="s">
        <v>38</v>
      </c>
      <c r="S161" s="3"/>
      <c r="T161" s="31">
        <f t="shared" si="109"/>
        <v>0</v>
      </c>
      <c r="U161" s="206">
        <f t="shared" si="110"/>
        <v>0</v>
      </c>
      <c r="V161" s="359"/>
      <c r="W161" s="360"/>
      <c r="X161" s="361"/>
      <c r="Y161" s="116" t="str">
        <f t="shared" si="104"/>
        <v>Empty budget line</v>
      </c>
    </row>
    <row r="162" spans="1:25">
      <c r="A162" s="379"/>
      <c r="B162" s="380"/>
      <c r="C162" s="1"/>
      <c r="D162" s="1"/>
      <c r="E162" s="3"/>
      <c r="F162" s="5" t="s">
        <v>38</v>
      </c>
      <c r="G162" s="31">
        <f t="shared" si="106"/>
        <v>0</v>
      </c>
      <c r="H162" s="5" t="s">
        <v>38</v>
      </c>
      <c r="I162" s="4"/>
      <c r="J162" s="31">
        <f t="shared" si="107"/>
        <v>0</v>
      </c>
      <c r="K162" s="204">
        <f t="shared" si="108"/>
        <v>0</v>
      </c>
      <c r="L162" s="197"/>
      <c r="M162" s="191"/>
      <c r="N162" s="1"/>
      <c r="O162" s="3"/>
      <c r="P162" s="5" t="s">
        <v>38</v>
      </c>
      <c r="Q162" s="211">
        <f t="shared" si="105"/>
        <v>0</v>
      </c>
      <c r="R162" s="5" t="s">
        <v>38</v>
      </c>
      <c r="S162" s="3"/>
      <c r="T162" s="31">
        <f t="shared" si="109"/>
        <v>0</v>
      </c>
      <c r="U162" s="206">
        <f t="shared" si="110"/>
        <v>0</v>
      </c>
      <c r="V162" s="359"/>
      <c r="W162" s="360"/>
      <c r="X162" s="361"/>
      <c r="Y162" s="116" t="str">
        <f t="shared" si="104"/>
        <v>Empty budget line</v>
      </c>
    </row>
    <row r="163" spans="1:25">
      <c r="A163" s="379"/>
      <c r="B163" s="380"/>
      <c r="C163" s="1"/>
      <c r="D163" s="1"/>
      <c r="E163" s="3"/>
      <c r="F163" s="5" t="s">
        <v>38</v>
      </c>
      <c r="G163" s="31">
        <f t="shared" si="106"/>
        <v>0</v>
      </c>
      <c r="H163" s="5" t="s">
        <v>38</v>
      </c>
      <c r="I163" s="4"/>
      <c r="J163" s="31">
        <f>G163-I163</f>
        <v>0</v>
      </c>
      <c r="K163" s="204">
        <f>IFERROR(J163/G163,0)</f>
        <v>0</v>
      </c>
      <c r="L163" s="197"/>
      <c r="M163" s="191"/>
      <c r="N163" s="1"/>
      <c r="O163" s="3"/>
      <c r="P163" s="5" t="s">
        <v>38</v>
      </c>
      <c r="Q163" s="211">
        <f t="shared" si="105"/>
        <v>0</v>
      </c>
      <c r="R163" s="5" t="s">
        <v>38</v>
      </c>
      <c r="S163" s="3"/>
      <c r="T163" s="31">
        <f>Q163-S163</f>
        <v>0</v>
      </c>
      <c r="U163" s="206">
        <f>IFERROR(T163/Q163,0)</f>
        <v>0</v>
      </c>
      <c r="V163" s="359"/>
      <c r="W163" s="360"/>
      <c r="X163" s="361"/>
      <c r="Y163" s="116" t="str">
        <f t="shared" si="104"/>
        <v>Empty budget line</v>
      </c>
    </row>
    <row r="164" spans="1:25">
      <c r="A164" s="379"/>
      <c r="B164" s="380"/>
      <c r="C164" s="1"/>
      <c r="D164" s="1"/>
      <c r="E164" s="3"/>
      <c r="F164" s="5" t="s">
        <v>38</v>
      </c>
      <c r="G164" s="31">
        <f t="shared" si="106"/>
        <v>0</v>
      </c>
      <c r="H164" s="5" t="s">
        <v>38</v>
      </c>
      <c r="I164" s="4"/>
      <c r="J164" s="31">
        <f t="shared" ref="J164:J167" si="111">G164-I164</f>
        <v>0</v>
      </c>
      <c r="K164" s="204">
        <f t="shared" ref="K164:K167" si="112">IFERROR(J164/G164,0)</f>
        <v>0</v>
      </c>
      <c r="L164" s="197"/>
      <c r="M164" s="191"/>
      <c r="N164" s="1"/>
      <c r="O164" s="3"/>
      <c r="P164" s="5" t="s">
        <v>38</v>
      </c>
      <c r="Q164" s="211">
        <f t="shared" si="105"/>
        <v>0</v>
      </c>
      <c r="R164" s="5" t="s">
        <v>38</v>
      </c>
      <c r="S164" s="3"/>
      <c r="T164" s="31">
        <f t="shared" ref="T164:T167" si="113">Q164-S164</f>
        <v>0</v>
      </c>
      <c r="U164" s="206">
        <f t="shared" ref="U164:U167" si="114">IFERROR(T164/Q164,0)</f>
        <v>0</v>
      </c>
      <c r="V164" s="359"/>
      <c r="W164" s="360"/>
      <c r="X164" s="361"/>
      <c r="Y164" s="116" t="str">
        <f t="shared" si="104"/>
        <v>Empty budget line</v>
      </c>
    </row>
    <row r="165" spans="1:25">
      <c r="A165" s="379"/>
      <c r="B165" s="380"/>
      <c r="C165" s="1"/>
      <c r="D165" s="1"/>
      <c r="E165" s="3"/>
      <c r="F165" s="5" t="s">
        <v>38</v>
      </c>
      <c r="G165" s="31">
        <f t="shared" si="106"/>
        <v>0</v>
      </c>
      <c r="H165" s="5" t="s">
        <v>38</v>
      </c>
      <c r="I165" s="4"/>
      <c r="J165" s="31">
        <f t="shared" si="111"/>
        <v>0</v>
      </c>
      <c r="K165" s="204">
        <f t="shared" si="112"/>
        <v>0</v>
      </c>
      <c r="L165" s="197"/>
      <c r="M165" s="191"/>
      <c r="N165" s="1"/>
      <c r="O165" s="3"/>
      <c r="P165" s="5" t="s">
        <v>38</v>
      </c>
      <c r="Q165" s="211">
        <f t="shared" si="105"/>
        <v>0</v>
      </c>
      <c r="R165" s="5" t="s">
        <v>38</v>
      </c>
      <c r="S165" s="3"/>
      <c r="T165" s="31">
        <f t="shared" si="113"/>
        <v>0</v>
      </c>
      <c r="U165" s="206">
        <f t="shared" si="114"/>
        <v>0</v>
      </c>
      <c r="V165" s="359"/>
      <c r="W165" s="360"/>
      <c r="X165" s="361"/>
      <c r="Y165" s="116" t="str">
        <f t="shared" si="104"/>
        <v>Empty budget line</v>
      </c>
    </row>
    <row r="166" spans="1:25">
      <c r="A166" s="379"/>
      <c r="B166" s="380"/>
      <c r="C166" s="1"/>
      <c r="D166" s="1"/>
      <c r="E166" s="3"/>
      <c r="F166" s="5" t="s">
        <v>38</v>
      </c>
      <c r="G166" s="31">
        <f t="shared" si="106"/>
        <v>0</v>
      </c>
      <c r="H166" s="5" t="s">
        <v>38</v>
      </c>
      <c r="I166" s="4"/>
      <c r="J166" s="31">
        <f t="shared" si="111"/>
        <v>0</v>
      </c>
      <c r="K166" s="204">
        <f t="shared" si="112"/>
        <v>0</v>
      </c>
      <c r="L166" s="197"/>
      <c r="M166" s="191"/>
      <c r="N166" s="1"/>
      <c r="O166" s="3"/>
      <c r="P166" s="5" t="s">
        <v>38</v>
      </c>
      <c r="Q166" s="211">
        <f t="shared" si="105"/>
        <v>0</v>
      </c>
      <c r="R166" s="5" t="s">
        <v>38</v>
      </c>
      <c r="S166" s="3"/>
      <c r="T166" s="31">
        <f t="shared" si="113"/>
        <v>0</v>
      </c>
      <c r="U166" s="206">
        <f t="shared" si="114"/>
        <v>0</v>
      </c>
      <c r="V166" s="359"/>
      <c r="W166" s="360"/>
      <c r="X166" s="361"/>
      <c r="Y166" s="116" t="str">
        <f t="shared" si="104"/>
        <v>Empty budget line</v>
      </c>
    </row>
    <row r="167" spans="1:25">
      <c r="A167" s="379"/>
      <c r="B167" s="380"/>
      <c r="C167" s="1"/>
      <c r="D167" s="1"/>
      <c r="E167" s="3"/>
      <c r="F167" s="5" t="s">
        <v>38</v>
      </c>
      <c r="G167" s="31">
        <f t="shared" si="106"/>
        <v>0</v>
      </c>
      <c r="H167" s="5" t="s">
        <v>38</v>
      </c>
      <c r="I167" s="4"/>
      <c r="J167" s="31">
        <f t="shared" si="111"/>
        <v>0</v>
      </c>
      <c r="K167" s="204">
        <f t="shared" si="112"/>
        <v>0</v>
      </c>
      <c r="L167" s="197"/>
      <c r="M167" s="191"/>
      <c r="N167" s="1"/>
      <c r="O167" s="3"/>
      <c r="P167" s="5" t="s">
        <v>38</v>
      </c>
      <c r="Q167" s="211">
        <f t="shared" si="105"/>
        <v>0</v>
      </c>
      <c r="R167" s="5" t="s">
        <v>38</v>
      </c>
      <c r="S167" s="3"/>
      <c r="T167" s="31">
        <f t="shared" si="113"/>
        <v>0</v>
      </c>
      <c r="U167" s="206">
        <f t="shared" si="114"/>
        <v>0</v>
      </c>
      <c r="V167" s="359"/>
      <c r="W167" s="360"/>
      <c r="X167" s="361"/>
      <c r="Y167" s="116" t="str">
        <f t="shared" si="104"/>
        <v>Empty budget line</v>
      </c>
    </row>
    <row r="168" spans="1:25">
      <c r="A168" s="379"/>
      <c r="B168" s="380"/>
      <c r="C168" s="1"/>
      <c r="D168" s="1"/>
      <c r="E168" s="3"/>
      <c r="F168" s="5" t="s">
        <v>38</v>
      </c>
      <c r="G168" s="31">
        <f t="shared" si="106"/>
        <v>0</v>
      </c>
      <c r="H168" s="5" t="s">
        <v>38</v>
      </c>
      <c r="I168" s="4"/>
      <c r="J168" s="31">
        <f>G168-I168</f>
        <v>0</v>
      </c>
      <c r="K168" s="204">
        <f>IFERROR(J168/G168,0)</f>
        <v>0</v>
      </c>
      <c r="L168" s="197"/>
      <c r="M168" s="191"/>
      <c r="N168" s="1"/>
      <c r="O168" s="3"/>
      <c r="P168" s="5" t="s">
        <v>38</v>
      </c>
      <c r="Q168" s="211">
        <f t="shared" si="105"/>
        <v>0</v>
      </c>
      <c r="R168" s="5" t="s">
        <v>38</v>
      </c>
      <c r="S168" s="3"/>
      <c r="T168" s="31">
        <f>Q168-S168</f>
        <v>0</v>
      </c>
      <c r="U168" s="206">
        <f>IFERROR(T168/Q168,0)</f>
        <v>0</v>
      </c>
      <c r="V168" s="359"/>
      <c r="W168" s="360"/>
      <c r="X168" s="361"/>
      <c r="Y168" s="116" t="str">
        <f t="shared" si="104"/>
        <v>Empty budget line</v>
      </c>
    </row>
    <row r="169" spans="1:25">
      <c r="A169" s="379"/>
      <c r="B169" s="380"/>
      <c r="C169" s="1"/>
      <c r="D169" s="1"/>
      <c r="E169" s="3"/>
      <c r="F169" s="5" t="s">
        <v>38</v>
      </c>
      <c r="G169" s="31">
        <f t="shared" si="106"/>
        <v>0</v>
      </c>
      <c r="H169" s="5" t="s">
        <v>38</v>
      </c>
      <c r="I169" s="4"/>
      <c r="J169" s="31">
        <f t="shared" ref="J169:J172" si="115">G169-I169</f>
        <v>0</v>
      </c>
      <c r="K169" s="204">
        <f t="shared" ref="K169:K172" si="116">IFERROR(J169/G169,0)</f>
        <v>0</v>
      </c>
      <c r="L169" s="197"/>
      <c r="M169" s="191"/>
      <c r="N169" s="1"/>
      <c r="O169" s="3"/>
      <c r="P169" s="5" t="s">
        <v>38</v>
      </c>
      <c r="Q169" s="211">
        <f t="shared" si="105"/>
        <v>0</v>
      </c>
      <c r="R169" s="5" t="s">
        <v>38</v>
      </c>
      <c r="S169" s="3"/>
      <c r="T169" s="31">
        <f t="shared" ref="T169:T172" si="117">Q169-S169</f>
        <v>0</v>
      </c>
      <c r="U169" s="206">
        <f t="shared" ref="U169:U172" si="118">IFERROR(T169/Q169,0)</f>
        <v>0</v>
      </c>
      <c r="V169" s="359"/>
      <c r="W169" s="360"/>
      <c r="X169" s="361"/>
      <c r="Y169" s="116" t="str">
        <f t="shared" si="104"/>
        <v>Empty budget line</v>
      </c>
    </row>
    <row r="170" spans="1:25">
      <c r="A170" s="379"/>
      <c r="B170" s="380"/>
      <c r="C170" s="1"/>
      <c r="D170" s="1"/>
      <c r="E170" s="3"/>
      <c r="F170" s="5" t="s">
        <v>38</v>
      </c>
      <c r="G170" s="31">
        <f t="shared" si="106"/>
        <v>0</v>
      </c>
      <c r="H170" s="5" t="s">
        <v>38</v>
      </c>
      <c r="I170" s="4"/>
      <c r="J170" s="31">
        <f t="shared" si="115"/>
        <v>0</v>
      </c>
      <c r="K170" s="204">
        <f t="shared" si="116"/>
        <v>0</v>
      </c>
      <c r="L170" s="197"/>
      <c r="M170" s="191"/>
      <c r="N170" s="1"/>
      <c r="O170" s="3"/>
      <c r="P170" s="5" t="s">
        <v>38</v>
      </c>
      <c r="Q170" s="211">
        <f t="shared" si="105"/>
        <v>0</v>
      </c>
      <c r="R170" s="5" t="s">
        <v>38</v>
      </c>
      <c r="S170" s="3"/>
      <c r="T170" s="31">
        <f t="shared" si="117"/>
        <v>0</v>
      </c>
      <c r="U170" s="206">
        <f t="shared" si="118"/>
        <v>0</v>
      </c>
      <c r="V170" s="359"/>
      <c r="W170" s="360"/>
      <c r="X170" s="361"/>
      <c r="Y170" s="116" t="str">
        <f t="shared" si="104"/>
        <v>Empty budget line</v>
      </c>
    </row>
    <row r="171" spans="1:25">
      <c r="A171" s="379"/>
      <c r="B171" s="380"/>
      <c r="C171" s="1"/>
      <c r="D171" s="1"/>
      <c r="E171" s="3"/>
      <c r="F171" s="5" t="s">
        <v>38</v>
      </c>
      <c r="G171" s="31">
        <f t="shared" si="106"/>
        <v>0</v>
      </c>
      <c r="H171" s="5" t="s">
        <v>38</v>
      </c>
      <c r="I171" s="4"/>
      <c r="J171" s="31">
        <f t="shared" si="115"/>
        <v>0</v>
      </c>
      <c r="K171" s="204">
        <f t="shared" si="116"/>
        <v>0</v>
      </c>
      <c r="L171" s="197"/>
      <c r="M171" s="191"/>
      <c r="N171" s="1"/>
      <c r="O171" s="3"/>
      <c r="P171" s="5" t="s">
        <v>38</v>
      </c>
      <c r="Q171" s="211">
        <f t="shared" si="105"/>
        <v>0</v>
      </c>
      <c r="R171" s="5" t="s">
        <v>38</v>
      </c>
      <c r="S171" s="3"/>
      <c r="T171" s="31">
        <f t="shared" si="117"/>
        <v>0</v>
      </c>
      <c r="U171" s="206">
        <f t="shared" si="118"/>
        <v>0</v>
      </c>
      <c r="V171" s="359"/>
      <c r="W171" s="360"/>
      <c r="X171" s="361"/>
      <c r="Y171" s="116" t="str">
        <f t="shared" si="104"/>
        <v>Empty budget line</v>
      </c>
    </row>
    <row r="172" spans="1:25">
      <c r="A172" s="379"/>
      <c r="B172" s="380"/>
      <c r="C172" s="1"/>
      <c r="D172" s="1"/>
      <c r="E172" s="3"/>
      <c r="F172" s="5" t="s">
        <v>38</v>
      </c>
      <c r="G172" s="31">
        <f t="shared" si="106"/>
        <v>0</v>
      </c>
      <c r="H172" s="5" t="s">
        <v>38</v>
      </c>
      <c r="I172" s="4"/>
      <c r="J172" s="31">
        <f t="shared" si="115"/>
        <v>0</v>
      </c>
      <c r="K172" s="204">
        <f t="shared" si="116"/>
        <v>0</v>
      </c>
      <c r="L172" s="197"/>
      <c r="M172" s="191"/>
      <c r="N172" s="1"/>
      <c r="O172" s="3"/>
      <c r="P172" s="5" t="s">
        <v>38</v>
      </c>
      <c r="Q172" s="211">
        <f t="shared" si="105"/>
        <v>0</v>
      </c>
      <c r="R172" s="5" t="s">
        <v>38</v>
      </c>
      <c r="S172" s="3"/>
      <c r="T172" s="31">
        <f t="shared" si="117"/>
        <v>0</v>
      </c>
      <c r="U172" s="206">
        <f t="shared" si="118"/>
        <v>0</v>
      </c>
      <c r="V172" s="359"/>
      <c r="W172" s="360"/>
      <c r="X172" s="361"/>
      <c r="Y172" s="116" t="str">
        <f t="shared" si="104"/>
        <v>Empty budget line</v>
      </c>
    </row>
    <row r="173" spans="1:25">
      <c r="A173" s="379"/>
      <c r="B173" s="380"/>
      <c r="C173" s="1"/>
      <c r="D173" s="1"/>
      <c r="E173" s="3"/>
      <c r="F173" s="5" t="s">
        <v>38</v>
      </c>
      <c r="G173" s="31">
        <f t="shared" si="106"/>
        <v>0</v>
      </c>
      <c r="H173" s="5" t="s">
        <v>38</v>
      </c>
      <c r="I173" s="4"/>
      <c r="J173" s="31">
        <f>G173-I173</f>
        <v>0</v>
      </c>
      <c r="K173" s="204">
        <f>IFERROR(J173/G173,0)</f>
        <v>0</v>
      </c>
      <c r="L173" s="197"/>
      <c r="M173" s="191"/>
      <c r="N173" s="1"/>
      <c r="O173" s="3"/>
      <c r="P173" s="5" t="s">
        <v>38</v>
      </c>
      <c r="Q173" s="211">
        <f t="shared" si="105"/>
        <v>0</v>
      </c>
      <c r="R173" s="5" t="s">
        <v>38</v>
      </c>
      <c r="S173" s="3"/>
      <c r="T173" s="31">
        <f>Q173-S173</f>
        <v>0</v>
      </c>
      <c r="U173" s="206">
        <f>IFERROR(T173/Q173,0)</f>
        <v>0</v>
      </c>
      <c r="V173" s="359"/>
      <c r="W173" s="360"/>
      <c r="X173" s="361"/>
      <c r="Y173" s="116" t="str">
        <f t="shared" si="104"/>
        <v>Empty budget line</v>
      </c>
    </row>
    <row r="174" spans="1:25">
      <c r="A174" s="379"/>
      <c r="B174" s="380"/>
      <c r="C174" s="1"/>
      <c r="D174" s="1"/>
      <c r="E174" s="3"/>
      <c r="F174" s="5" t="s">
        <v>38</v>
      </c>
      <c r="G174" s="31">
        <f t="shared" si="106"/>
        <v>0</v>
      </c>
      <c r="H174" s="5" t="s">
        <v>38</v>
      </c>
      <c r="I174" s="4"/>
      <c r="J174" s="31">
        <f t="shared" ref="J174:J177" si="119">G174-I174</f>
        <v>0</v>
      </c>
      <c r="K174" s="204">
        <f t="shared" ref="K174:K177" si="120">IFERROR(J174/G174,0)</f>
        <v>0</v>
      </c>
      <c r="L174" s="197"/>
      <c r="M174" s="191"/>
      <c r="N174" s="1"/>
      <c r="O174" s="3"/>
      <c r="P174" s="5" t="s">
        <v>38</v>
      </c>
      <c r="Q174" s="211">
        <f t="shared" si="105"/>
        <v>0</v>
      </c>
      <c r="R174" s="5" t="s">
        <v>38</v>
      </c>
      <c r="S174" s="3"/>
      <c r="T174" s="31">
        <f t="shared" ref="T174:T177" si="121">Q174-S174</f>
        <v>0</v>
      </c>
      <c r="U174" s="206">
        <f t="shared" ref="U174:U177" si="122">IFERROR(T174/Q174,0)</f>
        <v>0</v>
      </c>
      <c r="V174" s="359"/>
      <c r="W174" s="360"/>
      <c r="X174" s="361"/>
      <c r="Y174" s="116" t="str">
        <f t="shared" si="104"/>
        <v>Empty budget line</v>
      </c>
    </row>
    <row r="175" spans="1:25">
      <c r="A175" s="379"/>
      <c r="B175" s="380"/>
      <c r="C175" s="1"/>
      <c r="D175" s="1"/>
      <c r="E175" s="3"/>
      <c r="F175" s="5" t="s">
        <v>38</v>
      </c>
      <c r="G175" s="31">
        <f t="shared" si="106"/>
        <v>0</v>
      </c>
      <c r="H175" s="5" t="s">
        <v>38</v>
      </c>
      <c r="I175" s="4"/>
      <c r="J175" s="31">
        <f t="shared" si="119"/>
        <v>0</v>
      </c>
      <c r="K175" s="204">
        <f t="shared" si="120"/>
        <v>0</v>
      </c>
      <c r="L175" s="197"/>
      <c r="M175" s="191"/>
      <c r="N175" s="1"/>
      <c r="O175" s="3"/>
      <c r="P175" s="5" t="s">
        <v>38</v>
      </c>
      <c r="Q175" s="211">
        <f t="shared" si="105"/>
        <v>0</v>
      </c>
      <c r="R175" s="5" t="s">
        <v>38</v>
      </c>
      <c r="S175" s="3"/>
      <c r="T175" s="31">
        <f t="shared" si="121"/>
        <v>0</v>
      </c>
      <c r="U175" s="206">
        <f t="shared" si="122"/>
        <v>0</v>
      </c>
      <c r="V175" s="359"/>
      <c r="W175" s="360"/>
      <c r="X175" s="361"/>
      <c r="Y175" s="116" t="str">
        <f t="shared" si="104"/>
        <v>Empty budget line</v>
      </c>
    </row>
    <row r="176" spans="1:25">
      <c r="A176" s="379"/>
      <c r="B176" s="380"/>
      <c r="C176" s="1"/>
      <c r="D176" s="1"/>
      <c r="E176" s="3"/>
      <c r="F176" s="5" t="s">
        <v>38</v>
      </c>
      <c r="G176" s="31">
        <f t="shared" si="106"/>
        <v>0</v>
      </c>
      <c r="H176" s="5" t="s">
        <v>38</v>
      </c>
      <c r="I176" s="4"/>
      <c r="J176" s="31">
        <f t="shared" si="119"/>
        <v>0</v>
      </c>
      <c r="K176" s="204">
        <f t="shared" si="120"/>
        <v>0</v>
      </c>
      <c r="L176" s="197"/>
      <c r="M176" s="191"/>
      <c r="N176" s="1"/>
      <c r="O176" s="3"/>
      <c r="P176" s="5" t="s">
        <v>38</v>
      </c>
      <c r="Q176" s="211">
        <f t="shared" si="105"/>
        <v>0</v>
      </c>
      <c r="R176" s="5" t="s">
        <v>38</v>
      </c>
      <c r="S176" s="3"/>
      <c r="T176" s="31">
        <f t="shared" si="121"/>
        <v>0</v>
      </c>
      <c r="U176" s="206">
        <f t="shared" si="122"/>
        <v>0</v>
      </c>
      <c r="V176" s="359"/>
      <c r="W176" s="360"/>
      <c r="X176" s="361"/>
      <c r="Y176" s="116" t="str">
        <f t="shared" si="104"/>
        <v>Empty budget line</v>
      </c>
    </row>
    <row r="177" spans="1:25">
      <c r="A177" s="379"/>
      <c r="B177" s="380"/>
      <c r="C177" s="1"/>
      <c r="D177" s="1"/>
      <c r="E177" s="3"/>
      <c r="F177" s="5" t="s">
        <v>38</v>
      </c>
      <c r="G177" s="31">
        <f t="shared" si="106"/>
        <v>0</v>
      </c>
      <c r="H177" s="5" t="s">
        <v>38</v>
      </c>
      <c r="I177" s="4"/>
      <c r="J177" s="31">
        <f t="shared" si="119"/>
        <v>0</v>
      </c>
      <c r="K177" s="204">
        <f t="shared" si="120"/>
        <v>0</v>
      </c>
      <c r="L177" s="197"/>
      <c r="M177" s="191"/>
      <c r="N177" s="1"/>
      <c r="O177" s="3"/>
      <c r="P177" s="5" t="s">
        <v>38</v>
      </c>
      <c r="Q177" s="211">
        <f t="shared" si="105"/>
        <v>0</v>
      </c>
      <c r="R177" s="5" t="s">
        <v>38</v>
      </c>
      <c r="S177" s="3"/>
      <c r="T177" s="31">
        <f t="shared" si="121"/>
        <v>0</v>
      </c>
      <c r="U177" s="206">
        <f t="shared" si="122"/>
        <v>0</v>
      </c>
      <c r="V177" s="359"/>
      <c r="W177" s="360"/>
      <c r="X177" s="361"/>
      <c r="Y177" s="116" t="str">
        <f t="shared" si="104"/>
        <v>Empty budget line</v>
      </c>
    </row>
    <row r="178" spans="1:25" ht="30" customHeight="1">
      <c r="A178" s="411" t="s">
        <v>47</v>
      </c>
      <c r="B178" s="412"/>
      <c r="C178" s="186"/>
      <c r="D178" s="186"/>
      <c r="E178" s="187"/>
      <c r="F178" s="188"/>
      <c r="G178" s="188">
        <f>SUM(G158:G177)</f>
        <v>0</v>
      </c>
      <c r="H178" s="188"/>
      <c r="I178" s="188">
        <f>SUM(I158:I177)</f>
        <v>0</v>
      </c>
      <c r="J178" s="188">
        <f>SUM(J158:J177)</f>
        <v>0</v>
      </c>
      <c r="K178" s="205">
        <f>IFERROR(J178/G178,0)</f>
        <v>0</v>
      </c>
      <c r="L178" s="198"/>
      <c r="M178" s="192"/>
      <c r="N178" s="188"/>
      <c r="O178" s="188"/>
      <c r="P178" s="188"/>
      <c r="Q178" s="188">
        <f>SUM(Q158:Q177)</f>
        <v>0</v>
      </c>
      <c r="R178" s="188"/>
      <c r="S178" s="188">
        <f>SUM(S158:S177)</f>
        <v>0</v>
      </c>
      <c r="T178" s="188">
        <f>SUM(T158:T177)</f>
        <v>0</v>
      </c>
      <c r="U178" s="207">
        <f>IFERROR(T178/Q178,0)</f>
        <v>0</v>
      </c>
      <c r="V178" s="381"/>
      <c r="W178" s="382"/>
      <c r="X178" s="383"/>
      <c r="Y178" s="116" t="str">
        <f t="shared" si="104"/>
        <v/>
      </c>
    </row>
    <row r="179" spans="1:25">
      <c r="A179"/>
      <c r="B179"/>
      <c r="Y179" s="116" t="str">
        <f t="shared" si="104"/>
        <v/>
      </c>
    </row>
    <row r="180" spans="1:25">
      <c r="A180"/>
      <c r="B180"/>
      <c r="Y180" s="116" t="str">
        <f t="shared" si="104"/>
        <v/>
      </c>
    </row>
    <row r="181" spans="1:25" ht="30" customHeight="1">
      <c r="A181" s="24" t="s">
        <v>48</v>
      </c>
      <c r="B181" s="24"/>
      <c r="C181" s="25"/>
      <c r="D181" s="25"/>
      <c r="E181" s="24"/>
      <c r="F181" s="24"/>
      <c r="G181" s="24"/>
      <c r="H181" s="24"/>
      <c r="I181" s="24"/>
      <c r="J181" s="26"/>
      <c r="K181" s="189"/>
      <c r="L181" s="194"/>
      <c r="M181" s="193"/>
      <c r="N181" s="24"/>
      <c r="O181" s="24"/>
      <c r="P181" s="24"/>
      <c r="Q181" s="24"/>
      <c r="R181" s="24"/>
      <c r="S181" s="24"/>
      <c r="T181" s="26"/>
      <c r="U181" s="26"/>
      <c r="V181" s="26"/>
      <c r="W181" s="26"/>
      <c r="X181" s="26"/>
      <c r="Y181" s="116" t="str">
        <f t="shared" si="104"/>
        <v/>
      </c>
    </row>
    <row r="182" spans="1:25" ht="22.5" customHeight="1">
      <c r="A182" s="364"/>
      <c r="B182" s="365"/>
      <c r="C182" s="387" t="s">
        <v>49</v>
      </c>
      <c r="D182" s="387"/>
      <c r="E182" s="387"/>
      <c r="F182" s="387"/>
      <c r="G182" s="387"/>
      <c r="H182" s="387"/>
      <c r="I182" s="387"/>
      <c r="J182" s="387"/>
      <c r="K182" s="388"/>
      <c r="L182" s="195"/>
      <c r="M182" s="371" t="s">
        <v>26</v>
      </c>
      <c r="N182" s="371"/>
      <c r="O182" s="371"/>
      <c r="P182" s="371"/>
      <c r="Q182" s="371"/>
      <c r="R182" s="371"/>
      <c r="S182" s="371"/>
      <c r="T182" s="371"/>
      <c r="U182" s="372"/>
      <c r="V182" s="370" t="s">
        <v>27</v>
      </c>
      <c r="W182" s="371"/>
      <c r="X182" s="372"/>
      <c r="Y182" s="116" t="str">
        <f t="shared" si="104"/>
        <v/>
      </c>
    </row>
    <row r="183" spans="1:25" ht="37.5" customHeight="1">
      <c r="A183" s="366" t="s">
        <v>50</v>
      </c>
      <c r="B183" s="367"/>
      <c r="C183" s="387"/>
      <c r="D183" s="387"/>
      <c r="E183" s="387"/>
      <c r="F183" s="387"/>
      <c r="G183" s="387"/>
      <c r="H183" s="387"/>
      <c r="I183" s="387"/>
      <c r="J183" s="387"/>
      <c r="K183" s="388"/>
      <c r="L183" s="195"/>
      <c r="M183" s="374"/>
      <c r="N183" s="374"/>
      <c r="O183" s="374"/>
      <c r="P183" s="374"/>
      <c r="Q183" s="374"/>
      <c r="R183" s="374"/>
      <c r="S183" s="374"/>
      <c r="T183" s="374"/>
      <c r="U183" s="375"/>
      <c r="V183" s="373"/>
      <c r="W183" s="374"/>
      <c r="X183" s="375"/>
      <c r="Y183" s="116" t="str">
        <f t="shared" si="104"/>
        <v/>
      </c>
    </row>
    <row r="184" spans="1:25" s="30" customFormat="1" ht="55.5" customHeight="1">
      <c r="A184" s="368" t="s">
        <v>29</v>
      </c>
      <c r="B184" s="369"/>
      <c r="C184" s="29" t="s">
        <v>30</v>
      </c>
      <c r="D184" s="29" t="s">
        <v>31</v>
      </c>
      <c r="E184" s="29" t="s">
        <v>32</v>
      </c>
      <c r="F184" s="376" t="s">
        <v>33</v>
      </c>
      <c r="G184" s="386"/>
      <c r="H184" s="376" t="s">
        <v>34</v>
      </c>
      <c r="I184" s="377"/>
      <c r="J184" s="29" t="s">
        <v>20</v>
      </c>
      <c r="K184" s="341" t="s">
        <v>21</v>
      </c>
      <c r="L184" s="196"/>
      <c r="M184" s="342" t="s">
        <v>30</v>
      </c>
      <c r="N184" s="29" t="s">
        <v>31</v>
      </c>
      <c r="O184" s="29" t="s">
        <v>32</v>
      </c>
      <c r="P184" s="376" t="s">
        <v>33</v>
      </c>
      <c r="Q184" s="386"/>
      <c r="R184" s="376" t="s">
        <v>35</v>
      </c>
      <c r="S184" s="377"/>
      <c r="T184" s="29" t="s">
        <v>20</v>
      </c>
      <c r="U184" s="29" t="s">
        <v>21</v>
      </c>
      <c r="V184" s="368" t="s">
        <v>27</v>
      </c>
      <c r="W184" s="378"/>
      <c r="X184" s="369"/>
      <c r="Y184" s="116" t="str">
        <f t="shared" si="104"/>
        <v/>
      </c>
    </row>
    <row r="185" spans="1:25">
      <c r="A185" s="379" t="s">
        <v>51</v>
      </c>
      <c r="B185" s="380"/>
      <c r="C185" s="1" t="s">
        <v>52</v>
      </c>
      <c r="D185" s="1"/>
      <c r="E185" s="3"/>
      <c r="F185" s="5" t="s">
        <v>38</v>
      </c>
      <c r="G185" s="31">
        <f>D185*E185</f>
        <v>0</v>
      </c>
      <c r="H185" s="5" t="s">
        <v>38</v>
      </c>
      <c r="I185" s="4"/>
      <c r="J185" s="31">
        <f>G185-I185</f>
        <v>0</v>
      </c>
      <c r="K185" s="204">
        <f>IFERROR(J185/G185,0)</f>
        <v>0</v>
      </c>
      <c r="L185" s="197"/>
      <c r="M185" s="191"/>
      <c r="N185" s="1"/>
      <c r="O185" s="3"/>
      <c r="P185" s="5" t="s">
        <v>38</v>
      </c>
      <c r="Q185" s="211">
        <f t="shared" ref="Q185:Q204" si="123">N185*O185</f>
        <v>0</v>
      </c>
      <c r="R185" s="5" t="s">
        <v>38</v>
      </c>
      <c r="S185" s="3"/>
      <c r="T185" s="31">
        <f>Q185-S185</f>
        <v>0</v>
      </c>
      <c r="U185" s="206">
        <f>IFERROR(T185/Q185,0)</f>
        <v>0</v>
      </c>
      <c r="V185" s="359"/>
      <c r="W185" s="360"/>
      <c r="X185" s="361"/>
      <c r="Y185" s="116" t="str">
        <f t="shared" si="104"/>
        <v>Empty budget line</v>
      </c>
    </row>
    <row r="186" spans="1:25">
      <c r="A186" s="379"/>
      <c r="B186" s="380"/>
      <c r="C186" s="1"/>
      <c r="D186" s="1"/>
      <c r="E186" s="3"/>
      <c r="F186" s="5" t="s">
        <v>38</v>
      </c>
      <c r="G186" s="31">
        <f t="shared" ref="G186:G204" si="124">D186*E186</f>
        <v>0</v>
      </c>
      <c r="H186" s="5" t="s">
        <v>38</v>
      </c>
      <c r="I186" s="4"/>
      <c r="J186" s="31">
        <f t="shared" ref="J186:J189" si="125">G186-I186</f>
        <v>0</v>
      </c>
      <c r="K186" s="204">
        <f t="shared" ref="K186:K189" si="126">IFERROR(J186/G186,0)</f>
        <v>0</v>
      </c>
      <c r="L186" s="197"/>
      <c r="M186" s="191"/>
      <c r="N186" s="1"/>
      <c r="O186" s="3"/>
      <c r="P186" s="5" t="s">
        <v>38</v>
      </c>
      <c r="Q186" s="211">
        <f t="shared" si="123"/>
        <v>0</v>
      </c>
      <c r="R186" s="5" t="s">
        <v>38</v>
      </c>
      <c r="S186" s="3"/>
      <c r="T186" s="31">
        <f t="shared" ref="T186:T189" si="127">Q186-S186</f>
        <v>0</v>
      </c>
      <c r="U186" s="206">
        <f t="shared" ref="U186:U189" si="128">IFERROR(T186/Q186,0)</f>
        <v>0</v>
      </c>
      <c r="V186" s="359"/>
      <c r="W186" s="360"/>
      <c r="X186" s="361"/>
      <c r="Y186" s="116" t="str">
        <f t="shared" si="104"/>
        <v>Empty budget line</v>
      </c>
    </row>
    <row r="187" spans="1:25">
      <c r="A187" s="379"/>
      <c r="B187" s="380"/>
      <c r="C187" s="1"/>
      <c r="D187" s="1"/>
      <c r="E187" s="3"/>
      <c r="F187" s="5" t="s">
        <v>38</v>
      </c>
      <c r="G187" s="31">
        <f t="shared" si="124"/>
        <v>0</v>
      </c>
      <c r="H187" s="5" t="s">
        <v>38</v>
      </c>
      <c r="I187" s="4"/>
      <c r="J187" s="31">
        <f t="shared" si="125"/>
        <v>0</v>
      </c>
      <c r="K187" s="204">
        <f t="shared" si="126"/>
        <v>0</v>
      </c>
      <c r="L187" s="197"/>
      <c r="M187" s="191"/>
      <c r="N187" s="1"/>
      <c r="O187" s="3"/>
      <c r="P187" s="5" t="s">
        <v>38</v>
      </c>
      <c r="Q187" s="211">
        <f t="shared" si="123"/>
        <v>0</v>
      </c>
      <c r="R187" s="5" t="s">
        <v>38</v>
      </c>
      <c r="S187" s="3"/>
      <c r="T187" s="31">
        <f t="shared" si="127"/>
        <v>0</v>
      </c>
      <c r="U187" s="206">
        <f t="shared" si="128"/>
        <v>0</v>
      </c>
      <c r="V187" s="359"/>
      <c r="W187" s="360"/>
      <c r="X187" s="361"/>
      <c r="Y187" s="116" t="str">
        <f t="shared" si="104"/>
        <v>Empty budget line</v>
      </c>
    </row>
    <row r="188" spans="1:25">
      <c r="A188" s="379"/>
      <c r="B188" s="380"/>
      <c r="C188" s="1"/>
      <c r="D188" s="1"/>
      <c r="E188" s="3"/>
      <c r="F188" s="5" t="s">
        <v>38</v>
      </c>
      <c r="G188" s="31">
        <f t="shared" si="124"/>
        <v>0</v>
      </c>
      <c r="H188" s="5" t="s">
        <v>38</v>
      </c>
      <c r="I188" s="4"/>
      <c r="J188" s="31">
        <f t="shared" si="125"/>
        <v>0</v>
      </c>
      <c r="K188" s="204">
        <f t="shared" si="126"/>
        <v>0</v>
      </c>
      <c r="L188" s="197"/>
      <c r="M188" s="191"/>
      <c r="N188" s="1"/>
      <c r="O188" s="3"/>
      <c r="P188" s="5" t="s">
        <v>38</v>
      </c>
      <c r="Q188" s="211">
        <f t="shared" si="123"/>
        <v>0</v>
      </c>
      <c r="R188" s="5" t="s">
        <v>38</v>
      </c>
      <c r="S188" s="3"/>
      <c r="T188" s="31">
        <f t="shared" si="127"/>
        <v>0</v>
      </c>
      <c r="U188" s="206">
        <f t="shared" si="128"/>
        <v>0</v>
      </c>
      <c r="V188" s="359"/>
      <c r="W188" s="360"/>
      <c r="X188" s="361"/>
      <c r="Y188" s="116" t="str">
        <f t="shared" si="104"/>
        <v>Empty budget line</v>
      </c>
    </row>
    <row r="189" spans="1:25">
      <c r="A189" s="379"/>
      <c r="B189" s="380"/>
      <c r="C189" s="1"/>
      <c r="D189" s="1"/>
      <c r="E189" s="3"/>
      <c r="F189" s="5" t="s">
        <v>38</v>
      </c>
      <c r="G189" s="31">
        <f t="shared" si="124"/>
        <v>0</v>
      </c>
      <c r="H189" s="5" t="s">
        <v>38</v>
      </c>
      <c r="I189" s="4"/>
      <c r="J189" s="31">
        <f t="shared" si="125"/>
        <v>0</v>
      </c>
      <c r="K189" s="204">
        <f t="shared" si="126"/>
        <v>0</v>
      </c>
      <c r="L189" s="197"/>
      <c r="M189" s="191"/>
      <c r="N189" s="1"/>
      <c r="O189" s="3"/>
      <c r="P189" s="5" t="s">
        <v>38</v>
      </c>
      <c r="Q189" s="211">
        <f t="shared" si="123"/>
        <v>0</v>
      </c>
      <c r="R189" s="5" t="s">
        <v>38</v>
      </c>
      <c r="S189" s="3"/>
      <c r="T189" s="31">
        <f t="shared" si="127"/>
        <v>0</v>
      </c>
      <c r="U189" s="206">
        <f t="shared" si="128"/>
        <v>0</v>
      </c>
      <c r="V189" s="359"/>
      <c r="W189" s="360"/>
      <c r="X189" s="361"/>
      <c r="Y189" s="116" t="str">
        <f t="shared" si="104"/>
        <v>Empty budget line</v>
      </c>
    </row>
    <row r="190" spans="1:25">
      <c r="A190" s="379"/>
      <c r="B190" s="380"/>
      <c r="C190" s="1"/>
      <c r="D190" s="1"/>
      <c r="E190" s="3"/>
      <c r="F190" s="5" t="s">
        <v>38</v>
      </c>
      <c r="G190" s="31">
        <f t="shared" si="124"/>
        <v>0</v>
      </c>
      <c r="H190" s="5" t="s">
        <v>38</v>
      </c>
      <c r="I190" s="4"/>
      <c r="J190" s="31">
        <f>G190-I190</f>
        <v>0</v>
      </c>
      <c r="K190" s="204">
        <f>IFERROR(J190/G190,0)</f>
        <v>0</v>
      </c>
      <c r="L190" s="197"/>
      <c r="M190" s="191"/>
      <c r="N190" s="1"/>
      <c r="O190" s="3"/>
      <c r="P190" s="5" t="s">
        <v>38</v>
      </c>
      <c r="Q190" s="211">
        <f t="shared" si="123"/>
        <v>0</v>
      </c>
      <c r="R190" s="5" t="s">
        <v>38</v>
      </c>
      <c r="S190" s="3"/>
      <c r="T190" s="31">
        <f>Q190-S190</f>
        <v>0</v>
      </c>
      <c r="U190" s="206">
        <f>IFERROR(T190/Q190,0)</f>
        <v>0</v>
      </c>
      <c r="V190" s="359"/>
      <c r="W190" s="360"/>
      <c r="X190" s="361"/>
      <c r="Y190" s="116" t="str">
        <f t="shared" si="104"/>
        <v>Empty budget line</v>
      </c>
    </row>
    <row r="191" spans="1:25">
      <c r="A191" s="379"/>
      <c r="B191" s="380"/>
      <c r="C191" s="1"/>
      <c r="D191" s="1"/>
      <c r="E191" s="3"/>
      <c r="F191" s="5" t="s">
        <v>38</v>
      </c>
      <c r="G191" s="31">
        <f t="shared" si="124"/>
        <v>0</v>
      </c>
      <c r="H191" s="5" t="s">
        <v>38</v>
      </c>
      <c r="I191" s="4"/>
      <c r="J191" s="31">
        <f t="shared" ref="J191:J194" si="129">G191-I191</f>
        <v>0</v>
      </c>
      <c r="K191" s="204">
        <f t="shared" ref="K191:K194" si="130">IFERROR(J191/G191,0)</f>
        <v>0</v>
      </c>
      <c r="L191" s="197"/>
      <c r="M191" s="191"/>
      <c r="N191" s="1"/>
      <c r="O191" s="3"/>
      <c r="P191" s="5" t="s">
        <v>38</v>
      </c>
      <c r="Q191" s="211">
        <f t="shared" si="123"/>
        <v>0</v>
      </c>
      <c r="R191" s="5" t="s">
        <v>38</v>
      </c>
      <c r="S191" s="3"/>
      <c r="T191" s="31">
        <f t="shared" ref="T191:T194" si="131">Q191-S191</f>
        <v>0</v>
      </c>
      <c r="U191" s="206">
        <f t="shared" ref="U191:U194" si="132">IFERROR(T191/Q191,0)</f>
        <v>0</v>
      </c>
      <c r="V191" s="359"/>
      <c r="W191" s="360"/>
      <c r="X191" s="361"/>
      <c r="Y191" s="116" t="str">
        <f t="shared" si="104"/>
        <v>Empty budget line</v>
      </c>
    </row>
    <row r="192" spans="1:25">
      <c r="A192" s="379"/>
      <c r="B192" s="380"/>
      <c r="C192" s="1"/>
      <c r="D192" s="1"/>
      <c r="E192" s="3"/>
      <c r="F192" s="5" t="s">
        <v>38</v>
      </c>
      <c r="G192" s="31">
        <f t="shared" si="124"/>
        <v>0</v>
      </c>
      <c r="H192" s="5" t="s">
        <v>38</v>
      </c>
      <c r="I192" s="4"/>
      <c r="J192" s="31">
        <f t="shared" si="129"/>
        <v>0</v>
      </c>
      <c r="K192" s="204">
        <f t="shared" si="130"/>
        <v>0</v>
      </c>
      <c r="L192" s="197"/>
      <c r="M192" s="191"/>
      <c r="N192" s="1"/>
      <c r="O192" s="3"/>
      <c r="P192" s="5" t="s">
        <v>38</v>
      </c>
      <c r="Q192" s="211">
        <f t="shared" si="123"/>
        <v>0</v>
      </c>
      <c r="R192" s="5" t="s">
        <v>38</v>
      </c>
      <c r="S192" s="3"/>
      <c r="T192" s="31">
        <f t="shared" si="131"/>
        <v>0</v>
      </c>
      <c r="U192" s="206">
        <f t="shared" si="132"/>
        <v>0</v>
      </c>
      <c r="V192" s="359"/>
      <c r="W192" s="360"/>
      <c r="X192" s="361"/>
      <c r="Y192" s="116" t="str">
        <f t="shared" si="104"/>
        <v>Empty budget line</v>
      </c>
    </row>
    <row r="193" spans="1:25">
      <c r="A193" s="379"/>
      <c r="B193" s="380"/>
      <c r="C193" s="1"/>
      <c r="D193" s="1"/>
      <c r="E193" s="3"/>
      <c r="F193" s="5" t="s">
        <v>38</v>
      </c>
      <c r="G193" s="31">
        <f t="shared" si="124"/>
        <v>0</v>
      </c>
      <c r="H193" s="5" t="s">
        <v>38</v>
      </c>
      <c r="I193" s="4"/>
      <c r="J193" s="31">
        <f t="shared" si="129"/>
        <v>0</v>
      </c>
      <c r="K193" s="204">
        <f t="shared" si="130"/>
        <v>0</v>
      </c>
      <c r="L193" s="197"/>
      <c r="M193" s="191"/>
      <c r="N193" s="1"/>
      <c r="O193" s="3"/>
      <c r="P193" s="5" t="s">
        <v>38</v>
      </c>
      <c r="Q193" s="211">
        <f t="shared" si="123"/>
        <v>0</v>
      </c>
      <c r="R193" s="5" t="s">
        <v>38</v>
      </c>
      <c r="S193" s="3"/>
      <c r="T193" s="31">
        <f t="shared" si="131"/>
        <v>0</v>
      </c>
      <c r="U193" s="206">
        <f t="shared" si="132"/>
        <v>0</v>
      </c>
      <c r="V193" s="359"/>
      <c r="W193" s="360"/>
      <c r="X193" s="361"/>
      <c r="Y193" s="116" t="str">
        <f t="shared" si="104"/>
        <v>Empty budget line</v>
      </c>
    </row>
    <row r="194" spans="1:25">
      <c r="A194" s="379"/>
      <c r="B194" s="380"/>
      <c r="C194" s="1"/>
      <c r="D194" s="1"/>
      <c r="E194" s="3"/>
      <c r="F194" s="5" t="s">
        <v>38</v>
      </c>
      <c r="G194" s="31">
        <f t="shared" si="124"/>
        <v>0</v>
      </c>
      <c r="H194" s="5" t="s">
        <v>38</v>
      </c>
      <c r="I194" s="4"/>
      <c r="J194" s="31">
        <f t="shared" si="129"/>
        <v>0</v>
      </c>
      <c r="K194" s="204">
        <f t="shared" si="130"/>
        <v>0</v>
      </c>
      <c r="L194" s="197"/>
      <c r="M194" s="191"/>
      <c r="N194" s="1"/>
      <c r="O194" s="3"/>
      <c r="P194" s="5" t="s">
        <v>38</v>
      </c>
      <c r="Q194" s="211">
        <f t="shared" si="123"/>
        <v>0</v>
      </c>
      <c r="R194" s="5" t="s">
        <v>38</v>
      </c>
      <c r="S194" s="3"/>
      <c r="T194" s="31">
        <f t="shared" si="131"/>
        <v>0</v>
      </c>
      <c r="U194" s="206">
        <f t="shared" si="132"/>
        <v>0</v>
      </c>
      <c r="V194" s="359"/>
      <c r="W194" s="360"/>
      <c r="X194" s="361"/>
      <c r="Y194" s="116" t="str">
        <f t="shared" si="104"/>
        <v>Empty budget line</v>
      </c>
    </row>
    <row r="195" spans="1:25">
      <c r="A195" s="379"/>
      <c r="B195" s="380"/>
      <c r="C195" s="1"/>
      <c r="D195" s="1"/>
      <c r="E195" s="3"/>
      <c r="F195" s="5" t="s">
        <v>38</v>
      </c>
      <c r="G195" s="31">
        <f t="shared" si="124"/>
        <v>0</v>
      </c>
      <c r="H195" s="5" t="s">
        <v>38</v>
      </c>
      <c r="I195" s="4"/>
      <c r="J195" s="31">
        <f>G195-I195</f>
        <v>0</v>
      </c>
      <c r="K195" s="204">
        <f>IFERROR(J195/G195,0)</f>
        <v>0</v>
      </c>
      <c r="L195" s="197"/>
      <c r="M195" s="191"/>
      <c r="N195" s="1"/>
      <c r="O195" s="3"/>
      <c r="P195" s="5" t="s">
        <v>38</v>
      </c>
      <c r="Q195" s="211">
        <f t="shared" si="123"/>
        <v>0</v>
      </c>
      <c r="R195" s="5" t="s">
        <v>38</v>
      </c>
      <c r="S195" s="3"/>
      <c r="T195" s="31">
        <f>Q195-S195</f>
        <v>0</v>
      </c>
      <c r="U195" s="206">
        <f>IFERROR(T195/Q195,0)</f>
        <v>0</v>
      </c>
      <c r="V195" s="359"/>
      <c r="W195" s="360"/>
      <c r="X195" s="361"/>
      <c r="Y195" s="116" t="str">
        <f t="shared" si="104"/>
        <v>Empty budget line</v>
      </c>
    </row>
    <row r="196" spans="1:25">
      <c r="A196" s="379"/>
      <c r="B196" s="380"/>
      <c r="C196" s="1"/>
      <c r="D196" s="1"/>
      <c r="E196" s="3"/>
      <c r="F196" s="5" t="s">
        <v>38</v>
      </c>
      <c r="G196" s="31">
        <f t="shared" si="124"/>
        <v>0</v>
      </c>
      <c r="H196" s="5" t="s">
        <v>38</v>
      </c>
      <c r="I196" s="4"/>
      <c r="J196" s="31">
        <f t="shared" ref="J196:J199" si="133">G196-I196</f>
        <v>0</v>
      </c>
      <c r="K196" s="204">
        <f t="shared" ref="K196:K199" si="134">IFERROR(J196/G196,0)</f>
        <v>0</v>
      </c>
      <c r="L196" s="197"/>
      <c r="M196" s="191"/>
      <c r="N196" s="1"/>
      <c r="O196" s="3"/>
      <c r="P196" s="5" t="s">
        <v>38</v>
      </c>
      <c r="Q196" s="211">
        <f t="shared" si="123"/>
        <v>0</v>
      </c>
      <c r="R196" s="5" t="s">
        <v>38</v>
      </c>
      <c r="S196" s="3"/>
      <c r="T196" s="31">
        <f t="shared" ref="T196:T199" si="135">Q196-S196</f>
        <v>0</v>
      </c>
      <c r="U196" s="206">
        <f t="shared" ref="U196:U199" si="136">IFERROR(T196/Q196,0)</f>
        <v>0</v>
      </c>
      <c r="V196" s="359"/>
      <c r="W196" s="360"/>
      <c r="X196" s="361"/>
      <c r="Y196" s="116" t="str">
        <f t="shared" si="104"/>
        <v>Empty budget line</v>
      </c>
    </row>
    <row r="197" spans="1:25">
      <c r="A197" s="379"/>
      <c r="B197" s="380"/>
      <c r="C197" s="1"/>
      <c r="D197" s="1"/>
      <c r="E197" s="3"/>
      <c r="F197" s="5" t="s">
        <v>38</v>
      </c>
      <c r="G197" s="31">
        <f t="shared" si="124"/>
        <v>0</v>
      </c>
      <c r="H197" s="5" t="s">
        <v>38</v>
      </c>
      <c r="I197" s="4"/>
      <c r="J197" s="31">
        <f t="shared" si="133"/>
        <v>0</v>
      </c>
      <c r="K197" s="204">
        <f t="shared" si="134"/>
        <v>0</v>
      </c>
      <c r="L197" s="197"/>
      <c r="M197" s="191"/>
      <c r="N197" s="1"/>
      <c r="O197" s="3"/>
      <c r="P197" s="5" t="s">
        <v>38</v>
      </c>
      <c r="Q197" s="211">
        <f t="shared" si="123"/>
        <v>0</v>
      </c>
      <c r="R197" s="5" t="s">
        <v>38</v>
      </c>
      <c r="S197" s="3"/>
      <c r="T197" s="31">
        <f t="shared" si="135"/>
        <v>0</v>
      </c>
      <c r="U197" s="206">
        <f t="shared" si="136"/>
        <v>0</v>
      </c>
      <c r="V197" s="359"/>
      <c r="W197" s="360"/>
      <c r="X197" s="361"/>
      <c r="Y197" s="116" t="str">
        <f t="shared" si="104"/>
        <v>Empty budget line</v>
      </c>
    </row>
    <row r="198" spans="1:25">
      <c r="A198" s="379"/>
      <c r="B198" s="380"/>
      <c r="C198" s="1"/>
      <c r="D198" s="1"/>
      <c r="E198" s="3"/>
      <c r="F198" s="5" t="s">
        <v>38</v>
      </c>
      <c r="G198" s="31">
        <f t="shared" si="124"/>
        <v>0</v>
      </c>
      <c r="H198" s="5" t="s">
        <v>38</v>
      </c>
      <c r="I198" s="4"/>
      <c r="J198" s="31">
        <f t="shared" si="133"/>
        <v>0</v>
      </c>
      <c r="K198" s="204">
        <f t="shared" si="134"/>
        <v>0</v>
      </c>
      <c r="L198" s="197"/>
      <c r="M198" s="191"/>
      <c r="N198" s="1"/>
      <c r="O198" s="3"/>
      <c r="P198" s="5" t="s">
        <v>38</v>
      </c>
      <c r="Q198" s="211">
        <f t="shared" si="123"/>
        <v>0</v>
      </c>
      <c r="R198" s="5" t="s">
        <v>38</v>
      </c>
      <c r="S198" s="3"/>
      <c r="T198" s="31">
        <f t="shared" si="135"/>
        <v>0</v>
      </c>
      <c r="U198" s="206">
        <f t="shared" si="136"/>
        <v>0</v>
      </c>
      <c r="V198" s="359"/>
      <c r="W198" s="360"/>
      <c r="X198" s="361"/>
      <c r="Y198" s="116" t="str">
        <f t="shared" si="104"/>
        <v>Empty budget line</v>
      </c>
    </row>
    <row r="199" spans="1:25">
      <c r="A199" s="379"/>
      <c r="B199" s="380"/>
      <c r="C199" s="1"/>
      <c r="D199" s="1"/>
      <c r="E199" s="3"/>
      <c r="F199" s="5" t="s">
        <v>38</v>
      </c>
      <c r="G199" s="31">
        <f t="shared" si="124"/>
        <v>0</v>
      </c>
      <c r="H199" s="5" t="s">
        <v>38</v>
      </c>
      <c r="I199" s="4"/>
      <c r="J199" s="31">
        <f t="shared" si="133"/>
        <v>0</v>
      </c>
      <c r="K199" s="204">
        <f t="shared" si="134"/>
        <v>0</v>
      </c>
      <c r="L199" s="197"/>
      <c r="M199" s="191"/>
      <c r="N199" s="1"/>
      <c r="O199" s="3"/>
      <c r="P199" s="5" t="s">
        <v>38</v>
      </c>
      <c r="Q199" s="211">
        <f t="shared" si="123"/>
        <v>0</v>
      </c>
      <c r="R199" s="5" t="s">
        <v>38</v>
      </c>
      <c r="S199" s="3"/>
      <c r="T199" s="31">
        <f t="shared" si="135"/>
        <v>0</v>
      </c>
      <c r="U199" s="206">
        <f t="shared" si="136"/>
        <v>0</v>
      </c>
      <c r="V199" s="359"/>
      <c r="W199" s="360"/>
      <c r="X199" s="361"/>
      <c r="Y199" s="116" t="str">
        <f t="shared" si="104"/>
        <v>Empty budget line</v>
      </c>
    </row>
    <row r="200" spans="1:25">
      <c r="A200" s="379"/>
      <c r="B200" s="380"/>
      <c r="C200" s="1"/>
      <c r="D200" s="1"/>
      <c r="E200" s="3"/>
      <c r="F200" s="5" t="s">
        <v>38</v>
      </c>
      <c r="G200" s="31">
        <f t="shared" si="124"/>
        <v>0</v>
      </c>
      <c r="H200" s="5" t="s">
        <v>38</v>
      </c>
      <c r="I200" s="4"/>
      <c r="J200" s="31">
        <f>G200-I200</f>
        <v>0</v>
      </c>
      <c r="K200" s="204">
        <f>IFERROR(J200/G200,0)</f>
        <v>0</v>
      </c>
      <c r="L200" s="197"/>
      <c r="M200" s="191"/>
      <c r="N200" s="1"/>
      <c r="O200" s="3"/>
      <c r="P200" s="5" t="s">
        <v>38</v>
      </c>
      <c r="Q200" s="211">
        <f t="shared" si="123"/>
        <v>0</v>
      </c>
      <c r="R200" s="5" t="s">
        <v>38</v>
      </c>
      <c r="S200" s="3"/>
      <c r="T200" s="31">
        <f>Q200-S200</f>
        <v>0</v>
      </c>
      <c r="U200" s="206">
        <f>IFERROR(T200/Q200,0)</f>
        <v>0</v>
      </c>
      <c r="V200" s="359"/>
      <c r="W200" s="360"/>
      <c r="X200" s="361"/>
      <c r="Y200" s="116" t="str">
        <f t="shared" si="104"/>
        <v>Empty budget line</v>
      </c>
    </row>
    <row r="201" spans="1:25">
      <c r="A201" s="379"/>
      <c r="B201" s="380"/>
      <c r="C201" s="1"/>
      <c r="D201" s="1"/>
      <c r="E201" s="3"/>
      <c r="F201" s="5" t="s">
        <v>38</v>
      </c>
      <c r="G201" s="31">
        <f t="shared" si="124"/>
        <v>0</v>
      </c>
      <c r="H201" s="5" t="s">
        <v>38</v>
      </c>
      <c r="I201" s="4"/>
      <c r="J201" s="31">
        <f t="shared" ref="J201:J204" si="137">G201-I201</f>
        <v>0</v>
      </c>
      <c r="K201" s="204">
        <f t="shared" ref="K201:K204" si="138">IFERROR(J201/G201,0)</f>
        <v>0</v>
      </c>
      <c r="L201" s="197"/>
      <c r="M201" s="191"/>
      <c r="N201" s="1"/>
      <c r="O201" s="3"/>
      <c r="P201" s="5" t="s">
        <v>38</v>
      </c>
      <c r="Q201" s="211">
        <f t="shared" si="123"/>
        <v>0</v>
      </c>
      <c r="R201" s="5" t="s">
        <v>38</v>
      </c>
      <c r="S201" s="3"/>
      <c r="T201" s="31">
        <f t="shared" ref="T201:T204" si="139">Q201-S201</f>
        <v>0</v>
      </c>
      <c r="U201" s="206">
        <f t="shared" ref="U201:U204" si="140">IFERROR(T201/Q201,0)</f>
        <v>0</v>
      </c>
      <c r="V201" s="359"/>
      <c r="W201" s="360"/>
      <c r="X201" s="361"/>
      <c r="Y201" s="116" t="str">
        <f t="shared" si="104"/>
        <v>Empty budget line</v>
      </c>
    </row>
    <row r="202" spans="1:25">
      <c r="A202" s="379"/>
      <c r="B202" s="380"/>
      <c r="C202" s="1"/>
      <c r="D202" s="1"/>
      <c r="E202" s="3"/>
      <c r="F202" s="5" t="s">
        <v>38</v>
      </c>
      <c r="G202" s="31">
        <f t="shared" si="124"/>
        <v>0</v>
      </c>
      <c r="H202" s="5" t="s">
        <v>38</v>
      </c>
      <c r="I202" s="4"/>
      <c r="J202" s="31">
        <f t="shared" si="137"/>
        <v>0</v>
      </c>
      <c r="K202" s="204">
        <f t="shared" si="138"/>
        <v>0</v>
      </c>
      <c r="L202" s="197"/>
      <c r="M202" s="191"/>
      <c r="N202" s="1"/>
      <c r="O202" s="3"/>
      <c r="P202" s="5" t="s">
        <v>38</v>
      </c>
      <c r="Q202" s="211">
        <f t="shared" si="123"/>
        <v>0</v>
      </c>
      <c r="R202" s="5" t="s">
        <v>38</v>
      </c>
      <c r="S202" s="3"/>
      <c r="T202" s="31">
        <f t="shared" si="139"/>
        <v>0</v>
      </c>
      <c r="U202" s="206">
        <f t="shared" si="140"/>
        <v>0</v>
      </c>
      <c r="V202" s="359"/>
      <c r="W202" s="360"/>
      <c r="X202" s="361"/>
      <c r="Y202" s="116" t="str">
        <f t="shared" si="104"/>
        <v>Empty budget line</v>
      </c>
    </row>
    <row r="203" spans="1:25">
      <c r="A203" s="379"/>
      <c r="B203" s="380"/>
      <c r="C203" s="1"/>
      <c r="D203" s="1"/>
      <c r="E203" s="3"/>
      <c r="F203" s="5" t="s">
        <v>38</v>
      </c>
      <c r="G203" s="31">
        <f t="shared" si="124"/>
        <v>0</v>
      </c>
      <c r="H203" s="5" t="s">
        <v>38</v>
      </c>
      <c r="I203" s="4"/>
      <c r="J203" s="31">
        <f t="shared" si="137"/>
        <v>0</v>
      </c>
      <c r="K203" s="204">
        <f t="shared" si="138"/>
        <v>0</v>
      </c>
      <c r="L203" s="197"/>
      <c r="M203" s="191"/>
      <c r="N203" s="1"/>
      <c r="O203" s="3"/>
      <c r="P203" s="5" t="s">
        <v>38</v>
      </c>
      <c r="Q203" s="211">
        <f t="shared" si="123"/>
        <v>0</v>
      </c>
      <c r="R203" s="5" t="s">
        <v>38</v>
      </c>
      <c r="S203" s="3"/>
      <c r="T203" s="31">
        <f t="shared" si="139"/>
        <v>0</v>
      </c>
      <c r="U203" s="206">
        <f t="shared" si="140"/>
        <v>0</v>
      </c>
      <c r="V203" s="359"/>
      <c r="W203" s="360"/>
      <c r="X203" s="361"/>
      <c r="Y203" s="116" t="str">
        <f t="shared" si="104"/>
        <v>Empty budget line</v>
      </c>
    </row>
    <row r="204" spans="1:25">
      <c r="A204" s="379"/>
      <c r="B204" s="380"/>
      <c r="C204" s="1"/>
      <c r="D204" s="1"/>
      <c r="E204" s="3"/>
      <c r="F204" s="5" t="s">
        <v>38</v>
      </c>
      <c r="G204" s="31">
        <f t="shared" si="124"/>
        <v>0</v>
      </c>
      <c r="H204" s="5" t="s">
        <v>38</v>
      </c>
      <c r="I204" s="4"/>
      <c r="J204" s="31">
        <f t="shared" si="137"/>
        <v>0</v>
      </c>
      <c r="K204" s="204">
        <f t="shared" si="138"/>
        <v>0</v>
      </c>
      <c r="L204" s="197"/>
      <c r="M204" s="191"/>
      <c r="N204" s="1"/>
      <c r="O204" s="3"/>
      <c r="P204" s="5" t="s">
        <v>38</v>
      </c>
      <c r="Q204" s="211">
        <f t="shared" si="123"/>
        <v>0</v>
      </c>
      <c r="R204" s="5" t="s">
        <v>38</v>
      </c>
      <c r="S204" s="3"/>
      <c r="T204" s="31">
        <f t="shared" si="139"/>
        <v>0</v>
      </c>
      <c r="U204" s="206">
        <f t="shared" si="140"/>
        <v>0</v>
      </c>
      <c r="V204" s="359"/>
      <c r="W204" s="360"/>
      <c r="X204" s="361"/>
      <c r="Y204" s="116" t="str">
        <f t="shared" si="104"/>
        <v>Empty budget line</v>
      </c>
    </row>
    <row r="205" spans="1:25" ht="30" customHeight="1">
      <c r="A205" s="411" t="s">
        <v>53</v>
      </c>
      <c r="B205" s="412"/>
      <c r="C205" s="186"/>
      <c r="D205" s="186"/>
      <c r="E205" s="187"/>
      <c r="F205" s="188"/>
      <c r="G205" s="188">
        <f>SUM(G185:G204)</f>
        <v>0</v>
      </c>
      <c r="H205" s="188"/>
      <c r="I205" s="188">
        <f>SUM(I185:I204)</f>
        <v>0</v>
      </c>
      <c r="J205" s="188">
        <f>SUM(J185:J204)</f>
        <v>0</v>
      </c>
      <c r="K205" s="205">
        <f>IFERROR(J205/G205,0)</f>
        <v>0</v>
      </c>
      <c r="L205" s="198"/>
      <c r="M205" s="192"/>
      <c r="N205" s="188"/>
      <c r="O205" s="188"/>
      <c r="P205" s="188"/>
      <c r="Q205" s="188">
        <f>SUM(Q185:Q204)</f>
        <v>0</v>
      </c>
      <c r="R205" s="188"/>
      <c r="S205" s="188">
        <f>SUM(S185:S204)</f>
        <v>0</v>
      </c>
      <c r="T205" s="188">
        <f>SUM(T185:T204)</f>
        <v>0</v>
      </c>
      <c r="U205" s="207">
        <f>IFERROR(T205/Q205,0)</f>
        <v>0</v>
      </c>
      <c r="V205" s="381"/>
      <c r="W205" s="382"/>
      <c r="X205" s="383"/>
      <c r="Y205" s="116" t="str">
        <f t="shared" si="104"/>
        <v/>
      </c>
    </row>
    <row r="206" spans="1:25">
      <c r="A206"/>
      <c r="B206"/>
      <c r="Y206" s="116" t="str">
        <f t="shared" si="104"/>
        <v/>
      </c>
    </row>
    <row r="207" spans="1:25" ht="22.5" customHeight="1">
      <c r="A207" s="364"/>
      <c r="B207" s="365"/>
      <c r="C207" s="387" t="s">
        <v>25</v>
      </c>
      <c r="D207" s="387"/>
      <c r="E207" s="387"/>
      <c r="F207" s="387"/>
      <c r="G207" s="387"/>
      <c r="H207" s="387"/>
      <c r="I207" s="387"/>
      <c r="J207" s="387"/>
      <c r="K207" s="388"/>
      <c r="L207" s="195"/>
      <c r="M207" s="371" t="s">
        <v>26</v>
      </c>
      <c r="N207" s="371"/>
      <c r="O207" s="371"/>
      <c r="P207" s="371"/>
      <c r="Q207" s="371"/>
      <c r="R207" s="371"/>
      <c r="S207" s="371"/>
      <c r="T207" s="371"/>
      <c r="U207" s="372"/>
      <c r="V207" s="370" t="s">
        <v>27</v>
      </c>
      <c r="W207" s="371"/>
      <c r="X207" s="372"/>
      <c r="Y207" s="116" t="str">
        <f t="shared" si="104"/>
        <v/>
      </c>
    </row>
    <row r="208" spans="1:25" ht="36.75" customHeight="1">
      <c r="A208" s="366" t="s">
        <v>54</v>
      </c>
      <c r="B208" s="367"/>
      <c r="C208" s="387"/>
      <c r="D208" s="387"/>
      <c r="E208" s="387"/>
      <c r="F208" s="387"/>
      <c r="G208" s="387"/>
      <c r="H208" s="387"/>
      <c r="I208" s="387"/>
      <c r="J208" s="387"/>
      <c r="K208" s="388"/>
      <c r="L208" s="195"/>
      <c r="M208" s="374"/>
      <c r="N208" s="374"/>
      <c r="O208" s="374"/>
      <c r="P208" s="374"/>
      <c r="Q208" s="374"/>
      <c r="R208" s="374"/>
      <c r="S208" s="374"/>
      <c r="T208" s="374"/>
      <c r="U208" s="375"/>
      <c r="V208" s="373"/>
      <c r="W208" s="374"/>
      <c r="X208" s="375"/>
      <c r="Y208" s="116" t="str">
        <f t="shared" si="104"/>
        <v/>
      </c>
    </row>
    <row r="209" spans="1:25" s="30" customFormat="1" ht="48.75" customHeight="1">
      <c r="A209" s="368" t="s">
        <v>29</v>
      </c>
      <c r="B209" s="369"/>
      <c r="C209" s="29" t="s">
        <v>30</v>
      </c>
      <c r="D209" s="29" t="s">
        <v>31</v>
      </c>
      <c r="E209" s="29" t="s">
        <v>32</v>
      </c>
      <c r="F209" s="376" t="s">
        <v>33</v>
      </c>
      <c r="G209" s="386"/>
      <c r="H209" s="376" t="s">
        <v>34</v>
      </c>
      <c r="I209" s="377"/>
      <c r="J209" s="29" t="s">
        <v>20</v>
      </c>
      <c r="K209" s="341" t="s">
        <v>21</v>
      </c>
      <c r="L209" s="196"/>
      <c r="M209" s="342" t="s">
        <v>30</v>
      </c>
      <c r="N209" s="29" t="s">
        <v>31</v>
      </c>
      <c r="O209" s="29" t="s">
        <v>32</v>
      </c>
      <c r="P209" s="376" t="s">
        <v>33</v>
      </c>
      <c r="Q209" s="386"/>
      <c r="R209" s="376" t="s">
        <v>35</v>
      </c>
      <c r="S209" s="377"/>
      <c r="T209" s="29" t="s">
        <v>20</v>
      </c>
      <c r="U209" s="29" t="s">
        <v>21</v>
      </c>
      <c r="V209" s="368" t="s">
        <v>27</v>
      </c>
      <c r="W209" s="378"/>
      <c r="X209" s="369"/>
      <c r="Y209" s="116" t="str">
        <f t="shared" si="104"/>
        <v/>
      </c>
    </row>
    <row r="210" spans="1:25">
      <c r="A210" s="362"/>
      <c r="B210" s="363"/>
      <c r="C210" s="1"/>
      <c r="D210" s="1"/>
      <c r="E210" s="3"/>
      <c r="F210" s="5" t="s">
        <v>38</v>
      </c>
      <c r="G210" s="31">
        <f>D210*E210</f>
        <v>0</v>
      </c>
      <c r="H210" s="5" t="s">
        <v>38</v>
      </c>
      <c r="I210" s="4"/>
      <c r="J210" s="31">
        <f>G210-I210</f>
        <v>0</v>
      </c>
      <c r="K210" s="204">
        <f>IFERROR(J210/G210,0)</f>
        <v>0</v>
      </c>
      <c r="L210" s="197"/>
      <c r="M210" s="191"/>
      <c r="N210" s="1"/>
      <c r="O210" s="3"/>
      <c r="P210" s="5" t="s">
        <v>38</v>
      </c>
      <c r="Q210" s="211">
        <f t="shared" ref="Q210:Q229" si="141">N210*O210</f>
        <v>0</v>
      </c>
      <c r="R210" s="5" t="s">
        <v>38</v>
      </c>
      <c r="S210" s="3"/>
      <c r="T210" s="31">
        <f>Q210-S210</f>
        <v>0</v>
      </c>
      <c r="U210" s="206">
        <f>IFERROR(T210/Q210,0)</f>
        <v>0</v>
      </c>
      <c r="V210" s="359"/>
      <c r="W210" s="360"/>
      <c r="X210" s="361"/>
      <c r="Y210" s="116" t="str">
        <f t="shared" si="104"/>
        <v>Empty budget line</v>
      </c>
    </row>
    <row r="211" spans="1:25">
      <c r="A211" s="362"/>
      <c r="B211" s="363"/>
      <c r="C211" s="1"/>
      <c r="D211" s="1"/>
      <c r="E211" s="3"/>
      <c r="F211" s="5" t="s">
        <v>38</v>
      </c>
      <c r="G211" s="31">
        <f t="shared" ref="G211:G229" si="142">D211*E211</f>
        <v>0</v>
      </c>
      <c r="H211" s="5" t="s">
        <v>38</v>
      </c>
      <c r="I211" s="4"/>
      <c r="J211" s="31">
        <f t="shared" ref="J211:J214" si="143">G211-I211</f>
        <v>0</v>
      </c>
      <c r="K211" s="204">
        <f t="shared" ref="K211:K214" si="144">IFERROR(J211/G211,0)</f>
        <v>0</v>
      </c>
      <c r="L211" s="197"/>
      <c r="M211" s="191"/>
      <c r="N211" s="1"/>
      <c r="O211" s="3"/>
      <c r="P211" s="5" t="s">
        <v>38</v>
      </c>
      <c r="Q211" s="211">
        <f t="shared" si="141"/>
        <v>0</v>
      </c>
      <c r="R211" s="5" t="s">
        <v>38</v>
      </c>
      <c r="S211" s="3"/>
      <c r="T211" s="31">
        <f t="shared" ref="T211:T214" si="145">Q211-S211</f>
        <v>0</v>
      </c>
      <c r="U211" s="206">
        <f t="shared" ref="U211:U214" si="146">IFERROR(T211/Q211,0)</f>
        <v>0</v>
      </c>
      <c r="V211" s="359"/>
      <c r="W211" s="360"/>
      <c r="X211" s="361"/>
      <c r="Y211" s="116" t="str">
        <f t="shared" si="104"/>
        <v>Empty budget line</v>
      </c>
    </row>
    <row r="212" spans="1:25">
      <c r="A212" s="362"/>
      <c r="B212" s="363"/>
      <c r="C212" s="1"/>
      <c r="D212" s="1"/>
      <c r="E212" s="3"/>
      <c r="F212" s="5" t="s">
        <v>38</v>
      </c>
      <c r="G212" s="31">
        <f t="shared" si="142"/>
        <v>0</v>
      </c>
      <c r="H212" s="5" t="s">
        <v>38</v>
      </c>
      <c r="I212" s="4"/>
      <c r="J212" s="31">
        <f t="shared" si="143"/>
        <v>0</v>
      </c>
      <c r="K212" s="204">
        <f t="shared" si="144"/>
        <v>0</v>
      </c>
      <c r="L212" s="197"/>
      <c r="M212" s="191"/>
      <c r="N212" s="1"/>
      <c r="O212" s="3"/>
      <c r="P212" s="5" t="s">
        <v>38</v>
      </c>
      <c r="Q212" s="211">
        <f t="shared" si="141"/>
        <v>0</v>
      </c>
      <c r="R212" s="5" t="s">
        <v>38</v>
      </c>
      <c r="S212" s="3"/>
      <c r="T212" s="31">
        <f t="shared" si="145"/>
        <v>0</v>
      </c>
      <c r="U212" s="206">
        <f t="shared" si="146"/>
        <v>0</v>
      </c>
      <c r="V212" s="359"/>
      <c r="W212" s="360"/>
      <c r="X212" s="361"/>
      <c r="Y212" s="116" t="str">
        <f t="shared" si="104"/>
        <v>Empty budget line</v>
      </c>
    </row>
    <row r="213" spans="1:25">
      <c r="A213" s="362"/>
      <c r="B213" s="363"/>
      <c r="C213" s="1"/>
      <c r="D213" s="1"/>
      <c r="E213" s="3"/>
      <c r="F213" s="5" t="s">
        <v>38</v>
      </c>
      <c r="G213" s="31">
        <f t="shared" si="142"/>
        <v>0</v>
      </c>
      <c r="H213" s="5" t="s">
        <v>38</v>
      </c>
      <c r="I213" s="4"/>
      <c r="J213" s="31">
        <f t="shared" si="143"/>
        <v>0</v>
      </c>
      <c r="K213" s="204">
        <f t="shared" si="144"/>
        <v>0</v>
      </c>
      <c r="L213" s="197"/>
      <c r="M213" s="191"/>
      <c r="N213" s="1"/>
      <c r="O213" s="3"/>
      <c r="P213" s="5" t="s">
        <v>38</v>
      </c>
      <c r="Q213" s="211">
        <f t="shared" si="141"/>
        <v>0</v>
      </c>
      <c r="R213" s="5" t="s">
        <v>38</v>
      </c>
      <c r="S213" s="3"/>
      <c r="T213" s="31">
        <f t="shared" si="145"/>
        <v>0</v>
      </c>
      <c r="U213" s="206">
        <f t="shared" si="146"/>
        <v>0</v>
      </c>
      <c r="V213" s="359"/>
      <c r="W213" s="360"/>
      <c r="X213" s="361"/>
      <c r="Y213" s="116" t="str">
        <f t="shared" si="104"/>
        <v>Empty budget line</v>
      </c>
    </row>
    <row r="214" spans="1:25">
      <c r="A214" s="362"/>
      <c r="B214" s="363"/>
      <c r="C214" s="1"/>
      <c r="D214" s="1"/>
      <c r="E214" s="3"/>
      <c r="F214" s="5" t="s">
        <v>38</v>
      </c>
      <c r="G214" s="31">
        <f t="shared" si="142"/>
        <v>0</v>
      </c>
      <c r="H214" s="5" t="s">
        <v>38</v>
      </c>
      <c r="I214" s="4"/>
      <c r="J214" s="31">
        <f t="shared" si="143"/>
        <v>0</v>
      </c>
      <c r="K214" s="204">
        <f t="shared" si="144"/>
        <v>0</v>
      </c>
      <c r="L214" s="197"/>
      <c r="M214" s="191"/>
      <c r="N214" s="1"/>
      <c r="O214" s="3"/>
      <c r="P214" s="5" t="s">
        <v>38</v>
      </c>
      <c r="Q214" s="211">
        <f t="shared" si="141"/>
        <v>0</v>
      </c>
      <c r="R214" s="5" t="s">
        <v>38</v>
      </c>
      <c r="S214" s="3"/>
      <c r="T214" s="31">
        <f t="shared" si="145"/>
        <v>0</v>
      </c>
      <c r="U214" s="206">
        <f t="shared" si="146"/>
        <v>0</v>
      </c>
      <c r="V214" s="359"/>
      <c r="W214" s="360"/>
      <c r="X214" s="361"/>
      <c r="Y214" s="116" t="str">
        <f t="shared" si="104"/>
        <v>Empty budget line</v>
      </c>
    </row>
    <row r="215" spans="1:25">
      <c r="A215" s="362"/>
      <c r="B215" s="363"/>
      <c r="C215" s="1"/>
      <c r="D215" s="1"/>
      <c r="E215" s="3"/>
      <c r="F215" s="5" t="s">
        <v>38</v>
      </c>
      <c r="G215" s="31">
        <f t="shared" si="142"/>
        <v>0</v>
      </c>
      <c r="H215" s="5" t="s">
        <v>38</v>
      </c>
      <c r="I215" s="4"/>
      <c r="J215" s="31">
        <f>G215-I215</f>
        <v>0</v>
      </c>
      <c r="K215" s="204">
        <f>IFERROR(J215/G215,0)</f>
        <v>0</v>
      </c>
      <c r="L215" s="197"/>
      <c r="M215" s="191"/>
      <c r="N215" s="1"/>
      <c r="O215" s="3"/>
      <c r="P215" s="5" t="s">
        <v>38</v>
      </c>
      <c r="Q215" s="211">
        <f t="shared" si="141"/>
        <v>0</v>
      </c>
      <c r="R215" s="5" t="s">
        <v>38</v>
      </c>
      <c r="S215" s="3"/>
      <c r="T215" s="31">
        <f>Q215-S215</f>
        <v>0</v>
      </c>
      <c r="U215" s="206">
        <f>IFERROR(T215/Q215,0)</f>
        <v>0</v>
      </c>
      <c r="V215" s="359"/>
      <c r="W215" s="360"/>
      <c r="X215" s="361"/>
      <c r="Y215" s="116" t="str">
        <f t="shared" si="104"/>
        <v>Empty budget line</v>
      </c>
    </row>
    <row r="216" spans="1:25">
      <c r="A216" s="362"/>
      <c r="B216" s="363"/>
      <c r="C216" s="1"/>
      <c r="D216" s="1"/>
      <c r="E216" s="3"/>
      <c r="F216" s="5" t="s">
        <v>38</v>
      </c>
      <c r="G216" s="31">
        <f t="shared" si="142"/>
        <v>0</v>
      </c>
      <c r="H216" s="5" t="s">
        <v>38</v>
      </c>
      <c r="I216" s="4"/>
      <c r="J216" s="31">
        <f t="shared" ref="J216:J219" si="147">G216-I216</f>
        <v>0</v>
      </c>
      <c r="K216" s="204">
        <f t="shared" ref="K216:K219" si="148">IFERROR(J216/G216,0)</f>
        <v>0</v>
      </c>
      <c r="L216" s="197"/>
      <c r="M216" s="191"/>
      <c r="N216" s="1"/>
      <c r="O216" s="3"/>
      <c r="P216" s="5" t="s">
        <v>38</v>
      </c>
      <c r="Q216" s="211">
        <f t="shared" si="141"/>
        <v>0</v>
      </c>
      <c r="R216" s="5" t="s">
        <v>38</v>
      </c>
      <c r="S216" s="3"/>
      <c r="T216" s="31">
        <f t="shared" ref="T216:T219" si="149">Q216-S216</f>
        <v>0</v>
      </c>
      <c r="U216" s="206">
        <f t="shared" ref="U216:U219" si="150">IFERROR(T216/Q216,0)</f>
        <v>0</v>
      </c>
      <c r="V216" s="359"/>
      <c r="W216" s="360"/>
      <c r="X216" s="361"/>
      <c r="Y216" s="116" t="str">
        <f t="shared" ref="Y216:Y230" si="151">IF((AND(F216="…", P216="…")), "Empty budget line", "")</f>
        <v>Empty budget line</v>
      </c>
    </row>
    <row r="217" spans="1:25">
      <c r="A217" s="362"/>
      <c r="B217" s="363"/>
      <c r="C217" s="1"/>
      <c r="D217" s="1"/>
      <c r="E217" s="3"/>
      <c r="F217" s="5" t="s">
        <v>38</v>
      </c>
      <c r="G217" s="31">
        <f t="shared" si="142"/>
        <v>0</v>
      </c>
      <c r="H217" s="5" t="s">
        <v>38</v>
      </c>
      <c r="I217" s="4"/>
      <c r="J217" s="31">
        <f t="shared" si="147"/>
        <v>0</v>
      </c>
      <c r="K217" s="204">
        <f t="shared" si="148"/>
        <v>0</v>
      </c>
      <c r="L217" s="197"/>
      <c r="M217" s="191"/>
      <c r="N217" s="1"/>
      <c r="O217" s="3"/>
      <c r="P217" s="5" t="s">
        <v>38</v>
      </c>
      <c r="Q217" s="211">
        <f t="shared" si="141"/>
        <v>0</v>
      </c>
      <c r="R217" s="5" t="s">
        <v>38</v>
      </c>
      <c r="S217" s="3"/>
      <c r="T217" s="31">
        <f t="shared" si="149"/>
        <v>0</v>
      </c>
      <c r="U217" s="206">
        <f t="shared" si="150"/>
        <v>0</v>
      </c>
      <c r="V217" s="359"/>
      <c r="W217" s="360"/>
      <c r="X217" s="361"/>
      <c r="Y217" s="116" t="str">
        <f t="shared" si="151"/>
        <v>Empty budget line</v>
      </c>
    </row>
    <row r="218" spans="1:25">
      <c r="A218" s="362"/>
      <c r="B218" s="363"/>
      <c r="C218" s="1"/>
      <c r="D218" s="1"/>
      <c r="E218" s="3"/>
      <c r="F218" s="5" t="s">
        <v>38</v>
      </c>
      <c r="G218" s="31">
        <f t="shared" si="142"/>
        <v>0</v>
      </c>
      <c r="H218" s="5" t="s">
        <v>38</v>
      </c>
      <c r="I218" s="4"/>
      <c r="J218" s="31">
        <f t="shared" si="147"/>
        <v>0</v>
      </c>
      <c r="K218" s="204">
        <f t="shared" si="148"/>
        <v>0</v>
      </c>
      <c r="L218" s="197"/>
      <c r="M218" s="191"/>
      <c r="N218" s="1"/>
      <c r="O218" s="3"/>
      <c r="P218" s="5" t="s">
        <v>38</v>
      </c>
      <c r="Q218" s="211">
        <f t="shared" si="141"/>
        <v>0</v>
      </c>
      <c r="R218" s="5" t="s">
        <v>38</v>
      </c>
      <c r="S218" s="3"/>
      <c r="T218" s="31">
        <f t="shared" si="149"/>
        <v>0</v>
      </c>
      <c r="U218" s="206">
        <f t="shared" si="150"/>
        <v>0</v>
      </c>
      <c r="V218" s="359"/>
      <c r="W218" s="360"/>
      <c r="X218" s="361"/>
      <c r="Y218" s="116" t="str">
        <f t="shared" si="151"/>
        <v>Empty budget line</v>
      </c>
    </row>
    <row r="219" spans="1:25">
      <c r="A219" s="362"/>
      <c r="B219" s="363"/>
      <c r="C219" s="1"/>
      <c r="D219" s="1"/>
      <c r="E219" s="3"/>
      <c r="F219" s="5" t="s">
        <v>38</v>
      </c>
      <c r="G219" s="31">
        <f t="shared" si="142"/>
        <v>0</v>
      </c>
      <c r="H219" s="5" t="s">
        <v>38</v>
      </c>
      <c r="I219" s="4"/>
      <c r="J219" s="31">
        <f t="shared" si="147"/>
        <v>0</v>
      </c>
      <c r="K219" s="204">
        <f t="shared" si="148"/>
        <v>0</v>
      </c>
      <c r="L219" s="197"/>
      <c r="M219" s="191"/>
      <c r="N219" s="1"/>
      <c r="O219" s="3"/>
      <c r="P219" s="5" t="s">
        <v>38</v>
      </c>
      <c r="Q219" s="211">
        <f t="shared" si="141"/>
        <v>0</v>
      </c>
      <c r="R219" s="5" t="s">
        <v>38</v>
      </c>
      <c r="S219" s="3"/>
      <c r="T219" s="31">
        <f t="shared" si="149"/>
        <v>0</v>
      </c>
      <c r="U219" s="206">
        <f t="shared" si="150"/>
        <v>0</v>
      </c>
      <c r="V219" s="359"/>
      <c r="W219" s="360"/>
      <c r="X219" s="361"/>
      <c r="Y219" s="116" t="str">
        <f t="shared" si="151"/>
        <v>Empty budget line</v>
      </c>
    </row>
    <row r="220" spans="1:25">
      <c r="A220" s="362"/>
      <c r="B220" s="363"/>
      <c r="C220" s="1"/>
      <c r="D220" s="1"/>
      <c r="E220" s="3"/>
      <c r="F220" s="5" t="s">
        <v>38</v>
      </c>
      <c r="G220" s="31">
        <f t="shared" si="142"/>
        <v>0</v>
      </c>
      <c r="H220" s="5" t="s">
        <v>38</v>
      </c>
      <c r="I220" s="4"/>
      <c r="J220" s="31">
        <f>G220-I220</f>
        <v>0</v>
      </c>
      <c r="K220" s="204">
        <f>IFERROR(J220/G220,0)</f>
        <v>0</v>
      </c>
      <c r="L220" s="197"/>
      <c r="M220" s="191"/>
      <c r="N220" s="1"/>
      <c r="O220" s="3"/>
      <c r="P220" s="5" t="s">
        <v>38</v>
      </c>
      <c r="Q220" s="211">
        <f t="shared" si="141"/>
        <v>0</v>
      </c>
      <c r="R220" s="5" t="s">
        <v>38</v>
      </c>
      <c r="S220" s="3"/>
      <c r="T220" s="31">
        <f>Q220-S220</f>
        <v>0</v>
      </c>
      <c r="U220" s="206">
        <f>IFERROR(T220/Q220,0)</f>
        <v>0</v>
      </c>
      <c r="V220" s="359"/>
      <c r="W220" s="360"/>
      <c r="X220" s="361"/>
      <c r="Y220" s="116" t="str">
        <f t="shared" si="151"/>
        <v>Empty budget line</v>
      </c>
    </row>
    <row r="221" spans="1:25">
      <c r="A221" s="362"/>
      <c r="B221" s="363"/>
      <c r="C221" s="1"/>
      <c r="D221" s="1"/>
      <c r="E221" s="3"/>
      <c r="F221" s="5" t="s">
        <v>38</v>
      </c>
      <c r="G221" s="31">
        <f t="shared" si="142"/>
        <v>0</v>
      </c>
      <c r="H221" s="5" t="s">
        <v>38</v>
      </c>
      <c r="I221" s="4"/>
      <c r="J221" s="31">
        <f t="shared" ref="J221:J224" si="152">G221-I221</f>
        <v>0</v>
      </c>
      <c r="K221" s="204">
        <f t="shared" ref="K221:K224" si="153">IFERROR(J221/G221,0)</f>
        <v>0</v>
      </c>
      <c r="L221" s="197"/>
      <c r="M221" s="191"/>
      <c r="N221" s="1"/>
      <c r="O221" s="3"/>
      <c r="P221" s="5" t="s">
        <v>38</v>
      </c>
      <c r="Q221" s="211">
        <f t="shared" si="141"/>
        <v>0</v>
      </c>
      <c r="R221" s="5" t="s">
        <v>38</v>
      </c>
      <c r="S221" s="3"/>
      <c r="T221" s="31">
        <f t="shared" ref="T221:T224" si="154">Q221-S221</f>
        <v>0</v>
      </c>
      <c r="U221" s="206">
        <f t="shared" ref="U221:U224" si="155">IFERROR(T221/Q221,0)</f>
        <v>0</v>
      </c>
      <c r="V221" s="359"/>
      <c r="W221" s="360"/>
      <c r="X221" s="361"/>
      <c r="Y221" s="116" t="str">
        <f t="shared" si="151"/>
        <v>Empty budget line</v>
      </c>
    </row>
    <row r="222" spans="1:25">
      <c r="A222" s="362"/>
      <c r="B222" s="363"/>
      <c r="C222" s="1"/>
      <c r="D222" s="1"/>
      <c r="E222" s="3"/>
      <c r="F222" s="5" t="s">
        <v>38</v>
      </c>
      <c r="G222" s="31">
        <f t="shared" si="142"/>
        <v>0</v>
      </c>
      <c r="H222" s="5" t="s">
        <v>38</v>
      </c>
      <c r="I222" s="4"/>
      <c r="J222" s="31">
        <f t="shared" si="152"/>
        <v>0</v>
      </c>
      <c r="K222" s="204">
        <f t="shared" si="153"/>
        <v>0</v>
      </c>
      <c r="L222" s="197"/>
      <c r="M222" s="191"/>
      <c r="N222" s="1"/>
      <c r="O222" s="3"/>
      <c r="P222" s="5" t="s">
        <v>38</v>
      </c>
      <c r="Q222" s="211">
        <f t="shared" si="141"/>
        <v>0</v>
      </c>
      <c r="R222" s="5" t="s">
        <v>38</v>
      </c>
      <c r="S222" s="3"/>
      <c r="T222" s="31">
        <f t="shared" si="154"/>
        <v>0</v>
      </c>
      <c r="U222" s="206">
        <f t="shared" si="155"/>
        <v>0</v>
      </c>
      <c r="V222" s="359"/>
      <c r="W222" s="360"/>
      <c r="X222" s="361"/>
      <c r="Y222" s="116" t="str">
        <f t="shared" si="151"/>
        <v>Empty budget line</v>
      </c>
    </row>
    <row r="223" spans="1:25">
      <c r="A223" s="362"/>
      <c r="B223" s="363"/>
      <c r="C223" s="1"/>
      <c r="D223" s="1"/>
      <c r="E223" s="3"/>
      <c r="F223" s="5" t="s">
        <v>38</v>
      </c>
      <c r="G223" s="31">
        <f t="shared" si="142"/>
        <v>0</v>
      </c>
      <c r="H223" s="5" t="s">
        <v>38</v>
      </c>
      <c r="I223" s="4"/>
      <c r="J223" s="31">
        <f t="shared" si="152"/>
        <v>0</v>
      </c>
      <c r="K223" s="204">
        <f t="shared" si="153"/>
        <v>0</v>
      </c>
      <c r="L223" s="197"/>
      <c r="M223" s="191"/>
      <c r="N223" s="1"/>
      <c r="O223" s="3"/>
      <c r="P223" s="5" t="s">
        <v>38</v>
      </c>
      <c r="Q223" s="211">
        <f t="shared" si="141"/>
        <v>0</v>
      </c>
      <c r="R223" s="5" t="s">
        <v>38</v>
      </c>
      <c r="S223" s="3"/>
      <c r="T223" s="31">
        <f t="shared" si="154"/>
        <v>0</v>
      </c>
      <c r="U223" s="206">
        <f t="shared" si="155"/>
        <v>0</v>
      </c>
      <c r="V223" s="359"/>
      <c r="W223" s="360"/>
      <c r="X223" s="361"/>
      <c r="Y223" s="116" t="str">
        <f t="shared" si="151"/>
        <v>Empty budget line</v>
      </c>
    </row>
    <row r="224" spans="1:25">
      <c r="A224" s="362"/>
      <c r="B224" s="363"/>
      <c r="C224" s="1"/>
      <c r="D224" s="1"/>
      <c r="E224" s="3"/>
      <c r="F224" s="5" t="s">
        <v>38</v>
      </c>
      <c r="G224" s="31">
        <f t="shared" si="142"/>
        <v>0</v>
      </c>
      <c r="H224" s="5" t="s">
        <v>38</v>
      </c>
      <c r="I224" s="4"/>
      <c r="J224" s="31">
        <f t="shared" si="152"/>
        <v>0</v>
      </c>
      <c r="K224" s="204">
        <f t="shared" si="153"/>
        <v>0</v>
      </c>
      <c r="L224" s="197"/>
      <c r="M224" s="191"/>
      <c r="N224" s="1"/>
      <c r="O224" s="3"/>
      <c r="P224" s="5" t="s">
        <v>38</v>
      </c>
      <c r="Q224" s="211">
        <f t="shared" si="141"/>
        <v>0</v>
      </c>
      <c r="R224" s="5" t="s">
        <v>38</v>
      </c>
      <c r="S224" s="3"/>
      <c r="T224" s="31">
        <f t="shared" si="154"/>
        <v>0</v>
      </c>
      <c r="U224" s="206">
        <f t="shared" si="155"/>
        <v>0</v>
      </c>
      <c r="V224" s="359"/>
      <c r="W224" s="360"/>
      <c r="X224" s="361"/>
      <c r="Y224" s="116" t="str">
        <f t="shared" si="151"/>
        <v>Empty budget line</v>
      </c>
    </row>
    <row r="225" spans="1:25">
      <c r="A225" s="362"/>
      <c r="B225" s="363"/>
      <c r="C225" s="1"/>
      <c r="D225" s="1"/>
      <c r="E225" s="3"/>
      <c r="F225" s="5" t="s">
        <v>38</v>
      </c>
      <c r="G225" s="31">
        <f t="shared" si="142"/>
        <v>0</v>
      </c>
      <c r="H225" s="5" t="s">
        <v>38</v>
      </c>
      <c r="I225" s="4"/>
      <c r="J225" s="31">
        <f>G225-I225</f>
        <v>0</v>
      </c>
      <c r="K225" s="204">
        <f>IFERROR(J225/G225,0)</f>
        <v>0</v>
      </c>
      <c r="L225" s="197"/>
      <c r="M225" s="191"/>
      <c r="N225" s="1"/>
      <c r="O225" s="3"/>
      <c r="P225" s="5" t="s">
        <v>38</v>
      </c>
      <c r="Q225" s="211">
        <f t="shared" si="141"/>
        <v>0</v>
      </c>
      <c r="R225" s="5" t="s">
        <v>38</v>
      </c>
      <c r="S225" s="3"/>
      <c r="T225" s="31">
        <f>Q225-S225</f>
        <v>0</v>
      </c>
      <c r="U225" s="206">
        <f>IFERROR(T225/Q225,0)</f>
        <v>0</v>
      </c>
      <c r="V225" s="359"/>
      <c r="W225" s="360"/>
      <c r="X225" s="361"/>
      <c r="Y225" s="116" t="str">
        <f t="shared" si="151"/>
        <v>Empty budget line</v>
      </c>
    </row>
    <row r="226" spans="1:25">
      <c r="A226" s="362"/>
      <c r="B226" s="363"/>
      <c r="C226" s="1"/>
      <c r="D226" s="1"/>
      <c r="E226" s="3"/>
      <c r="F226" s="5" t="s">
        <v>38</v>
      </c>
      <c r="G226" s="31">
        <f t="shared" si="142"/>
        <v>0</v>
      </c>
      <c r="H226" s="5" t="s">
        <v>38</v>
      </c>
      <c r="I226" s="4"/>
      <c r="J226" s="31">
        <f t="shared" ref="J226:J229" si="156">G226-I226</f>
        <v>0</v>
      </c>
      <c r="K226" s="204">
        <f t="shared" ref="K226:K229" si="157">IFERROR(J226/G226,0)</f>
        <v>0</v>
      </c>
      <c r="L226" s="197"/>
      <c r="M226" s="191"/>
      <c r="N226" s="1"/>
      <c r="O226" s="3"/>
      <c r="P226" s="5" t="s">
        <v>38</v>
      </c>
      <c r="Q226" s="211">
        <f t="shared" si="141"/>
        <v>0</v>
      </c>
      <c r="R226" s="5" t="s">
        <v>38</v>
      </c>
      <c r="S226" s="3"/>
      <c r="T226" s="31">
        <f t="shared" ref="T226:T229" si="158">Q226-S226</f>
        <v>0</v>
      </c>
      <c r="U226" s="206">
        <f t="shared" ref="U226:U229" si="159">IFERROR(T226/Q226,0)</f>
        <v>0</v>
      </c>
      <c r="V226" s="359"/>
      <c r="W226" s="360"/>
      <c r="X226" s="361"/>
      <c r="Y226" s="116" t="str">
        <f t="shared" si="151"/>
        <v>Empty budget line</v>
      </c>
    </row>
    <row r="227" spans="1:25">
      <c r="A227" s="362"/>
      <c r="B227" s="363"/>
      <c r="C227" s="1"/>
      <c r="D227" s="1"/>
      <c r="E227" s="3"/>
      <c r="F227" s="5" t="s">
        <v>38</v>
      </c>
      <c r="G227" s="31">
        <f t="shared" si="142"/>
        <v>0</v>
      </c>
      <c r="H227" s="5" t="s">
        <v>38</v>
      </c>
      <c r="I227" s="4"/>
      <c r="J227" s="31">
        <f t="shared" si="156"/>
        <v>0</v>
      </c>
      <c r="K227" s="204">
        <f t="shared" si="157"/>
        <v>0</v>
      </c>
      <c r="L227" s="197"/>
      <c r="M227" s="191"/>
      <c r="N227" s="1"/>
      <c r="O227" s="3"/>
      <c r="P227" s="5" t="s">
        <v>38</v>
      </c>
      <c r="Q227" s="211">
        <f t="shared" si="141"/>
        <v>0</v>
      </c>
      <c r="R227" s="5" t="s">
        <v>38</v>
      </c>
      <c r="S227" s="3"/>
      <c r="T227" s="31">
        <f t="shared" si="158"/>
        <v>0</v>
      </c>
      <c r="U227" s="206">
        <f t="shared" si="159"/>
        <v>0</v>
      </c>
      <c r="V227" s="359"/>
      <c r="W227" s="360"/>
      <c r="X227" s="361"/>
      <c r="Y227" s="116" t="str">
        <f t="shared" si="151"/>
        <v>Empty budget line</v>
      </c>
    </row>
    <row r="228" spans="1:25">
      <c r="A228" s="362"/>
      <c r="B228" s="363"/>
      <c r="C228" s="1"/>
      <c r="D228" s="1"/>
      <c r="E228" s="3"/>
      <c r="F228" s="5" t="s">
        <v>38</v>
      </c>
      <c r="G228" s="31">
        <f t="shared" si="142"/>
        <v>0</v>
      </c>
      <c r="H228" s="5" t="s">
        <v>38</v>
      </c>
      <c r="I228" s="4"/>
      <c r="J228" s="31">
        <f t="shared" si="156"/>
        <v>0</v>
      </c>
      <c r="K228" s="204">
        <f t="shared" si="157"/>
        <v>0</v>
      </c>
      <c r="L228" s="197"/>
      <c r="M228" s="191"/>
      <c r="N228" s="1"/>
      <c r="O228" s="3"/>
      <c r="P228" s="5" t="s">
        <v>38</v>
      </c>
      <c r="Q228" s="211">
        <f t="shared" si="141"/>
        <v>0</v>
      </c>
      <c r="R228" s="5" t="s">
        <v>38</v>
      </c>
      <c r="S228" s="3"/>
      <c r="T228" s="31">
        <f t="shared" si="158"/>
        <v>0</v>
      </c>
      <c r="U228" s="206">
        <f t="shared" si="159"/>
        <v>0</v>
      </c>
      <c r="V228" s="359"/>
      <c r="W228" s="360"/>
      <c r="X228" s="361"/>
      <c r="Y228" s="116" t="str">
        <f t="shared" si="151"/>
        <v>Empty budget line</v>
      </c>
    </row>
    <row r="229" spans="1:25">
      <c r="A229" s="362"/>
      <c r="B229" s="363"/>
      <c r="C229" s="1"/>
      <c r="D229" s="1"/>
      <c r="E229" s="3"/>
      <c r="F229" s="5" t="s">
        <v>38</v>
      </c>
      <c r="G229" s="31">
        <f t="shared" si="142"/>
        <v>0</v>
      </c>
      <c r="H229" s="5" t="s">
        <v>38</v>
      </c>
      <c r="I229" s="4"/>
      <c r="J229" s="31">
        <f t="shared" si="156"/>
        <v>0</v>
      </c>
      <c r="K229" s="204">
        <f t="shared" si="157"/>
        <v>0</v>
      </c>
      <c r="L229" s="197"/>
      <c r="M229" s="191"/>
      <c r="N229" s="1"/>
      <c r="O229" s="3"/>
      <c r="P229" s="5" t="s">
        <v>38</v>
      </c>
      <c r="Q229" s="211">
        <f t="shared" si="141"/>
        <v>0</v>
      </c>
      <c r="R229" s="5" t="s">
        <v>38</v>
      </c>
      <c r="S229" s="3"/>
      <c r="T229" s="31">
        <f t="shared" si="158"/>
        <v>0</v>
      </c>
      <c r="U229" s="206">
        <f t="shared" si="159"/>
        <v>0</v>
      </c>
      <c r="V229" s="359"/>
      <c r="W229" s="360"/>
      <c r="X229" s="361"/>
      <c r="Y229" s="116" t="str">
        <f t="shared" si="151"/>
        <v>Empty budget line</v>
      </c>
    </row>
    <row r="230" spans="1:25" ht="30" customHeight="1">
      <c r="A230" s="411" t="s">
        <v>55</v>
      </c>
      <c r="B230" s="412"/>
      <c r="C230" s="186"/>
      <c r="D230" s="186"/>
      <c r="E230" s="187"/>
      <c r="F230" s="188"/>
      <c r="G230" s="188">
        <f>SUM(G210:G229)</f>
        <v>0</v>
      </c>
      <c r="H230" s="188"/>
      <c r="I230" s="188">
        <f>SUM(I210:I229)</f>
        <v>0</v>
      </c>
      <c r="J230" s="188">
        <f>SUM(J210:J229)</f>
        <v>0</v>
      </c>
      <c r="K230" s="205">
        <f>IFERROR(J230/G230,0)</f>
        <v>0</v>
      </c>
      <c r="L230" s="198"/>
      <c r="M230" s="192"/>
      <c r="N230" s="188"/>
      <c r="O230" s="188"/>
      <c r="P230" s="188"/>
      <c r="Q230" s="188">
        <f>SUM(Q210:Q229)</f>
        <v>0</v>
      </c>
      <c r="R230" s="188"/>
      <c r="S230" s="188">
        <f>SUM(S210:S229)</f>
        <v>0</v>
      </c>
      <c r="T230" s="188">
        <f>SUM(T210:T229)</f>
        <v>0</v>
      </c>
      <c r="U230" s="207">
        <f>IFERROR(T230/Q230,0)</f>
        <v>0</v>
      </c>
      <c r="V230" s="381"/>
      <c r="W230" s="382"/>
      <c r="X230" s="383"/>
      <c r="Y230" s="116" t="str">
        <f t="shared" si="151"/>
        <v/>
      </c>
    </row>
    <row r="231" spans="1:25">
      <c r="A231" s="32"/>
      <c r="B231" s="32"/>
      <c r="C231" s="33"/>
      <c r="D231" s="33"/>
      <c r="E231" s="34"/>
      <c r="F231" s="35"/>
      <c r="G231" s="35"/>
      <c r="H231" s="35"/>
      <c r="I231" s="35"/>
      <c r="J231" s="35"/>
      <c r="K231" s="36"/>
      <c r="L231" s="36"/>
      <c r="M231" s="35"/>
      <c r="N231" s="35"/>
      <c r="O231" s="35"/>
      <c r="P231" s="35"/>
      <c r="Q231" s="35"/>
      <c r="R231" s="35"/>
      <c r="S231" s="35"/>
      <c r="T231" s="35"/>
      <c r="U231" s="36"/>
      <c r="V231" s="36"/>
      <c r="W231" s="36"/>
      <c r="X231" s="36"/>
      <c r="Y231" s="116" t="str">
        <f t="shared" ref="Y231" si="160">IF((AND(F231="…", P231="…")), "Empty budget line", "")</f>
        <v/>
      </c>
    </row>
    <row r="232" spans="1:25">
      <c r="A232"/>
      <c r="B232"/>
      <c r="Y232" s="116" t="str">
        <f t="shared" ref="Y232:Y242" si="161">IF((AND(F232="…", P232="…")), "Empty budget line", "")</f>
        <v/>
      </c>
    </row>
    <row r="233" spans="1:25" ht="30" customHeight="1">
      <c r="A233" s="24" t="s">
        <v>56</v>
      </c>
      <c r="B233" s="24"/>
      <c r="C233" s="24"/>
      <c r="D233" s="24"/>
      <c r="E233" s="24"/>
      <c r="F233" s="37"/>
      <c r="G233" s="37"/>
      <c r="H233" s="37"/>
      <c r="I233" s="37"/>
      <c r="J233" s="37"/>
      <c r="K233" s="199"/>
      <c r="L233" s="184"/>
      <c r="M233" s="200"/>
      <c r="N233" s="37"/>
      <c r="O233" s="37"/>
      <c r="P233" s="37"/>
      <c r="Q233" s="37"/>
      <c r="R233" s="37"/>
      <c r="S233" s="37"/>
      <c r="T233" s="37"/>
      <c r="U233" s="37"/>
      <c r="V233" s="37"/>
      <c r="W233" s="37"/>
      <c r="X233" s="181"/>
      <c r="Y233" s="116" t="str">
        <f t="shared" si="161"/>
        <v/>
      </c>
    </row>
    <row r="234" spans="1:25" ht="30" customHeight="1">
      <c r="A234" s="38"/>
      <c r="B234" s="387" t="s">
        <v>57</v>
      </c>
      <c r="C234" s="387"/>
      <c r="D234" s="387"/>
      <c r="E234" s="387"/>
      <c r="F234" s="387"/>
      <c r="G234" s="387"/>
      <c r="H234" s="387"/>
      <c r="I234" s="387"/>
      <c r="J234" s="387"/>
      <c r="K234" s="387"/>
      <c r="L234" s="195"/>
      <c r="M234" s="388" t="s">
        <v>58</v>
      </c>
      <c r="N234" s="413"/>
      <c r="O234" s="413"/>
      <c r="P234" s="413"/>
      <c r="Q234" s="413"/>
      <c r="R234" s="413"/>
      <c r="S234" s="413"/>
      <c r="T234" s="413"/>
      <c r="U234" s="413"/>
      <c r="V234" s="413"/>
      <c r="W234" s="406"/>
      <c r="X234" s="182"/>
      <c r="Y234" s="116" t="str">
        <f t="shared" si="161"/>
        <v/>
      </c>
    </row>
    <row r="235" spans="1:25" ht="37.5" customHeight="1">
      <c r="A235" s="39"/>
      <c r="B235" s="348" t="s">
        <v>15</v>
      </c>
      <c r="C235" s="405" t="s">
        <v>59</v>
      </c>
      <c r="D235" s="405"/>
      <c r="E235" s="405" t="s">
        <v>60</v>
      </c>
      <c r="F235" s="405"/>
      <c r="G235" s="387" t="s">
        <v>61</v>
      </c>
      <c r="H235" s="387"/>
      <c r="I235" s="343" t="s">
        <v>19</v>
      </c>
      <c r="J235" s="343" t="s">
        <v>20</v>
      </c>
      <c r="K235" s="344" t="s">
        <v>62</v>
      </c>
      <c r="L235" s="195"/>
      <c r="M235" s="387" t="s">
        <v>15</v>
      </c>
      <c r="N235" s="387"/>
      <c r="O235" s="387" t="s">
        <v>59</v>
      </c>
      <c r="P235" s="387"/>
      <c r="Q235" s="388" t="s">
        <v>60</v>
      </c>
      <c r="R235" s="406"/>
      <c r="S235" s="343" t="s">
        <v>61</v>
      </c>
      <c r="T235" s="343" t="s">
        <v>19</v>
      </c>
      <c r="U235" s="388" t="s">
        <v>63</v>
      </c>
      <c r="V235" s="406"/>
      <c r="W235" s="343" t="s">
        <v>62</v>
      </c>
      <c r="X235" s="182"/>
      <c r="Y235" s="116" t="str">
        <f t="shared" si="161"/>
        <v/>
      </c>
    </row>
    <row r="236" spans="1:25" ht="30" customHeight="1">
      <c r="A236" s="40" t="s">
        <v>64</v>
      </c>
      <c r="B236" s="346">
        <f>SUM(G83)</f>
        <v>0</v>
      </c>
      <c r="C236" s="402">
        <f>SUMIF(F23:F82,"=PP",G23:G82)</f>
        <v>0</v>
      </c>
      <c r="D236" s="403"/>
      <c r="E236" s="402">
        <f>SUMIF(F23:F82,"=P1",G23:G82)+SUMIF(F23:F82,"=P2",G23:G82)+SUMIF(F23:F82,"=P3",G23:G82)+SUMIF(F23:F82,"=P4",G23:G82)</f>
        <v>0</v>
      </c>
      <c r="F236" s="403"/>
      <c r="G236" s="402">
        <f>SUMIF(H23:H82,"=PP",I23:I82)</f>
        <v>0</v>
      </c>
      <c r="H236" s="403"/>
      <c r="I236" s="347">
        <f>SUMIF(H23:H82,"=P1",I23:I82)+SUMIF(H23:H82,"=P2",I23:I82)+SUMIF(H23:H82,"=P3",I23:I82)+SUMIF(H23:H82,"=P4",I23:I82)</f>
        <v>0</v>
      </c>
      <c r="J236" s="347">
        <f>SUM(J83)</f>
        <v>0</v>
      </c>
      <c r="K236" s="208">
        <f>IFERROR(J236/B236,0)</f>
        <v>0</v>
      </c>
      <c r="L236" s="202"/>
      <c r="M236" s="404">
        <f>SUM(Q83)</f>
        <v>0</v>
      </c>
      <c r="N236" s="404"/>
      <c r="O236" s="402">
        <f>SUMIF(P23:P82,"=PP",Q23:Q82)</f>
        <v>0</v>
      </c>
      <c r="P236" s="403"/>
      <c r="Q236" s="402">
        <f>SUMIF(P23:P82,"=P1",Q23:Q82)+SUMIF(P23:P82,"=P2",Q23:Q82)+SUMIF(P23:P82,"=P3",Q23:Q82)+SUMIF(P23:P82,"=P4",Q23:Q82)</f>
        <v>0</v>
      </c>
      <c r="R236" s="403"/>
      <c r="S236" s="347">
        <f>SUMIF(R23:R82,"=PP",S23:S82)</f>
        <v>0</v>
      </c>
      <c r="T236" s="347">
        <f>SUMIF(R23:R82,"=P1",S23:S82)+SUMIF(R23:R82,"=P2",S23:S82)+SUMIF(R23:R82,"=P3",S23:S82)+SUMIF(R23:R82,"=P4",S23:S82)</f>
        <v>0</v>
      </c>
      <c r="U236" s="414">
        <f>SUM(T83)</f>
        <v>0</v>
      </c>
      <c r="V236" s="415"/>
      <c r="W236" s="209">
        <f t="shared" ref="W236:W242" si="162">IFERROR(U236/M236,0)</f>
        <v>0</v>
      </c>
      <c r="X236" s="183"/>
      <c r="Y236" s="116" t="str">
        <f t="shared" ref="Y236:Y237" si="163">IF((AND(F236="…", P236="…")), "Empty budget line", "")</f>
        <v/>
      </c>
    </row>
    <row r="237" spans="1:25" ht="30" customHeight="1">
      <c r="A237" s="40" t="s">
        <v>65</v>
      </c>
      <c r="B237" s="346">
        <f>SUM(G128)</f>
        <v>0</v>
      </c>
      <c r="C237" s="402">
        <f>SUMIF(F88:F127,"=PP",G88:G127)</f>
        <v>0</v>
      </c>
      <c r="D237" s="403"/>
      <c r="E237" s="402">
        <f>SUMIF(F88:F127,"=P1",G88:G127)+SUMIF(F88:F127,"=P2",G88:G127)+SUMIF(F88:F127,"=P3",G88:G127)+SUMIF(F88:F127,"=P4",G88:G127)</f>
        <v>0</v>
      </c>
      <c r="F237" s="403"/>
      <c r="G237" s="402">
        <f>SUMIF(H88:H127,"=PP",I88:I127)</f>
        <v>0</v>
      </c>
      <c r="H237" s="403"/>
      <c r="I237" s="347">
        <f>SUMIF(H88:H127,"=P1",I88:I127)+SUMIF(H88:H127,"=P2",I88:I127)+SUMIF(H88:H127,"=P3",I88:I127)+SUMIF(H88:H127,"=P4",I88:I127)</f>
        <v>0</v>
      </c>
      <c r="J237" s="347">
        <f>SUM(J128)</f>
        <v>0</v>
      </c>
      <c r="K237" s="208">
        <f t="shared" ref="K237:K241" si="164">IFERROR(J237/B237,0)</f>
        <v>0</v>
      </c>
      <c r="L237" s="202"/>
      <c r="M237" s="404">
        <f>SUM(Q128)</f>
        <v>0</v>
      </c>
      <c r="N237" s="404"/>
      <c r="O237" s="402">
        <f>SUMIF(P88:P127,"=PP",Q88:Q127)</f>
        <v>0</v>
      </c>
      <c r="P237" s="403"/>
      <c r="Q237" s="402">
        <f>SUMIF(P88:P127,"=P1",Q88:Q127)+SUMIF(P88:P127,"=P2",Q88:Q127)+SUMIF(P88:P127,"=P3",Q88:Q127)+SUMIF(P88:P127,"=P4",Q88:Q127)</f>
        <v>0</v>
      </c>
      <c r="R237" s="403"/>
      <c r="S237" s="347">
        <f>SUMIF(R88:R127,"=PP",S88:S127)</f>
        <v>0</v>
      </c>
      <c r="T237" s="347">
        <f>SUMIF(R88:R127,"=P1",S88:S127)+SUMIF(R88:R127,"=P2",S88:S127)+SUMIF(R88:R127,"=P3",S88:S127)+SUMIF(R88:R127,"=P4",S88:S127)</f>
        <v>0</v>
      </c>
      <c r="U237" s="414">
        <f>SUM(T128)</f>
        <v>0</v>
      </c>
      <c r="V237" s="415"/>
      <c r="W237" s="209">
        <f t="shared" si="162"/>
        <v>0</v>
      </c>
      <c r="X237" s="183"/>
      <c r="Y237" s="116" t="str">
        <f t="shared" si="163"/>
        <v/>
      </c>
    </row>
    <row r="238" spans="1:25" ht="30" customHeight="1">
      <c r="A238" s="40" t="s">
        <v>66</v>
      </c>
      <c r="B238" s="346">
        <f>SUM(G153)</f>
        <v>0</v>
      </c>
      <c r="C238" s="402">
        <f>SUMIF(F133:F152,"=PP",G133:G152)</f>
        <v>0</v>
      </c>
      <c r="D238" s="403"/>
      <c r="E238" s="402">
        <f>SUMIF(F133:F152,"=P1",G133:G152)+SUMIF(F133:F152,"=P2",G133:G152)+SUMIF(F133:F152,"=P3",G133:G152)+SUMIF(F133:F152,"=P4",G133:G152)</f>
        <v>0</v>
      </c>
      <c r="F238" s="403"/>
      <c r="G238" s="402">
        <f>SUMIF(H133:H152,"=PP",I133:I152)</f>
        <v>0</v>
      </c>
      <c r="H238" s="403"/>
      <c r="I238" s="347">
        <f>SUMIF(H133:H152,"=P1",I133:I152)+SUMIF(H133:H152,"=P2",I133:I152)+SUMIF(H133:H152,"=P3",I133:I152)+SUMIF(H133:H152,"=P4",I133:I152)</f>
        <v>0</v>
      </c>
      <c r="J238" s="347">
        <f>SUM(J153)</f>
        <v>0</v>
      </c>
      <c r="K238" s="208">
        <f t="shared" si="164"/>
        <v>0</v>
      </c>
      <c r="L238" s="202"/>
      <c r="M238" s="404">
        <f>SUM(Q153)</f>
        <v>0</v>
      </c>
      <c r="N238" s="404"/>
      <c r="O238" s="402">
        <f>SUMIF(P133:P152,"=PP",Q133:Q152)</f>
        <v>0</v>
      </c>
      <c r="P238" s="403"/>
      <c r="Q238" s="402">
        <f>SUMIF(P133:P152,"=P1",Q133:Q152)+SUMIF(P133:P152,"=P2",Q133:Q152)+SUMIF(P133:P152,"=P3",Q133:Q152)+SUMIF(P133:P152,"=P4",Q133:Q152)</f>
        <v>0</v>
      </c>
      <c r="R238" s="403"/>
      <c r="S238" s="347">
        <f>SUMIF(R133:R152,"=PP",S133:S152)</f>
        <v>0</v>
      </c>
      <c r="T238" s="347">
        <f>SUMIF(R133:R152,"=P1",S133:S152)+SUMIF(R133:R152,"=P2",S133:S152)+SUMIF(R133:R152,"=P3",S133:S152)+SUMIF(R133:R152,"=P4",S133:S152)</f>
        <v>0</v>
      </c>
      <c r="U238" s="414">
        <f>SUM(T153)</f>
        <v>0</v>
      </c>
      <c r="V238" s="415"/>
      <c r="W238" s="209">
        <f t="shared" si="162"/>
        <v>0</v>
      </c>
      <c r="X238" s="183"/>
      <c r="Y238" s="116" t="str">
        <f t="shared" ref="Y238:Y241" si="165">IF((AND(F238="…", P238="…")), "Empty budget line", "")</f>
        <v/>
      </c>
    </row>
    <row r="239" spans="1:25" ht="30" customHeight="1">
      <c r="A239" s="40" t="s">
        <v>67</v>
      </c>
      <c r="B239" s="346">
        <f>SUM(G178)</f>
        <v>0</v>
      </c>
      <c r="C239" s="402">
        <f>SUMIF(F158:F177,"=PP",G158:G177)</f>
        <v>0</v>
      </c>
      <c r="D239" s="403"/>
      <c r="E239" s="402">
        <f>SUMIF(F158:F177,"=P1",G158:G177)+SUMIF(F158:F177,"=P2",G158:G177)+SUMIF(F158:F177,"=P3",G158:G177)+SUMIF(F158:F177,"=P4",G158:G177)</f>
        <v>0</v>
      </c>
      <c r="F239" s="403"/>
      <c r="G239" s="402">
        <f>SUMIF(H158:H177,"=PP",I158:I177)</f>
        <v>0</v>
      </c>
      <c r="H239" s="403"/>
      <c r="I239" s="347">
        <f>SUMIF(H158:H177,"=P1",I158:I177)+SUMIF(H158:H177,"=P2",I158:I177)+SUMIF(H158:H177,"=P3",I158:I177)+SUMIF(H158:H177,"=P4",I158:I177)</f>
        <v>0</v>
      </c>
      <c r="J239" s="347">
        <f>SUM(J178)</f>
        <v>0</v>
      </c>
      <c r="K239" s="208">
        <f t="shared" si="164"/>
        <v>0</v>
      </c>
      <c r="L239" s="202"/>
      <c r="M239" s="404">
        <f>SUM(Q178)</f>
        <v>0</v>
      </c>
      <c r="N239" s="404"/>
      <c r="O239" s="402">
        <f>SUMIF(P158:P177,"=PP",Q158:Q177)</f>
        <v>0</v>
      </c>
      <c r="P239" s="403"/>
      <c r="Q239" s="402">
        <f>SUMIF(P158:P177,"=P1",Q158:Q177)+SUMIF(P158:P177,"=P2",Q158:Q177)+SUMIF(P158:P177,"=P3",Q158:Q177)+SUMIF(P158:P177,"=P4",Q158:Q177)</f>
        <v>0</v>
      </c>
      <c r="R239" s="403"/>
      <c r="S239" s="347">
        <f>SUMIF(R158:R177,"=PP",S158:S177)</f>
        <v>0</v>
      </c>
      <c r="T239" s="347">
        <f>SUMIF(R158:R177,"=P1",S158:S177)+SUMIF(R158:R177,"=P2",S158:S177)+SUMIF(R158:R177,"=P3",S158:S177)+SUMIF(R158:R177,"=P4",S158:S177)</f>
        <v>0</v>
      </c>
      <c r="U239" s="414">
        <f>SUM(T178)</f>
        <v>0</v>
      </c>
      <c r="V239" s="415"/>
      <c r="W239" s="209">
        <f t="shared" si="162"/>
        <v>0</v>
      </c>
      <c r="X239" s="183"/>
      <c r="Y239" s="116" t="str">
        <f t="shared" si="165"/>
        <v/>
      </c>
    </row>
    <row r="240" spans="1:25" ht="30" customHeight="1">
      <c r="A240" s="40" t="s">
        <v>50</v>
      </c>
      <c r="B240" s="346">
        <f>SUM(G205)</f>
        <v>0</v>
      </c>
      <c r="C240" s="402">
        <f>SUMIF(F185:F204,"=PP",G185:G204)</f>
        <v>0</v>
      </c>
      <c r="D240" s="403"/>
      <c r="E240" s="402">
        <f>SUMIF(F185:F204,"=P1",G185:G204)+SUMIF(F185:F204,"=P2",G185:G204)+SUMIF(F185:F204,"=P3",G185:G204)+SUMIF(F185:F204,"=P4",G185:G204)</f>
        <v>0</v>
      </c>
      <c r="F240" s="403"/>
      <c r="G240" s="402">
        <f>SUMIF(H185:H204,"=PP",I185:I204)</f>
        <v>0</v>
      </c>
      <c r="H240" s="403"/>
      <c r="I240" s="347">
        <f>SUMIF(H185:H204,"=P1",I185:I204)+SUMIF(H185:H204,"=P2",I185:I204)+SUMIF(H185:H204,"=P3",I185:I204)+SUMIF(H185:H204,"=P4",I185:I204)</f>
        <v>0</v>
      </c>
      <c r="J240" s="347">
        <f>SUM(J205)</f>
        <v>0</v>
      </c>
      <c r="K240" s="208">
        <f t="shared" si="164"/>
        <v>0</v>
      </c>
      <c r="L240" s="202"/>
      <c r="M240" s="404">
        <f>SUM(Q205)</f>
        <v>0</v>
      </c>
      <c r="N240" s="404"/>
      <c r="O240" s="402">
        <f>SUMIF(P185:P204,"=PP",Q185:Q204)</f>
        <v>0</v>
      </c>
      <c r="P240" s="403"/>
      <c r="Q240" s="402">
        <f>SUMIF(P185:P204,"=P1",Q185:Q204)+SUMIF(P185:P204,"=P2",Q185:Q204)+SUMIF(P185:P204,"=P3",Q185:Q204)+SUMIF(P185:P204,"=P4",Q185:Q204)</f>
        <v>0</v>
      </c>
      <c r="R240" s="403"/>
      <c r="S240" s="347">
        <f>SUMIF(R185:R204,"=PP",S185:S204)</f>
        <v>0</v>
      </c>
      <c r="T240" s="347">
        <f>SUMIF(R185:R204,"=P1",S185:S204)+SUMIF(R185:R204,"=P2",S185:S204)+SUMIF(R185:R204,"=P3",S185:S204)+SUMIF(R185:R204,"=P4",S185:S204)</f>
        <v>0</v>
      </c>
      <c r="U240" s="414">
        <f>SUM(T205)</f>
        <v>0</v>
      </c>
      <c r="V240" s="415"/>
      <c r="W240" s="209">
        <f t="shared" si="162"/>
        <v>0</v>
      </c>
      <c r="X240" s="183"/>
      <c r="Y240" s="116" t="str">
        <f t="shared" si="165"/>
        <v/>
      </c>
    </row>
    <row r="241" spans="1:25" ht="30" customHeight="1">
      <c r="A241" s="40" t="s">
        <v>54</v>
      </c>
      <c r="B241" s="346">
        <f>SUM(G230)</f>
        <v>0</v>
      </c>
      <c r="C241" s="402">
        <f>SUMIF(F210:F229,"=PP",G210:G229)</f>
        <v>0</v>
      </c>
      <c r="D241" s="403"/>
      <c r="E241" s="402">
        <f>SUMIF(F210:F229,"=P1",G210:G229)+SUMIF(F210:F229,"=P2",G210:G229)+SUMIF(F210:F229,"=P3",G210:G229)+SUMIF(F210:F229,"=P4",G210:G229)</f>
        <v>0</v>
      </c>
      <c r="F241" s="403"/>
      <c r="G241" s="402">
        <f>SUMIF(H210:H229,"=PP",I210:I229)</f>
        <v>0</v>
      </c>
      <c r="H241" s="403"/>
      <c r="I241" s="347">
        <f>SUMIF(H210:H229,"=P1",I210:I229)+SUMIF(H210:H229,"=P2",I210:I229)+SUMIF(H210:H229,"=P3",I210:I229)+SUMIF(H210:H229,"=P4",I210:I229)</f>
        <v>0</v>
      </c>
      <c r="J241" s="347">
        <f>SUM(J230)</f>
        <v>0</v>
      </c>
      <c r="K241" s="208">
        <f t="shared" si="164"/>
        <v>0</v>
      </c>
      <c r="L241" s="202"/>
      <c r="M241" s="404">
        <f>SUM(Q230)</f>
        <v>0</v>
      </c>
      <c r="N241" s="404"/>
      <c r="O241" s="402">
        <f>SUMIF(P210:P229,"=PP",Q210:Q229)</f>
        <v>0</v>
      </c>
      <c r="P241" s="403"/>
      <c r="Q241" s="402">
        <f>SUMIF(P210:P229,"=P1",Q210:Q229)+SUMIF(P210:P229,"=P2",Q210:Q229)+SUMIF(P210:P229,"=P3",Q210:Q229)+SUMIF(P210:P229,"=P4",Q210:Q229)</f>
        <v>0</v>
      </c>
      <c r="R241" s="403"/>
      <c r="S241" s="347">
        <f>SUMIF(R210:R229,"=PP",S210:S229)</f>
        <v>0</v>
      </c>
      <c r="T241" s="347">
        <f>SUMIF(R210:R229,"=P1",S210:S229)+SUMIF(R210:R229,"=P2",S210:S229)+SUMIF(R210:R229,"=P3",S210:S229)+SUMIF(R210:R229,"=P4",S210:S229)</f>
        <v>0</v>
      </c>
      <c r="U241" s="414">
        <f>SUM(T230)</f>
        <v>0</v>
      </c>
      <c r="V241" s="415"/>
      <c r="W241" s="209">
        <f t="shared" si="162"/>
        <v>0</v>
      </c>
      <c r="X241" s="183"/>
      <c r="Y241" s="116" t="str">
        <f t="shared" si="165"/>
        <v/>
      </c>
    </row>
    <row r="242" spans="1:25" ht="30" customHeight="1">
      <c r="A242" s="40" t="s">
        <v>68</v>
      </c>
      <c r="B242" s="346">
        <f>SUM(G230,G205,G178,G153,G128,G83)</f>
        <v>0</v>
      </c>
      <c r="C242" s="402">
        <f>SUMIF(F23:F230,"=PP",G23:G230)</f>
        <v>0</v>
      </c>
      <c r="D242" s="403"/>
      <c r="E242" s="402">
        <f>SUMIF(F23:F230,"=P1",G23:G230)+SUMIF(F23:F230,"=P2",G23:G230)+SUMIF(F23:F230,"=P3",G23:G230)+SUMIF(F23:F230,"=P4",G23:G230)</f>
        <v>0</v>
      </c>
      <c r="F242" s="403"/>
      <c r="G242" s="402">
        <f>SUMIF(H23:H230,"=PP",I23:I230)</f>
        <v>0</v>
      </c>
      <c r="H242" s="403"/>
      <c r="I242" s="347">
        <f>SUMIF(H23:H230,"=P1",I23:I230)+SUMIF(H23:H230,"=P2",I23:I230)+SUMIF(H23:H230,"=P3",I23:I230)+SUMIF(H23:H230,"=P4",I23:I230)</f>
        <v>0</v>
      </c>
      <c r="J242" s="347">
        <f>SUM(J230,J205,J178,J153,J128,J83)</f>
        <v>0</v>
      </c>
      <c r="K242" s="208">
        <f>IFERROR(J242/B242,0)</f>
        <v>0</v>
      </c>
      <c r="L242" s="202"/>
      <c r="M242" s="404">
        <f>SUM(Q230,Q205,Q178,Q153,Q128,Q83)</f>
        <v>0</v>
      </c>
      <c r="N242" s="404"/>
      <c r="O242" s="402">
        <f>SUMIF(P23:P230,"=PP",Q23:Q230)</f>
        <v>0</v>
      </c>
      <c r="P242" s="403"/>
      <c r="Q242" s="402">
        <f>SUMIF(P23:P230,"=P1",Q23:Q230)+SUMIF(P23:P230,"=P2",Q23:Q230)+SUMIF(P23:P230,"=P3",Q23:Q230)+SUMIF(P23:P230,"=P4",Q23:Q230)</f>
        <v>0</v>
      </c>
      <c r="R242" s="403"/>
      <c r="S242" s="347">
        <f>SUMIF(R23:R230,"=PP",S23:S230)</f>
        <v>0</v>
      </c>
      <c r="T242" s="347">
        <f>SUMIF(R23:R230,"=P1",S23:S230)+SUMIF(R23:R230,"=P2",S23:S230)+SUMIF(R23:R230,"=P3",S23:S230)+SUMIF(R23:R230,"=P4",S23:S230)</f>
        <v>0</v>
      </c>
      <c r="U242" s="414">
        <f>SUM(T230,T205,T178,T153,T128,T83)</f>
        <v>0</v>
      </c>
      <c r="V242" s="415"/>
      <c r="W242" s="209">
        <f t="shared" si="162"/>
        <v>0</v>
      </c>
      <c r="X242" s="183"/>
      <c r="Y242" s="116" t="str">
        <f t="shared" si="161"/>
        <v/>
      </c>
    </row>
    <row r="249" spans="1:25" s="8" customFormat="1" ht="15" customHeight="1">
      <c r="A249" s="12"/>
      <c r="B249" s="12"/>
      <c r="D249" s="57"/>
      <c r="E249" s="10"/>
      <c r="F249" s="10"/>
      <c r="G249" s="10"/>
      <c r="H249" s="10"/>
      <c r="J249" s="14"/>
      <c r="Q249" s="10"/>
      <c r="R249" s="10"/>
      <c r="S249" s="10"/>
      <c r="Y249" s="113"/>
    </row>
    <row r="252" spans="1:25" s="8" customFormat="1" ht="18.75">
      <c r="A252" s="8" t="s">
        <v>69</v>
      </c>
      <c r="I252" s="41"/>
      <c r="N252" s="42" t="s">
        <v>70</v>
      </c>
      <c r="O252" s="43"/>
      <c r="P252" s="43"/>
      <c r="Q252" s="43"/>
      <c r="Y252" s="113"/>
    </row>
    <row r="253" spans="1:25" s="8" customFormat="1" ht="21" customHeight="1">
      <c r="A253" s="44"/>
      <c r="B253" s="44"/>
      <c r="C253" s="41"/>
      <c r="D253" s="41"/>
      <c r="I253" s="45"/>
      <c r="Y253" s="113"/>
    </row>
    <row r="254" spans="1:25" s="8" customFormat="1" ht="21" customHeight="1">
      <c r="A254" s="44"/>
      <c r="B254" s="44"/>
      <c r="C254" s="41"/>
      <c r="D254" s="41"/>
      <c r="I254" s="45"/>
      <c r="Y254" s="113"/>
    </row>
    <row r="255" spans="1:25" s="8" customFormat="1" ht="18.75">
      <c r="A255" s="44"/>
      <c r="B255" s="44"/>
      <c r="Y255" s="113"/>
    </row>
    <row r="256" spans="1:25" s="8" customFormat="1" ht="18.75">
      <c r="A256" s="44"/>
      <c r="B256" s="44"/>
      <c r="C256" s="41"/>
      <c r="D256" s="41"/>
      <c r="I256" s="46"/>
      <c r="Y256" s="113"/>
    </row>
    <row r="257" spans="1:25" s="8" customFormat="1" ht="18.75">
      <c r="A257" s="44"/>
      <c r="B257" s="44"/>
      <c r="C257" s="41"/>
      <c r="D257" s="41"/>
      <c r="F257" s="11" t="s">
        <v>71</v>
      </c>
      <c r="G257" s="43"/>
      <c r="H257" s="43"/>
      <c r="I257" s="43"/>
      <c r="J257" s="43"/>
      <c r="K257" s="43"/>
      <c r="O257" s="11" t="s">
        <v>72</v>
      </c>
      <c r="P257" s="43"/>
      <c r="Q257" s="43"/>
      <c r="Y257" s="113"/>
    </row>
    <row r="258" spans="1:25" s="8" customFormat="1" ht="18.75">
      <c r="A258" s="44"/>
      <c r="B258" s="44"/>
      <c r="C258" s="41"/>
      <c r="D258" s="41"/>
      <c r="I258" s="47"/>
      <c r="Y258" s="113"/>
    </row>
    <row r="259" spans="1:25" ht="15.75">
      <c r="I259" s="48"/>
    </row>
    <row r="263" spans="1:25" ht="12" customHeight="1">
      <c r="A263" s="49" t="s">
        <v>73</v>
      </c>
      <c r="B263" s="49"/>
      <c r="C263" s="33"/>
      <c r="D263" s="33"/>
      <c r="E263" s="50"/>
      <c r="F263" s="50"/>
      <c r="G263" s="35"/>
      <c r="H263" s="35"/>
      <c r="I263" s="51"/>
      <c r="J263" s="51"/>
      <c r="K263" s="50"/>
      <c r="L263" s="50"/>
      <c r="M263" s="50"/>
      <c r="N263" s="50"/>
      <c r="O263" s="50"/>
      <c r="P263" s="35"/>
      <c r="Q263" s="51"/>
      <c r="R263" s="51"/>
      <c r="S263" s="51"/>
    </row>
    <row r="264" spans="1:25" ht="12" customHeight="1">
      <c r="A264" s="49" t="s">
        <v>74</v>
      </c>
      <c r="B264" s="49"/>
      <c r="C264" s="33"/>
      <c r="D264" s="33"/>
      <c r="E264" s="50"/>
      <c r="F264" s="50"/>
      <c r="G264" s="35"/>
      <c r="H264" s="35"/>
      <c r="I264" s="51"/>
      <c r="J264" s="51"/>
      <c r="K264" s="50"/>
      <c r="L264" s="50"/>
      <c r="M264" s="50"/>
      <c r="N264" s="50"/>
      <c r="O264" s="50"/>
      <c r="P264" s="35"/>
      <c r="Q264" s="51"/>
      <c r="R264" s="51"/>
      <c r="S264" s="51"/>
    </row>
    <row r="265" spans="1:25" ht="12" customHeight="1">
      <c r="A265" s="49" t="s">
        <v>75</v>
      </c>
      <c r="B265" s="49"/>
      <c r="C265" s="33"/>
      <c r="D265" s="33"/>
      <c r="E265" s="50"/>
      <c r="F265" s="50"/>
      <c r="G265" s="35"/>
      <c r="H265" s="35"/>
      <c r="I265" s="51"/>
      <c r="J265" s="51"/>
      <c r="K265" s="50"/>
      <c r="L265" s="50"/>
      <c r="M265" s="50"/>
      <c r="N265" s="50"/>
      <c r="O265" s="50"/>
      <c r="P265" s="35"/>
      <c r="Q265" s="51"/>
      <c r="R265" s="51"/>
      <c r="S265" s="51"/>
    </row>
    <row r="266" spans="1:25" ht="12" customHeight="1">
      <c r="A266" s="49" t="s">
        <v>76</v>
      </c>
      <c r="B266" s="49"/>
      <c r="C266" s="33"/>
      <c r="D266" s="33"/>
      <c r="E266" s="50"/>
      <c r="F266" s="50"/>
      <c r="G266" s="35"/>
      <c r="H266" s="35"/>
      <c r="I266" s="51"/>
      <c r="J266" s="51"/>
      <c r="K266" s="50"/>
      <c r="L266" s="50"/>
      <c r="M266" s="50"/>
      <c r="N266" s="50"/>
      <c r="O266" s="50"/>
      <c r="P266" s="35"/>
      <c r="Q266" s="51"/>
      <c r="R266" s="51"/>
      <c r="S266" s="51"/>
    </row>
    <row r="267" spans="1:25" ht="12" customHeight="1">
      <c r="A267" s="49" t="s">
        <v>77</v>
      </c>
      <c r="B267" s="49"/>
      <c r="C267" s="33"/>
      <c r="D267" s="33"/>
      <c r="E267" s="50"/>
      <c r="F267" s="50"/>
      <c r="G267" s="35"/>
      <c r="H267" s="35"/>
      <c r="I267" s="51"/>
      <c r="J267" s="51"/>
      <c r="K267" s="50"/>
      <c r="L267" s="50"/>
      <c r="M267" s="50"/>
      <c r="N267" s="50"/>
      <c r="O267" s="50"/>
      <c r="P267" s="35"/>
      <c r="Q267" s="51"/>
      <c r="R267" s="51"/>
      <c r="S267" s="51"/>
    </row>
    <row r="268" spans="1:25" ht="12" customHeight="1">
      <c r="A268" s="49" t="s">
        <v>78</v>
      </c>
      <c r="B268" s="49"/>
      <c r="C268" s="52"/>
      <c r="D268" s="52"/>
      <c r="E268" s="52"/>
      <c r="F268" s="52"/>
      <c r="G268" s="52"/>
      <c r="H268" s="52"/>
      <c r="I268" s="52"/>
      <c r="J268" s="52"/>
      <c r="K268" s="52"/>
      <c r="L268" s="52"/>
      <c r="M268" s="52"/>
      <c r="N268" s="52"/>
      <c r="O268" s="52"/>
      <c r="P268" s="35"/>
      <c r="Q268" s="51"/>
      <c r="R268" s="51"/>
      <c r="S268" s="51"/>
    </row>
    <row r="269" spans="1:25" s="54" customFormat="1" ht="12" customHeight="1">
      <c r="A269" s="49" t="s">
        <v>79</v>
      </c>
      <c r="B269" s="49"/>
      <c r="C269" s="53"/>
      <c r="D269" s="53"/>
      <c r="E269" s="53"/>
      <c r="F269" s="53"/>
      <c r="G269" s="53"/>
      <c r="H269" s="53"/>
      <c r="I269" s="53"/>
      <c r="J269" s="53"/>
      <c r="K269" s="53"/>
      <c r="L269" s="53"/>
      <c r="M269" s="53"/>
      <c r="N269" s="53"/>
      <c r="O269" s="53"/>
      <c r="P269" s="53"/>
      <c r="Q269" s="52"/>
      <c r="R269" s="52"/>
      <c r="Y269" s="117"/>
    </row>
    <row r="270" spans="1:25" s="54" customFormat="1" ht="12" customHeight="1">
      <c r="A270" s="55"/>
      <c r="B270" s="55"/>
      <c r="C270" s="53"/>
      <c r="D270" s="53"/>
      <c r="E270" s="53"/>
      <c r="F270" s="53"/>
      <c r="G270" s="53"/>
      <c r="H270" s="53"/>
      <c r="I270" s="53"/>
      <c r="J270" s="53"/>
      <c r="K270" s="53"/>
      <c r="L270" s="53"/>
      <c r="M270" s="53"/>
      <c r="N270" s="53"/>
      <c r="O270" s="53"/>
      <c r="P270" s="53"/>
      <c r="Q270" s="52"/>
      <c r="R270" s="52"/>
      <c r="Y270" s="117"/>
    </row>
  </sheetData>
  <sheetProtection algorithmName="SHA-512" hashValue="eGQ4V9VAKb7k4c3WTEmRGGJBGu67Mmbjz0Gl+iRvO8fzlN2/08++da/UED6Y9v9E+jlumd7nyOtWfy/glIK86g==" saltValue="mHClAmffbSk+7SZEzWMEJQ==" spinCount="100000" sheet="1" formatCells="0" formatColumns="0" formatRows="0" insertHyperlinks="0" sort="0" autoFilter="0"/>
  <protectedRanges>
    <protectedRange sqref="A23:B24" name="Range1"/>
  </protectedRanges>
  <autoFilter ref="Y1:Y270" xr:uid="{2FA7A9E8-66B1-4981-ABE5-7D056C981052}"/>
  <dataConsolidate/>
  <mergeCells count="532">
    <mergeCell ref="U236:V236"/>
    <mergeCell ref="U237:V237"/>
    <mergeCell ref="U238:V238"/>
    <mergeCell ref="U239:V239"/>
    <mergeCell ref="U240:V240"/>
    <mergeCell ref="U241:V241"/>
    <mergeCell ref="U242:V242"/>
    <mergeCell ref="A230:B230"/>
    <mergeCell ref="A205:B205"/>
    <mergeCell ref="G238:H238"/>
    <mergeCell ref="C241:D241"/>
    <mergeCell ref="E241:F241"/>
    <mergeCell ref="C239:D239"/>
    <mergeCell ref="E239:F239"/>
    <mergeCell ref="M239:N239"/>
    <mergeCell ref="O239:P239"/>
    <mergeCell ref="C240:D240"/>
    <mergeCell ref="E240:F240"/>
    <mergeCell ref="M240:N240"/>
    <mergeCell ref="O240:P240"/>
    <mergeCell ref="C237:D237"/>
    <mergeCell ref="E237:F237"/>
    <mergeCell ref="M237:N237"/>
    <mergeCell ref="G241:H241"/>
    <mergeCell ref="M234:W234"/>
    <mergeCell ref="R87:S87"/>
    <mergeCell ref="H132:I132"/>
    <mergeCell ref="R132:S132"/>
    <mergeCell ref="H157:I157"/>
    <mergeCell ref="R157:S157"/>
    <mergeCell ref="H184:I184"/>
    <mergeCell ref="R184:S184"/>
    <mergeCell ref="M182:U183"/>
    <mergeCell ref="P157:Q157"/>
    <mergeCell ref="M130:U131"/>
    <mergeCell ref="P132:Q132"/>
    <mergeCell ref="V91:X91"/>
    <mergeCell ref="V92:X92"/>
    <mergeCell ref="V93:X93"/>
    <mergeCell ref="V128:X128"/>
    <mergeCell ref="V127:X127"/>
    <mergeCell ref="V126:X126"/>
    <mergeCell ref="V125:X125"/>
    <mergeCell ref="V106:X106"/>
    <mergeCell ref="V107:X107"/>
    <mergeCell ref="V108:X108"/>
    <mergeCell ref="V124:X124"/>
    <mergeCell ref="V123:X123"/>
    <mergeCell ref="G235:H235"/>
    <mergeCell ref="G236:H236"/>
    <mergeCell ref="G237:H237"/>
    <mergeCell ref="G239:H239"/>
    <mergeCell ref="G240:H240"/>
    <mergeCell ref="A83:B83"/>
    <mergeCell ref="A128:B128"/>
    <mergeCell ref="A153:B153"/>
    <mergeCell ref="A178:B178"/>
    <mergeCell ref="B234:K234"/>
    <mergeCell ref="C130:K131"/>
    <mergeCell ref="F132:G132"/>
    <mergeCell ref="A127:B127"/>
    <mergeCell ref="A126:B126"/>
    <mergeCell ref="A125:B125"/>
    <mergeCell ref="A124:B124"/>
    <mergeCell ref="A123:B123"/>
    <mergeCell ref="A122:B122"/>
    <mergeCell ref="A121:B121"/>
    <mergeCell ref="A120:B120"/>
    <mergeCell ref="A119:B119"/>
    <mergeCell ref="A118:B118"/>
    <mergeCell ref="A117:B117"/>
    <mergeCell ref="A116:B116"/>
    <mergeCell ref="Q235:R235"/>
    <mergeCell ref="Q236:R236"/>
    <mergeCell ref="Q237:R237"/>
    <mergeCell ref="Q238:R238"/>
    <mergeCell ref="Q239:R239"/>
    <mergeCell ref="Q240:R240"/>
    <mergeCell ref="Q241:R241"/>
    <mergeCell ref="Q242:R242"/>
    <mergeCell ref="M241:N241"/>
    <mergeCell ref="O241:P241"/>
    <mergeCell ref="O15:P16"/>
    <mergeCell ref="H209:I209"/>
    <mergeCell ref="F184:G184"/>
    <mergeCell ref="P184:Q184"/>
    <mergeCell ref="V20:X21"/>
    <mergeCell ref="V22:X22"/>
    <mergeCell ref="V23:X23"/>
    <mergeCell ref="V24:X24"/>
    <mergeCell ref="V25:X25"/>
    <mergeCell ref="V26:X26"/>
    <mergeCell ref="V27:X27"/>
    <mergeCell ref="V28:X28"/>
    <mergeCell ref="V29:X29"/>
    <mergeCell ref="C182:K183"/>
    <mergeCell ref="V81:X81"/>
    <mergeCell ref="V80:X80"/>
    <mergeCell ref="V79:X79"/>
    <mergeCell ref="V78:X78"/>
    <mergeCell ref="V77:X77"/>
    <mergeCell ref="V76:X76"/>
    <mergeCell ref="V75:X75"/>
    <mergeCell ref="V66:X66"/>
    <mergeCell ref="V65:X65"/>
    <mergeCell ref="V64:X64"/>
    <mergeCell ref="C8:J9"/>
    <mergeCell ref="S1:X1"/>
    <mergeCell ref="C11:E11"/>
    <mergeCell ref="C85:K86"/>
    <mergeCell ref="M85:U86"/>
    <mergeCell ref="F87:G87"/>
    <mergeCell ref="P22:Q22"/>
    <mergeCell ref="T15:U16"/>
    <mergeCell ref="C17:D17"/>
    <mergeCell ref="P87:Q87"/>
    <mergeCell ref="X15:X16"/>
    <mergeCell ref="M17:N17"/>
    <mergeCell ref="M15:N16"/>
    <mergeCell ref="H22:I22"/>
    <mergeCell ref="R22:S22"/>
    <mergeCell ref="Q15:Q16"/>
    <mergeCell ref="V72:X72"/>
    <mergeCell ref="V71:X71"/>
    <mergeCell ref="V70:X70"/>
    <mergeCell ref="V69:X69"/>
    <mergeCell ref="V68:X68"/>
    <mergeCell ref="V67:X67"/>
    <mergeCell ref="V83:X83"/>
    <mergeCell ref="V82:X82"/>
    <mergeCell ref="C242:D242"/>
    <mergeCell ref="E242:F242"/>
    <mergeCell ref="M242:N242"/>
    <mergeCell ref="C207:K208"/>
    <mergeCell ref="M207:U208"/>
    <mergeCell ref="F209:G209"/>
    <mergeCell ref="P209:Q209"/>
    <mergeCell ref="C235:D235"/>
    <mergeCell ref="E235:F235"/>
    <mergeCell ref="M235:N235"/>
    <mergeCell ref="O235:P235"/>
    <mergeCell ref="O242:P242"/>
    <mergeCell ref="C236:D236"/>
    <mergeCell ref="E236:F236"/>
    <mergeCell ref="M236:N236"/>
    <mergeCell ref="O236:P236"/>
    <mergeCell ref="O237:P237"/>
    <mergeCell ref="C238:D238"/>
    <mergeCell ref="E238:F238"/>
    <mergeCell ref="M238:N238"/>
    <mergeCell ref="O238:P238"/>
    <mergeCell ref="U235:V235"/>
    <mergeCell ref="G242:H242"/>
    <mergeCell ref="V230:X230"/>
    <mergeCell ref="A6:B6"/>
    <mergeCell ref="A8:B9"/>
    <mergeCell ref="A11:B11"/>
    <mergeCell ref="A26:B26"/>
    <mergeCell ref="C4:J4"/>
    <mergeCell ref="C2:J2"/>
    <mergeCell ref="O2:U2"/>
    <mergeCell ref="O4:U4"/>
    <mergeCell ref="O6:U6"/>
    <mergeCell ref="C6:J6"/>
    <mergeCell ref="A2:B2"/>
    <mergeCell ref="A4:B4"/>
    <mergeCell ref="A23:B23"/>
    <mergeCell ref="C20:K21"/>
    <mergeCell ref="M20:U21"/>
    <mergeCell ref="F22:G22"/>
    <mergeCell ref="A15:A16"/>
    <mergeCell ref="C15:D16"/>
    <mergeCell ref="E15:E16"/>
    <mergeCell ref="F15:G16"/>
    <mergeCell ref="T17:U17"/>
    <mergeCell ref="F17:G17"/>
    <mergeCell ref="H17:I17"/>
    <mergeCell ref="R17:S17"/>
    <mergeCell ref="B15:B16"/>
    <mergeCell ref="J15:J16"/>
    <mergeCell ref="V17:W17"/>
    <mergeCell ref="R15:S16"/>
    <mergeCell ref="H15:I16"/>
    <mergeCell ref="O17:P17"/>
    <mergeCell ref="A40:B40"/>
    <mergeCell ref="A41:B41"/>
    <mergeCell ref="A42:B42"/>
    <mergeCell ref="A32:B32"/>
    <mergeCell ref="A33:B33"/>
    <mergeCell ref="A34:B34"/>
    <mergeCell ref="A35:B35"/>
    <mergeCell ref="A24:B24"/>
    <mergeCell ref="A25:B25"/>
    <mergeCell ref="A22:B22"/>
    <mergeCell ref="A20:B20"/>
    <mergeCell ref="A21:B21"/>
    <mergeCell ref="A27:B27"/>
    <mergeCell ref="A28:B28"/>
    <mergeCell ref="A29:B29"/>
    <mergeCell ref="A30:B30"/>
    <mergeCell ref="A31:B31"/>
    <mergeCell ref="V15:W16"/>
    <mergeCell ref="A43:B43"/>
    <mergeCell ref="A44:B44"/>
    <mergeCell ref="A36:B36"/>
    <mergeCell ref="A37:B37"/>
    <mergeCell ref="A38:B38"/>
    <mergeCell ref="A39:B39"/>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V30:X30"/>
    <mergeCell ref="V31:X31"/>
    <mergeCell ref="V32:X32"/>
    <mergeCell ref="V33:X33"/>
    <mergeCell ref="V34:X34"/>
    <mergeCell ref="V35:X35"/>
    <mergeCell ref="V36:X36"/>
    <mergeCell ref="V37:X37"/>
    <mergeCell ref="V38:X38"/>
    <mergeCell ref="V39:X39"/>
    <mergeCell ref="V40:X40"/>
    <mergeCell ref="V41:X41"/>
    <mergeCell ref="V42:X42"/>
    <mergeCell ref="V43:X43"/>
    <mergeCell ref="V74:X74"/>
    <mergeCell ref="V73:X73"/>
    <mergeCell ref="V63:X63"/>
    <mergeCell ref="V44:X44"/>
    <mergeCell ref="V45:X45"/>
    <mergeCell ref="V46:X46"/>
    <mergeCell ref="V47:X47"/>
    <mergeCell ref="V62:X62"/>
    <mergeCell ref="V61:X61"/>
    <mergeCell ref="V60:X60"/>
    <mergeCell ref="V59:X59"/>
    <mergeCell ref="V58:X58"/>
    <mergeCell ref="V57:X57"/>
    <mergeCell ref="V48:X48"/>
    <mergeCell ref="V49:X49"/>
    <mergeCell ref="V50:X50"/>
    <mergeCell ref="V51:X51"/>
    <mergeCell ref="V52:X52"/>
    <mergeCell ref="V53:X53"/>
    <mergeCell ref="V54:X54"/>
    <mergeCell ref="V55:X55"/>
    <mergeCell ref="V56:X56"/>
    <mergeCell ref="V85:X86"/>
    <mergeCell ref="V87:X87"/>
    <mergeCell ref="V88:X88"/>
    <mergeCell ref="A85:B85"/>
    <mergeCell ref="A86:B86"/>
    <mergeCell ref="A87:B87"/>
    <mergeCell ref="A88:B88"/>
    <mergeCell ref="V89:X89"/>
    <mergeCell ref="V90:X90"/>
    <mergeCell ref="A89:B89"/>
    <mergeCell ref="A90:B90"/>
    <mergeCell ref="H87:I87"/>
    <mergeCell ref="A115:B115"/>
    <mergeCell ref="A114:B114"/>
    <mergeCell ref="A113:B113"/>
    <mergeCell ref="A91:B91"/>
    <mergeCell ref="A92:B92"/>
    <mergeCell ref="A93:B93"/>
    <mergeCell ref="A94:B94"/>
    <mergeCell ref="A95:B95"/>
    <mergeCell ref="A96:B96"/>
    <mergeCell ref="A97:B97"/>
    <mergeCell ref="A98:B98"/>
    <mergeCell ref="A99:B99"/>
    <mergeCell ref="A100:B100"/>
    <mergeCell ref="A101:B101"/>
    <mergeCell ref="A112:B112"/>
    <mergeCell ref="A111:B111"/>
    <mergeCell ref="A110:B110"/>
    <mergeCell ref="A109:B109"/>
    <mergeCell ref="A108:B108"/>
    <mergeCell ref="A107:B107"/>
    <mergeCell ref="A106:B106"/>
    <mergeCell ref="A102:B102"/>
    <mergeCell ref="A103:B103"/>
    <mergeCell ref="A104:B104"/>
    <mergeCell ref="A105:B105"/>
    <mergeCell ref="V94:X94"/>
    <mergeCell ref="V95:X95"/>
    <mergeCell ref="V96:X96"/>
    <mergeCell ref="V97:X97"/>
    <mergeCell ref="V98:X98"/>
    <mergeCell ref="V99:X99"/>
    <mergeCell ref="V100:X100"/>
    <mergeCell ref="V101:X101"/>
    <mergeCell ref="V102:X102"/>
    <mergeCell ref="V103:X103"/>
    <mergeCell ref="V104:X104"/>
    <mergeCell ref="V105:X105"/>
    <mergeCell ref="V122:X122"/>
    <mergeCell ref="V109:X109"/>
    <mergeCell ref="V110:X110"/>
    <mergeCell ref="V111:X111"/>
    <mergeCell ref="V112:X112"/>
    <mergeCell ref="V113:X113"/>
    <mergeCell ref="V121:X121"/>
    <mergeCell ref="V120:X120"/>
    <mergeCell ref="V114:X114"/>
    <mergeCell ref="V115:X115"/>
    <mergeCell ref="V116:X116"/>
    <mergeCell ref="V117:X117"/>
    <mergeCell ref="V118:X118"/>
    <mergeCell ref="V119:X119"/>
    <mergeCell ref="V130:X131"/>
    <mergeCell ref="V132:X132"/>
    <mergeCell ref="V133:X133"/>
    <mergeCell ref="V134:X134"/>
    <mergeCell ref="V135:X135"/>
    <mergeCell ref="V136:X136"/>
    <mergeCell ref="V153:X153"/>
    <mergeCell ref="V152:X152"/>
    <mergeCell ref="V151:X151"/>
    <mergeCell ref="V150:X150"/>
    <mergeCell ref="V137:X137"/>
    <mergeCell ref="V138:X138"/>
    <mergeCell ref="V139:X139"/>
    <mergeCell ref="V149:X149"/>
    <mergeCell ref="V148:X148"/>
    <mergeCell ref="V140:X140"/>
    <mergeCell ref="V141:X141"/>
    <mergeCell ref="V142:X142"/>
    <mergeCell ref="V143:X143"/>
    <mergeCell ref="V144:X144"/>
    <mergeCell ref="V145:X145"/>
    <mergeCell ref="V146:X146"/>
    <mergeCell ref="V147:X147"/>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5:B155"/>
    <mergeCell ref="A156:B156"/>
    <mergeCell ref="V155:X156"/>
    <mergeCell ref="V157:X157"/>
    <mergeCell ref="F157:G157"/>
    <mergeCell ref="C155:K156"/>
    <mergeCell ref="M155:U156"/>
    <mergeCell ref="V158:X158"/>
    <mergeCell ref="A157:B157"/>
    <mergeCell ref="A158:B158"/>
    <mergeCell ref="A159:B159"/>
    <mergeCell ref="A160:B160"/>
    <mergeCell ref="A161:B161"/>
    <mergeCell ref="A162:B162"/>
    <mergeCell ref="A163:B163"/>
    <mergeCell ref="A164:B164"/>
    <mergeCell ref="A165:B165"/>
    <mergeCell ref="A177:B177"/>
    <mergeCell ref="A176:B176"/>
    <mergeCell ref="A175:B175"/>
    <mergeCell ref="A166:B166"/>
    <mergeCell ref="A167:B167"/>
    <mergeCell ref="A168:B168"/>
    <mergeCell ref="A174:B174"/>
    <mergeCell ref="A173:B173"/>
    <mergeCell ref="A172:B172"/>
    <mergeCell ref="A169:B169"/>
    <mergeCell ref="A170:B170"/>
    <mergeCell ref="A171:B171"/>
    <mergeCell ref="V178:X178"/>
    <mergeCell ref="V177:X177"/>
    <mergeCell ref="V159:X159"/>
    <mergeCell ref="V160:X160"/>
    <mergeCell ref="V161:X161"/>
    <mergeCell ref="V162:X162"/>
    <mergeCell ref="V163:X163"/>
    <mergeCell ref="V164:X164"/>
    <mergeCell ref="V165:X165"/>
    <mergeCell ref="V166:X166"/>
    <mergeCell ref="V167:X167"/>
    <mergeCell ref="V168:X168"/>
    <mergeCell ref="V176:X176"/>
    <mergeCell ref="V175:X175"/>
    <mergeCell ref="V174:X174"/>
    <mergeCell ref="V173:X173"/>
    <mergeCell ref="V169:X169"/>
    <mergeCell ref="V170:X170"/>
    <mergeCell ref="V171:X171"/>
    <mergeCell ref="V172:X172"/>
    <mergeCell ref="A182:B182"/>
    <mergeCell ref="A183:B183"/>
    <mergeCell ref="A184:B184"/>
    <mergeCell ref="V182:X183"/>
    <mergeCell ref="V184:X184"/>
    <mergeCell ref="A185:B185"/>
    <mergeCell ref="A204:B204"/>
    <mergeCell ref="A203:B203"/>
    <mergeCell ref="A202:B202"/>
    <mergeCell ref="A201:B201"/>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V205:X205"/>
    <mergeCell ref="V185:X185"/>
    <mergeCell ref="V186:X186"/>
    <mergeCell ref="V187:X187"/>
    <mergeCell ref="V188:X188"/>
    <mergeCell ref="V189:X189"/>
    <mergeCell ref="V204:X204"/>
    <mergeCell ref="V203:X203"/>
    <mergeCell ref="V190:X190"/>
    <mergeCell ref="V191:X191"/>
    <mergeCell ref="V192:X192"/>
    <mergeCell ref="V202:X202"/>
    <mergeCell ref="V201:X201"/>
    <mergeCell ref="V193:X193"/>
    <mergeCell ref="V194:X194"/>
    <mergeCell ref="V195:X195"/>
    <mergeCell ref="V196:X196"/>
    <mergeCell ref="V197:X197"/>
    <mergeCell ref="V198:X198"/>
    <mergeCell ref="V199:X199"/>
    <mergeCell ref="V200:X200"/>
    <mergeCell ref="A207:B207"/>
    <mergeCell ref="A208:B208"/>
    <mergeCell ref="A209:B209"/>
    <mergeCell ref="V207:X208"/>
    <mergeCell ref="A210:B210"/>
    <mergeCell ref="A211:B211"/>
    <mergeCell ref="A212:B212"/>
    <mergeCell ref="A213:B213"/>
    <mergeCell ref="A214:B214"/>
    <mergeCell ref="R209:S209"/>
    <mergeCell ref="V209:X209"/>
    <mergeCell ref="V210:X210"/>
    <mergeCell ref="V211:X211"/>
    <mergeCell ref="V212:X212"/>
    <mergeCell ref="A215:B215"/>
    <mergeCell ref="A216:B216"/>
    <mergeCell ref="A217:B217"/>
    <mergeCell ref="A229:B229"/>
    <mergeCell ref="A228:B228"/>
    <mergeCell ref="A227:B227"/>
    <mergeCell ref="A226:B226"/>
    <mergeCell ref="A225:B225"/>
    <mergeCell ref="A224:B224"/>
    <mergeCell ref="A218:B218"/>
    <mergeCell ref="A219:B219"/>
    <mergeCell ref="A220:B220"/>
    <mergeCell ref="A221:B221"/>
    <mergeCell ref="A222:B222"/>
    <mergeCell ref="A223:B223"/>
    <mergeCell ref="V220:X220"/>
    <mergeCell ref="V219:X219"/>
    <mergeCell ref="V218:X218"/>
    <mergeCell ref="V217:X217"/>
    <mergeCell ref="V216:X216"/>
    <mergeCell ref="V215:X215"/>
    <mergeCell ref="V214:X214"/>
    <mergeCell ref="V213:X213"/>
    <mergeCell ref="V229:X229"/>
    <mergeCell ref="V228:X228"/>
    <mergeCell ref="V227:X227"/>
    <mergeCell ref="V226:X226"/>
    <mergeCell ref="V225:X225"/>
    <mergeCell ref="V224:X224"/>
    <mergeCell ref="V223:X223"/>
    <mergeCell ref="V222:X222"/>
    <mergeCell ref="V221:X221"/>
  </mergeCells>
  <phoneticPr fontId="11" type="noConversion"/>
  <conditionalFormatting sqref="F23:F82 F88:F127 F133:F152 F158:F177 F185:F204 F210:F229">
    <cfRule type="expression" dxfId="10" priority="116" stopIfTrue="1">
      <formula>AND(F23="…",G23&lt;&gt;0)</formula>
    </cfRule>
  </conditionalFormatting>
  <conditionalFormatting sqref="A17:X242">
    <cfRule type="cellIs" dxfId="9" priority="93" operator="lessThan">
      <formula>0</formula>
    </cfRule>
  </conditionalFormatting>
  <conditionalFormatting sqref="A23:A82 A88:A127 A133:A152 A158:A177 A185:A204 A210:A229">
    <cfRule type="duplicateValues" dxfId="8" priority="59"/>
  </conditionalFormatting>
  <conditionalFormatting sqref="M14:X243">
    <cfRule type="expression" dxfId="7" priority="58">
      <formula>OR($J$11="Select…",$J$11="NO")</formula>
    </cfRule>
  </conditionalFormatting>
  <conditionalFormatting sqref="H210:H229 H185:H204 H158:H177 H133:H152 H88:H127 H23:H82">
    <cfRule type="expression" dxfId="6" priority="3">
      <formula>AND(H23="…",I23&lt;&gt;0)</formula>
    </cfRule>
  </conditionalFormatting>
  <conditionalFormatting sqref="P23:P82 P88:P127 P133:P152 P158:P177 P185:P204 P210:P229">
    <cfRule type="expression" dxfId="5" priority="2">
      <formula>AND(P23="…",Q23&lt;&gt;0)</formula>
    </cfRule>
  </conditionalFormatting>
  <conditionalFormatting sqref="R23:R82 R88:R127 R133:R152 R158:R177 R185:R204 R210:R229">
    <cfRule type="expression" dxfId="4" priority="1">
      <formula>AND(R23="…",S23&lt;&gt;0)</formula>
    </cfRule>
  </conditionalFormatting>
  <pageMargins left="0.70866141732283472" right="0.70866141732283472" top="0.74803149606299213" bottom="0.74803149606299213" header="0.31496062992125984" footer="0.31496062992125984"/>
  <pageSetup paperSize="9" scale="57" fitToHeight="0" orientation="landscape" r:id="rId1"/>
  <headerFooter>
    <oddHeader>&amp;A</oddHeader>
    <oddFooter>&amp;LFile name: &amp;F    Printed: &amp;D&amp;C&amp;A&amp;RPage: &amp;P of &amp;N</oddFooter>
  </headerFooter>
  <rowBreaks count="1" manualBreakCount="1">
    <brk id="2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7B6D7F8-2076-44CD-BAA6-E6FC4B67051A}">
          <x14:formula1>
            <xm:f>Admin!$D$2:$D$4</xm:f>
          </x14:formula1>
          <xm:sqref>J11</xm:sqref>
        </x14:dataValidation>
        <x14:dataValidation type="list" allowBlank="1" showInputMessage="1" showErrorMessage="1" xr:uid="{D9A67DAD-ACA5-4BC7-BA4D-60170B5E42D2}">
          <x14:formula1>
            <xm:f>Admin!$C$2:$C$9</xm:f>
          </x14:formula1>
          <xm:sqref>A131 A21 A86 A156</xm:sqref>
        </x14:dataValidation>
        <x14:dataValidation type="list" allowBlank="1" showInputMessage="1" showErrorMessage="1" xr:uid="{86807E4F-D4AD-4F83-AE01-57E6A4FC6CA2}">
          <x14:formula1>
            <xm:f>Admin!$E$2:$E$7</xm:f>
          </x14:formula1>
          <xm:sqref>P158:P177 P185:P204 F133:F152 P133:P152 F210:F229 F23:F82 F158:F177 F185:F204 P210:P229 P23:P82 F88:F127 P88:P127 H23:H82 R88:R127 H88:H127 R23:R82 H133:H152 R133:R152 H158:H177 R158:R177 H185:H204 R185:R204 H210:H229 R210:R229</xm:sqref>
        </x14:dataValidation>
        <x14:dataValidation type="list" showInputMessage="1" showErrorMessage="1" xr:uid="{C3CDA215-BAF7-4A30-BF68-8A8BB52A0717}">
          <x14:formula1>
            <xm:f>Admin!$AC$2:$AC$6</xm:f>
          </x14:formula1>
          <xm:sqref>O2:X2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F841-0760-4ED5-BAF4-E6DB82D216B5}">
  <sheetPr codeName="Sheet9">
    <tabColor theme="9"/>
  </sheetPr>
  <dimension ref="B2:M276"/>
  <sheetViews>
    <sheetView workbookViewId="0">
      <selection activeCell="M276" sqref="M276"/>
    </sheetView>
  </sheetViews>
  <sheetFormatPr defaultRowHeight="15" outlineLevelRow="2"/>
  <cols>
    <col min="2" max="2" width="38.7109375" customWidth="1"/>
    <col min="3" max="3" width="37.5703125" customWidth="1"/>
    <col min="4" max="4" width="13.28515625" customWidth="1"/>
    <col min="5" max="5" width="11" customWidth="1"/>
    <col min="9" max="9" width="10.5703125" customWidth="1"/>
    <col min="10" max="10" width="12.5703125" customWidth="1"/>
    <col min="11" max="11" width="11.42578125" customWidth="1"/>
    <col min="12" max="12" width="10.7109375" customWidth="1"/>
    <col min="13" max="13" width="10.28515625" customWidth="1"/>
  </cols>
  <sheetData>
    <row r="2" spans="2:6">
      <c r="B2" s="82" t="s">
        <v>307</v>
      </c>
    </row>
    <row r="3" spans="2:6">
      <c r="B3" s="82"/>
    </row>
    <row r="4" spans="2:6" ht="15.75" thickBot="1"/>
    <row r="5" spans="2:6" ht="15.75" thickTop="1">
      <c r="B5" s="161"/>
      <c r="C5" s="162" t="s">
        <v>308</v>
      </c>
      <c r="D5" s="162" t="s">
        <v>309</v>
      </c>
      <c r="E5" s="162" t="s">
        <v>310</v>
      </c>
      <c r="F5" s="163" t="s">
        <v>311</v>
      </c>
    </row>
    <row r="6" spans="2:6">
      <c r="B6" s="460" t="s">
        <v>312</v>
      </c>
      <c r="C6" s="94" t="s">
        <v>313</v>
      </c>
      <c r="D6" s="164">
        <v>0.1</v>
      </c>
      <c r="E6" s="107">
        <f>C39</f>
        <v>0</v>
      </c>
      <c r="F6" s="165" t="e">
        <f>C40</f>
        <v>#NUM!</v>
      </c>
    </row>
    <row r="7" spans="2:6">
      <c r="B7" s="460"/>
      <c r="C7" s="94" t="s">
        <v>314</v>
      </c>
      <c r="D7" s="164">
        <v>-0.1</v>
      </c>
      <c r="E7" s="107">
        <f>C60</f>
        <v>0</v>
      </c>
      <c r="F7" s="165" t="e">
        <f>C61</f>
        <v>#NUM!</v>
      </c>
    </row>
    <row r="8" spans="2:6">
      <c r="B8" s="460"/>
      <c r="C8" s="94" t="s">
        <v>315</v>
      </c>
      <c r="D8" s="164">
        <v>0.05</v>
      </c>
      <c r="E8" s="107">
        <f>C82</f>
        <v>0</v>
      </c>
      <c r="F8" s="165" t="e">
        <f>C83</f>
        <v>#NUM!</v>
      </c>
    </row>
    <row r="9" spans="2:6">
      <c r="B9" s="460"/>
      <c r="C9" s="94" t="s">
        <v>316</v>
      </c>
      <c r="D9" s="164">
        <v>-0.05</v>
      </c>
      <c r="E9" s="107">
        <f>C103</f>
        <v>0</v>
      </c>
      <c r="F9" s="165" t="e">
        <f>C104</f>
        <v>#NUM!</v>
      </c>
    </row>
    <row r="10" spans="2:6">
      <c r="B10" s="460" t="s">
        <v>317</v>
      </c>
      <c r="C10" s="94" t="s">
        <v>318</v>
      </c>
      <c r="D10" s="164">
        <v>0.1</v>
      </c>
      <c r="E10" s="107">
        <f>C125</f>
        <v>0</v>
      </c>
      <c r="F10" s="165" t="e">
        <f>C126</f>
        <v>#NUM!</v>
      </c>
    </row>
    <row r="11" spans="2:6">
      <c r="B11" s="460"/>
      <c r="C11" s="94" t="s">
        <v>319</v>
      </c>
      <c r="D11" s="164">
        <v>-0.1</v>
      </c>
      <c r="E11" s="107">
        <f>C146</f>
        <v>0</v>
      </c>
      <c r="F11" s="165" t="e">
        <f>C147</f>
        <v>#NUM!</v>
      </c>
    </row>
    <row r="12" spans="2:6">
      <c r="B12" s="460"/>
      <c r="C12" s="94" t="s">
        <v>320</v>
      </c>
      <c r="D12" s="164">
        <v>0.05</v>
      </c>
      <c r="E12" s="107">
        <f>C168</f>
        <v>0</v>
      </c>
      <c r="F12" s="165" t="e">
        <f>C169</f>
        <v>#NUM!</v>
      </c>
    </row>
    <row r="13" spans="2:6">
      <c r="B13" s="460"/>
      <c r="C13" s="94" t="s">
        <v>321</v>
      </c>
      <c r="D13" s="164">
        <v>-0.05</v>
      </c>
      <c r="E13" s="107">
        <f>C189</f>
        <v>0</v>
      </c>
      <c r="F13" s="165" t="e">
        <f>C190</f>
        <v>#NUM!</v>
      </c>
    </row>
    <row r="14" spans="2:6">
      <c r="B14" s="461" t="s">
        <v>322</v>
      </c>
      <c r="C14" s="94" t="s">
        <v>323</v>
      </c>
      <c r="D14" s="164">
        <v>0.1</v>
      </c>
      <c r="E14" s="107">
        <f>C211</f>
        <v>0</v>
      </c>
      <c r="F14" s="165" t="e">
        <f>C212</f>
        <v>#NUM!</v>
      </c>
    </row>
    <row r="15" spans="2:6">
      <c r="B15" s="461"/>
      <c r="C15" s="94" t="s">
        <v>324</v>
      </c>
      <c r="D15" s="164">
        <v>-0.1</v>
      </c>
      <c r="E15" s="107">
        <f>C232</f>
        <v>0</v>
      </c>
      <c r="F15" s="165" t="e">
        <f>C233</f>
        <v>#NUM!</v>
      </c>
    </row>
    <row r="16" spans="2:6">
      <c r="B16" s="461"/>
      <c r="C16" s="94" t="s">
        <v>325</v>
      </c>
      <c r="D16" s="164">
        <v>0.05</v>
      </c>
      <c r="E16" s="107">
        <f>C254</f>
        <v>0</v>
      </c>
      <c r="F16" s="165" t="e">
        <f>C255</f>
        <v>#NUM!</v>
      </c>
    </row>
    <row r="17" spans="2:13" ht="15.75" thickBot="1">
      <c r="B17" s="462"/>
      <c r="C17" s="166" t="s">
        <v>326</v>
      </c>
      <c r="D17" s="167">
        <v>-0.05</v>
      </c>
      <c r="E17" s="168">
        <f>C275</f>
        <v>0</v>
      </c>
      <c r="F17" s="169" t="e">
        <f>C276</f>
        <v>#NUM!</v>
      </c>
    </row>
    <row r="18" spans="2:13" ht="15.75" thickTop="1"/>
    <row r="21" spans="2:13">
      <c r="B21" s="83" t="s">
        <v>327</v>
      </c>
    </row>
    <row r="22" spans="2:13" hidden="1" outlineLevel="1">
      <c r="B22" s="456"/>
      <c r="C22" s="170" t="s">
        <v>125</v>
      </c>
      <c r="D22" s="170"/>
      <c r="E22" s="170"/>
      <c r="F22" s="170"/>
      <c r="G22" s="170"/>
      <c r="H22" s="170"/>
    </row>
    <row r="23" spans="2:13" hidden="1" outlineLevel="1">
      <c r="B23" s="456"/>
      <c r="C23" s="171">
        <v>0</v>
      </c>
      <c r="D23" s="171">
        <v>1</v>
      </c>
      <c r="E23" s="171">
        <v>2</v>
      </c>
      <c r="F23" s="171">
        <v>3</v>
      </c>
      <c r="G23" s="171">
        <v>4</v>
      </c>
      <c r="H23" s="171">
        <v>5</v>
      </c>
      <c r="I23" s="171">
        <v>6</v>
      </c>
      <c r="J23" s="171">
        <v>7</v>
      </c>
      <c r="K23" s="171">
        <v>8</v>
      </c>
      <c r="L23" s="171">
        <v>9</v>
      </c>
      <c r="M23" s="171">
        <v>10</v>
      </c>
    </row>
    <row r="24" spans="2:13" hidden="1" outlineLevel="1">
      <c r="B24" s="119" t="s">
        <v>242</v>
      </c>
      <c r="C24" s="121">
        <f>Project_profitability_I!C14*(1+'Sensitivity analysis project'!$D$6)</f>
        <v>0</v>
      </c>
      <c r="D24" s="121"/>
      <c r="E24" s="121"/>
      <c r="F24" s="120"/>
      <c r="G24" s="120"/>
      <c r="H24" s="120"/>
    </row>
    <row r="25" spans="2:13" hidden="1" outlineLevel="1">
      <c r="B25" s="124" t="s">
        <v>243</v>
      </c>
      <c r="C25" s="87">
        <f>Project_profitability_I!C15</f>
        <v>0</v>
      </c>
      <c r="D25" s="87">
        <f>Project_profitability_I!D15</f>
        <v>0</v>
      </c>
      <c r="E25" s="87">
        <f>Project_profitability_I!E15</f>
        <v>0</v>
      </c>
      <c r="F25" s="87">
        <f>Project_profitability_I!F15</f>
        <v>0</v>
      </c>
      <c r="G25" s="87">
        <f>Project_profitability_I!G15</f>
        <v>0</v>
      </c>
      <c r="H25" s="87">
        <f>Project_profitability_I!H15</f>
        <v>0</v>
      </c>
      <c r="I25" s="87">
        <f>Project_profitability_I!I15</f>
        <v>0</v>
      </c>
      <c r="J25" s="87">
        <f>Project_profitability_I!J15</f>
        <v>0</v>
      </c>
      <c r="K25" s="87">
        <f>Project_profitability_I!K15</f>
        <v>0</v>
      </c>
      <c r="L25" s="87">
        <f>Project_profitability_I!L15</f>
        <v>0</v>
      </c>
      <c r="M25" s="87">
        <f>Project_profitability_I!M15</f>
        <v>0</v>
      </c>
    </row>
    <row r="26" spans="2:13" ht="30" hidden="1" outlineLevel="1">
      <c r="B26" s="124" t="s">
        <v>245</v>
      </c>
      <c r="C26" s="87">
        <f>Project_profitability_I!C16</f>
        <v>0</v>
      </c>
      <c r="D26" s="87">
        <f>Project_profitability_I!D16</f>
        <v>0</v>
      </c>
      <c r="E26" s="87">
        <f>Project_profitability_I!E16</f>
        <v>0</v>
      </c>
      <c r="F26" s="87">
        <f>Project_profitability_I!F16</f>
        <v>0</v>
      </c>
      <c r="G26" s="87">
        <f>Project_profitability_I!G16</f>
        <v>0</v>
      </c>
      <c r="H26" s="87">
        <f>Project_profitability_I!H16</f>
        <v>0</v>
      </c>
      <c r="I26" s="87">
        <f>Project_profitability_I!I16</f>
        <v>0</v>
      </c>
      <c r="J26" s="87">
        <f>Project_profitability_I!J16</f>
        <v>0</v>
      </c>
      <c r="K26" s="87">
        <f>Project_profitability_I!K16</f>
        <v>0</v>
      </c>
      <c r="L26" s="87">
        <f>Project_profitability_I!L16</f>
        <v>0</v>
      </c>
      <c r="M26" s="87">
        <f>Project_profitability_I!M16</f>
        <v>0</v>
      </c>
    </row>
    <row r="27" spans="2:13" ht="30" hidden="1" outlineLevel="1">
      <c r="B27" s="124" t="s">
        <v>247</v>
      </c>
      <c r="C27" s="126">
        <f t="shared" ref="C27:M27" si="0">C25-C26</f>
        <v>0</v>
      </c>
      <c r="D27" s="126">
        <f t="shared" si="0"/>
        <v>0</v>
      </c>
      <c r="E27" s="126">
        <f t="shared" si="0"/>
        <v>0</v>
      </c>
      <c r="F27" s="126">
        <f t="shared" si="0"/>
        <v>0</v>
      </c>
      <c r="G27" s="126">
        <f t="shared" si="0"/>
        <v>0</v>
      </c>
      <c r="H27" s="126">
        <f t="shared" si="0"/>
        <v>0</v>
      </c>
      <c r="I27" s="126">
        <f t="shared" si="0"/>
        <v>0</v>
      </c>
      <c r="J27" s="126">
        <f t="shared" si="0"/>
        <v>0</v>
      </c>
      <c r="K27" s="126">
        <f t="shared" si="0"/>
        <v>0</v>
      </c>
      <c r="L27" s="126">
        <f t="shared" si="0"/>
        <v>0</v>
      </c>
      <c r="M27" s="126">
        <f t="shared" si="0"/>
        <v>0</v>
      </c>
    </row>
    <row r="28" spans="2:13" hidden="1" outlineLevel="1">
      <c r="B28" s="128" t="s">
        <v>248</v>
      </c>
      <c r="C28" s="129">
        <f>Project_profitability_I!C18*(1+'Sensitivity analysis project'!$D$6)</f>
        <v>0</v>
      </c>
      <c r="D28" s="129">
        <f>Project_profitability_I!D18*(1+'Sensitivity analysis project'!$D$6)</f>
        <v>0</v>
      </c>
      <c r="E28" s="129">
        <f>Project_profitability_I!E18*(1+'Sensitivity analysis project'!$D$6)</f>
        <v>0</v>
      </c>
      <c r="F28" s="129">
        <f>Project_profitability_I!F18*(1+'Sensitivity analysis project'!$D$6)</f>
        <v>0</v>
      </c>
      <c r="G28" s="129">
        <f>Project_profitability_I!G18*(1+'Sensitivity analysis project'!$D$6)</f>
        <v>0</v>
      </c>
      <c r="H28" s="129">
        <f>Project_profitability_I!H18*(1+'Sensitivity analysis project'!$D$6)</f>
        <v>0</v>
      </c>
      <c r="I28" s="129">
        <f>Project_profitability_I!I18*(1+'Sensitivity analysis project'!$D$6)</f>
        <v>0</v>
      </c>
      <c r="J28" s="129">
        <f>Project_profitability_I!J18*(1+'Sensitivity analysis project'!$D$6)</f>
        <v>0</v>
      </c>
      <c r="K28" s="129">
        <f>Project_profitability_I!K18*(1+'Sensitivity analysis project'!$D$6)</f>
        <v>0</v>
      </c>
      <c r="L28" s="129">
        <f>Project_profitability_I!L18*(1+'Sensitivity analysis project'!$D$6)</f>
        <v>0</v>
      </c>
      <c r="M28" s="129">
        <f>Project_profitability_I!M18*(1+'Sensitivity analysis project'!$D$6)</f>
        <v>0</v>
      </c>
    </row>
    <row r="29" spans="2:13" hidden="1" outlineLevel="1">
      <c r="B29" s="119" t="s">
        <v>249</v>
      </c>
      <c r="C29" s="126">
        <f t="shared" ref="C29:M29" si="1">C27-C28</f>
        <v>0</v>
      </c>
      <c r="D29" s="126">
        <f t="shared" si="1"/>
        <v>0</v>
      </c>
      <c r="E29" s="126">
        <f t="shared" si="1"/>
        <v>0</v>
      </c>
      <c r="F29" s="126">
        <f t="shared" si="1"/>
        <v>0</v>
      </c>
      <c r="G29" s="126">
        <f t="shared" si="1"/>
        <v>0</v>
      </c>
      <c r="H29" s="126">
        <f t="shared" si="1"/>
        <v>0</v>
      </c>
      <c r="I29" s="126">
        <f t="shared" si="1"/>
        <v>0</v>
      </c>
      <c r="J29" s="126">
        <f t="shared" si="1"/>
        <v>0</v>
      </c>
      <c r="K29" s="126">
        <f t="shared" si="1"/>
        <v>0</v>
      </c>
      <c r="L29" s="126">
        <f t="shared" si="1"/>
        <v>0</v>
      </c>
      <c r="M29" s="126">
        <f t="shared" si="1"/>
        <v>0</v>
      </c>
    </row>
    <row r="30" spans="2:13" hidden="1" outlineLevel="1">
      <c r="B30" s="124" t="s">
        <v>250</v>
      </c>
      <c r="C30" s="87">
        <f>IF(C29&gt;0,C29*#REF!,0)</f>
        <v>0</v>
      </c>
      <c r="D30" s="87">
        <f>Project_profitability_I!D20</f>
        <v>0</v>
      </c>
      <c r="E30" s="87">
        <f>Project_profitability_I!E20</f>
        <v>0</v>
      </c>
      <c r="F30" s="87">
        <f>Project_profitability_I!F20</f>
        <v>0</v>
      </c>
      <c r="G30" s="87">
        <f>Project_profitability_I!G20</f>
        <v>0</v>
      </c>
      <c r="H30" s="87">
        <f>Project_profitability_I!H20</f>
        <v>0</v>
      </c>
      <c r="I30" s="87">
        <f>Project_profitability_I!I20</f>
        <v>0</v>
      </c>
      <c r="J30" s="87">
        <f>Project_profitability_I!J20</f>
        <v>0</v>
      </c>
      <c r="K30" s="87">
        <f>Project_profitability_I!K20</f>
        <v>0</v>
      </c>
      <c r="L30" s="87">
        <f>Project_profitability_I!L20</f>
        <v>0</v>
      </c>
      <c r="M30" s="87">
        <f>Project_profitability_I!M20</f>
        <v>0</v>
      </c>
    </row>
    <row r="31" spans="2:13" hidden="1" outlineLevel="1">
      <c r="B31" s="130" t="s">
        <v>251</v>
      </c>
      <c r="C31" s="131">
        <f t="shared" ref="C31:M31" si="2">C29-C30</f>
        <v>0</v>
      </c>
      <c r="D31" s="131">
        <f t="shared" si="2"/>
        <v>0</v>
      </c>
      <c r="E31" s="131">
        <f t="shared" si="2"/>
        <v>0</v>
      </c>
      <c r="F31" s="131">
        <f t="shared" si="2"/>
        <v>0</v>
      </c>
      <c r="G31" s="131">
        <f t="shared" si="2"/>
        <v>0</v>
      </c>
      <c r="H31" s="131">
        <f t="shared" si="2"/>
        <v>0</v>
      </c>
      <c r="I31" s="131">
        <f t="shared" si="2"/>
        <v>0</v>
      </c>
      <c r="J31" s="131">
        <f t="shared" si="2"/>
        <v>0</v>
      </c>
      <c r="K31" s="131">
        <f t="shared" si="2"/>
        <v>0</v>
      </c>
      <c r="L31" s="131">
        <f t="shared" si="2"/>
        <v>0</v>
      </c>
      <c r="M31" s="131">
        <f t="shared" si="2"/>
        <v>0</v>
      </c>
    </row>
    <row r="32" spans="2:13" hidden="1" outlineLevel="1">
      <c r="B32" s="132"/>
      <c r="C32" s="133">
        <f>Project_profitability_I!C22</f>
        <v>0</v>
      </c>
      <c r="D32" s="133"/>
      <c r="E32" s="133"/>
      <c r="F32" s="133"/>
      <c r="G32" s="133"/>
      <c r="H32" s="133"/>
    </row>
    <row r="33" spans="2:13" hidden="1" outlineLevel="1">
      <c r="B33" s="136" t="s">
        <v>252</v>
      </c>
      <c r="C33" s="137">
        <f t="shared" ref="C33:M33" si="3">C31+C28-C32</f>
        <v>0</v>
      </c>
      <c r="D33" s="137">
        <f t="shared" si="3"/>
        <v>0</v>
      </c>
      <c r="E33" s="137">
        <f t="shared" si="3"/>
        <v>0</v>
      </c>
      <c r="F33" s="137">
        <f t="shared" si="3"/>
        <v>0</v>
      </c>
      <c r="G33" s="137">
        <f t="shared" si="3"/>
        <v>0</v>
      </c>
      <c r="H33" s="137">
        <f t="shared" si="3"/>
        <v>0</v>
      </c>
      <c r="I33" s="137">
        <f t="shared" si="3"/>
        <v>0</v>
      </c>
      <c r="J33" s="137">
        <f t="shared" si="3"/>
        <v>0</v>
      </c>
      <c r="K33" s="137">
        <f t="shared" si="3"/>
        <v>0</v>
      </c>
      <c r="L33" s="137">
        <f t="shared" si="3"/>
        <v>0</v>
      </c>
      <c r="M33" s="137">
        <f t="shared" si="3"/>
        <v>0</v>
      </c>
    </row>
    <row r="34" spans="2:13" hidden="1" outlineLevel="1">
      <c r="B34" s="138" t="s">
        <v>253</v>
      </c>
      <c r="C34" s="129"/>
      <c r="D34" s="129"/>
      <c r="E34" s="129"/>
      <c r="F34" s="129"/>
      <c r="G34" s="129"/>
      <c r="H34" s="129">
        <f>Project_profitability_I!$H$24*(1+'Sensitivity analysis project'!$D$6)</f>
        <v>0</v>
      </c>
    </row>
    <row r="35" spans="2:13" hidden="1" outlineLevel="1">
      <c r="B35" s="141" t="s">
        <v>254</v>
      </c>
      <c r="C35" s="142">
        <f t="shared" ref="C35:M35" si="4">C33-C24+C34</f>
        <v>0</v>
      </c>
      <c r="D35" s="142">
        <f t="shared" si="4"/>
        <v>0</v>
      </c>
      <c r="E35" s="142">
        <f t="shared" si="4"/>
        <v>0</v>
      </c>
      <c r="F35" s="142">
        <f t="shared" si="4"/>
        <v>0</v>
      </c>
      <c r="G35" s="142">
        <f t="shared" si="4"/>
        <v>0</v>
      </c>
      <c r="H35" s="142">
        <f t="shared" si="4"/>
        <v>0</v>
      </c>
      <c r="I35" s="142">
        <f t="shared" si="4"/>
        <v>0</v>
      </c>
      <c r="J35" s="142">
        <f t="shared" si="4"/>
        <v>0</v>
      </c>
      <c r="K35" s="142">
        <f t="shared" si="4"/>
        <v>0</v>
      </c>
      <c r="L35" s="142">
        <f t="shared" si="4"/>
        <v>0</v>
      </c>
      <c r="M35" s="142">
        <f t="shared" si="4"/>
        <v>0</v>
      </c>
    </row>
    <row r="36" spans="2:13" collapsed="1">
      <c r="B36" s="6"/>
      <c r="C36" s="111"/>
      <c r="D36" s="111"/>
      <c r="E36" s="111"/>
      <c r="F36" s="111"/>
      <c r="G36" s="111"/>
      <c r="H36" s="111"/>
    </row>
    <row r="37" spans="2:13">
      <c r="B37" s="6"/>
    </row>
    <row r="38" spans="2:13">
      <c r="B38" s="144" t="s">
        <v>255</v>
      </c>
      <c r="C38" s="145">
        <v>0.04</v>
      </c>
    </row>
    <row r="39" spans="2:13">
      <c r="B39" s="146" t="s">
        <v>256</v>
      </c>
      <c r="C39" s="147">
        <f>NPV(C38,C35:M35)</f>
        <v>0</v>
      </c>
    </row>
    <row r="40" spans="2:13">
      <c r="B40" s="148" t="s">
        <v>257</v>
      </c>
      <c r="C40" s="149" t="e">
        <f>IRR(C35:M35,C38)</f>
        <v>#NUM!</v>
      </c>
    </row>
    <row r="42" spans="2:13">
      <c r="B42" s="83" t="s">
        <v>328</v>
      </c>
    </row>
    <row r="43" spans="2:13" hidden="1" outlineLevel="1">
      <c r="B43" s="456"/>
      <c r="C43" s="170" t="s">
        <v>125</v>
      </c>
      <c r="D43" s="170"/>
      <c r="E43" s="170"/>
      <c r="F43" s="170"/>
      <c r="G43" s="170"/>
      <c r="H43" s="170"/>
    </row>
    <row r="44" spans="2:13" hidden="1" outlineLevel="1">
      <c r="B44" s="456"/>
      <c r="C44" s="171">
        <v>0</v>
      </c>
      <c r="D44" s="171">
        <v>1</v>
      </c>
      <c r="E44" s="171">
        <v>2</v>
      </c>
      <c r="F44" s="171">
        <v>3</v>
      </c>
      <c r="G44" s="171">
        <v>4</v>
      </c>
      <c r="H44" s="171">
        <v>5</v>
      </c>
      <c r="I44" s="171">
        <v>6</v>
      </c>
      <c r="J44" s="171">
        <v>7</v>
      </c>
      <c r="K44" s="171">
        <v>8</v>
      </c>
      <c r="L44" s="171">
        <v>9</v>
      </c>
      <c r="M44" s="171">
        <v>10</v>
      </c>
    </row>
    <row r="45" spans="2:13" hidden="1" outlineLevel="1">
      <c r="B45" s="119" t="s">
        <v>242</v>
      </c>
      <c r="C45" s="121">
        <f>Project_profitability_I!C14*(1+'Sensitivity analysis project'!$D$7)</f>
        <v>0</v>
      </c>
      <c r="D45" s="121"/>
      <c r="E45" s="121"/>
      <c r="F45" s="120"/>
      <c r="G45" s="120"/>
      <c r="H45" s="120"/>
    </row>
    <row r="46" spans="2:13" hidden="1" outlineLevel="1">
      <c r="B46" s="124" t="s">
        <v>243</v>
      </c>
      <c r="C46" s="87">
        <f>Project_profitability_I!C15</f>
        <v>0</v>
      </c>
      <c r="D46" s="87">
        <f>Project_profitability_I!D15</f>
        <v>0</v>
      </c>
      <c r="E46" s="87">
        <f>Project_profitability_I!E15</f>
        <v>0</v>
      </c>
      <c r="F46" s="87">
        <f>Project_profitability_I!F15</f>
        <v>0</v>
      </c>
      <c r="G46" s="87">
        <f>Project_profitability_I!G15</f>
        <v>0</v>
      </c>
      <c r="H46" s="87">
        <f>Project_profitability_I!H15</f>
        <v>0</v>
      </c>
      <c r="I46" s="87">
        <f>Project_profitability_I!I15</f>
        <v>0</v>
      </c>
      <c r="J46" s="87">
        <f>Project_profitability_I!J15</f>
        <v>0</v>
      </c>
      <c r="K46" s="87">
        <f>Project_profitability_I!K15</f>
        <v>0</v>
      </c>
      <c r="L46" s="87">
        <f>Project_profitability_I!L15</f>
        <v>0</v>
      </c>
      <c r="M46" s="87">
        <f>Project_profitability_I!M15</f>
        <v>0</v>
      </c>
    </row>
    <row r="47" spans="2:13" ht="30" hidden="1" outlineLevel="1">
      <c r="B47" s="124" t="s">
        <v>245</v>
      </c>
      <c r="C47" s="87">
        <f>Project_profitability_I!C16</f>
        <v>0</v>
      </c>
      <c r="D47" s="87">
        <f>Project_profitability_I!D16</f>
        <v>0</v>
      </c>
      <c r="E47" s="87">
        <f>Project_profitability_I!E16</f>
        <v>0</v>
      </c>
      <c r="F47" s="87">
        <f>Project_profitability_I!F16</f>
        <v>0</v>
      </c>
      <c r="G47" s="87">
        <f>Project_profitability_I!G16</f>
        <v>0</v>
      </c>
      <c r="H47" s="87">
        <f>Project_profitability_I!H16</f>
        <v>0</v>
      </c>
      <c r="I47" s="87">
        <f>Project_profitability_I!I16</f>
        <v>0</v>
      </c>
      <c r="J47" s="87">
        <f>Project_profitability_I!J16</f>
        <v>0</v>
      </c>
      <c r="K47" s="87">
        <f>Project_profitability_I!K16</f>
        <v>0</v>
      </c>
      <c r="L47" s="87">
        <f>Project_profitability_I!L16</f>
        <v>0</v>
      </c>
      <c r="M47" s="87">
        <f>Project_profitability_I!M16</f>
        <v>0</v>
      </c>
    </row>
    <row r="48" spans="2:13" ht="30" hidden="1" outlineLevel="1">
      <c r="B48" s="124" t="s">
        <v>247</v>
      </c>
      <c r="C48" s="126">
        <f t="shared" ref="C48:M48" si="5">C46-C47</f>
        <v>0</v>
      </c>
      <c r="D48" s="126">
        <f t="shared" si="5"/>
        <v>0</v>
      </c>
      <c r="E48" s="126">
        <f t="shared" si="5"/>
        <v>0</v>
      </c>
      <c r="F48" s="126">
        <f t="shared" si="5"/>
        <v>0</v>
      </c>
      <c r="G48" s="126">
        <f t="shared" si="5"/>
        <v>0</v>
      </c>
      <c r="H48" s="126">
        <f t="shared" si="5"/>
        <v>0</v>
      </c>
      <c r="I48" s="126">
        <f t="shared" si="5"/>
        <v>0</v>
      </c>
      <c r="J48" s="126">
        <f t="shared" si="5"/>
        <v>0</v>
      </c>
      <c r="K48" s="126">
        <f t="shared" si="5"/>
        <v>0</v>
      </c>
      <c r="L48" s="126">
        <f t="shared" si="5"/>
        <v>0</v>
      </c>
      <c r="M48" s="126">
        <f t="shared" si="5"/>
        <v>0</v>
      </c>
    </row>
    <row r="49" spans="2:13" hidden="1" outlineLevel="1">
      <c r="B49" s="128" t="s">
        <v>248</v>
      </c>
      <c r="C49" s="129">
        <f>(Project_profitability_I!C18*(1+'Sensitivity analysis project'!$D$7))</f>
        <v>0</v>
      </c>
      <c r="D49" s="129">
        <f>(Project_profitability_I!D18*(1+'Sensitivity analysis project'!$D$7))</f>
        <v>0</v>
      </c>
      <c r="E49" s="129">
        <f>(Project_profitability_I!E18*(1+'Sensitivity analysis project'!$D$7))</f>
        <v>0</v>
      </c>
      <c r="F49" s="129">
        <f>(Project_profitability_I!F18*(1+'Sensitivity analysis project'!$D$7))</f>
        <v>0</v>
      </c>
      <c r="G49" s="129">
        <f>(Project_profitability_I!G18*(1+'Sensitivity analysis project'!$D$7))</f>
        <v>0</v>
      </c>
      <c r="H49" s="129">
        <f>(Project_profitability_I!H18*(1+'Sensitivity analysis project'!$D$7))</f>
        <v>0</v>
      </c>
      <c r="I49" s="129">
        <f>(Project_profitability_I!I18*(1+'Sensitivity analysis project'!$D$7))</f>
        <v>0</v>
      </c>
      <c r="J49" s="129">
        <f>(Project_profitability_I!J18*(1+'Sensitivity analysis project'!$D$7))</f>
        <v>0</v>
      </c>
      <c r="K49" s="129">
        <f>(Project_profitability_I!K18*(1+'Sensitivity analysis project'!$D$7))</f>
        <v>0</v>
      </c>
      <c r="L49" s="129">
        <f>(Project_profitability_I!L18*(1+'Sensitivity analysis project'!$D$7))</f>
        <v>0</v>
      </c>
      <c r="M49" s="129">
        <f>(Project_profitability_I!M18*(1+'Sensitivity analysis project'!$D$7))</f>
        <v>0</v>
      </c>
    </row>
    <row r="50" spans="2:13" hidden="1" outlineLevel="1">
      <c r="B50" s="119" t="s">
        <v>249</v>
      </c>
      <c r="C50" s="126">
        <f t="shared" ref="C50:M50" si="6">C48-C49</f>
        <v>0</v>
      </c>
      <c r="D50" s="126">
        <f t="shared" si="6"/>
        <v>0</v>
      </c>
      <c r="E50" s="126">
        <f t="shared" si="6"/>
        <v>0</v>
      </c>
      <c r="F50" s="126">
        <f t="shared" si="6"/>
        <v>0</v>
      </c>
      <c r="G50" s="126">
        <f t="shared" si="6"/>
        <v>0</v>
      </c>
      <c r="H50" s="126">
        <f t="shared" si="6"/>
        <v>0</v>
      </c>
      <c r="I50" s="126">
        <f t="shared" si="6"/>
        <v>0</v>
      </c>
      <c r="J50" s="126">
        <f t="shared" si="6"/>
        <v>0</v>
      </c>
      <c r="K50" s="126">
        <f t="shared" si="6"/>
        <v>0</v>
      </c>
      <c r="L50" s="126">
        <f t="shared" si="6"/>
        <v>0</v>
      </c>
      <c r="M50" s="126">
        <f t="shared" si="6"/>
        <v>0</v>
      </c>
    </row>
    <row r="51" spans="2:13" hidden="1" outlineLevel="1">
      <c r="B51" s="124" t="s">
        <v>250</v>
      </c>
      <c r="C51" s="87">
        <f>IF(C50&gt;0,C50*#REF!,0)</f>
        <v>0</v>
      </c>
      <c r="D51" s="87">
        <f>Project_profitability_I!D20</f>
        <v>0</v>
      </c>
      <c r="E51" s="87">
        <f>Project_profitability_I!E20</f>
        <v>0</v>
      </c>
      <c r="F51" s="87">
        <f>Project_profitability_I!F20</f>
        <v>0</v>
      </c>
      <c r="G51" s="87">
        <f>Project_profitability_I!G20</f>
        <v>0</v>
      </c>
      <c r="H51" s="87">
        <f>Project_profitability_I!H20</f>
        <v>0</v>
      </c>
      <c r="I51" s="87">
        <f>Project_profitability_I!I20</f>
        <v>0</v>
      </c>
      <c r="J51" s="87">
        <f>Project_profitability_I!J20</f>
        <v>0</v>
      </c>
      <c r="K51" s="87">
        <f>Project_profitability_I!K20</f>
        <v>0</v>
      </c>
      <c r="L51" s="87">
        <f>Project_profitability_I!L20</f>
        <v>0</v>
      </c>
      <c r="M51" s="87">
        <f>Project_profitability_I!M20</f>
        <v>0</v>
      </c>
    </row>
    <row r="52" spans="2:13" hidden="1" outlineLevel="1">
      <c r="B52" s="130" t="s">
        <v>251</v>
      </c>
      <c r="C52" s="131">
        <f t="shared" ref="C52:M52" si="7">C50-C51</f>
        <v>0</v>
      </c>
      <c r="D52" s="131">
        <f t="shared" si="7"/>
        <v>0</v>
      </c>
      <c r="E52" s="131">
        <f t="shared" si="7"/>
        <v>0</v>
      </c>
      <c r="F52" s="131">
        <f t="shared" si="7"/>
        <v>0</v>
      </c>
      <c r="G52" s="131">
        <f t="shared" si="7"/>
        <v>0</v>
      </c>
      <c r="H52" s="131">
        <f t="shared" si="7"/>
        <v>0</v>
      </c>
      <c r="I52" s="131">
        <f t="shared" si="7"/>
        <v>0</v>
      </c>
      <c r="J52" s="131">
        <f t="shared" si="7"/>
        <v>0</v>
      </c>
      <c r="K52" s="131">
        <f t="shared" si="7"/>
        <v>0</v>
      </c>
      <c r="L52" s="131">
        <f t="shared" si="7"/>
        <v>0</v>
      </c>
      <c r="M52" s="131">
        <f t="shared" si="7"/>
        <v>0</v>
      </c>
    </row>
    <row r="53" spans="2:13" hidden="1" outlineLevel="1">
      <c r="B53" s="132"/>
      <c r="C53" s="133">
        <f>C32</f>
        <v>0</v>
      </c>
      <c r="D53" s="133"/>
      <c r="E53" s="133"/>
      <c r="F53" s="133"/>
      <c r="G53" s="133"/>
      <c r="H53" s="133"/>
    </row>
    <row r="54" spans="2:13" hidden="1" outlineLevel="1">
      <c r="B54" s="136" t="s">
        <v>252</v>
      </c>
      <c r="C54" s="137">
        <f t="shared" ref="C54:M54" si="8">C52+C49-C53</f>
        <v>0</v>
      </c>
      <c r="D54" s="137">
        <f t="shared" si="8"/>
        <v>0</v>
      </c>
      <c r="E54" s="137">
        <f t="shared" si="8"/>
        <v>0</v>
      </c>
      <c r="F54" s="137">
        <f t="shared" si="8"/>
        <v>0</v>
      </c>
      <c r="G54" s="137">
        <f t="shared" si="8"/>
        <v>0</v>
      </c>
      <c r="H54" s="137">
        <f t="shared" si="8"/>
        <v>0</v>
      </c>
      <c r="I54" s="137">
        <f t="shared" si="8"/>
        <v>0</v>
      </c>
      <c r="J54" s="137">
        <f t="shared" si="8"/>
        <v>0</v>
      </c>
      <c r="K54" s="137">
        <f t="shared" si="8"/>
        <v>0</v>
      </c>
      <c r="L54" s="137">
        <f t="shared" si="8"/>
        <v>0</v>
      </c>
      <c r="M54" s="137">
        <f t="shared" si="8"/>
        <v>0</v>
      </c>
    </row>
    <row r="55" spans="2:13" hidden="1" outlineLevel="1">
      <c r="B55" s="138" t="s">
        <v>253</v>
      </c>
      <c r="C55" s="129"/>
      <c r="D55" s="129"/>
      <c r="E55" s="129"/>
      <c r="F55" s="129"/>
      <c r="G55" s="129"/>
      <c r="H55" s="129">
        <f>Project_profitability_I!$H$24*(1+'Sensitivity analysis project'!$D$7)</f>
        <v>0</v>
      </c>
    </row>
    <row r="56" spans="2:13" hidden="1" outlineLevel="1">
      <c r="B56" s="141" t="s">
        <v>254</v>
      </c>
      <c r="C56" s="142">
        <f t="shared" ref="C56:M56" si="9">C54-C45+C55</f>
        <v>0</v>
      </c>
      <c r="D56" s="142">
        <f t="shared" si="9"/>
        <v>0</v>
      </c>
      <c r="E56" s="142">
        <f t="shared" si="9"/>
        <v>0</v>
      </c>
      <c r="F56" s="142">
        <f t="shared" si="9"/>
        <v>0</v>
      </c>
      <c r="G56" s="142">
        <f t="shared" si="9"/>
        <v>0</v>
      </c>
      <c r="H56" s="142">
        <f t="shared" si="9"/>
        <v>0</v>
      </c>
      <c r="I56" s="142">
        <f t="shared" si="9"/>
        <v>0</v>
      </c>
      <c r="J56" s="142">
        <f t="shared" si="9"/>
        <v>0</v>
      </c>
      <c r="K56" s="142">
        <f t="shared" si="9"/>
        <v>0</v>
      </c>
      <c r="L56" s="142">
        <f t="shared" si="9"/>
        <v>0</v>
      </c>
      <c r="M56" s="142">
        <f t="shared" si="9"/>
        <v>0</v>
      </c>
    </row>
    <row r="57" spans="2:13" collapsed="1">
      <c r="B57" s="6"/>
      <c r="C57" s="111"/>
      <c r="D57" s="111"/>
      <c r="E57" s="111"/>
      <c r="F57" s="111"/>
      <c r="G57" s="111"/>
      <c r="H57" s="111"/>
    </row>
    <row r="58" spans="2:13">
      <c r="B58" s="6"/>
    </row>
    <row r="59" spans="2:13">
      <c r="B59" s="144" t="s">
        <v>255</v>
      </c>
      <c r="C59" s="145">
        <v>0.04</v>
      </c>
    </row>
    <row r="60" spans="2:13">
      <c r="B60" s="146" t="s">
        <v>256</v>
      </c>
      <c r="C60" s="147">
        <f>NPV(C59,C56:M56)</f>
        <v>0</v>
      </c>
    </row>
    <row r="61" spans="2:13">
      <c r="B61" s="148" t="s">
        <v>257</v>
      </c>
      <c r="C61" s="149" t="e">
        <f>IRR(C56:M56,C59)</f>
        <v>#NUM!</v>
      </c>
    </row>
    <row r="64" spans="2:13">
      <c r="B64" s="83" t="s">
        <v>329</v>
      </c>
    </row>
    <row r="65" spans="2:13" hidden="1" outlineLevel="2">
      <c r="B65" s="456"/>
      <c r="C65" s="170" t="s">
        <v>125</v>
      </c>
      <c r="D65" s="170"/>
      <c r="E65" s="170"/>
      <c r="F65" s="170"/>
      <c r="G65" s="170"/>
      <c r="H65" s="170"/>
    </row>
    <row r="66" spans="2:13" hidden="1" outlineLevel="2">
      <c r="B66" s="456"/>
      <c r="C66" s="171">
        <v>0</v>
      </c>
      <c r="D66" s="171">
        <v>1</v>
      </c>
      <c r="E66" s="171">
        <v>2</v>
      </c>
      <c r="F66" s="171">
        <v>3</v>
      </c>
      <c r="G66" s="171">
        <v>4</v>
      </c>
      <c r="H66" s="171">
        <v>5</v>
      </c>
      <c r="I66" s="171">
        <v>6</v>
      </c>
      <c r="J66" s="171">
        <v>7</v>
      </c>
      <c r="K66" s="171">
        <v>8</v>
      </c>
      <c r="L66" s="171">
        <v>9</v>
      </c>
      <c r="M66" s="171">
        <v>10</v>
      </c>
    </row>
    <row r="67" spans="2:13" hidden="1" outlineLevel="2">
      <c r="B67" s="119" t="s">
        <v>242</v>
      </c>
      <c r="C67" s="121">
        <f>Project_profitability_I!C14*(1+'Sensitivity analysis project'!$D$8)</f>
        <v>0</v>
      </c>
      <c r="D67" s="121"/>
      <c r="E67" s="121"/>
      <c r="F67" s="120"/>
      <c r="G67" s="120"/>
      <c r="H67" s="120"/>
    </row>
    <row r="68" spans="2:13" hidden="1" outlineLevel="2">
      <c r="B68" s="124" t="s">
        <v>243</v>
      </c>
      <c r="C68" s="87">
        <f>Project_profitability_I!C15</f>
        <v>0</v>
      </c>
      <c r="D68" s="87">
        <f>Project_profitability_I!D15</f>
        <v>0</v>
      </c>
      <c r="E68" s="87">
        <f>Project_profitability_I!E15</f>
        <v>0</v>
      </c>
      <c r="F68" s="87">
        <f>Project_profitability_I!F15</f>
        <v>0</v>
      </c>
      <c r="G68" s="87">
        <f>Project_profitability_I!G15</f>
        <v>0</v>
      </c>
      <c r="H68" s="87">
        <f>Project_profitability_I!H15</f>
        <v>0</v>
      </c>
      <c r="I68" s="87">
        <f>Project_profitability_I!I15</f>
        <v>0</v>
      </c>
      <c r="J68" s="87">
        <f>Project_profitability_I!J15</f>
        <v>0</v>
      </c>
      <c r="K68" s="87">
        <f>Project_profitability_I!K15</f>
        <v>0</v>
      </c>
      <c r="L68" s="87">
        <f>Project_profitability_I!L15</f>
        <v>0</v>
      </c>
      <c r="M68" s="87">
        <f>Project_profitability_I!M15</f>
        <v>0</v>
      </c>
    </row>
    <row r="69" spans="2:13" ht="30" hidden="1" outlineLevel="2">
      <c r="B69" s="124" t="s">
        <v>245</v>
      </c>
      <c r="C69" s="87">
        <f>Project_profitability_I!C16</f>
        <v>0</v>
      </c>
      <c r="D69" s="87">
        <f>Project_profitability_I!D16</f>
        <v>0</v>
      </c>
      <c r="E69" s="87">
        <f>Project_profitability_I!E16</f>
        <v>0</v>
      </c>
      <c r="F69" s="87">
        <f>Project_profitability_I!F16</f>
        <v>0</v>
      </c>
      <c r="G69" s="87">
        <f>Project_profitability_I!G16</f>
        <v>0</v>
      </c>
      <c r="H69" s="87">
        <f>Project_profitability_I!H16</f>
        <v>0</v>
      </c>
      <c r="I69" s="87">
        <f>Project_profitability_I!I16</f>
        <v>0</v>
      </c>
      <c r="J69" s="87">
        <f>Project_profitability_I!J16</f>
        <v>0</v>
      </c>
      <c r="K69" s="87">
        <f>Project_profitability_I!K16</f>
        <v>0</v>
      </c>
      <c r="L69" s="87">
        <f>Project_profitability_I!L16</f>
        <v>0</v>
      </c>
      <c r="M69" s="87">
        <f>Project_profitability_I!M16</f>
        <v>0</v>
      </c>
    </row>
    <row r="70" spans="2:13" ht="30" hidden="1" outlineLevel="2">
      <c r="B70" s="124" t="s">
        <v>247</v>
      </c>
      <c r="C70" s="126">
        <f t="shared" ref="C70:M70" si="10">C68-C69</f>
        <v>0</v>
      </c>
      <c r="D70" s="126">
        <f t="shared" si="10"/>
        <v>0</v>
      </c>
      <c r="E70" s="126">
        <f t="shared" si="10"/>
        <v>0</v>
      </c>
      <c r="F70" s="126">
        <f t="shared" si="10"/>
        <v>0</v>
      </c>
      <c r="G70" s="126">
        <f t="shared" si="10"/>
        <v>0</v>
      </c>
      <c r="H70" s="126">
        <f t="shared" si="10"/>
        <v>0</v>
      </c>
      <c r="I70" s="126">
        <f t="shared" si="10"/>
        <v>0</v>
      </c>
      <c r="J70" s="126">
        <f t="shared" si="10"/>
        <v>0</v>
      </c>
      <c r="K70" s="126">
        <f t="shared" si="10"/>
        <v>0</v>
      </c>
      <c r="L70" s="126">
        <f t="shared" si="10"/>
        <v>0</v>
      </c>
      <c r="M70" s="126">
        <f t="shared" si="10"/>
        <v>0</v>
      </c>
    </row>
    <row r="71" spans="2:13" hidden="1" outlineLevel="2">
      <c r="B71" s="128" t="s">
        <v>248</v>
      </c>
      <c r="C71" s="129">
        <f>Project_profitability_I!C18*(1+'Sensitivity analysis project'!$D$8)</f>
        <v>0</v>
      </c>
      <c r="D71" s="129">
        <f>Project_profitability_I!D18*(1+'Sensitivity analysis project'!$D$8)</f>
        <v>0</v>
      </c>
      <c r="E71" s="129">
        <f>Project_profitability_I!E18*(1+'Sensitivity analysis project'!$D$8)</f>
        <v>0</v>
      </c>
      <c r="F71" s="129">
        <f>Project_profitability_I!F18*(1+'Sensitivity analysis project'!$D$8)</f>
        <v>0</v>
      </c>
      <c r="G71" s="129">
        <f>Project_profitability_I!G18*(1+'Sensitivity analysis project'!$D$8)</f>
        <v>0</v>
      </c>
      <c r="H71" s="129">
        <f>Project_profitability_I!H18*(1+'Sensitivity analysis project'!$D$8)</f>
        <v>0</v>
      </c>
      <c r="I71" s="129">
        <f>Project_profitability_I!I18*(1+'Sensitivity analysis project'!$D$8)</f>
        <v>0</v>
      </c>
      <c r="J71" s="129">
        <f>Project_profitability_I!J18*(1+'Sensitivity analysis project'!$D$8)</f>
        <v>0</v>
      </c>
      <c r="K71" s="129">
        <f>Project_profitability_I!K18*(1+'Sensitivity analysis project'!$D$8)</f>
        <v>0</v>
      </c>
      <c r="L71" s="129">
        <f>Project_profitability_I!L18*(1+'Sensitivity analysis project'!$D$8)</f>
        <v>0</v>
      </c>
      <c r="M71" s="129">
        <f>Project_profitability_I!M18*(1+'Sensitivity analysis project'!$D$8)</f>
        <v>0</v>
      </c>
    </row>
    <row r="72" spans="2:13" hidden="1" outlineLevel="2">
      <c r="B72" s="119" t="s">
        <v>249</v>
      </c>
      <c r="C72" s="126">
        <f t="shared" ref="C72:M72" si="11">C70-C71</f>
        <v>0</v>
      </c>
      <c r="D72" s="126">
        <f t="shared" si="11"/>
        <v>0</v>
      </c>
      <c r="E72" s="126">
        <f t="shared" si="11"/>
        <v>0</v>
      </c>
      <c r="F72" s="126">
        <f t="shared" si="11"/>
        <v>0</v>
      </c>
      <c r="G72" s="126">
        <f t="shared" si="11"/>
        <v>0</v>
      </c>
      <c r="H72" s="126">
        <f t="shared" si="11"/>
        <v>0</v>
      </c>
      <c r="I72" s="126">
        <f t="shared" si="11"/>
        <v>0</v>
      </c>
      <c r="J72" s="126">
        <f t="shared" si="11"/>
        <v>0</v>
      </c>
      <c r="K72" s="126">
        <f t="shared" si="11"/>
        <v>0</v>
      </c>
      <c r="L72" s="126">
        <f t="shared" si="11"/>
        <v>0</v>
      </c>
      <c r="M72" s="126">
        <f t="shared" si="11"/>
        <v>0</v>
      </c>
    </row>
    <row r="73" spans="2:13" hidden="1" outlineLevel="2">
      <c r="B73" s="124" t="s">
        <v>250</v>
      </c>
      <c r="C73" s="87">
        <f>IF(C72&gt;0,C72*#REF!,0)</f>
        <v>0</v>
      </c>
      <c r="D73" s="87">
        <f>Project_profitability_I!D20</f>
        <v>0</v>
      </c>
      <c r="E73" s="87">
        <f>Project_profitability_I!E20</f>
        <v>0</v>
      </c>
      <c r="F73" s="87">
        <f>Project_profitability_I!F20</f>
        <v>0</v>
      </c>
      <c r="G73" s="87">
        <f>Project_profitability_I!G20</f>
        <v>0</v>
      </c>
      <c r="H73" s="87">
        <f>Project_profitability_I!H20</f>
        <v>0</v>
      </c>
      <c r="I73" s="87">
        <f>Project_profitability_I!I20</f>
        <v>0</v>
      </c>
      <c r="J73" s="87">
        <f>Project_profitability_I!J20</f>
        <v>0</v>
      </c>
      <c r="K73" s="87">
        <f>Project_profitability_I!K20</f>
        <v>0</v>
      </c>
      <c r="L73" s="87">
        <f>Project_profitability_I!L20</f>
        <v>0</v>
      </c>
      <c r="M73" s="87">
        <f>Project_profitability_I!M20</f>
        <v>0</v>
      </c>
    </row>
    <row r="74" spans="2:13" hidden="1" outlineLevel="2">
      <c r="B74" s="130" t="s">
        <v>251</v>
      </c>
      <c r="C74" s="131">
        <f t="shared" ref="C74:M74" si="12">C72-C73</f>
        <v>0</v>
      </c>
      <c r="D74" s="131">
        <f t="shared" si="12"/>
        <v>0</v>
      </c>
      <c r="E74" s="131">
        <f t="shared" si="12"/>
        <v>0</v>
      </c>
      <c r="F74" s="131">
        <f t="shared" si="12"/>
        <v>0</v>
      </c>
      <c r="G74" s="131">
        <f t="shared" si="12"/>
        <v>0</v>
      </c>
      <c r="H74" s="131">
        <f t="shared" si="12"/>
        <v>0</v>
      </c>
      <c r="I74" s="131">
        <f t="shared" si="12"/>
        <v>0</v>
      </c>
      <c r="J74" s="131">
        <f t="shared" si="12"/>
        <v>0</v>
      </c>
      <c r="K74" s="131">
        <f t="shared" si="12"/>
        <v>0</v>
      </c>
      <c r="L74" s="131">
        <f t="shared" si="12"/>
        <v>0</v>
      </c>
      <c r="M74" s="131">
        <f t="shared" si="12"/>
        <v>0</v>
      </c>
    </row>
    <row r="75" spans="2:13" hidden="1" outlineLevel="2">
      <c r="B75" s="132"/>
      <c r="C75" s="133"/>
      <c r="D75" s="133"/>
      <c r="E75" s="133"/>
      <c r="F75" s="133"/>
      <c r="G75" s="133"/>
      <c r="H75" s="133"/>
    </row>
    <row r="76" spans="2:13" hidden="1" outlineLevel="2">
      <c r="B76" s="136" t="s">
        <v>252</v>
      </c>
      <c r="C76" s="137">
        <f t="shared" ref="C76:M76" si="13">C74+C71-C75</f>
        <v>0</v>
      </c>
      <c r="D76" s="137">
        <f t="shared" si="13"/>
        <v>0</v>
      </c>
      <c r="E76" s="137">
        <f t="shared" si="13"/>
        <v>0</v>
      </c>
      <c r="F76" s="137">
        <f t="shared" si="13"/>
        <v>0</v>
      </c>
      <c r="G76" s="137">
        <f t="shared" si="13"/>
        <v>0</v>
      </c>
      <c r="H76" s="137">
        <f t="shared" si="13"/>
        <v>0</v>
      </c>
      <c r="I76" s="137">
        <f t="shared" si="13"/>
        <v>0</v>
      </c>
      <c r="J76" s="137">
        <f t="shared" si="13"/>
        <v>0</v>
      </c>
      <c r="K76" s="137">
        <f t="shared" si="13"/>
        <v>0</v>
      </c>
      <c r="L76" s="137">
        <f t="shared" si="13"/>
        <v>0</v>
      </c>
      <c r="M76" s="137">
        <f t="shared" si="13"/>
        <v>0</v>
      </c>
    </row>
    <row r="77" spans="2:13" hidden="1" outlineLevel="1">
      <c r="B77" s="138" t="s">
        <v>253</v>
      </c>
      <c r="C77" s="129"/>
      <c r="D77" s="129"/>
      <c r="E77" s="129"/>
      <c r="F77" s="129"/>
      <c r="G77" s="129"/>
      <c r="H77" s="129">
        <f>Project_profitability_I!$H$24*(1+'Sensitivity analysis project'!$D$8)</f>
        <v>0</v>
      </c>
    </row>
    <row r="78" spans="2:13" hidden="1" outlineLevel="2">
      <c r="B78" s="141" t="s">
        <v>254</v>
      </c>
      <c r="C78" s="142">
        <f t="shared" ref="C78:M78" si="14">C76-C67+C77</f>
        <v>0</v>
      </c>
      <c r="D78" s="142">
        <f t="shared" si="14"/>
        <v>0</v>
      </c>
      <c r="E78" s="142">
        <f t="shared" si="14"/>
        <v>0</v>
      </c>
      <c r="F78" s="142">
        <f t="shared" si="14"/>
        <v>0</v>
      </c>
      <c r="G78" s="142">
        <f t="shared" si="14"/>
        <v>0</v>
      </c>
      <c r="H78" s="142">
        <f t="shared" si="14"/>
        <v>0</v>
      </c>
      <c r="I78" s="142">
        <f t="shared" si="14"/>
        <v>0</v>
      </c>
      <c r="J78" s="142">
        <f t="shared" si="14"/>
        <v>0</v>
      </c>
      <c r="K78" s="142">
        <f t="shared" si="14"/>
        <v>0</v>
      </c>
      <c r="L78" s="142">
        <f t="shared" si="14"/>
        <v>0</v>
      </c>
      <c r="M78" s="142">
        <f t="shared" si="14"/>
        <v>0</v>
      </c>
    </row>
    <row r="79" spans="2:13" collapsed="1">
      <c r="B79" s="6"/>
      <c r="C79" s="111"/>
      <c r="D79" s="111"/>
      <c r="E79" s="111"/>
      <c r="F79" s="111"/>
      <c r="G79" s="111"/>
      <c r="H79" s="111"/>
    </row>
    <row r="80" spans="2:13">
      <c r="B80" s="6"/>
    </row>
    <row r="81" spans="2:12">
      <c r="B81" s="144" t="s">
        <v>255</v>
      </c>
      <c r="C81" s="145">
        <v>0.04</v>
      </c>
    </row>
    <row r="82" spans="2:12">
      <c r="B82" s="146" t="s">
        <v>256</v>
      </c>
      <c r="C82" s="147">
        <f>NPV(C81,C78:M78)</f>
        <v>0</v>
      </c>
    </row>
    <row r="83" spans="2:12">
      <c r="B83" s="148" t="s">
        <v>257</v>
      </c>
      <c r="C83" s="149" t="e">
        <f>IRR(C78:M78,C81)</f>
        <v>#NUM!</v>
      </c>
    </row>
    <row r="85" spans="2:12">
      <c r="B85" s="83" t="s">
        <v>330</v>
      </c>
    </row>
    <row r="86" spans="2:12" hidden="1" outlineLevel="2">
      <c r="B86" s="456"/>
      <c r="C86" s="170" t="s">
        <v>125</v>
      </c>
      <c r="D86" s="170"/>
      <c r="E86" s="170"/>
      <c r="F86" s="170"/>
      <c r="G86" s="170"/>
      <c r="H86" s="170"/>
    </row>
    <row r="87" spans="2:12" hidden="1" outlineLevel="2">
      <c r="B87" s="456"/>
      <c r="C87" s="171">
        <v>0</v>
      </c>
      <c r="D87" s="171">
        <v>1</v>
      </c>
      <c r="E87" s="171">
        <v>2</v>
      </c>
      <c r="F87" s="171">
        <v>3</v>
      </c>
      <c r="G87" s="171">
        <v>4</v>
      </c>
      <c r="H87" s="171">
        <v>5</v>
      </c>
      <c r="I87" s="171">
        <v>6</v>
      </c>
      <c r="J87" s="171">
        <v>7</v>
      </c>
      <c r="K87" s="171">
        <v>8</v>
      </c>
      <c r="L87" s="171">
        <v>9</v>
      </c>
    </row>
    <row r="88" spans="2:12" hidden="1" outlineLevel="2">
      <c r="B88" s="119" t="s">
        <v>242</v>
      </c>
      <c r="C88" s="121">
        <f>Project_profitability_I!C14*(1+'Sensitivity analysis project'!$D$9)</f>
        <v>0</v>
      </c>
      <c r="D88" s="121"/>
      <c r="E88" s="121"/>
      <c r="F88" s="120"/>
      <c r="G88" s="120"/>
      <c r="H88" s="120"/>
    </row>
    <row r="89" spans="2:12" hidden="1" outlineLevel="2">
      <c r="B89" s="124" t="s">
        <v>243</v>
      </c>
      <c r="C89" s="87">
        <f>Project_profitability_I!C15</f>
        <v>0</v>
      </c>
      <c r="D89" s="87">
        <f>Project_profitability_I!D15</f>
        <v>0</v>
      </c>
      <c r="E89" s="87">
        <f>Project_profitability_I!E15</f>
        <v>0</v>
      </c>
      <c r="F89" s="87">
        <f>Project_profitability_I!F15</f>
        <v>0</v>
      </c>
      <c r="G89" s="87">
        <f>Project_profitability_I!G15</f>
        <v>0</v>
      </c>
      <c r="H89" s="87">
        <f>Project_profitability_I!H15</f>
        <v>0</v>
      </c>
      <c r="I89" s="87">
        <f>Project_profitability_I!I15</f>
        <v>0</v>
      </c>
      <c r="J89" s="87">
        <f>Project_profitability_I!J15</f>
        <v>0</v>
      </c>
      <c r="K89" s="87">
        <f>Project_profitability_I!K15</f>
        <v>0</v>
      </c>
      <c r="L89" s="87">
        <f>Project_profitability_I!L15</f>
        <v>0</v>
      </c>
    </row>
    <row r="90" spans="2:12" ht="30" hidden="1" outlineLevel="2">
      <c r="B90" s="124" t="s">
        <v>245</v>
      </c>
      <c r="C90" s="87">
        <f>Project_profitability_I!C16</f>
        <v>0</v>
      </c>
      <c r="D90" s="87">
        <f>Project_profitability_I!D16</f>
        <v>0</v>
      </c>
      <c r="E90" s="87">
        <f>Project_profitability_I!E16</f>
        <v>0</v>
      </c>
      <c r="F90" s="87">
        <f>Project_profitability_I!F16</f>
        <v>0</v>
      </c>
      <c r="G90" s="87">
        <f>Project_profitability_I!G16</f>
        <v>0</v>
      </c>
      <c r="H90" s="87">
        <f>Project_profitability_I!H16</f>
        <v>0</v>
      </c>
      <c r="I90" s="87">
        <f>Project_profitability_I!I16</f>
        <v>0</v>
      </c>
      <c r="J90" s="87">
        <f>Project_profitability_I!J16</f>
        <v>0</v>
      </c>
      <c r="K90" s="87">
        <f>Project_profitability_I!K16</f>
        <v>0</v>
      </c>
      <c r="L90" s="87">
        <f>Project_profitability_I!L16</f>
        <v>0</v>
      </c>
    </row>
    <row r="91" spans="2:12" ht="30" hidden="1" outlineLevel="2">
      <c r="B91" s="124" t="s">
        <v>247</v>
      </c>
      <c r="C91" s="126">
        <f t="shared" ref="C91:L91" si="15">C89-C90</f>
        <v>0</v>
      </c>
      <c r="D91" s="126">
        <f t="shared" si="15"/>
        <v>0</v>
      </c>
      <c r="E91" s="126">
        <f t="shared" si="15"/>
        <v>0</v>
      </c>
      <c r="F91" s="126">
        <f t="shared" si="15"/>
        <v>0</v>
      </c>
      <c r="G91" s="126">
        <f t="shared" si="15"/>
        <v>0</v>
      </c>
      <c r="H91" s="126">
        <f t="shared" si="15"/>
        <v>0</v>
      </c>
      <c r="I91" s="126">
        <f t="shared" si="15"/>
        <v>0</v>
      </c>
      <c r="J91" s="126">
        <f t="shared" si="15"/>
        <v>0</v>
      </c>
      <c r="K91" s="126">
        <f t="shared" si="15"/>
        <v>0</v>
      </c>
      <c r="L91" s="126">
        <f t="shared" si="15"/>
        <v>0</v>
      </c>
    </row>
    <row r="92" spans="2:12" hidden="1" outlineLevel="2">
      <c r="B92" s="128" t="s">
        <v>248</v>
      </c>
      <c r="C92" s="129">
        <f>Project_profitability_I!C18*(1+'Sensitivity analysis project'!$D$9)</f>
        <v>0</v>
      </c>
      <c r="D92" s="129">
        <f>Project_profitability_I!D18*(1+'Sensitivity analysis project'!$D$9)</f>
        <v>0</v>
      </c>
      <c r="E92" s="129">
        <f>Project_profitability_I!E18*(1+'Sensitivity analysis project'!$D$9)</f>
        <v>0</v>
      </c>
      <c r="F92" s="129">
        <f>Project_profitability_I!F18*(1+'Sensitivity analysis project'!$D$9)</f>
        <v>0</v>
      </c>
      <c r="G92" s="129">
        <f>Project_profitability_I!G18*(1+'Sensitivity analysis project'!$D$9)</f>
        <v>0</v>
      </c>
      <c r="H92" s="129">
        <f>Project_profitability_I!H18*(1+'Sensitivity analysis project'!$D$9)</f>
        <v>0</v>
      </c>
      <c r="I92" s="129">
        <f>Project_profitability_I!I18*(1+'Sensitivity analysis project'!$D$9)</f>
        <v>0</v>
      </c>
      <c r="J92" s="129">
        <f>Project_profitability_I!J18*(1+'Sensitivity analysis project'!$D$9)</f>
        <v>0</v>
      </c>
      <c r="K92" s="129">
        <f>Project_profitability_I!K18*(1+'Sensitivity analysis project'!$D$9)</f>
        <v>0</v>
      </c>
      <c r="L92" s="129">
        <f>Project_profitability_I!L18*(1+'Sensitivity analysis project'!$D$9)</f>
        <v>0</v>
      </c>
    </row>
    <row r="93" spans="2:12" hidden="1" outlineLevel="2">
      <c r="B93" s="119" t="s">
        <v>249</v>
      </c>
      <c r="C93" s="126">
        <f t="shared" ref="C93:L93" si="16">C91-C92</f>
        <v>0</v>
      </c>
      <c r="D93" s="126">
        <f t="shared" si="16"/>
        <v>0</v>
      </c>
      <c r="E93" s="126">
        <f t="shared" si="16"/>
        <v>0</v>
      </c>
      <c r="F93" s="126">
        <f t="shared" si="16"/>
        <v>0</v>
      </c>
      <c r="G93" s="126">
        <f t="shared" si="16"/>
        <v>0</v>
      </c>
      <c r="H93" s="126">
        <f t="shared" si="16"/>
        <v>0</v>
      </c>
      <c r="I93" s="126">
        <f t="shared" si="16"/>
        <v>0</v>
      </c>
      <c r="J93" s="126">
        <f t="shared" si="16"/>
        <v>0</v>
      </c>
      <c r="K93" s="126">
        <f t="shared" si="16"/>
        <v>0</v>
      </c>
      <c r="L93" s="126">
        <f t="shared" si="16"/>
        <v>0</v>
      </c>
    </row>
    <row r="94" spans="2:12" hidden="1" outlineLevel="2">
      <c r="B94" s="124" t="s">
        <v>250</v>
      </c>
      <c r="C94" s="87">
        <f>IF(C93&gt;0,C93*#REF!,0)</f>
        <v>0</v>
      </c>
      <c r="D94" s="87">
        <f>Project_profitability_I!D20</f>
        <v>0</v>
      </c>
      <c r="E94" s="87">
        <f>Project_profitability_I!E20</f>
        <v>0</v>
      </c>
      <c r="F94" s="87">
        <f>Project_profitability_I!F20</f>
        <v>0</v>
      </c>
      <c r="G94" s="87">
        <f>Project_profitability_I!G20</f>
        <v>0</v>
      </c>
      <c r="H94" s="87">
        <f>Project_profitability_I!H20</f>
        <v>0</v>
      </c>
      <c r="I94" s="87">
        <f>Project_profitability_I!I20</f>
        <v>0</v>
      </c>
      <c r="J94" s="87">
        <f>Project_profitability_I!J20</f>
        <v>0</v>
      </c>
      <c r="K94" s="87">
        <f>Project_profitability_I!K20</f>
        <v>0</v>
      </c>
      <c r="L94" s="87">
        <f>Project_profitability_I!L20</f>
        <v>0</v>
      </c>
    </row>
    <row r="95" spans="2:12" hidden="1" outlineLevel="2">
      <c r="B95" s="130" t="s">
        <v>251</v>
      </c>
      <c r="C95" s="131">
        <f t="shared" ref="C95:L95" si="17">C93-C94</f>
        <v>0</v>
      </c>
      <c r="D95" s="131">
        <f t="shared" si="17"/>
        <v>0</v>
      </c>
      <c r="E95" s="131">
        <f t="shared" si="17"/>
        <v>0</v>
      </c>
      <c r="F95" s="131">
        <f t="shared" si="17"/>
        <v>0</v>
      </c>
      <c r="G95" s="131">
        <f t="shared" si="17"/>
        <v>0</v>
      </c>
      <c r="H95" s="131">
        <f t="shared" si="17"/>
        <v>0</v>
      </c>
      <c r="I95" s="131">
        <f t="shared" si="17"/>
        <v>0</v>
      </c>
      <c r="J95" s="131">
        <f t="shared" si="17"/>
        <v>0</v>
      </c>
      <c r="K95" s="131">
        <f t="shared" si="17"/>
        <v>0</v>
      </c>
      <c r="L95" s="131">
        <f t="shared" si="17"/>
        <v>0</v>
      </c>
    </row>
    <row r="96" spans="2:12" hidden="1" outlineLevel="2">
      <c r="B96" s="132" t="s">
        <v>331</v>
      </c>
      <c r="C96" s="133">
        <f>C75</f>
        <v>0</v>
      </c>
      <c r="D96" s="133">
        <f t="shared" ref="D96:H96" si="18">D75</f>
        <v>0</v>
      </c>
      <c r="E96" s="133">
        <f t="shared" si="18"/>
        <v>0</v>
      </c>
      <c r="F96" s="133">
        <f t="shared" si="18"/>
        <v>0</v>
      </c>
      <c r="G96" s="133">
        <f t="shared" si="18"/>
        <v>0</v>
      </c>
      <c r="H96" s="133">
        <f t="shared" si="18"/>
        <v>0</v>
      </c>
    </row>
    <row r="97" spans="2:13" hidden="1" outlineLevel="2">
      <c r="B97" s="136" t="s">
        <v>252</v>
      </c>
      <c r="C97" s="137">
        <f t="shared" ref="C97:L97" si="19">C95+C92-C96</f>
        <v>0</v>
      </c>
      <c r="D97" s="137">
        <f t="shared" si="19"/>
        <v>0</v>
      </c>
      <c r="E97" s="137">
        <f t="shared" si="19"/>
        <v>0</v>
      </c>
      <c r="F97" s="137">
        <f t="shared" si="19"/>
        <v>0</v>
      </c>
      <c r="G97" s="137">
        <f t="shared" si="19"/>
        <v>0</v>
      </c>
      <c r="H97" s="137">
        <f t="shared" si="19"/>
        <v>0</v>
      </c>
      <c r="I97" s="137">
        <f t="shared" si="19"/>
        <v>0</v>
      </c>
      <c r="J97" s="137">
        <f t="shared" si="19"/>
        <v>0</v>
      </c>
      <c r="K97" s="137">
        <f t="shared" si="19"/>
        <v>0</v>
      </c>
      <c r="L97" s="137">
        <f t="shared" si="19"/>
        <v>0</v>
      </c>
    </row>
    <row r="98" spans="2:13" hidden="1" outlineLevel="1">
      <c r="B98" s="138" t="s">
        <v>253</v>
      </c>
      <c r="C98" s="129"/>
      <c r="D98" s="129"/>
      <c r="E98" s="129"/>
      <c r="F98" s="129"/>
      <c r="G98" s="129"/>
      <c r="H98" s="129">
        <f>Project_profitability_I!$H$24*(1+'Sensitivity analysis project'!$D$9)</f>
        <v>0</v>
      </c>
    </row>
    <row r="99" spans="2:13" hidden="1" outlineLevel="2">
      <c r="B99" s="141" t="s">
        <v>254</v>
      </c>
      <c r="C99" s="142">
        <f t="shared" ref="C99:L99" si="20">C97-C88+C98</f>
        <v>0</v>
      </c>
      <c r="D99" s="142">
        <f t="shared" si="20"/>
        <v>0</v>
      </c>
      <c r="E99" s="142">
        <f t="shared" si="20"/>
        <v>0</v>
      </c>
      <c r="F99" s="142">
        <f t="shared" si="20"/>
        <v>0</v>
      </c>
      <c r="G99" s="142">
        <f t="shared" si="20"/>
        <v>0</v>
      </c>
      <c r="H99" s="142">
        <f t="shared" si="20"/>
        <v>0</v>
      </c>
      <c r="I99" s="142">
        <f t="shared" si="20"/>
        <v>0</v>
      </c>
      <c r="J99" s="142">
        <f t="shared" si="20"/>
        <v>0</v>
      </c>
      <c r="K99" s="142">
        <f t="shared" si="20"/>
        <v>0</v>
      </c>
      <c r="L99" s="142">
        <f t="shared" si="20"/>
        <v>0</v>
      </c>
    </row>
    <row r="100" spans="2:13" collapsed="1">
      <c r="B100" s="6"/>
      <c r="C100" s="111"/>
      <c r="D100" s="111"/>
      <c r="E100" s="111"/>
      <c r="F100" s="111"/>
      <c r="G100" s="111"/>
      <c r="H100" s="111"/>
    </row>
    <row r="101" spans="2:13">
      <c r="B101" s="6"/>
    </row>
    <row r="102" spans="2:13">
      <c r="B102" s="144" t="s">
        <v>255</v>
      </c>
      <c r="C102" s="145">
        <v>0.04</v>
      </c>
    </row>
    <row r="103" spans="2:13">
      <c r="B103" s="146" t="s">
        <v>256</v>
      </c>
      <c r="C103" s="147">
        <f>NPV(C102,C99:L99)</f>
        <v>0</v>
      </c>
    </row>
    <row r="104" spans="2:13">
      <c r="B104" s="148" t="s">
        <v>257</v>
      </c>
      <c r="C104" s="149" t="e">
        <f>IRR(C99:L99,C102)</f>
        <v>#NUM!</v>
      </c>
    </row>
    <row r="107" spans="2:13">
      <c r="B107" s="83" t="s">
        <v>332</v>
      </c>
    </row>
    <row r="108" spans="2:13" hidden="1" outlineLevel="2">
      <c r="B108" s="456"/>
      <c r="C108" s="170" t="s">
        <v>125</v>
      </c>
      <c r="D108" s="170"/>
      <c r="E108" s="170"/>
      <c r="F108" s="170"/>
      <c r="G108" s="170"/>
      <c r="H108" s="170"/>
    </row>
    <row r="109" spans="2:13" hidden="1" outlineLevel="2">
      <c r="B109" s="456"/>
      <c r="C109" s="171">
        <v>0</v>
      </c>
      <c r="D109" s="171">
        <v>1</v>
      </c>
      <c r="E109" s="171">
        <v>2</v>
      </c>
      <c r="F109" s="171">
        <v>3</v>
      </c>
      <c r="G109" s="171">
        <v>4</v>
      </c>
      <c r="H109" s="171">
        <v>5</v>
      </c>
      <c r="I109" s="171">
        <v>6</v>
      </c>
      <c r="J109" s="171">
        <v>7</v>
      </c>
      <c r="K109" s="171">
        <v>8</v>
      </c>
      <c r="L109" s="171">
        <v>9</v>
      </c>
      <c r="M109" s="171">
        <v>10</v>
      </c>
    </row>
    <row r="110" spans="2:13" hidden="1" outlineLevel="2">
      <c r="B110" s="119" t="s">
        <v>242</v>
      </c>
      <c r="C110" s="121">
        <f>Project_profitability_I!C14</f>
        <v>0</v>
      </c>
      <c r="D110" s="121"/>
      <c r="E110" s="121"/>
      <c r="F110" s="120"/>
      <c r="G110" s="120"/>
      <c r="H110" s="120"/>
    </row>
    <row r="111" spans="2:13" hidden="1" outlineLevel="2">
      <c r="B111" s="124" t="s">
        <v>243</v>
      </c>
      <c r="C111" s="87">
        <f>Project_profitability_I!C15</f>
        <v>0</v>
      </c>
      <c r="D111" s="87">
        <f>Project_profitability_I!D15</f>
        <v>0</v>
      </c>
      <c r="E111" s="87">
        <f>Project_profitability_I!E15</f>
        <v>0</v>
      </c>
      <c r="F111" s="87">
        <f>Project_profitability_I!F15</f>
        <v>0</v>
      </c>
      <c r="G111" s="87">
        <f>Project_profitability_I!G15</f>
        <v>0</v>
      </c>
      <c r="H111" s="87">
        <f>Project_profitability_I!H15</f>
        <v>0</v>
      </c>
      <c r="I111" s="87">
        <f>Project_profitability_I!I15</f>
        <v>0</v>
      </c>
      <c r="J111" s="87">
        <f>Project_profitability_I!J15</f>
        <v>0</v>
      </c>
      <c r="K111" s="87">
        <f>Project_profitability_I!K15</f>
        <v>0</v>
      </c>
      <c r="L111" s="87">
        <f>Project_profitability_I!L15</f>
        <v>0</v>
      </c>
      <c r="M111" s="87">
        <f>Project_profitability_I!M15</f>
        <v>0</v>
      </c>
    </row>
    <row r="112" spans="2:13" ht="30" hidden="1" outlineLevel="2">
      <c r="B112" s="124" t="s">
        <v>245</v>
      </c>
      <c r="C112" s="87">
        <f>Project_profitability_I!C16*(1+'Sensitivity analysis project'!$D$10)</f>
        <v>0</v>
      </c>
      <c r="D112" s="87">
        <f>Project_profitability_I!D16*(1+'Sensitivity analysis project'!$D$10)</f>
        <v>0</v>
      </c>
      <c r="E112" s="87">
        <f>Project_profitability_I!E16*(1+'Sensitivity analysis project'!$D$10)</f>
        <v>0</v>
      </c>
      <c r="F112" s="87">
        <f>Project_profitability_I!F16*(1+'Sensitivity analysis project'!$D$10)</f>
        <v>0</v>
      </c>
      <c r="G112" s="87">
        <f>Project_profitability_I!G16*(1+'Sensitivity analysis project'!$D$10)</f>
        <v>0</v>
      </c>
      <c r="H112" s="87">
        <f>Project_profitability_I!H16*(1+'Sensitivity analysis project'!$D$10)</f>
        <v>0</v>
      </c>
      <c r="I112" s="87">
        <f>Project_profitability_I!I16*(1+'Sensitivity analysis project'!$D$10)</f>
        <v>0</v>
      </c>
      <c r="J112" s="87">
        <f>Project_profitability_I!J16*(1+'Sensitivity analysis project'!$D$10)</f>
        <v>0</v>
      </c>
      <c r="K112" s="87">
        <f>Project_profitability_I!K16*(1+'Sensitivity analysis project'!$D$10)</f>
        <v>0</v>
      </c>
      <c r="L112" s="87">
        <f>Project_profitability_I!L16*(1+'Sensitivity analysis project'!$D$10)</f>
        <v>0</v>
      </c>
      <c r="M112" s="87">
        <f>Project_profitability_I!M16*(1+'Sensitivity analysis project'!$D$10)</f>
        <v>0</v>
      </c>
    </row>
    <row r="113" spans="2:13" ht="30" hidden="1" outlineLevel="2">
      <c r="B113" s="124" t="s">
        <v>247</v>
      </c>
      <c r="C113" s="126">
        <f t="shared" ref="C113:M113" si="21">C111-C112</f>
        <v>0</v>
      </c>
      <c r="D113" s="126">
        <f t="shared" si="21"/>
        <v>0</v>
      </c>
      <c r="E113" s="126">
        <f t="shared" si="21"/>
        <v>0</v>
      </c>
      <c r="F113" s="126">
        <f t="shared" si="21"/>
        <v>0</v>
      </c>
      <c r="G113" s="126">
        <f t="shared" si="21"/>
        <v>0</v>
      </c>
      <c r="H113" s="126">
        <f t="shared" si="21"/>
        <v>0</v>
      </c>
      <c r="I113" s="126">
        <f t="shared" si="21"/>
        <v>0</v>
      </c>
      <c r="J113" s="126">
        <f t="shared" si="21"/>
        <v>0</v>
      </c>
      <c r="K113" s="126">
        <f t="shared" si="21"/>
        <v>0</v>
      </c>
      <c r="L113" s="126">
        <f t="shared" si="21"/>
        <v>0</v>
      </c>
      <c r="M113" s="126">
        <f t="shared" si="21"/>
        <v>0</v>
      </c>
    </row>
    <row r="114" spans="2:13" hidden="1" outlineLevel="2">
      <c r="B114" s="128" t="s">
        <v>248</v>
      </c>
      <c r="C114" s="129">
        <f>Project_profitability_I!C18</f>
        <v>0</v>
      </c>
      <c r="D114" s="129">
        <f>Project_profitability_I!D18</f>
        <v>0</v>
      </c>
      <c r="E114" s="129">
        <f>Project_profitability_I!E18</f>
        <v>0</v>
      </c>
      <c r="F114" s="129">
        <f>Project_profitability_I!F18</f>
        <v>0</v>
      </c>
      <c r="G114" s="129">
        <f>Project_profitability_I!G18</f>
        <v>0</v>
      </c>
      <c r="H114" s="129">
        <f>Project_profitability_I!H18</f>
        <v>0</v>
      </c>
      <c r="I114" s="129">
        <f>Project_profitability_I!I18</f>
        <v>0</v>
      </c>
      <c r="J114" s="129">
        <f>Project_profitability_I!J18</f>
        <v>0</v>
      </c>
      <c r="K114" s="129">
        <f>Project_profitability_I!K18</f>
        <v>0</v>
      </c>
      <c r="L114" s="129">
        <f>Project_profitability_I!L18</f>
        <v>0</v>
      </c>
      <c r="M114" s="129">
        <f>Project_profitability_I!M18</f>
        <v>0</v>
      </c>
    </row>
    <row r="115" spans="2:13" hidden="1" outlineLevel="2">
      <c r="B115" s="119" t="s">
        <v>249</v>
      </c>
      <c r="C115" s="126">
        <f t="shared" ref="C115:M115" si="22">C113-C114</f>
        <v>0</v>
      </c>
      <c r="D115" s="126">
        <f t="shared" si="22"/>
        <v>0</v>
      </c>
      <c r="E115" s="126">
        <f t="shared" si="22"/>
        <v>0</v>
      </c>
      <c r="F115" s="126">
        <f t="shared" si="22"/>
        <v>0</v>
      </c>
      <c r="G115" s="126">
        <f t="shared" si="22"/>
        <v>0</v>
      </c>
      <c r="H115" s="126">
        <f t="shared" si="22"/>
        <v>0</v>
      </c>
      <c r="I115" s="126">
        <f t="shared" si="22"/>
        <v>0</v>
      </c>
      <c r="J115" s="126">
        <f t="shared" si="22"/>
        <v>0</v>
      </c>
      <c r="K115" s="126">
        <f t="shared" si="22"/>
        <v>0</v>
      </c>
      <c r="L115" s="126">
        <f t="shared" si="22"/>
        <v>0</v>
      </c>
      <c r="M115" s="126">
        <f t="shared" si="22"/>
        <v>0</v>
      </c>
    </row>
    <row r="116" spans="2:13" hidden="1" outlineLevel="2">
      <c r="B116" s="124" t="s">
        <v>250</v>
      </c>
      <c r="C116" s="87">
        <f>IF(C115&gt;0,C115*#REF!,0)</f>
        <v>0</v>
      </c>
      <c r="D116" s="87">
        <f>IF(D115&gt;0,D115*'P&amp;L_historic + forecast'!G4,0)</f>
        <v>0</v>
      </c>
      <c r="E116" s="87">
        <f>IF(E115&gt;0,E115*'P&amp;L_historic + forecast'!G4,0)</f>
        <v>0</v>
      </c>
      <c r="F116" s="87">
        <f>IF(F115&gt;0,F115*'P&amp;L_historic + forecast'!G4,0)</f>
        <v>0</v>
      </c>
      <c r="G116" s="87">
        <f>IF(G115&gt;0,G115*'P&amp;L_historic + forecast'!G4,0)</f>
        <v>0</v>
      </c>
      <c r="H116" s="87">
        <f>IF(H115&gt;0,H115*'P&amp;L_historic + forecast'!G4,0)</f>
        <v>0</v>
      </c>
      <c r="I116" s="87">
        <f>IF(I115&gt;0,I115*'P&amp;L_historic + forecast'!G4,0)</f>
        <v>0</v>
      </c>
      <c r="J116" s="87">
        <f>IF(J115&gt;0,J115*'P&amp;L_historic + forecast'!G4,0)</f>
        <v>0</v>
      </c>
      <c r="K116" s="87">
        <f>IF(K115&gt;0,K115*'P&amp;L_historic + forecast'!G4,0)</f>
        <v>0</v>
      </c>
      <c r="L116" s="87">
        <f>IF(L115&gt;0,L115*'P&amp;L_historic + forecast'!G4,0)</f>
        <v>0</v>
      </c>
      <c r="M116" s="87">
        <f>IF(M115&gt;0,M115*'P&amp;L_historic + forecast'!G4,0)</f>
        <v>0</v>
      </c>
    </row>
    <row r="117" spans="2:13" hidden="1" outlineLevel="2">
      <c r="B117" s="130" t="s">
        <v>251</v>
      </c>
      <c r="C117" s="131">
        <f t="shared" ref="C117:M117" si="23">C115-C116</f>
        <v>0</v>
      </c>
      <c r="D117" s="131">
        <f t="shared" si="23"/>
        <v>0</v>
      </c>
      <c r="E117" s="131">
        <f t="shared" si="23"/>
        <v>0</v>
      </c>
      <c r="F117" s="131">
        <f t="shared" si="23"/>
        <v>0</v>
      </c>
      <c r="G117" s="131">
        <f t="shared" si="23"/>
        <v>0</v>
      </c>
      <c r="H117" s="131">
        <f t="shared" si="23"/>
        <v>0</v>
      </c>
      <c r="I117" s="131">
        <f t="shared" si="23"/>
        <v>0</v>
      </c>
      <c r="J117" s="131">
        <f t="shared" si="23"/>
        <v>0</v>
      </c>
      <c r="K117" s="131">
        <f t="shared" si="23"/>
        <v>0</v>
      </c>
      <c r="L117" s="131">
        <f t="shared" si="23"/>
        <v>0</v>
      </c>
      <c r="M117" s="131">
        <f t="shared" si="23"/>
        <v>0</v>
      </c>
    </row>
    <row r="118" spans="2:13" hidden="1" outlineLevel="2">
      <c r="B118" s="132" t="s">
        <v>331</v>
      </c>
      <c r="C118" s="133">
        <f>C96</f>
        <v>0</v>
      </c>
      <c r="D118" s="133">
        <f t="shared" ref="D118:H118" si="24">D96</f>
        <v>0</v>
      </c>
      <c r="E118" s="133">
        <f t="shared" si="24"/>
        <v>0</v>
      </c>
      <c r="F118" s="133">
        <f t="shared" si="24"/>
        <v>0</v>
      </c>
      <c r="G118" s="133">
        <f t="shared" si="24"/>
        <v>0</v>
      </c>
      <c r="H118" s="133">
        <f t="shared" si="24"/>
        <v>0</v>
      </c>
    </row>
    <row r="119" spans="2:13" hidden="1" outlineLevel="2">
      <c r="B119" s="136" t="s">
        <v>252</v>
      </c>
      <c r="C119" s="137">
        <f t="shared" ref="C119:M119" si="25">C117+C114-C118</f>
        <v>0</v>
      </c>
      <c r="D119" s="137">
        <f t="shared" si="25"/>
        <v>0</v>
      </c>
      <c r="E119" s="137">
        <f t="shared" si="25"/>
        <v>0</v>
      </c>
      <c r="F119" s="137">
        <f t="shared" si="25"/>
        <v>0</v>
      </c>
      <c r="G119" s="137">
        <f t="shared" si="25"/>
        <v>0</v>
      </c>
      <c r="H119" s="137">
        <f t="shared" si="25"/>
        <v>0</v>
      </c>
      <c r="I119" s="137">
        <f t="shared" si="25"/>
        <v>0</v>
      </c>
      <c r="J119" s="137">
        <f t="shared" si="25"/>
        <v>0</v>
      </c>
      <c r="K119" s="137">
        <f t="shared" si="25"/>
        <v>0</v>
      </c>
      <c r="L119" s="137">
        <f t="shared" si="25"/>
        <v>0</v>
      </c>
      <c r="M119" s="137">
        <f t="shared" si="25"/>
        <v>0</v>
      </c>
    </row>
    <row r="120" spans="2:13" hidden="1" outlineLevel="1">
      <c r="B120" s="138" t="s">
        <v>253</v>
      </c>
      <c r="C120" s="129"/>
      <c r="D120" s="129"/>
      <c r="E120" s="129"/>
      <c r="F120" s="129"/>
      <c r="G120" s="129"/>
      <c r="H120" s="129">
        <f>Project_profitability_I!$H$24</f>
        <v>0</v>
      </c>
    </row>
    <row r="121" spans="2:13" hidden="1" outlineLevel="2">
      <c r="B121" s="141" t="s">
        <v>254</v>
      </c>
      <c r="C121" s="142">
        <f t="shared" ref="C121:M121" si="26">C119-C110+C120</f>
        <v>0</v>
      </c>
      <c r="D121" s="142">
        <f t="shared" si="26"/>
        <v>0</v>
      </c>
      <c r="E121" s="142">
        <f t="shared" si="26"/>
        <v>0</v>
      </c>
      <c r="F121" s="142">
        <f t="shared" si="26"/>
        <v>0</v>
      </c>
      <c r="G121" s="142">
        <f t="shared" si="26"/>
        <v>0</v>
      </c>
      <c r="H121" s="142">
        <f t="shared" si="26"/>
        <v>0</v>
      </c>
      <c r="I121" s="142">
        <f t="shared" si="26"/>
        <v>0</v>
      </c>
      <c r="J121" s="142">
        <f t="shared" si="26"/>
        <v>0</v>
      </c>
      <c r="K121" s="142">
        <f t="shared" si="26"/>
        <v>0</v>
      </c>
      <c r="L121" s="142">
        <f t="shared" si="26"/>
        <v>0</v>
      </c>
      <c r="M121" s="142">
        <f t="shared" si="26"/>
        <v>0</v>
      </c>
    </row>
    <row r="122" spans="2:13" collapsed="1">
      <c r="B122" s="6"/>
      <c r="C122" s="111"/>
      <c r="D122" s="111"/>
      <c r="E122" s="111"/>
      <c r="F122" s="111"/>
      <c r="G122" s="111"/>
      <c r="H122" s="111"/>
    </row>
    <row r="123" spans="2:13">
      <c r="B123" s="6"/>
    </row>
    <row r="124" spans="2:13">
      <c r="B124" s="144" t="s">
        <v>255</v>
      </c>
      <c r="C124" s="145">
        <v>0.04</v>
      </c>
    </row>
    <row r="125" spans="2:13">
      <c r="B125" s="146" t="s">
        <v>256</v>
      </c>
      <c r="C125" s="147">
        <f>NPV(C124,C121:M121)</f>
        <v>0</v>
      </c>
    </row>
    <row r="126" spans="2:13">
      <c r="B126" s="148" t="s">
        <v>257</v>
      </c>
      <c r="C126" s="149" t="e">
        <f>IRR(C121:M121,C124)</f>
        <v>#NUM!</v>
      </c>
    </row>
    <row r="128" spans="2:13">
      <c r="B128" s="83" t="s">
        <v>333</v>
      </c>
    </row>
    <row r="129" spans="2:13" hidden="1" outlineLevel="2">
      <c r="B129" s="456"/>
      <c r="C129" s="170" t="s">
        <v>125</v>
      </c>
      <c r="D129" s="170"/>
      <c r="E129" s="170"/>
      <c r="F129" s="170"/>
      <c r="G129" s="170"/>
      <c r="H129" s="170"/>
    </row>
    <row r="130" spans="2:13" hidden="1" outlineLevel="2">
      <c r="B130" s="456"/>
      <c r="C130" s="171">
        <v>0</v>
      </c>
      <c r="D130" s="171">
        <v>1</v>
      </c>
      <c r="E130" s="171">
        <v>2</v>
      </c>
      <c r="F130" s="171">
        <v>3</v>
      </c>
      <c r="G130" s="171">
        <v>4</v>
      </c>
      <c r="H130" s="171">
        <v>5</v>
      </c>
      <c r="I130" s="171">
        <v>6</v>
      </c>
      <c r="J130" s="171">
        <v>7</v>
      </c>
      <c r="K130" s="171">
        <v>8</v>
      </c>
      <c r="L130" s="171">
        <v>9</v>
      </c>
      <c r="M130" s="171">
        <v>10</v>
      </c>
    </row>
    <row r="131" spans="2:13" hidden="1" outlineLevel="2">
      <c r="B131" s="119" t="s">
        <v>242</v>
      </c>
      <c r="C131" s="121">
        <f>Project_profitability_I!C14</f>
        <v>0</v>
      </c>
      <c r="D131" s="121"/>
      <c r="E131" s="121"/>
      <c r="F131" s="120"/>
      <c r="G131" s="120"/>
      <c r="H131" s="120"/>
    </row>
    <row r="132" spans="2:13" hidden="1" outlineLevel="2">
      <c r="B132" s="124" t="s">
        <v>243</v>
      </c>
      <c r="C132" s="87">
        <f>Project_profitability_I!C15</f>
        <v>0</v>
      </c>
      <c r="D132" s="87">
        <f>Project_profitability_I!D15</f>
        <v>0</v>
      </c>
      <c r="E132" s="87">
        <f>Project_profitability_I!E15</f>
        <v>0</v>
      </c>
      <c r="F132" s="87">
        <f>Project_profitability_I!F15</f>
        <v>0</v>
      </c>
      <c r="G132" s="87">
        <f>Project_profitability_I!G15</f>
        <v>0</v>
      </c>
      <c r="H132" s="87">
        <f>Project_profitability_I!H15</f>
        <v>0</v>
      </c>
      <c r="I132" s="87">
        <f>Project_profitability_I!I15</f>
        <v>0</v>
      </c>
      <c r="J132" s="87">
        <f>Project_profitability_I!J15</f>
        <v>0</v>
      </c>
      <c r="K132" s="87">
        <f>Project_profitability_I!K15</f>
        <v>0</v>
      </c>
      <c r="L132" s="87">
        <f>Project_profitability_I!L15</f>
        <v>0</v>
      </c>
      <c r="M132" s="87">
        <f>Project_profitability_I!M15</f>
        <v>0</v>
      </c>
    </row>
    <row r="133" spans="2:13" ht="30" hidden="1" outlineLevel="2">
      <c r="B133" s="124" t="s">
        <v>245</v>
      </c>
      <c r="C133" s="87">
        <f>Project_profitability_I!C16*(1+'Sensitivity analysis project'!$D$11)</f>
        <v>0</v>
      </c>
      <c r="D133" s="87">
        <f>Project_profitability_I!D16*(1+'Sensitivity analysis project'!$D$11)</f>
        <v>0</v>
      </c>
      <c r="E133" s="87">
        <f>Project_profitability_I!E16*(1+'Sensitivity analysis project'!$D$11)</f>
        <v>0</v>
      </c>
      <c r="F133" s="87">
        <f>Project_profitability_I!F16*(1+'Sensitivity analysis project'!$D$11)</f>
        <v>0</v>
      </c>
      <c r="G133" s="87">
        <f>Project_profitability_I!G16*(1+'Sensitivity analysis project'!$D$11)</f>
        <v>0</v>
      </c>
      <c r="H133" s="87">
        <f>Project_profitability_I!H16*(1+'Sensitivity analysis project'!$D$11)</f>
        <v>0</v>
      </c>
      <c r="I133" s="87">
        <f>Project_profitability_I!I16*(1+'Sensitivity analysis project'!$D$11)</f>
        <v>0</v>
      </c>
      <c r="J133" s="87">
        <f>Project_profitability_I!J16*(1+'Sensitivity analysis project'!$D$11)</f>
        <v>0</v>
      </c>
      <c r="K133" s="87">
        <f>Project_profitability_I!K16*(1+'Sensitivity analysis project'!$D$11)</f>
        <v>0</v>
      </c>
      <c r="L133" s="87">
        <f>Project_profitability_I!L16*(1+'Sensitivity analysis project'!$D$11)</f>
        <v>0</v>
      </c>
      <c r="M133" s="87">
        <f>Project_profitability_I!M16*(1+'Sensitivity analysis project'!$D$11)</f>
        <v>0</v>
      </c>
    </row>
    <row r="134" spans="2:13" ht="30" hidden="1" outlineLevel="2">
      <c r="B134" s="124" t="s">
        <v>247</v>
      </c>
      <c r="C134" s="126">
        <f t="shared" ref="C134:M134" si="27">C132-C133</f>
        <v>0</v>
      </c>
      <c r="D134" s="126">
        <f t="shared" si="27"/>
        <v>0</v>
      </c>
      <c r="E134" s="126">
        <f t="shared" si="27"/>
        <v>0</v>
      </c>
      <c r="F134" s="126">
        <f t="shared" si="27"/>
        <v>0</v>
      </c>
      <c r="G134" s="126">
        <f t="shared" si="27"/>
        <v>0</v>
      </c>
      <c r="H134" s="126">
        <f t="shared" si="27"/>
        <v>0</v>
      </c>
      <c r="I134" s="126">
        <f t="shared" si="27"/>
        <v>0</v>
      </c>
      <c r="J134" s="126">
        <f t="shared" si="27"/>
        <v>0</v>
      </c>
      <c r="K134" s="126">
        <f t="shared" si="27"/>
        <v>0</v>
      </c>
      <c r="L134" s="126">
        <f t="shared" si="27"/>
        <v>0</v>
      </c>
      <c r="M134" s="126">
        <f t="shared" si="27"/>
        <v>0</v>
      </c>
    </row>
    <row r="135" spans="2:13" hidden="1" outlineLevel="2">
      <c r="B135" s="128" t="s">
        <v>248</v>
      </c>
      <c r="C135" s="129">
        <f>Project_profitability_I!C18</f>
        <v>0</v>
      </c>
      <c r="D135" s="129">
        <f>Project_profitability_I!D18</f>
        <v>0</v>
      </c>
      <c r="E135" s="129">
        <f>Project_profitability_I!E18</f>
        <v>0</v>
      </c>
      <c r="F135" s="129">
        <f>Project_profitability_I!F18</f>
        <v>0</v>
      </c>
      <c r="G135" s="129">
        <f>Project_profitability_I!G18</f>
        <v>0</v>
      </c>
      <c r="H135" s="129">
        <f>Project_profitability_I!H18</f>
        <v>0</v>
      </c>
      <c r="I135" s="129">
        <f>Project_profitability_I!I18</f>
        <v>0</v>
      </c>
      <c r="J135" s="129">
        <f>Project_profitability_I!J18</f>
        <v>0</v>
      </c>
      <c r="K135" s="129">
        <f>Project_profitability_I!K18</f>
        <v>0</v>
      </c>
      <c r="L135" s="129">
        <f>Project_profitability_I!L18</f>
        <v>0</v>
      </c>
      <c r="M135" s="129">
        <f>Project_profitability_I!M18</f>
        <v>0</v>
      </c>
    </row>
    <row r="136" spans="2:13" hidden="1" outlineLevel="2">
      <c r="B136" s="119" t="s">
        <v>249</v>
      </c>
      <c r="C136" s="126">
        <f t="shared" ref="C136:M136" si="28">C134-C135</f>
        <v>0</v>
      </c>
      <c r="D136" s="126">
        <f t="shared" si="28"/>
        <v>0</v>
      </c>
      <c r="E136" s="126">
        <f t="shared" si="28"/>
        <v>0</v>
      </c>
      <c r="F136" s="126">
        <f t="shared" si="28"/>
        <v>0</v>
      </c>
      <c r="G136" s="126">
        <f t="shared" si="28"/>
        <v>0</v>
      </c>
      <c r="H136" s="126">
        <f t="shared" si="28"/>
        <v>0</v>
      </c>
      <c r="I136" s="126">
        <f t="shared" si="28"/>
        <v>0</v>
      </c>
      <c r="J136" s="126">
        <f t="shared" si="28"/>
        <v>0</v>
      </c>
      <c r="K136" s="126">
        <f t="shared" si="28"/>
        <v>0</v>
      </c>
      <c r="L136" s="126">
        <f t="shared" si="28"/>
        <v>0</v>
      </c>
      <c r="M136" s="126">
        <f t="shared" si="28"/>
        <v>0</v>
      </c>
    </row>
    <row r="137" spans="2:13" hidden="1" outlineLevel="2">
      <c r="B137" s="124" t="s">
        <v>250</v>
      </c>
      <c r="C137" s="87">
        <f>IF(C136&gt;0,C136*#REF!,0)</f>
        <v>0</v>
      </c>
      <c r="D137" s="87">
        <f>IF(D136&gt;0,D136*'P&amp;L_historic + forecast'!G4,0)</f>
        <v>0</v>
      </c>
      <c r="E137" s="87">
        <f>IF(E136&gt;0,E136*'P&amp;L_historic + forecast'!G4,0)</f>
        <v>0</v>
      </c>
      <c r="F137" s="87">
        <f>IF(F136&gt;0,F136*'P&amp;L_historic + forecast'!G4,0)</f>
        <v>0</v>
      </c>
      <c r="G137" s="87">
        <f>IF(G136&gt;0,G136*'P&amp;L_historic + forecast'!G4,0)</f>
        <v>0</v>
      </c>
      <c r="H137" s="87">
        <f>IF(H136&gt;0,H136*'P&amp;L_historic + forecast'!G4,0)</f>
        <v>0</v>
      </c>
      <c r="I137" s="87">
        <f>IF(I136&gt;0,I136*'P&amp;L_historic + forecast'!G4,0)</f>
        <v>0</v>
      </c>
      <c r="J137" s="87">
        <f>IF(J136&gt;0,J136*'P&amp;L_historic + forecast'!G4,0)</f>
        <v>0</v>
      </c>
      <c r="K137" s="87">
        <f>IF(K136&gt;0,K136*'P&amp;L_historic + forecast'!G4,0)</f>
        <v>0</v>
      </c>
      <c r="L137" s="87">
        <f>IF(L136&gt;0,L136*'P&amp;L_historic + forecast'!G4,0)</f>
        <v>0</v>
      </c>
      <c r="M137" s="87">
        <f>IF(M136&gt;0,M136*'P&amp;L_historic + forecast'!G4,0)</f>
        <v>0</v>
      </c>
    </row>
    <row r="138" spans="2:13" hidden="1" outlineLevel="2">
      <c r="B138" s="130" t="s">
        <v>251</v>
      </c>
      <c r="C138" s="131">
        <f t="shared" ref="C138:M138" si="29">C136-C137</f>
        <v>0</v>
      </c>
      <c r="D138" s="131">
        <f t="shared" si="29"/>
        <v>0</v>
      </c>
      <c r="E138" s="131">
        <f t="shared" si="29"/>
        <v>0</v>
      </c>
      <c r="F138" s="131">
        <f t="shared" si="29"/>
        <v>0</v>
      </c>
      <c r="G138" s="131">
        <f t="shared" si="29"/>
        <v>0</v>
      </c>
      <c r="H138" s="131">
        <f t="shared" si="29"/>
        <v>0</v>
      </c>
      <c r="I138" s="131">
        <f t="shared" si="29"/>
        <v>0</v>
      </c>
      <c r="J138" s="131">
        <f t="shared" si="29"/>
        <v>0</v>
      </c>
      <c r="K138" s="131">
        <f t="shared" si="29"/>
        <v>0</v>
      </c>
      <c r="L138" s="131">
        <f t="shared" si="29"/>
        <v>0</v>
      </c>
      <c r="M138" s="131">
        <f t="shared" si="29"/>
        <v>0</v>
      </c>
    </row>
    <row r="139" spans="2:13" hidden="1" outlineLevel="2">
      <c r="B139" s="132" t="s">
        <v>331</v>
      </c>
      <c r="C139" s="133">
        <f>C118</f>
        <v>0</v>
      </c>
      <c r="D139" s="133"/>
      <c r="E139" s="133"/>
      <c r="F139" s="133"/>
      <c r="G139" s="133"/>
      <c r="H139" s="133"/>
    </row>
    <row r="140" spans="2:13" hidden="1" outlineLevel="2">
      <c r="B140" s="136" t="s">
        <v>252</v>
      </c>
      <c r="C140" s="137">
        <f t="shared" ref="C140:M140" si="30">C138+C135-C139</f>
        <v>0</v>
      </c>
      <c r="D140" s="137">
        <f t="shared" si="30"/>
        <v>0</v>
      </c>
      <c r="E140" s="137">
        <f t="shared" si="30"/>
        <v>0</v>
      </c>
      <c r="F140" s="137">
        <f t="shared" si="30"/>
        <v>0</v>
      </c>
      <c r="G140" s="137">
        <f t="shared" si="30"/>
        <v>0</v>
      </c>
      <c r="H140" s="137">
        <f t="shared" si="30"/>
        <v>0</v>
      </c>
      <c r="I140" s="137">
        <f t="shared" si="30"/>
        <v>0</v>
      </c>
      <c r="J140" s="137">
        <f t="shared" si="30"/>
        <v>0</v>
      </c>
      <c r="K140" s="137">
        <f t="shared" si="30"/>
        <v>0</v>
      </c>
      <c r="L140" s="137">
        <f t="shared" si="30"/>
        <v>0</v>
      </c>
      <c r="M140" s="137">
        <f t="shared" si="30"/>
        <v>0</v>
      </c>
    </row>
    <row r="141" spans="2:13" hidden="1" outlineLevel="1">
      <c r="B141" s="138" t="s">
        <v>253</v>
      </c>
      <c r="C141" s="129"/>
      <c r="D141" s="129"/>
      <c r="E141" s="129"/>
      <c r="F141" s="129"/>
      <c r="G141" s="129"/>
      <c r="H141" s="129">
        <f>Project_profitability_I!$H$24</f>
        <v>0</v>
      </c>
    </row>
    <row r="142" spans="2:13" hidden="1" outlineLevel="2">
      <c r="B142" s="141" t="s">
        <v>254</v>
      </c>
      <c r="C142" s="142">
        <f t="shared" ref="C142:M142" si="31">C140-C131+C141</f>
        <v>0</v>
      </c>
      <c r="D142" s="142">
        <f t="shared" si="31"/>
        <v>0</v>
      </c>
      <c r="E142" s="142">
        <f t="shared" si="31"/>
        <v>0</v>
      </c>
      <c r="F142" s="142">
        <f t="shared" si="31"/>
        <v>0</v>
      </c>
      <c r="G142" s="142">
        <f t="shared" si="31"/>
        <v>0</v>
      </c>
      <c r="H142" s="142">
        <f t="shared" si="31"/>
        <v>0</v>
      </c>
      <c r="I142" s="142">
        <f t="shared" si="31"/>
        <v>0</v>
      </c>
      <c r="J142" s="142">
        <f t="shared" si="31"/>
        <v>0</v>
      </c>
      <c r="K142" s="142">
        <f t="shared" si="31"/>
        <v>0</v>
      </c>
      <c r="L142" s="142">
        <f t="shared" si="31"/>
        <v>0</v>
      </c>
      <c r="M142" s="142">
        <f t="shared" si="31"/>
        <v>0</v>
      </c>
    </row>
    <row r="143" spans="2:13" collapsed="1">
      <c r="B143" s="6"/>
      <c r="C143" s="111"/>
      <c r="D143" s="111"/>
      <c r="E143" s="111"/>
      <c r="F143" s="111"/>
      <c r="G143" s="111"/>
      <c r="H143" s="111"/>
    </row>
    <row r="144" spans="2:13">
      <c r="B144" s="6"/>
    </row>
    <row r="145" spans="2:13">
      <c r="B145" s="144" t="s">
        <v>255</v>
      </c>
      <c r="C145" s="145">
        <v>0.04</v>
      </c>
    </row>
    <row r="146" spans="2:13">
      <c r="B146" s="146" t="s">
        <v>256</v>
      </c>
      <c r="C146" s="147">
        <f>NPV(C145,C142:M142)</f>
        <v>0</v>
      </c>
    </row>
    <row r="147" spans="2:13">
      <c r="B147" s="148" t="s">
        <v>257</v>
      </c>
      <c r="C147" s="149" t="e">
        <f>IRR(C142:M142,C145)</f>
        <v>#NUM!</v>
      </c>
    </row>
    <row r="150" spans="2:13">
      <c r="B150" s="83" t="s">
        <v>334</v>
      </c>
    </row>
    <row r="151" spans="2:13" hidden="1" outlineLevel="2">
      <c r="B151" s="456"/>
      <c r="C151" s="170" t="s">
        <v>125</v>
      </c>
      <c r="D151" s="170"/>
      <c r="E151" s="170"/>
      <c r="F151" s="170"/>
      <c r="G151" s="170"/>
      <c r="H151" s="170"/>
    </row>
    <row r="152" spans="2:13" hidden="1" outlineLevel="2">
      <c r="B152" s="456"/>
      <c r="C152" s="171">
        <v>0</v>
      </c>
      <c r="D152" s="171">
        <v>1</v>
      </c>
      <c r="E152" s="171">
        <v>2</v>
      </c>
      <c r="F152" s="171">
        <v>3</v>
      </c>
      <c r="G152" s="171">
        <v>4</v>
      </c>
      <c r="H152" s="171">
        <v>5</v>
      </c>
      <c r="I152" s="171">
        <v>6</v>
      </c>
      <c r="J152" s="171">
        <v>7</v>
      </c>
      <c r="K152" s="171">
        <v>8</v>
      </c>
      <c r="L152" s="171">
        <v>9</v>
      </c>
      <c r="M152" s="171">
        <v>10</v>
      </c>
    </row>
    <row r="153" spans="2:13" hidden="1" outlineLevel="2">
      <c r="B153" s="119" t="s">
        <v>242</v>
      </c>
      <c r="C153" s="121">
        <f>Project_profitability_I!C14</f>
        <v>0</v>
      </c>
      <c r="D153" s="121"/>
      <c r="E153" s="121"/>
      <c r="F153" s="120"/>
      <c r="G153" s="120"/>
      <c r="H153" s="120"/>
    </row>
    <row r="154" spans="2:13" hidden="1" outlineLevel="2">
      <c r="B154" s="124" t="s">
        <v>243</v>
      </c>
      <c r="C154" s="87">
        <f>Project_profitability_I!C15</f>
        <v>0</v>
      </c>
      <c r="D154" s="87">
        <f>Project_profitability_I!D15</f>
        <v>0</v>
      </c>
      <c r="E154" s="87">
        <f>Project_profitability_I!E15</f>
        <v>0</v>
      </c>
      <c r="F154" s="87">
        <f>Project_profitability_I!F15</f>
        <v>0</v>
      </c>
      <c r="G154" s="87">
        <f>Project_profitability_I!G15</f>
        <v>0</v>
      </c>
      <c r="H154" s="87">
        <f>Project_profitability_I!H15</f>
        <v>0</v>
      </c>
      <c r="I154" s="87">
        <f>Project_profitability_I!I15</f>
        <v>0</v>
      </c>
      <c r="J154" s="87">
        <f>Project_profitability_I!J15</f>
        <v>0</v>
      </c>
      <c r="K154" s="87">
        <f>Project_profitability_I!K15</f>
        <v>0</v>
      </c>
      <c r="L154" s="87">
        <f>Project_profitability_I!L15</f>
        <v>0</v>
      </c>
      <c r="M154" s="87">
        <f>Project_profitability_I!M15</f>
        <v>0</v>
      </c>
    </row>
    <row r="155" spans="2:13" ht="30" hidden="1" outlineLevel="2">
      <c r="B155" s="124" t="s">
        <v>245</v>
      </c>
      <c r="C155" s="87">
        <f>Project_profitability_I!C16*(1+'Sensitivity analysis project'!$D$12)</f>
        <v>0</v>
      </c>
      <c r="D155" s="87">
        <f>Project_profitability_I!D16*(1+'Sensitivity analysis project'!$D$12)</f>
        <v>0</v>
      </c>
      <c r="E155" s="87">
        <f>Project_profitability_I!E16*(1+'Sensitivity analysis project'!$D$12)</f>
        <v>0</v>
      </c>
      <c r="F155" s="87">
        <f>Project_profitability_I!F16*(1+'Sensitivity analysis project'!$D$12)</f>
        <v>0</v>
      </c>
      <c r="G155" s="87">
        <f>Project_profitability_I!G16*(1+'Sensitivity analysis project'!$D$12)</f>
        <v>0</v>
      </c>
      <c r="H155" s="87">
        <f>Project_profitability_I!H16*(1+'Sensitivity analysis project'!$D$12)</f>
        <v>0</v>
      </c>
      <c r="I155" s="87">
        <f>Project_profitability_I!I16*(1+'Sensitivity analysis project'!$D$12)</f>
        <v>0</v>
      </c>
      <c r="J155" s="87">
        <f>Project_profitability_I!J16*(1+'Sensitivity analysis project'!$D$12)</f>
        <v>0</v>
      </c>
      <c r="K155" s="87">
        <f>Project_profitability_I!K16*(1+'Sensitivity analysis project'!$D$12)</f>
        <v>0</v>
      </c>
      <c r="L155" s="87">
        <f>Project_profitability_I!L16*(1+'Sensitivity analysis project'!$D$12)</f>
        <v>0</v>
      </c>
      <c r="M155" s="87">
        <f>Project_profitability_I!M16*(1+'Sensitivity analysis project'!$D$12)</f>
        <v>0</v>
      </c>
    </row>
    <row r="156" spans="2:13" ht="30" hidden="1" outlineLevel="2">
      <c r="B156" s="124" t="s">
        <v>247</v>
      </c>
      <c r="C156" s="126">
        <f t="shared" ref="C156:M156" si="32">C154-C155</f>
        <v>0</v>
      </c>
      <c r="D156" s="126">
        <f t="shared" si="32"/>
        <v>0</v>
      </c>
      <c r="E156" s="126">
        <f t="shared" si="32"/>
        <v>0</v>
      </c>
      <c r="F156" s="126">
        <f t="shared" si="32"/>
        <v>0</v>
      </c>
      <c r="G156" s="126">
        <f t="shared" si="32"/>
        <v>0</v>
      </c>
      <c r="H156" s="126">
        <f t="shared" si="32"/>
        <v>0</v>
      </c>
      <c r="I156" s="126">
        <f t="shared" si="32"/>
        <v>0</v>
      </c>
      <c r="J156" s="126">
        <f t="shared" si="32"/>
        <v>0</v>
      </c>
      <c r="K156" s="126">
        <f t="shared" si="32"/>
        <v>0</v>
      </c>
      <c r="L156" s="126">
        <f t="shared" si="32"/>
        <v>0</v>
      </c>
      <c r="M156" s="126">
        <f t="shared" si="32"/>
        <v>0</v>
      </c>
    </row>
    <row r="157" spans="2:13" hidden="1" outlineLevel="2">
      <c r="B157" s="128" t="s">
        <v>248</v>
      </c>
      <c r="C157" s="129">
        <f>Project_profitability_I!C18</f>
        <v>0</v>
      </c>
      <c r="D157" s="129">
        <f>Project_profitability_I!D18</f>
        <v>0</v>
      </c>
      <c r="E157" s="129">
        <f>Project_profitability_I!E18</f>
        <v>0</v>
      </c>
      <c r="F157" s="129">
        <f>Project_profitability_I!F18</f>
        <v>0</v>
      </c>
      <c r="G157" s="129">
        <f>Project_profitability_I!G18</f>
        <v>0</v>
      </c>
      <c r="H157" s="129">
        <f>Project_profitability_I!H18</f>
        <v>0</v>
      </c>
      <c r="I157" s="129">
        <f>Project_profitability_I!I18</f>
        <v>0</v>
      </c>
      <c r="J157" s="129">
        <f>Project_profitability_I!J18</f>
        <v>0</v>
      </c>
      <c r="K157" s="129">
        <f>Project_profitability_I!K18</f>
        <v>0</v>
      </c>
      <c r="L157" s="129">
        <f>Project_profitability_I!L18</f>
        <v>0</v>
      </c>
      <c r="M157" s="129">
        <f>Project_profitability_I!M18</f>
        <v>0</v>
      </c>
    </row>
    <row r="158" spans="2:13" hidden="1" outlineLevel="2">
      <c r="B158" s="119" t="s">
        <v>249</v>
      </c>
      <c r="C158" s="126">
        <f t="shared" ref="C158:M158" si="33">C156-C157</f>
        <v>0</v>
      </c>
      <c r="D158" s="126">
        <f t="shared" si="33"/>
        <v>0</v>
      </c>
      <c r="E158" s="126">
        <f t="shared" si="33"/>
        <v>0</v>
      </c>
      <c r="F158" s="126">
        <f t="shared" si="33"/>
        <v>0</v>
      </c>
      <c r="G158" s="126">
        <f t="shared" si="33"/>
        <v>0</v>
      </c>
      <c r="H158" s="126">
        <f t="shared" si="33"/>
        <v>0</v>
      </c>
      <c r="I158" s="126">
        <f t="shared" si="33"/>
        <v>0</v>
      </c>
      <c r="J158" s="126">
        <f t="shared" si="33"/>
        <v>0</v>
      </c>
      <c r="K158" s="126">
        <f t="shared" si="33"/>
        <v>0</v>
      </c>
      <c r="L158" s="126">
        <f t="shared" si="33"/>
        <v>0</v>
      </c>
      <c r="M158" s="126">
        <f t="shared" si="33"/>
        <v>0</v>
      </c>
    </row>
    <row r="159" spans="2:13" hidden="1" outlineLevel="2">
      <c r="B159" s="124" t="s">
        <v>250</v>
      </c>
      <c r="C159" s="87">
        <f>IF(C158&gt;0,C158*#REF!,0)</f>
        <v>0</v>
      </c>
      <c r="D159" s="87">
        <f>IF(D158&gt;0,D158*'P&amp;L_historic + forecast'!G4,0)</f>
        <v>0</v>
      </c>
      <c r="E159" s="87">
        <f>IF(E158&gt;0,E158*'P&amp;L_historic + forecast'!G4,0)</f>
        <v>0</v>
      </c>
      <c r="F159" s="87">
        <f>IF(F158&gt;0,F158*'P&amp;L_historic + forecast'!G4,0)</f>
        <v>0</v>
      </c>
      <c r="G159" s="87">
        <f>IF(G158&gt;0,G158*'P&amp;L_historic + forecast'!G4,0)</f>
        <v>0</v>
      </c>
      <c r="H159" s="87">
        <f>IF(H158&gt;0,H158*'P&amp;L_historic + forecast'!G4,0)</f>
        <v>0</v>
      </c>
      <c r="I159" s="87">
        <f>IF(I158&gt;0,I158*'P&amp;L_historic + forecast'!G4,0)</f>
        <v>0</v>
      </c>
      <c r="J159" s="87">
        <f>IF(J158&gt;0,J158*'P&amp;L_historic + forecast'!G4,0)</f>
        <v>0</v>
      </c>
      <c r="K159" s="87">
        <f>IF(K158&gt;0,K158*'P&amp;L_historic + forecast'!G4,0)</f>
        <v>0</v>
      </c>
      <c r="L159" s="87">
        <f>IF(L158&gt;0,L158*'P&amp;L_historic + forecast'!G4,0)</f>
        <v>0</v>
      </c>
      <c r="M159" s="87">
        <f>IF(M158&gt;0,M158*'P&amp;L_historic + forecast'!G4,0)</f>
        <v>0</v>
      </c>
    </row>
    <row r="160" spans="2:13" hidden="1" outlineLevel="2">
      <c r="B160" s="130" t="s">
        <v>251</v>
      </c>
      <c r="C160" s="131">
        <f t="shared" ref="C160:M160" si="34">C158-C159</f>
        <v>0</v>
      </c>
      <c r="D160" s="131">
        <f t="shared" si="34"/>
        <v>0</v>
      </c>
      <c r="E160" s="131">
        <f t="shared" si="34"/>
        <v>0</v>
      </c>
      <c r="F160" s="131">
        <f t="shared" si="34"/>
        <v>0</v>
      </c>
      <c r="G160" s="131">
        <f t="shared" si="34"/>
        <v>0</v>
      </c>
      <c r="H160" s="131">
        <f t="shared" si="34"/>
        <v>0</v>
      </c>
      <c r="I160" s="131">
        <f t="shared" si="34"/>
        <v>0</v>
      </c>
      <c r="J160" s="131">
        <f t="shared" si="34"/>
        <v>0</v>
      </c>
      <c r="K160" s="131">
        <f t="shared" si="34"/>
        <v>0</v>
      </c>
      <c r="L160" s="131">
        <f t="shared" si="34"/>
        <v>0</v>
      </c>
      <c r="M160" s="131">
        <f t="shared" si="34"/>
        <v>0</v>
      </c>
    </row>
    <row r="161" spans="2:13" hidden="1" outlineLevel="2">
      <c r="B161" s="132" t="s">
        <v>331</v>
      </c>
      <c r="C161" s="133"/>
      <c r="D161" s="133"/>
      <c r="E161" s="133"/>
      <c r="F161" s="133"/>
      <c r="G161" s="133"/>
      <c r="H161" s="133"/>
    </row>
    <row r="162" spans="2:13" hidden="1" outlineLevel="2">
      <c r="B162" s="136" t="s">
        <v>252</v>
      </c>
      <c r="C162" s="137">
        <f t="shared" ref="C162:M162" si="35">C160+C157-C161</f>
        <v>0</v>
      </c>
      <c r="D162" s="137">
        <f t="shared" si="35"/>
        <v>0</v>
      </c>
      <c r="E162" s="137">
        <f t="shared" si="35"/>
        <v>0</v>
      </c>
      <c r="F162" s="137">
        <f t="shared" si="35"/>
        <v>0</v>
      </c>
      <c r="G162" s="137">
        <f t="shared" si="35"/>
        <v>0</v>
      </c>
      <c r="H162" s="137">
        <f t="shared" si="35"/>
        <v>0</v>
      </c>
      <c r="I162" s="137">
        <f t="shared" si="35"/>
        <v>0</v>
      </c>
      <c r="J162" s="137">
        <f t="shared" si="35"/>
        <v>0</v>
      </c>
      <c r="K162" s="137">
        <f t="shared" si="35"/>
        <v>0</v>
      </c>
      <c r="L162" s="137">
        <f t="shared" si="35"/>
        <v>0</v>
      </c>
      <c r="M162" s="137">
        <f t="shared" si="35"/>
        <v>0</v>
      </c>
    </row>
    <row r="163" spans="2:13" hidden="1" outlineLevel="1">
      <c r="B163" s="138" t="s">
        <v>253</v>
      </c>
      <c r="C163" s="129"/>
      <c r="D163" s="129"/>
      <c r="E163" s="129"/>
      <c r="F163" s="129"/>
      <c r="G163" s="129"/>
      <c r="H163" s="129">
        <f>Project_profitability_I!$H$24</f>
        <v>0</v>
      </c>
    </row>
    <row r="164" spans="2:13" hidden="1" outlineLevel="2">
      <c r="B164" s="141" t="s">
        <v>254</v>
      </c>
      <c r="C164" s="142">
        <f t="shared" ref="C164:M164" si="36">C162-C153+C163</f>
        <v>0</v>
      </c>
      <c r="D164" s="142">
        <f t="shared" si="36"/>
        <v>0</v>
      </c>
      <c r="E164" s="142">
        <f t="shared" si="36"/>
        <v>0</v>
      </c>
      <c r="F164" s="142">
        <f t="shared" si="36"/>
        <v>0</v>
      </c>
      <c r="G164" s="142">
        <f t="shared" si="36"/>
        <v>0</v>
      </c>
      <c r="H164" s="142">
        <f t="shared" si="36"/>
        <v>0</v>
      </c>
      <c r="I164" s="142">
        <f t="shared" si="36"/>
        <v>0</v>
      </c>
      <c r="J164" s="142">
        <f t="shared" si="36"/>
        <v>0</v>
      </c>
      <c r="K164" s="142">
        <f t="shared" si="36"/>
        <v>0</v>
      </c>
      <c r="L164" s="142">
        <f t="shared" si="36"/>
        <v>0</v>
      </c>
      <c r="M164" s="142">
        <f t="shared" si="36"/>
        <v>0</v>
      </c>
    </row>
    <row r="165" spans="2:13" collapsed="1">
      <c r="B165" s="6"/>
      <c r="C165" s="111"/>
      <c r="D165" s="111"/>
      <c r="E165" s="111"/>
      <c r="F165" s="111"/>
      <c r="G165" s="111"/>
      <c r="H165" s="111"/>
    </row>
    <row r="166" spans="2:13">
      <c r="B166" s="6"/>
    </row>
    <row r="167" spans="2:13">
      <c r="B167" s="144" t="s">
        <v>255</v>
      </c>
      <c r="C167" s="145">
        <v>0.04</v>
      </c>
    </row>
    <row r="168" spans="2:13">
      <c r="B168" s="146" t="s">
        <v>256</v>
      </c>
      <c r="C168" s="147">
        <f>NPV(C167,C164:M164)</f>
        <v>0</v>
      </c>
    </row>
    <row r="169" spans="2:13">
      <c r="B169" s="148" t="s">
        <v>257</v>
      </c>
      <c r="C169" s="149" t="e">
        <f>IRR(C164:M164,C167)</f>
        <v>#NUM!</v>
      </c>
    </row>
    <row r="171" spans="2:13">
      <c r="B171" s="83" t="s">
        <v>335</v>
      </c>
    </row>
    <row r="172" spans="2:13" hidden="1" outlineLevel="2">
      <c r="B172" s="456"/>
      <c r="C172" s="170" t="s">
        <v>125</v>
      </c>
      <c r="D172" s="170"/>
      <c r="E172" s="170"/>
      <c r="F172" s="170"/>
      <c r="G172" s="170"/>
      <c r="H172" s="170"/>
    </row>
    <row r="173" spans="2:13" hidden="1" outlineLevel="2">
      <c r="B173" s="456"/>
      <c r="C173" s="171">
        <v>0</v>
      </c>
      <c r="D173" s="171">
        <v>1</v>
      </c>
      <c r="E173" s="171">
        <v>2</v>
      </c>
      <c r="F173" s="171">
        <v>3</v>
      </c>
      <c r="G173" s="171">
        <v>4</v>
      </c>
      <c r="H173" s="171">
        <v>5</v>
      </c>
      <c r="I173" s="171">
        <v>6</v>
      </c>
      <c r="J173" s="171">
        <v>7</v>
      </c>
      <c r="K173" s="171">
        <v>8</v>
      </c>
      <c r="L173" s="171">
        <v>9</v>
      </c>
      <c r="M173" s="171">
        <v>10</v>
      </c>
    </row>
    <row r="174" spans="2:13" hidden="1" outlineLevel="2">
      <c r="B174" s="119" t="s">
        <v>242</v>
      </c>
      <c r="C174" s="121">
        <f>Project_profitability_I!C14</f>
        <v>0</v>
      </c>
      <c r="D174" s="121"/>
      <c r="E174" s="121"/>
      <c r="F174" s="120"/>
      <c r="G174" s="120"/>
      <c r="H174" s="120"/>
    </row>
    <row r="175" spans="2:13" hidden="1" outlineLevel="2">
      <c r="B175" s="124" t="s">
        <v>243</v>
      </c>
      <c r="C175" s="87">
        <f>Project_profitability_I!C15</f>
        <v>0</v>
      </c>
      <c r="D175" s="87">
        <f>Project_profitability_I!D15</f>
        <v>0</v>
      </c>
      <c r="E175" s="87">
        <f>Project_profitability_I!E15</f>
        <v>0</v>
      </c>
      <c r="F175" s="87">
        <f>Project_profitability_I!F15</f>
        <v>0</v>
      </c>
      <c r="G175" s="87">
        <f>Project_profitability_I!G15</f>
        <v>0</v>
      </c>
      <c r="H175" s="87">
        <f>Project_profitability_I!H15</f>
        <v>0</v>
      </c>
      <c r="I175" s="87">
        <f>Project_profitability_I!I15</f>
        <v>0</v>
      </c>
      <c r="J175" s="87">
        <f>Project_profitability_I!J15</f>
        <v>0</v>
      </c>
      <c r="K175" s="87">
        <f>Project_profitability_I!K15</f>
        <v>0</v>
      </c>
      <c r="L175" s="87">
        <f>Project_profitability_I!L15</f>
        <v>0</v>
      </c>
      <c r="M175" s="87">
        <f>Project_profitability_I!M15</f>
        <v>0</v>
      </c>
    </row>
    <row r="176" spans="2:13" ht="30" hidden="1" outlineLevel="2">
      <c r="B176" s="124" t="s">
        <v>245</v>
      </c>
      <c r="C176" s="87">
        <f>Project_profitability_I!C16*(1+'Sensitivity analysis project'!$D$13)</f>
        <v>0</v>
      </c>
      <c r="D176" s="87">
        <f>Project_profitability_I!D16*(1+'Sensitivity analysis project'!$D$13)</f>
        <v>0</v>
      </c>
      <c r="E176" s="87">
        <f>Project_profitability_I!E16*(1+'Sensitivity analysis project'!$D$13)</f>
        <v>0</v>
      </c>
      <c r="F176" s="87">
        <f>Project_profitability_I!F16*(1+'Sensitivity analysis project'!$D$13)</f>
        <v>0</v>
      </c>
      <c r="G176" s="87">
        <f>Project_profitability_I!G16*(1+'Sensitivity analysis project'!$D$13)</f>
        <v>0</v>
      </c>
      <c r="H176" s="87">
        <f>Project_profitability_I!H16*(1+'Sensitivity analysis project'!$D$13)</f>
        <v>0</v>
      </c>
      <c r="I176" s="87">
        <f>Project_profitability_I!I16*(1+'Sensitivity analysis project'!$D$13)</f>
        <v>0</v>
      </c>
      <c r="J176" s="87">
        <f>Project_profitability_I!J16*(1+'Sensitivity analysis project'!$D$13)</f>
        <v>0</v>
      </c>
      <c r="K176" s="87">
        <f>Project_profitability_I!K16*(1+'Sensitivity analysis project'!$D$13)</f>
        <v>0</v>
      </c>
      <c r="L176" s="87">
        <f>Project_profitability_I!L16*(1+'Sensitivity analysis project'!$D$13)</f>
        <v>0</v>
      </c>
      <c r="M176" s="87">
        <f>Project_profitability_I!M16*(1+'Sensitivity analysis project'!$D$13)</f>
        <v>0</v>
      </c>
    </row>
    <row r="177" spans="2:13" ht="30" hidden="1" outlineLevel="2">
      <c r="B177" s="124" t="s">
        <v>247</v>
      </c>
      <c r="C177" s="126">
        <f t="shared" ref="C177:M177" si="37">C175-C176</f>
        <v>0</v>
      </c>
      <c r="D177" s="126">
        <f t="shared" si="37"/>
        <v>0</v>
      </c>
      <c r="E177" s="126">
        <f t="shared" si="37"/>
        <v>0</v>
      </c>
      <c r="F177" s="126">
        <f t="shared" si="37"/>
        <v>0</v>
      </c>
      <c r="G177" s="126">
        <f t="shared" si="37"/>
        <v>0</v>
      </c>
      <c r="H177" s="126">
        <f t="shared" si="37"/>
        <v>0</v>
      </c>
      <c r="I177" s="126">
        <f t="shared" si="37"/>
        <v>0</v>
      </c>
      <c r="J177" s="126">
        <f t="shared" si="37"/>
        <v>0</v>
      </c>
      <c r="K177" s="126">
        <f t="shared" si="37"/>
        <v>0</v>
      </c>
      <c r="L177" s="126">
        <f t="shared" si="37"/>
        <v>0</v>
      </c>
      <c r="M177" s="126">
        <f t="shared" si="37"/>
        <v>0</v>
      </c>
    </row>
    <row r="178" spans="2:13" hidden="1" outlineLevel="2">
      <c r="B178" s="128" t="s">
        <v>248</v>
      </c>
      <c r="C178" s="129">
        <f>Project_profitability_I!C18</f>
        <v>0</v>
      </c>
      <c r="D178" s="129">
        <f>Project_profitability_I!D18</f>
        <v>0</v>
      </c>
      <c r="E178" s="129">
        <f>Project_profitability_I!E18</f>
        <v>0</v>
      </c>
      <c r="F178" s="129">
        <f>Project_profitability_I!F18</f>
        <v>0</v>
      </c>
      <c r="G178" s="129">
        <f>Project_profitability_I!G18</f>
        <v>0</v>
      </c>
      <c r="H178" s="129">
        <f>Project_profitability_I!H18</f>
        <v>0</v>
      </c>
      <c r="I178" s="129">
        <f>Project_profitability_I!I18</f>
        <v>0</v>
      </c>
      <c r="J178" s="129">
        <f>Project_profitability_I!J18</f>
        <v>0</v>
      </c>
      <c r="K178" s="129">
        <f>Project_profitability_I!K18</f>
        <v>0</v>
      </c>
      <c r="L178" s="129">
        <f>Project_profitability_I!L18</f>
        <v>0</v>
      </c>
      <c r="M178" s="129">
        <f>Project_profitability_I!M18</f>
        <v>0</v>
      </c>
    </row>
    <row r="179" spans="2:13" hidden="1" outlineLevel="2">
      <c r="B179" s="119" t="s">
        <v>249</v>
      </c>
      <c r="C179" s="126">
        <f t="shared" ref="C179:M179" si="38">C177-C178</f>
        <v>0</v>
      </c>
      <c r="D179" s="126">
        <f t="shared" si="38"/>
        <v>0</v>
      </c>
      <c r="E179" s="126">
        <f t="shared" si="38"/>
        <v>0</v>
      </c>
      <c r="F179" s="126">
        <f t="shared" si="38"/>
        <v>0</v>
      </c>
      <c r="G179" s="126">
        <f t="shared" si="38"/>
        <v>0</v>
      </c>
      <c r="H179" s="126">
        <f t="shared" si="38"/>
        <v>0</v>
      </c>
      <c r="I179" s="126">
        <f t="shared" si="38"/>
        <v>0</v>
      </c>
      <c r="J179" s="126">
        <f t="shared" si="38"/>
        <v>0</v>
      </c>
      <c r="K179" s="126">
        <f t="shared" si="38"/>
        <v>0</v>
      </c>
      <c r="L179" s="126">
        <f t="shared" si="38"/>
        <v>0</v>
      </c>
      <c r="M179" s="126">
        <f t="shared" si="38"/>
        <v>0</v>
      </c>
    </row>
    <row r="180" spans="2:13" hidden="1" outlineLevel="2">
      <c r="B180" s="124" t="s">
        <v>250</v>
      </c>
      <c r="C180" s="87">
        <f>IF(C179&gt;0,C179*#REF!,0)</f>
        <v>0</v>
      </c>
      <c r="D180" s="87">
        <f>IF(D179&gt;0,D179*'P&amp;L_historic + forecast'!G4,0)</f>
        <v>0</v>
      </c>
      <c r="E180" s="87">
        <f>IF(E179&gt;0,E179*'P&amp;L_historic + forecast'!G4,0)</f>
        <v>0</v>
      </c>
      <c r="F180" s="87">
        <f>IF(F179&gt;0,F179*'P&amp;L_historic + forecast'!G4,0)</f>
        <v>0</v>
      </c>
      <c r="G180" s="87">
        <f>IF(G179&gt;0,G179*'P&amp;L_historic + forecast'!G4,0)</f>
        <v>0</v>
      </c>
      <c r="H180" s="87">
        <f>IF(H179&gt;0,H179*'P&amp;L_historic + forecast'!G4,0)</f>
        <v>0</v>
      </c>
      <c r="I180" s="87">
        <f>IF(I179&gt;0,I179*'P&amp;L_historic + forecast'!G4,0)</f>
        <v>0</v>
      </c>
      <c r="J180" s="87">
        <f>IF(J179&gt;0,J179*'P&amp;L_historic + forecast'!G4,0)</f>
        <v>0</v>
      </c>
      <c r="K180" s="87">
        <f>IF(K179&gt;0,K179*'P&amp;L_historic + forecast'!G4,0)</f>
        <v>0</v>
      </c>
      <c r="L180" s="87">
        <f>IF(L179&gt;0,L179*'P&amp;L_historic + forecast'!G4,0)</f>
        <v>0</v>
      </c>
      <c r="M180" s="87">
        <f>IF(M179&gt;0,M179*'P&amp;L_historic + forecast'!G4,0)</f>
        <v>0</v>
      </c>
    </row>
    <row r="181" spans="2:13" hidden="1" outlineLevel="2">
      <c r="B181" s="130" t="s">
        <v>251</v>
      </c>
      <c r="C181" s="131">
        <f>C179-C180</f>
        <v>0</v>
      </c>
      <c r="D181" s="131">
        <f t="shared" ref="D181:M181" si="39">D179-D180</f>
        <v>0</v>
      </c>
      <c r="E181" s="131">
        <f t="shared" si="39"/>
        <v>0</v>
      </c>
      <c r="F181" s="131">
        <f t="shared" si="39"/>
        <v>0</v>
      </c>
      <c r="G181" s="131">
        <f t="shared" si="39"/>
        <v>0</v>
      </c>
      <c r="H181" s="131">
        <f t="shared" si="39"/>
        <v>0</v>
      </c>
      <c r="I181" s="131">
        <f t="shared" si="39"/>
        <v>0</v>
      </c>
      <c r="J181" s="131">
        <f t="shared" si="39"/>
        <v>0</v>
      </c>
      <c r="K181" s="131">
        <f t="shared" si="39"/>
        <v>0</v>
      </c>
      <c r="L181" s="131">
        <f t="shared" si="39"/>
        <v>0</v>
      </c>
      <c r="M181" s="131">
        <f t="shared" si="39"/>
        <v>0</v>
      </c>
    </row>
    <row r="182" spans="2:13" hidden="1" outlineLevel="2">
      <c r="B182" s="132" t="s">
        <v>331</v>
      </c>
      <c r="C182" s="133"/>
      <c r="D182" s="133"/>
      <c r="E182" s="133"/>
      <c r="F182" s="133"/>
      <c r="G182" s="133"/>
      <c r="H182" s="133"/>
    </row>
    <row r="183" spans="2:13" hidden="1" outlineLevel="2">
      <c r="B183" s="136" t="s">
        <v>252</v>
      </c>
      <c r="C183" s="137">
        <f t="shared" ref="C183:M183" si="40">C181+C178-C182</f>
        <v>0</v>
      </c>
      <c r="D183" s="137">
        <f t="shared" si="40"/>
        <v>0</v>
      </c>
      <c r="E183" s="137">
        <f t="shared" si="40"/>
        <v>0</v>
      </c>
      <c r="F183" s="137">
        <f t="shared" si="40"/>
        <v>0</v>
      </c>
      <c r="G183" s="137">
        <f t="shared" si="40"/>
        <v>0</v>
      </c>
      <c r="H183" s="137">
        <f t="shared" si="40"/>
        <v>0</v>
      </c>
      <c r="I183" s="137">
        <f t="shared" si="40"/>
        <v>0</v>
      </c>
      <c r="J183" s="137">
        <f t="shared" si="40"/>
        <v>0</v>
      </c>
      <c r="K183" s="137">
        <f t="shared" si="40"/>
        <v>0</v>
      </c>
      <c r="L183" s="137">
        <f t="shared" si="40"/>
        <v>0</v>
      </c>
      <c r="M183" s="137">
        <f t="shared" si="40"/>
        <v>0</v>
      </c>
    </row>
    <row r="184" spans="2:13" hidden="1" outlineLevel="1">
      <c r="B184" s="138" t="s">
        <v>253</v>
      </c>
      <c r="C184" s="129"/>
      <c r="D184" s="129"/>
      <c r="E184" s="129"/>
      <c r="F184" s="129"/>
      <c r="G184" s="129"/>
      <c r="H184" s="129">
        <f>Project_profitability_I!$H$24</f>
        <v>0</v>
      </c>
    </row>
    <row r="185" spans="2:13" hidden="1" outlineLevel="2">
      <c r="B185" s="141" t="s">
        <v>254</v>
      </c>
      <c r="C185" s="142">
        <f t="shared" ref="C185:M185" si="41">C183-C174+C184</f>
        <v>0</v>
      </c>
      <c r="D185" s="142">
        <f t="shared" si="41"/>
        <v>0</v>
      </c>
      <c r="E185" s="142">
        <f t="shared" si="41"/>
        <v>0</v>
      </c>
      <c r="F185" s="142">
        <f t="shared" si="41"/>
        <v>0</v>
      </c>
      <c r="G185" s="142">
        <f t="shared" si="41"/>
        <v>0</v>
      </c>
      <c r="H185" s="142">
        <f t="shared" si="41"/>
        <v>0</v>
      </c>
      <c r="I185" s="142">
        <f t="shared" si="41"/>
        <v>0</v>
      </c>
      <c r="J185" s="142">
        <f t="shared" si="41"/>
        <v>0</v>
      </c>
      <c r="K185" s="142">
        <f t="shared" si="41"/>
        <v>0</v>
      </c>
      <c r="L185" s="142">
        <f t="shared" si="41"/>
        <v>0</v>
      </c>
      <c r="M185" s="142">
        <f t="shared" si="41"/>
        <v>0</v>
      </c>
    </row>
    <row r="186" spans="2:13" collapsed="1">
      <c r="B186" s="6"/>
      <c r="C186" s="111"/>
      <c r="D186" s="111"/>
      <c r="E186" s="111"/>
      <c r="F186" s="111"/>
      <c r="G186" s="111"/>
      <c r="H186" s="111"/>
    </row>
    <row r="187" spans="2:13">
      <c r="B187" s="6"/>
    </row>
    <row r="188" spans="2:13">
      <c r="B188" s="144" t="s">
        <v>255</v>
      </c>
      <c r="C188" s="145">
        <v>0.04</v>
      </c>
    </row>
    <row r="189" spans="2:13">
      <c r="B189" s="146" t="s">
        <v>256</v>
      </c>
      <c r="C189" s="147">
        <f>NPV(C188,C185:M185)</f>
        <v>0</v>
      </c>
    </row>
    <row r="190" spans="2:13">
      <c r="B190" s="148" t="s">
        <v>257</v>
      </c>
      <c r="C190" s="149" t="e">
        <f>IRR(C185:M185,C188)</f>
        <v>#NUM!</v>
      </c>
    </row>
    <row r="193" spans="2:13">
      <c r="B193" s="83" t="s">
        <v>336</v>
      </c>
    </row>
    <row r="194" spans="2:13" hidden="1" outlineLevel="2">
      <c r="B194" s="456"/>
      <c r="C194" s="170" t="s">
        <v>125</v>
      </c>
      <c r="D194" s="170"/>
      <c r="E194" s="170"/>
      <c r="F194" s="170"/>
      <c r="G194" s="170"/>
      <c r="H194" s="170"/>
    </row>
    <row r="195" spans="2:13" hidden="1" outlineLevel="2">
      <c r="B195" s="456"/>
      <c r="C195" s="171">
        <v>0</v>
      </c>
      <c r="D195" s="171">
        <v>1</v>
      </c>
      <c r="E195" s="171">
        <v>2</v>
      </c>
      <c r="F195" s="171">
        <v>3</v>
      </c>
      <c r="G195" s="171">
        <v>4</v>
      </c>
      <c r="H195" s="171">
        <v>5</v>
      </c>
      <c r="I195" s="171">
        <v>6</v>
      </c>
      <c r="J195" s="171">
        <v>7</v>
      </c>
      <c r="K195" s="171">
        <v>8</v>
      </c>
      <c r="L195" s="171">
        <v>9</v>
      </c>
      <c r="M195" s="171">
        <v>10</v>
      </c>
    </row>
    <row r="196" spans="2:13" hidden="1" outlineLevel="2">
      <c r="B196" s="119" t="s">
        <v>242</v>
      </c>
      <c r="C196" s="121">
        <f>Project_profitability_I!C14</f>
        <v>0</v>
      </c>
      <c r="D196" s="121"/>
      <c r="E196" s="121"/>
      <c r="F196" s="120"/>
      <c r="G196" s="120"/>
      <c r="H196" s="120"/>
    </row>
    <row r="197" spans="2:13" hidden="1" outlineLevel="2">
      <c r="B197" s="124" t="s">
        <v>243</v>
      </c>
      <c r="C197" s="87">
        <f>Project_profitability_I!C15*(1+'Sensitivity analysis project'!$D$14)</f>
        <v>0</v>
      </c>
      <c r="D197" s="87">
        <f>Project_profitability_I!D15*(1+'Sensitivity analysis project'!$D$14)</f>
        <v>0</v>
      </c>
      <c r="E197" s="87">
        <f>Project_profitability_I!E15*(1+'Sensitivity analysis project'!$D$14)</f>
        <v>0</v>
      </c>
      <c r="F197" s="87">
        <f>Project_profitability_I!F15*(1+'Sensitivity analysis project'!$D$14)</f>
        <v>0</v>
      </c>
      <c r="G197" s="87">
        <f>Project_profitability_I!G15*(1+'Sensitivity analysis project'!$D$14)</f>
        <v>0</v>
      </c>
      <c r="H197" s="87">
        <f>Project_profitability_I!H15*(1+'Sensitivity analysis project'!$D$14)</f>
        <v>0</v>
      </c>
      <c r="I197" s="87">
        <f>Project_profitability_I!I15*(1+'Sensitivity analysis project'!$D$14)</f>
        <v>0</v>
      </c>
      <c r="J197" s="87">
        <f>Project_profitability_I!J15*(1+'Sensitivity analysis project'!$D$14)</f>
        <v>0</v>
      </c>
      <c r="K197" s="87">
        <f>Project_profitability_I!K15*(1+'Sensitivity analysis project'!$D$14)</f>
        <v>0</v>
      </c>
      <c r="L197" s="87">
        <f>Project_profitability_I!L15*(1+'Sensitivity analysis project'!$D$14)</f>
        <v>0</v>
      </c>
      <c r="M197" s="87">
        <f>Project_profitability_I!M15*(1+'Sensitivity analysis project'!$D$14)</f>
        <v>0</v>
      </c>
    </row>
    <row r="198" spans="2:13" ht="30" hidden="1" outlineLevel="2">
      <c r="B198" s="124" t="s">
        <v>245</v>
      </c>
      <c r="C198" s="87">
        <f>Project_profitability_I!C16</f>
        <v>0</v>
      </c>
      <c r="D198" s="87">
        <f>Project_profitability_I!D16</f>
        <v>0</v>
      </c>
      <c r="E198" s="87">
        <f>Project_profitability_I!E16</f>
        <v>0</v>
      </c>
      <c r="F198" s="87">
        <f>Project_profitability_I!F16</f>
        <v>0</v>
      </c>
      <c r="G198" s="87">
        <f>Project_profitability_I!G16</f>
        <v>0</v>
      </c>
      <c r="H198" s="87">
        <f>Project_profitability_I!H16</f>
        <v>0</v>
      </c>
      <c r="I198" s="87">
        <f>Project_profitability_I!I16</f>
        <v>0</v>
      </c>
      <c r="J198" s="87">
        <f>Project_profitability_I!J16</f>
        <v>0</v>
      </c>
      <c r="K198" s="87">
        <f>Project_profitability_I!K16</f>
        <v>0</v>
      </c>
      <c r="L198" s="87">
        <f>Project_profitability_I!L16</f>
        <v>0</v>
      </c>
      <c r="M198" s="87">
        <f>Project_profitability_I!M16</f>
        <v>0</v>
      </c>
    </row>
    <row r="199" spans="2:13" ht="30" hidden="1" outlineLevel="2">
      <c r="B199" s="124" t="s">
        <v>247</v>
      </c>
      <c r="C199" s="126">
        <f t="shared" ref="C199:M199" si="42">C197-C198</f>
        <v>0</v>
      </c>
      <c r="D199" s="126">
        <f t="shared" si="42"/>
        <v>0</v>
      </c>
      <c r="E199" s="126">
        <f t="shared" si="42"/>
        <v>0</v>
      </c>
      <c r="F199" s="126">
        <f t="shared" si="42"/>
        <v>0</v>
      </c>
      <c r="G199" s="126">
        <f t="shared" si="42"/>
        <v>0</v>
      </c>
      <c r="H199" s="126">
        <f t="shared" si="42"/>
        <v>0</v>
      </c>
      <c r="I199" s="126">
        <f t="shared" si="42"/>
        <v>0</v>
      </c>
      <c r="J199" s="126">
        <f t="shared" si="42"/>
        <v>0</v>
      </c>
      <c r="K199" s="126">
        <f t="shared" si="42"/>
        <v>0</v>
      </c>
      <c r="L199" s="126">
        <f t="shared" si="42"/>
        <v>0</v>
      </c>
      <c r="M199" s="126">
        <f t="shared" si="42"/>
        <v>0</v>
      </c>
    </row>
    <row r="200" spans="2:13" hidden="1" outlineLevel="2">
      <c r="B200" s="128" t="s">
        <v>248</v>
      </c>
      <c r="C200" s="129">
        <f>Project_profitability_I!C18</f>
        <v>0</v>
      </c>
      <c r="D200" s="129">
        <f>Project_profitability_I!D18</f>
        <v>0</v>
      </c>
      <c r="E200" s="129">
        <f>Project_profitability_I!E18</f>
        <v>0</v>
      </c>
      <c r="F200" s="129">
        <f>Project_profitability_I!F18</f>
        <v>0</v>
      </c>
      <c r="G200" s="129">
        <f>Project_profitability_I!G18</f>
        <v>0</v>
      </c>
      <c r="H200" s="129">
        <f>Project_profitability_I!H18</f>
        <v>0</v>
      </c>
      <c r="I200" s="129">
        <f>Project_profitability_I!I18</f>
        <v>0</v>
      </c>
      <c r="J200" s="129">
        <f>Project_profitability_I!J18</f>
        <v>0</v>
      </c>
      <c r="K200" s="129">
        <f>Project_profitability_I!K18</f>
        <v>0</v>
      </c>
      <c r="L200" s="129">
        <f>Project_profitability_I!L18</f>
        <v>0</v>
      </c>
      <c r="M200" s="129">
        <f>Project_profitability_I!M18</f>
        <v>0</v>
      </c>
    </row>
    <row r="201" spans="2:13" hidden="1" outlineLevel="2">
      <c r="B201" s="119" t="s">
        <v>249</v>
      </c>
      <c r="C201" s="126">
        <f t="shared" ref="C201:M201" si="43">C199-C200</f>
        <v>0</v>
      </c>
      <c r="D201" s="126">
        <f t="shared" si="43"/>
        <v>0</v>
      </c>
      <c r="E201" s="126">
        <f t="shared" si="43"/>
        <v>0</v>
      </c>
      <c r="F201" s="126">
        <f t="shared" si="43"/>
        <v>0</v>
      </c>
      <c r="G201" s="126">
        <f t="shared" si="43"/>
        <v>0</v>
      </c>
      <c r="H201" s="126">
        <f t="shared" si="43"/>
        <v>0</v>
      </c>
      <c r="I201" s="126">
        <f t="shared" si="43"/>
        <v>0</v>
      </c>
      <c r="J201" s="126">
        <f t="shared" si="43"/>
        <v>0</v>
      </c>
      <c r="K201" s="126">
        <f t="shared" si="43"/>
        <v>0</v>
      </c>
      <c r="L201" s="126">
        <f t="shared" si="43"/>
        <v>0</v>
      </c>
      <c r="M201" s="126">
        <f t="shared" si="43"/>
        <v>0</v>
      </c>
    </row>
    <row r="202" spans="2:13" hidden="1" outlineLevel="2">
      <c r="B202" s="124" t="s">
        <v>250</v>
      </c>
      <c r="C202" s="87">
        <f>IF(C201&gt;0,C201*#REF!,0)</f>
        <v>0</v>
      </c>
      <c r="D202" s="87">
        <f>IF(D201&gt;0,D201*'P&amp;L_historic + forecast'!G4,0)</f>
        <v>0</v>
      </c>
      <c r="E202" s="87">
        <f>IF(E201&gt;0,E201*'P&amp;L_historic + forecast'!G4,0)</f>
        <v>0</v>
      </c>
      <c r="F202" s="87">
        <f>IF(F201&gt;0,F201*'P&amp;L_historic + forecast'!G4,0)</f>
        <v>0</v>
      </c>
      <c r="G202" s="87">
        <f>IF(G201&gt;0,G201*'P&amp;L_historic + forecast'!G4,0)</f>
        <v>0</v>
      </c>
      <c r="H202" s="87">
        <f>IF(H201&gt;0,H201*'P&amp;L_historic + forecast'!G4,0)</f>
        <v>0</v>
      </c>
      <c r="I202" s="87">
        <f>IF(I201&gt;0,I201*'P&amp;L_historic + forecast'!G4,0)</f>
        <v>0</v>
      </c>
      <c r="J202" s="87">
        <f>IF(J201&gt;0,J201*'P&amp;L_historic + forecast'!G4,0)</f>
        <v>0</v>
      </c>
      <c r="K202" s="87">
        <f>IF(K201&gt;0,K201*'P&amp;L_historic + forecast'!G4,0)</f>
        <v>0</v>
      </c>
      <c r="L202" s="87">
        <f>IF(L201&gt;0,L201*'P&amp;L_historic + forecast'!G4,0)</f>
        <v>0</v>
      </c>
      <c r="M202" s="87">
        <f>IF(M201&gt;0,M201*'P&amp;L_historic + forecast'!G4,0)</f>
        <v>0</v>
      </c>
    </row>
    <row r="203" spans="2:13" hidden="1" outlineLevel="2">
      <c r="B203" s="130" t="s">
        <v>251</v>
      </c>
      <c r="C203" s="131">
        <f t="shared" ref="C203:M203" si="44">C201-C202</f>
        <v>0</v>
      </c>
      <c r="D203" s="131">
        <f t="shared" si="44"/>
        <v>0</v>
      </c>
      <c r="E203" s="131">
        <f t="shared" si="44"/>
        <v>0</v>
      </c>
      <c r="F203" s="131">
        <f t="shared" si="44"/>
        <v>0</v>
      </c>
      <c r="G203" s="131">
        <f t="shared" si="44"/>
        <v>0</v>
      </c>
      <c r="H203" s="131">
        <f t="shared" si="44"/>
        <v>0</v>
      </c>
      <c r="I203" s="131">
        <f t="shared" si="44"/>
        <v>0</v>
      </c>
      <c r="J203" s="131">
        <f t="shared" si="44"/>
        <v>0</v>
      </c>
      <c r="K203" s="131">
        <f t="shared" si="44"/>
        <v>0</v>
      </c>
      <c r="L203" s="131">
        <f t="shared" si="44"/>
        <v>0</v>
      </c>
      <c r="M203" s="131">
        <f t="shared" si="44"/>
        <v>0</v>
      </c>
    </row>
    <row r="204" spans="2:13" hidden="1" outlineLevel="2">
      <c r="B204" s="132" t="s">
        <v>331</v>
      </c>
      <c r="C204" s="133"/>
      <c r="D204" s="133"/>
      <c r="E204" s="133"/>
      <c r="F204" s="133"/>
      <c r="G204" s="133"/>
      <c r="H204" s="133"/>
    </row>
    <row r="205" spans="2:13" hidden="1" outlineLevel="2">
      <c r="B205" s="136" t="s">
        <v>252</v>
      </c>
      <c r="C205" s="137">
        <f t="shared" ref="C205:M205" si="45">C203+C200-C204</f>
        <v>0</v>
      </c>
      <c r="D205" s="137">
        <f t="shared" si="45"/>
        <v>0</v>
      </c>
      <c r="E205" s="137">
        <f t="shared" si="45"/>
        <v>0</v>
      </c>
      <c r="F205" s="137">
        <f t="shared" si="45"/>
        <v>0</v>
      </c>
      <c r="G205" s="137">
        <f t="shared" si="45"/>
        <v>0</v>
      </c>
      <c r="H205" s="137">
        <f t="shared" si="45"/>
        <v>0</v>
      </c>
      <c r="I205" s="137">
        <f t="shared" si="45"/>
        <v>0</v>
      </c>
      <c r="J205" s="137">
        <f t="shared" si="45"/>
        <v>0</v>
      </c>
      <c r="K205" s="137">
        <f t="shared" si="45"/>
        <v>0</v>
      </c>
      <c r="L205" s="137">
        <f t="shared" si="45"/>
        <v>0</v>
      </c>
      <c r="M205" s="137">
        <f t="shared" si="45"/>
        <v>0</v>
      </c>
    </row>
    <row r="206" spans="2:13" hidden="1" outlineLevel="1">
      <c r="B206" s="138" t="s">
        <v>253</v>
      </c>
      <c r="C206" s="129"/>
      <c r="D206" s="129"/>
      <c r="E206" s="129"/>
      <c r="F206" s="129"/>
      <c r="G206" s="129"/>
      <c r="H206" s="129">
        <f>Project_profitability_I!$H$24</f>
        <v>0</v>
      </c>
    </row>
    <row r="207" spans="2:13" hidden="1" outlineLevel="2">
      <c r="B207" s="141" t="s">
        <v>254</v>
      </c>
      <c r="C207" s="142">
        <f t="shared" ref="C207:M207" si="46">C205-C196+C206</f>
        <v>0</v>
      </c>
      <c r="D207" s="142">
        <f t="shared" si="46"/>
        <v>0</v>
      </c>
      <c r="E207" s="142">
        <f t="shared" si="46"/>
        <v>0</v>
      </c>
      <c r="F207" s="142">
        <f t="shared" si="46"/>
        <v>0</v>
      </c>
      <c r="G207" s="142">
        <f t="shared" si="46"/>
        <v>0</v>
      </c>
      <c r="H207" s="142">
        <f t="shared" si="46"/>
        <v>0</v>
      </c>
      <c r="I207" s="142">
        <f t="shared" si="46"/>
        <v>0</v>
      </c>
      <c r="J207" s="142">
        <f t="shared" si="46"/>
        <v>0</v>
      </c>
      <c r="K207" s="142">
        <f t="shared" si="46"/>
        <v>0</v>
      </c>
      <c r="L207" s="142">
        <f t="shared" si="46"/>
        <v>0</v>
      </c>
      <c r="M207" s="142">
        <f t="shared" si="46"/>
        <v>0</v>
      </c>
    </row>
    <row r="208" spans="2:13" collapsed="1">
      <c r="B208" s="6"/>
      <c r="C208" s="111"/>
      <c r="D208" s="111"/>
      <c r="E208" s="111"/>
      <c r="F208" s="111"/>
      <c r="G208" s="111"/>
      <c r="H208" s="111"/>
    </row>
    <row r="209" spans="2:13">
      <c r="B209" s="6"/>
    </row>
    <row r="210" spans="2:13">
      <c r="B210" s="144" t="s">
        <v>255</v>
      </c>
      <c r="C210" s="145">
        <v>0.04</v>
      </c>
    </row>
    <row r="211" spans="2:13">
      <c r="B211" s="146" t="s">
        <v>256</v>
      </c>
      <c r="C211" s="147">
        <f>NPV(C210,C207:M207)</f>
        <v>0</v>
      </c>
    </row>
    <row r="212" spans="2:13">
      <c r="B212" s="148" t="s">
        <v>257</v>
      </c>
      <c r="C212" s="149" t="e">
        <f>IRR(C207:M207,C210)</f>
        <v>#NUM!</v>
      </c>
    </row>
    <row r="214" spans="2:13">
      <c r="B214" s="83" t="s">
        <v>337</v>
      </c>
    </row>
    <row r="215" spans="2:13" hidden="1" outlineLevel="2">
      <c r="B215" s="456"/>
      <c r="C215" s="170" t="s">
        <v>125</v>
      </c>
      <c r="D215" s="170"/>
      <c r="E215" s="170"/>
      <c r="F215" s="170"/>
      <c r="G215" s="170"/>
      <c r="H215" s="170"/>
    </row>
    <row r="216" spans="2:13" hidden="1" outlineLevel="2">
      <c r="B216" s="456"/>
      <c r="C216" s="171">
        <v>0</v>
      </c>
      <c r="D216" s="171">
        <v>1</v>
      </c>
      <c r="E216" s="171">
        <v>2</v>
      </c>
      <c r="F216" s="171">
        <v>3</v>
      </c>
      <c r="G216" s="171">
        <v>4</v>
      </c>
      <c r="H216" s="171">
        <v>5</v>
      </c>
      <c r="I216" s="171">
        <v>6</v>
      </c>
      <c r="J216" s="171">
        <v>7</v>
      </c>
      <c r="K216" s="171">
        <v>8</v>
      </c>
      <c r="L216" s="171">
        <v>9</v>
      </c>
      <c r="M216" s="171">
        <v>10</v>
      </c>
    </row>
    <row r="217" spans="2:13" hidden="1" outlineLevel="2">
      <c r="B217" s="119" t="s">
        <v>242</v>
      </c>
      <c r="C217" s="121">
        <f>Project_profitability_I!C14</f>
        <v>0</v>
      </c>
      <c r="D217" s="121"/>
      <c r="E217" s="121"/>
      <c r="F217" s="120"/>
      <c r="G217" s="120"/>
      <c r="H217" s="120"/>
    </row>
    <row r="218" spans="2:13" hidden="1" outlineLevel="2">
      <c r="B218" s="124" t="s">
        <v>243</v>
      </c>
      <c r="C218" s="87">
        <f>Project_profitability_I!C15*(1+'Sensitivity analysis project'!$D$15)</f>
        <v>0</v>
      </c>
      <c r="D218" s="87">
        <f>Project_profitability_I!D15*(1+'Sensitivity analysis project'!$D$15)</f>
        <v>0</v>
      </c>
      <c r="E218" s="87">
        <f>Project_profitability_I!E15*(1+'Sensitivity analysis project'!$D$15)</f>
        <v>0</v>
      </c>
      <c r="F218" s="87">
        <f>Project_profitability_I!F15*(1+'Sensitivity analysis project'!$D$15)</f>
        <v>0</v>
      </c>
      <c r="G218" s="87">
        <f>Project_profitability_I!G15*(1+'Sensitivity analysis project'!$D$15)</f>
        <v>0</v>
      </c>
      <c r="H218" s="87">
        <f>Project_profitability_I!H15*(1+'Sensitivity analysis project'!$D$15)</f>
        <v>0</v>
      </c>
      <c r="I218" s="87">
        <f>Project_profitability_I!I15*(1+'Sensitivity analysis project'!$D$15)</f>
        <v>0</v>
      </c>
      <c r="J218" s="87">
        <f>Project_profitability_I!J15*(1+'Sensitivity analysis project'!$D$15)</f>
        <v>0</v>
      </c>
      <c r="K218" s="87">
        <f>Project_profitability_I!K15*(1+'Sensitivity analysis project'!$D$15)</f>
        <v>0</v>
      </c>
      <c r="L218" s="87">
        <f>Project_profitability_I!L15*(1+'Sensitivity analysis project'!$D$15)</f>
        <v>0</v>
      </c>
      <c r="M218" s="87">
        <f>Project_profitability_I!M15*(1+'Sensitivity analysis project'!$D$15)</f>
        <v>0</v>
      </c>
    </row>
    <row r="219" spans="2:13" ht="30" hidden="1" outlineLevel="2">
      <c r="B219" s="124" t="s">
        <v>245</v>
      </c>
      <c r="C219" s="87">
        <f>Project_profitability_I!C16</f>
        <v>0</v>
      </c>
      <c r="D219" s="87">
        <f>Project_profitability_I!D16</f>
        <v>0</v>
      </c>
      <c r="E219" s="87">
        <f>Project_profitability_I!E16</f>
        <v>0</v>
      </c>
      <c r="F219" s="87">
        <f>Project_profitability_I!F16</f>
        <v>0</v>
      </c>
      <c r="G219" s="87">
        <f>Project_profitability_I!G16</f>
        <v>0</v>
      </c>
      <c r="H219" s="87">
        <f>Project_profitability_I!H16</f>
        <v>0</v>
      </c>
      <c r="I219" s="87">
        <f>Project_profitability_I!I16</f>
        <v>0</v>
      </c>
      <c r="J219" s="87">
        <f>Project_profitability_I!J16</f>
        <v>0</v>
      </c>
      <c r="K219" s="87">
        <f>Project_profitability_I!K16</f>
        <v>0</v>
      </c>
      <c r="L219" s="87">
        <f>Project_profitability_I!L16</f>
        <v>0</v>
      </c>
      <c r="M219" s="87">
        <f>Project_profitability_I!M16</f>
        <v>0</v>
      </c>
    </row>
    <row r="220" spans="2:13" ht="30" hidden="1" outlineLevel="2">
      <c r="B220" s="124" t="s">
        <v>247</v>
      </c>
      <c r="C220" s="126">
        <f t="shared" ref="C220:M220" si="47">C218-C219</f>
        <v>0</v>
      </c>
      <c r="D220" s="126">
        <f t="shared" si="47"/>
        <v>0</v>
      </c>
      <c r="E220" s="126">
        <f t="shared" si="47"/>
        <v>0</v>
      </c>
      <c r="F220" s="126">
        <f t="shared" si="47"/>
        <v>0</v>
      </c>
      <c r="G220" s="126">
        <f t="shared" si="47"/>
        <v>0</v>
      </c>
      <c r="H220" s="126">
        <f t="shared" si="47"/>
        <v>0</v>
      </c>
      <c r="I220" s="126">
        <f t="shared" si="47"/>
        <v>0</v>
      </c>
      <c r="J220" s="126">
        <f t="shared" si="47"/>
        <v>0</v>
      </c>
      <c r="K220" s="126">
        <f t="shared" si="47"/>
        <v>0</v>
      </c>
      <c r="L220" s="126">
        <f t="shared" si="47"/>
        <v>0</v>
      </c>
      <c r="M220" s="126">
        <f t="shared" si="47"/>
        <v>0</v>
      </c>
    </row>
    <row r="221" spans="2:13" hidden="1" outlineLevel="2">
      <c r="B221" s="128" t="s">
        <v>248</v>
      </c>
      <c r="C221" s="129">
        <f>Project_profitability_I!C18</f>
        <v>0</v>
      </c>
      <c r="D221" s="129">
        <f>Project_profitability_I!D18</f>
        <v>0</v>
      </c>
      <c r="E221" s="129">
        <f>Project_profitability_I!E18</f>
        <v>0</v>
      </c>
      <c r="F221" s="129">
        <f>Project_profitability_I!F18</f>
        <v>0</v>
      </c>
      <c r="G221" s="129">
        <f>Project_profitability_I!G18</f>
        <v>0</v>
      </c>
      <c r="H221" s="129">
        <f>Project_profitability_I!H18</f>
        <v>0</v>
      </c>
      <c r="I221" s="129">
        <f>Project_profitability_I!I18</f>
        <v>0</v>
      </c>
      <c r="J221" s="129">
        <f>Project_profitability_I!J18</f>
        <v>0</v>
      </c>
      <c r="K221" s="129">
        <f>Project_profitability_I!K18</f>
        <v>0</v>
      </c>
      <c r="L221" s="129">
        <f>Project_profitability_I!L18</f>
        <v>0</v>
      </c>
      <c r="M221" s="129">
        <f>Project_profitability_I!M18</f>
        <v>0</v>
      </c>
    </row>
    <row r="222" spans="2:13" hidden="1" outlineLevel="2">
      <c r="B222" s="119" t="s">
        <v>249</v>
      </c>
      <c r="C222" s="126">
        <f t="shared" ref="C222:M222" si="48">C220-C221</f>
        <v>0</v>
      </c>
      <c r="D222" s="126">
        <f t="shared" si="48"/>
        <v>0</v>
      </c>
      <c r="E222" s="126">
        <f t="shared" si="48"/>
        <v>0</v>
      </c>
      <c r="F222" s="126">
        <f t="shared" si="48"/>
        <v>0</v>
      </c>
      <c r="G222" s="126">
        <f t="shared" si="48"/>
        <v>0</v>
      </c>
      <c r="H222" s="126">
        <f t="shared" si="48"/>
        <v>0</v>
      </c>
      <c r="I222" s="126">
        <f t="shared" si="48"/>
        <v>0</v>
      </c>
      <c r="J222" s="126">
        <f t="shared" si="48"/>
        <v>0</v>
      </c>
      <c r="K222" s="126">
        <f t="shared" si="48"/>
        <v>0</v>
      </c>
      <c r="L222" s="126">
        <f t="shared" si="48"/>
        <v>0</v>
      </c>
      <c r="M222" s="126">
        <f t="shared" si="48"/>
        <v>0</v>
      </c>
    </row>
    <row r="223" spans="2:13" hidden="1" outlineLevel="2">
      <c r="B223" s="124" t="s">
        <v>250</v>
      </c>
      <c r="C223" s="87">
        <f>IF(C222&gt;0,C222*#REF!,0)</f>
        <v>0</v>
      </c>
      <c r="D223" s="87">
        <f>IF(D222&gt;0,D222*'P&amp;L_historic + forecast'!G4,0)</f>
        <v>0</v>
      </c>
      <c r="E223" s="87">
        <f>IF(E222&gt;0,E222*'P&amp;L_historic + forecast'!G4,0)</f>
        <v>0</v>
      </c>
      <c r="F223" s="87">
        <f>IF(F222&gt;0,F222*'P&amp;L_historic + forecast'!G4,0)</f>
        <v>0</v>
      </c>
      <c r="G223" s="87">
        <f>IF(G222&gt;0,G222*'P&amp;L_historic + forecast'!G4,0)</f>
        <v>0</v>
      </c>
      <c r="H223" s="87">
        <f>IF(H222&gt;0,H222*'P&amp;L_historic + forecast'!G4,0)</f>
        <v>0</v>
      </c>
      <c r="I223" s="87">
        <f>IF(I222&gt;0,I222*'P&amp;L_historic + forecast'!G4,0)</f>
        <v>0</v>
      </c>
      <c r="J223" s="87">
        <f>IF(J222&gt;0,J222*'P&amp;L_historic + forecast'!G4,0)</f>
        <v>0</v>
      </c>
      <c r="K223" s="87">
        <f>IF(K222&gt;0,K222*'P&amp;L_historic + forecast'!G4,0)</f>
        <v>0</v>
      </c>
      <c r="L223" s="87">
        <f>IF(L222&gt;0,L222*'P&amp;L_historic + forecast'!G4,0)</f>
        <v>0</v>
      </c>
      <c r="M223" s="87">
        <f>IF(M222&gt;0,M222*'P&amp;L_historic + forecast'!G4,0)</f>
        <v>0</v>
      </c>
    </row>
    <row r="224" spans="2:13" hidden="1" outlineLevel="2">
      <c r="B224" s="130" t="s">
        <v>251</v>
      </c>
      <c r="C224" s="131">
        <f t="shared" ref="C224:M224" si="49">C222-C223</f>
        <v>0</v>
      </c>
      <c r="D224" s="131">
        <f t="shared" si="49"/>
        <v>0</v>
      </c>
      <c r="E224" s="131">
        <f t="shared" si="49"/>
        <v>0</v>
      </c>
      <c r="F224" s="131">
        <f t="shared" si="49"/>
        <v>0</v>
      </c>
      <c r="G224" s="131">
        <f t="shared" si="49"/>
        <v>0</v>
      </c>
      <c r="H224" s="131">
        <f t="shared" si="49"/>
        <v>0</v>
      </c>
      <c r="I224" s="131">
        <f t="shared" si="49"/>
        <v>0</v>
      </c>
      <c r="J224" s="131">
        <f t="shared" si="49"/>
        <v>0</v>
      </c>
      <c r="K224" s="131">
        <f t="shared" si="49"/>
        <v>0</v>
      </c>
      <c r="L224" s="131">
        <f t="shared" si="49"/>
        <v>0</v>
      </c>
      <c r="M224" s="131">
        <f t="shared" si="49"/>
        <v>0</v>
      </c>
    </row>
    <row r="225" spans="2:13" hidden="1" outlineLevel="2">
      <c r="B225" s="132" t="s">
        <v>331</v>
      </c>
      <c r="C225" s="133"/>
      <c r="D225" s="133"/>
      <c r="E225" s="133"/>
      <c r="F225" s="133"/>
      <c r="G225" s="133"/>
      <c r="H225" s="133"/>
    </row>
    <row r="226" spans="2:13" hidden="1" outlineLevel="2">
      <c r="B226" s="136" t="s">
        <v>252</v>
      </c>
      <c r="C226" s="137">
        <f t="shared" ref="C226:M226" si="50">C224+C221-C225</f>
        <v>0</v>
      </c>
      <c r="D226" s="137">
        <f t="shared" si="50"/>
        <v>0</v>
      </c>
      <c r="E226" s="137">
        <f t="shared" si="50"/>
        <v>0</v>
      </c>
      <c r="F226" s="137">
        <f t="shared" si="50"/>
        <v>0</v>
      </c>
      <c r="G226" s="137">
        <f t="shared" si="50"/>
        <v>0</v>
      </c>
      <c r="H226" s="137">
        <f t="shared" si="50"/>
        <v>0</v>
      </c>
      <c r="I226" s="137">
        <f t="shared" si="50"/>
        <v>0</v>
      </c>
      <c r="J226" s="137">
        <f t="shared" si="50"/>
        <v>0</v>
      </c>
      <c r="K226" s="137">
        <f t="shared" si="50"/>
        <v>0</v>
      </c>
      <c r="L226" s="137">
        <f t="shared" si="50"/>
        <v>0</v>
      </c>
      <c r="M226" s="137">
        <f t="shared" si="50"/>
        <v>0</v>
      </c>
    </row>
    <row r="227" spans="2:13" hidden="1" outlineLevel="1">
      <c r="B227" s="138" t="s">
        <v>253</v>
      </c>
      <c r="C227" s="129"/>
      <c r="D227" s="129"/>
      <c r="E227" s="129"/>
      <c r="F227" s="129"/>
      <c r="G227" s="129"/>
      <c r="H227" s="129">
        <f>Project_profitability_I!$H$24</f>
        <v>0</v>
      </c>
    </row>
    <row r="228" spans="2:13" hidden="1" outlineLevel="2">
      <c r="B228" s="141" t="s">
        <v>254</v>
      </c>
      <c r="C228" s="142">
        <f t="shared" ref="C228:M228" si="51">C226-C217+C227</f>
        <v>0</v>
      </c>
      <c r="D228" s="142">
        <f t="shared" si="51"/>
        <v>0</v>
      </c>
      <c r="E228" s="142">
        <f t="shared" si="51"/>
        <v>0</v>
      </c>
      <c r="F228" s="142">
        <f t="shared" si="51"/>
        <v>0</v>
      </c>
      <c r="G228" s="142">
        <f t="shared" si="51"/>
        <v>0</v>
      </c>
      <c r="H228" s="142">
        <f t="shared" si="51"/>
        <v>0</v>
      </c>
      <c r="I228" s="142">
        <f t="shared" si="51"/>
        <v>0</v>
      </c>
      <c r="J228" s="142">
        <f t="shared" si="51"/>
        <v>0</v>
      </c>
      <c r="K228" s="142">
        <f t="shared" si="51"/>
        <v>0</v>
      </c>
      <c r="L228" s="142">
        <f t="shared" si="51"/>
        <v>0</v>
      </c>
      <c r="M228" s="142">
        <f t="shared" si="51"/>
        <v>0</v>
      </c>
    </row>
    <row r="229" spans="2:13" collapsed="1">
      <c r="B229" s="6"/>
      <c r="C229" s="111"/>
      <c r="D229" s="111"/>
      <c r="E229" s="111"/>
      <c r="F229" s="111"/>
      <c r="G229" s="111"/>
      <c r="H229" s="111"/>
    </row>
    <row r="230" spans="2:13">
      <c r="B230" s="6"/>
    </row>
    <row r="231" spans="2:13">
      <c r="B231" s="144" t="s">
        <v>255</v>
      </c>
      <c r="C231" s="145">
        <v>0.04</v>
      </c>
    </row>
    <row r="232" spans="2:13">
      <c r="B232" s="146" t="s">
        <v>256</v>
      </c>
      <c r="C232" s="147">
        <f>NPV(C231,C228:M228)</f>
        <v>0</v>
      </c>
    </row>
    <row r="233" spans="2:13">
      <c r="B233" s="148" t="s">
        <v>257</v>
      </c>
      <c r="C233" s="149" t="e">
        <f>IRR(C228:M228,C231)</f>
        <v>#NUM!</v>
      </c>
    </row>
    <row r="236" spans="2:13">
      <c r="B236" s="83" t="s">
        <v>338</v>
      </c>
    </row>
    <row r="237" spans="2:13" hidden="1" outlineLevel="2">
      <c r="B237" s="456"/>
      <c r="C237" s="170" t="s">
        <v>125</v>
      </c>
      <c r="D237" s="170"/>
      <c r="E237" s="170"/>
      <c r="F237" s="170"/>
      <c r="G237" s="170"/>
      <c r="H237" s="170"/>
    </row>
    <row r="238" spans="2:13" hidden="1" outlineLevel="2">
      <c r="B238" s="456"/>
      <c r="C238" s="171">
        <v>0</v>
      </c>
      <c r="D238" s="171">
        <v>1</v>
      </c>
      <c r="E238" s="171">
        <v>2</v>
      </c>
      <c r="F238" s="171">
        <v>3</v>
      </c>
      <c r="G238" s="171">
        <v>4</v>
      </c>
      <c r="H238" s="171">
        <v>5</v>
      </c>
      <c r="I238" s="171">
        <v>6</v>
      </c>
      <c r="J238" s="171">
        <v>7</v>
      </c>
      <c r="K238" s="171">
        <v>8</v>
      </c>
      <c r="L238" s="171">
        <v>9</v>
      </c>
      <c r="M238" s="171">
        <v>10</v>
      </c>
    </row>
    <row r="239" spans="2:13" hidden="1" outlineLevel="2">
      <c r="B239" s="119" t="s">
        <v>242</v>
      </c>
      <c r="C239" s="121">
        <f>Project_profitability_I!C14</f>
        <v>0</v>
      </c>
      <c r="D239" s="121"/>
      <c r="E239" s="121"/>
      <c r="F239" s="120"/>
      <c r="G239" s="120"/>
      <c r="H239" s="120"/>
    </row>
    <row r="240" spans="2:13" hidden="1" outlineLevel="2">
      <c r="B240" s="124" t="s">
        <v>243</v>
      </c>
      <c r="C240" s="87">
        <f>Project_profitability_I!C15*(1+'Sensitivity analysis project'!$D$16)</f>
        <v>0</v>
      </c>
      <c r="D240" s="87">
        <f>Project_profitability_I!D15*(1+'Sensitivity analysis project'!$D$16)</f>
        <v>0</v>
      </c>
      <c r="E240" s="87">
        <f>Project_profitability_I!E15*(1+'Sensitivity analysis project'!$D$16)</f>
        <v>0</v>
      </c>
      <c r="F240" s="87">
        <f>Project_profitability_I!F15*(1+'Sensitivity analysis project'!$D$16)</f>
        <v>0</v>
      </c>
      <c r="G240" s="87">
        <f>Project_profitability_I!G15*(1+'Sensitivity analysis project'!$D$16)</f>
        <v>0</v>
      </c>
      <c r="H240" s="87">
        <f>Project_profitability_I!H15*(1+'Sensitivity analysis project'!$D$16)</f>
        <v>0</v>
      </c>
      <c r="I240" s="87">
        <f>Project_profitability_I!I15*(1+'Sensitivity analysis project'!$D$16)</f>
        <v>0</v>
      </c>
      <c r="J240" s="87">
        <f>Project_profitability_I!J15*(1+'Sensitivity analysis project'!$D$16)</f>
        <v>0</v>
      </c>
      <c r="K240" s="87">
        <f>Project_profitability_I!K15*(1+'Sensitivity analysis project'!$D$16)</f>
        <v>0</v>
      </c>
      <c r="L240" s="87">
        <f>Project_profitability_I!L15*(1+'Sensitivity analysis project'!$D$16)</f>
        <v>0</v>
      </c>
      <c r="M240" s="87">
        <f>Project_profitability_I!M15*(1+'Sensitivity analysis project'!$D$16)</f>
        <v>0</v>
      </c>
    </row>
    <row r="241" spans="2:13" ht="30" hidden="1" outlineLevel="2">
      <c r="B241" s="124" t="s">
        <v>245</v>
      </c>
      <c r="C241" s="87">
        <f>Project_profitability_I!C16</f>
        <v>0</v>
      </c>
      <c r="D241" s="87">
        <f>Project_profitability_I!D16</f>
        <v>0</v>
      </c>
      <c r="E241" s="87">
        <f>Project_profitability_I!E16</f>
        <v>0</v>
      </c>
      <c r="F241" s="87">
        <f>Project_profitability_I!F16</f>
        <v>0</v>
      </c>
      <c r="G241" s="87">
        <f>Project_profitability_I!G16</f>
        <v>0</v>
      </c>
      <c r="H241" s="87">
        <f>Project_profitability_I!H16</f>
        <v>0</v>
      </c>
      <c r="I241" s="87">
        <f>Project_profitability_I!I16</f>
        <v>0</v>
      </c>
      <c r="J241" s="87">
        <f>Project_profitability_I!J16</f>
        <v>0</v>
      </c>
      <c r="K241" s="87">
        <f>Project_profitability_I!K16</f>
        <v>0</v>
      </c>
      <c r="L241" s="87">
        <f>Project_profitability_I!L16</f>
        <v>0</v>
      </c>
      <c r="M241" s="87">
        <f>Project_profitability_I!M16</f>
        <v>0</v>
      </c>
    </row>
    <row r="242" spans="2:13" ht="30" hidden="1" outlineLevel="2">
      <c r="B242" s="124" t="s">
        <v>247</v>
      </c>
      <c r="C242" s="126">
        <f t="shared" ref="C242:M242" si="52">C240-C241</f>
        <v>0</v>
      </c>
      <c r="D242" s="126">
        <f t="shared" si="52"/>
        <v>0</v>
      </c>
      <c r="E242" s="126">
        <f t="shared" si="52"/>
        <v>0</v>
      </c>
      <c r="F242" s="126">
        <f t="shared" si="52"/>
        <v>0</v>
      </c>
      <c r="G242" s="126">
        <f t="shared" si="52"/>
        <v>0</v>
      </c>
      <c r="H242" s="126">
        <f t="shared" si="52"/>
        <v>0</v>
      </c>
      <c r="I242" s="126">
        <f t="shared" si="52"/>
        <v>0</v>
      </c>
      <c r="J242" s="126">
        <f t="shared" si="52"/>
        <v>0</v>
      </c>
      <c r="K242" s="126">
        <f t="shared" si="52"/>
        <v>0</v>
      </c>
      <c r="L242" s="126">
        <f t="shared" si="52"/>
        <v>0</v>
      </c>
      <c r="M242" s="126">
        <f t="shared" si="52"/>
        <v>0</v>
      </c>
    </row>
    <row r="243" spans="2:13" hidden="1" outlineLevel="2">
      <c r="B243" s="128" t="s">
        <v>248</v>
      </c>
      <c r="C243" s="129">
        <f>Project_profitability_I!C18</f>
        <v>0</v>
      </c>
      <c r="D243" s="129">
        <f>Project_profitability_I!D18</f>
        <v>0</v>
      </c>
      <c r="E243" s="129">
        <f>Project_profitability_I!E18</f>
        <v>0</v>
      </c>
      <c r="F243" s="129">
        <f>Project_profitability_I!F18</f>
        <v>0</v>
      </c>
      <c r="G243" s="129">
        <f>Project_profitability_I!G18</f>
        <v>0</v>
      </c>
      <c r="H243" s="129">
        <f>Project_profitability_I!H18</f>
        <v>0</v>
      </c>
      <c r="I243" s="129">
        <f>Project_profitability_I!I18</f>
        <v>0</v>
      </c>
      <c r="J243" s="129">
        <f>Project_profitability_I!J18</f>
        <v>0</v>
      </c>
      <c r="K243" s="129">
        <f>Project_profitability_I!K18</f>
        <v>0</v>
      </c>
      <c r="L243" s="129">
        <f>Project_profitability_I!L18</f>
        <v>0</v>
      </c>
      <c r="M243" s="129">
        <f>Project_profitability_I!M18</f>
        <v>0</v>
      </c>
    </row>
    <row r="244" spans="2:13" hidden="1" outlineLevel="2">
      <c r="B244" s="119" t="s">
        <v>249</v>
      </c>
      <c r="C244" s="126">
        <f t="shared" ref="C244:M244" si="53">C242-C243</f>
        <v>0</v>
      </c>
      <c r="D244" s="126">
        <f t="shared" si="53"/>
        <v>0</v>
      </c>
      <c r="E244" s="126">
        <f t="shared" si="53"/>
        <v>0</v>
      </c>
      <c r="F244" s="126">
        <f t="shared" si="53"/>
        <v>0</v>
      </c>
      <c r="G244" s="126">
        <f t="shared" si="53"/>
        <v>0</v>
      </c>
      <c r="H244" s="126">
        <f t="shared" si="53"/>
        <v>0</v>
      </c>
      <c r="I244" s="126">
        <f t="shared" si="53"/>
        <v>0</v>
      </c>
      <c r="J244" s="126">
        <f t="shared" si="53"/>
        <v>0</v>
      </c>
      <c r="K244" s="126">
        <f t="shared" si="53"/>
        <v>0</v>
      </c>
      <c r="L244" s="126">
        <f t="shared" si="53"/>
        <v>0</v>
      </c>
      <c r="M244" s="126">
        <f t="shared" si="53"/>
        <v>0</v>
      </c>
    </row>
    <row r="245" spans="2:13" hidden="1" outlineLevel="2">
      <c r="B245" s="124" t="s">
        <v>250</v>
      </c>
      <c r="C245" s="87">
        <f>IF(C244&gt;0,C244*#REF!,0)</f>
        <v>0</v>
      </c>
      <c r="D245" s="87">
        <f>IF(D244&gt;0,D244*'P&amp;L_historic + forecast'!G4,0)</f>
        <v>0</v>
      </c>
      <c r="E245" s="87">
        <f>IF(E244&gt;0,E244*'P&amp;L_historic + forecast'!G4,0)</f>
        <v>0</v>
      </c>
      <c r="F245" s="87">
        <f>IF(F244&gt;0,F244*'P&amp;L_historic + forecast'!G4,0)</f>
        <v>0</v>
      </c>
      <c r="G245" s="87">
        <f>IF(G244&gt;0,G244*'P&amp;L_historic + forecast'!G4,0)</f>
        <v>0</v>
      </c>
      <c r="H245" s="87">
        <f>IF(H244&gt;0,H244*'P&amp;L_historic + forecast'!G4,0)</f>
        <v>0</v>
      </c>
      <c r="I245" s="87">
        <f>IF(I244&gt;0,I244*'P&amp;L_historic + forecast'!G4,0)</f>
        <v>0</v>
      </c>
      <c r="J245" s="87">
        <f>IF(J244&gt;0,J244*'P&amp;L_historic + forecast'!G4,0)</f>
        <v>0</v>
      </c>
      <c r="K245" s="87">
        <f>IF(K244&gt;0,K244*'P&amp;L_historic + forecast'!G4,0)</f>
        <v>0</v>
      </c>
      <c r="L245" s="87">
        <f>IF(L244&gt;0,L244*'P&amp;L_historic + forecast'!G4,0)</f>
        <v>0</v>
      </c>
      <c r="M245" s="87">
        <f>IF(M244&gt;0,M244*'P&amp;L_historic + forecast'!G4,0)</f>
        <v>0</v>
      </c>
    </row>
    <row r="246" spans="2:13" hidden="1" outlineLevel="2">
      <c r="B246" s="130" t="s">
        <v>251</v>
      </c>
      <c r="C246" s="131">
        <f t="shared" ref="C246:M246" si="54">C244-C245</f>
        <v>0</v>
      </c>
      <c r="D246" s="131">
        <f t="shared" si="54"/>
        <v>0</v>
      </c>
      <c r="E246" s="131">
        <f t="shared" si="54"/>
        <v>0</v>
      </c>
      <c r="F246" s="131">
        <f t="shared" si="54"/>
        <v>0</v>
      </c>
      <c r="G246" s="131">
        <f t="shared" si="54"/>
        <v>0</v>
      </c>
      <c r="H246" s="131">
        <f t="shared" si="54"/>
        <v>0</v>
      </c>
      <c r="I246" s="131">
        <f t="shared" si="54"/>
        <v>0</v>
      </c>
      <c r="J246" s="131">
        <f t="shared" si="54"/>
        <v>0</v>
      </c>
      <c r="K246" s="131">
        <f t="shared" si="54"/>
        <v>0</v>
      </c>
      <c r="L246" s="131">
        <f t="shared" si="54"/>
        <v>0</v>
      </c>
      <c r="M246" s="131">
        <f t="shared" si="54"/>
        <v>0</v>
      </c>
    </row>
    <row r="247" spans="2:13" hidden="1" outlineLevel="2">
      <c r="B247" s="132" t="s">
        <v>331</v>
      </c>
      <c r="C247" s="133"/>
      <c r="D247" s="133"/>
      <c r="E247" s="133"/>
      <c r="F247" s="133"/>
      <c r="G247" s="133"/>
      <c r="H247" s="133"/>
    </row>
    <row r="248" spans="2:13" hidden="1" outlineLevel="2">
      <c r="B248" s="136" t="s">
        <v>252</v>
      </c>
      <c r="C248" s="137">
        <f t="shared" ref="C248:M248" si="55">C246+C243-C247</f>
        <v>0</v>
      </c>
      <c r="D248" s="137">
        <f t="shared" si="55"/>
        <v>0</v>
      </c>
      <c r="E248" s="137">
        <f t="shared" si="55"/>
        <v>0</v>
      </c>
      <c r="F248" s="137">
        <f t="shared" si="55"/>
        <v>0</v>
      </c>
      <c r="G248" s="137">
        <f t="shared" si="55"/>
        <v>0</v>
      </c>
      <c r="H248" s="137">
        <f t="shared" si="55"/>
        <v>0</v>
      </c>
      <c r="I248" s="137">
        <f t="shared" si="55"/>
        <v>0</v>
      </c>
      <c r="J248" s="137">
        <f t="shared" si="55"/>
        <v>0</v>
      </c>
      <c r="K248" s="137">
        <f t="shared" si="55"/>
        <v>0</v>
      </c>
      <c r="L248" s="137">
        <f t="shared" si="55"/>
        <v>0</v>
      </c>
      <c r="M248" s="137">
        <f t="shared" si="55"/>
        <v>0</v>
      </c>
    </row>
    <row r="249" spans="2:13" hidden="1" outlineLevel="1">
      <c r="B249" s="138" t="s">
        <v>253</v>
      </c>
      <c r="C249" s="129"/>
      <c r="D249" s="129"/>
      <c r="E249" s="129"/>
      <c r="F249" s="129"/>
      <c r="G249" s="129"/>
      <c r="H249" s="129">
        <f>Project_profitability_I!$H$24</f>
        <v>0</v>
      </c>
    </row>
    <row r="250" spans="2:13" hidden="1" outlineLevel="2">
      <c r="B250" s="141" t="s">
        <v>254</v>
      </c>
      <c r="C250" s="142">
        <f t="shared" ref="C250:M250" si="56">C248-C239+C249</f>
        <v>0</v>
      </c>
      <c r="D250" s="142">
        <f t="shared" si="56"/>
        <v>0</v>
      </c>
      <c r="E250" s="142">
        <f t="shared" si="56"/>
        <v>0</v>
      </c>
      <c r="F250" s="142">
        <f t="shared" si="56"/>
        <v>0</v>
      </c>
      <c r="G250" s="142">
        <f t="shared" si="56"/>
        <v>0</v>
      </c>
      <c r="H250" s="142">
        <f t="shared" si="56"/>
        <v>0</v>
      </c>
      <c r="I250" s="142">
        <f t="shared" si="56"/>
        <v>0</v>
      </c>
      <c r="J250" s="142">
        <f t="shared" si="56"/>
        <v>0</v>
      </c>
      <c r="K250" s="142">
        <f t="shared" si="56"/>
        <v>0</v>
      </c>
      <c r="L250" s="142">
        <f t="shared" si="56"/>
        <v>0</v>
      </c>
      <c r="M250" s="142">
        <f t="shared" si="56"/>
        <v>0</v>
      </c>
    </row>
    <row r="251" spans="2:13" collapsed="1">
      <c r="B251" s="6"/>
      <c r="C251" s="111"/>
      <c r="D251" s="111"/>
      <c r="E251" s="111"/>
      <c r="F251" s="111"/>
      <c r="G251" s="111"/>
      <c r="H251" s="111"/>
    </row>
    <row r="252" spans="2:13">
      <c r="B252" s="6"/>
    </row>
    <row r="253" spans="2:13">
      <c r="B253" s="144" t="s">
        <v>255</v>
      </c>
      <c r="C253" s="145">
        <v>0.04</v>
      </c>
    </row>
    <row r="254" spans="2:13">
      <c r="B254" s="146" t="s">
        <v>256</v>
      </c>
      <c r="C254" s="147">
        <f>NPV(C253,C250:M250)</f>
        <v>0</v>
      </c>
    </row>
    <row r="255" spans="2:13">
      <c r="B255" s="148" t="s">
        <v>257</v>
      </c>
      <c r="C255" s="149" t="e">
        <f>IRR(C250:M250,C253)</f>
        <v>#NUM!</v>
      </c>
    </row>
    <row r="257" spans="2:13">
      <c r="B257" s="83" t="s">
        <v>339</v>
      </c>
    </row>
    <row r="258" spans="2:13" hidden="1" outlineLevel="2">
      <c r="B258" s="456"/>
      <c r="C258" s="170" t="s">
        <v>125</v>
      </c>
      <c r="D258" s="170"/>
      <c r="E258" s="170"/>
      <c r="F258" s="170"/>
      <c r="G258" s="170"/>
      <c r="H258" s="170"/>
    </row>
    <row r="259" spans="2:13" hidden="1" outlineLevel="2">
      <c r="B259" s="456"/>
      <c r="C259" s="171">
        <v>0</v>
      </c>
      <c r="D259" s="171">
        <v>1</v>
      </c>
      <c r="E259" s="171">
        <v>2</v>
      </c>
      <c r="F259" s="171">
        <v>3</v>
      </c>
      <c r="G259" s="171">
        <v>4</v>
      </c>
      <c r="H259" s="171">
        <v>5</v>
      </c>
      <c r="I259" s="171">
        <v>6</v>
      </c>
      <c r="J259" s="171">
        <v>7</v>
      </c>
      <c r="K259" s="171">
        <v>8</v>
      </c>
      <c r="L259" s="171">
        <v>9</v>
      </c>
      <c r="M259" s="171">
        <v>10</v>
      </c>
    </row>
    <row r="260" spans="2:13" hidden="1" outlineLevel="2">
      <c r="B260" s="119" t="s">
        <v>242</v>
      </c>
      <c r="C260" s="121">
        <f>Project_profitability_I!C14</f>
        <v>0</v>
      </c>
      <c r="D260" s="121"/>
      <c r="E260" s="121"/>
      <c r="F260" s="120"/>
      <c r="G260" s="120"/>
      <c r="H260" s="120"/>
    </row>
    <row r="261" spans="2:13" hidden="1" outlineLevel="2">
      <c r="B261" s="124" t="s">
        <v>243</v>
      </c>
      <c r="C261" s="87">
        <f>Project_profitability_I!C15*(1+'Sensitivity analysis project'!$D$17)</f>
        <v>0</v>
      </c>
      <c r="D261" s="87">
        <f>Project_profitability_I!D15*(1+'Sensitivity analysis project'!$D$17)</f>
        <v>0</v>
      </c>
      <c r="E261" s="87">
        <f>Project_profitability_I!E15*(1+'Sensitivity analysis project'!$D$17)</f>
        <v>0</v>
      </c>
      <c r="F261" s="87">
        <f>Project_profitability_I!F15*(1+'Sensitivity analysis project'!$D$17)</f>
        <v>0</v>
      </c>
      <c r="G261" s="87">
        <f>Project_profitability_I!G15*(1+'Sensitivity analysis project'!$D$17)</f>
        <v>0</v>
      </c>
      <c r="H261" s="87">
        <f>Project_profitability_I!H15*(1+'Sensitivity analysis project'!$D$17)</f>
        <v>0</v>
      </c>
      <c r="I261" s="87">
        <f>Project_profitability_I!I15*(1+'Sensitivity analysis project'!$D$17)</f>
        <v>0</v>
      </c>
      <c r="J261" s="87">
        <f>Project_profitability_I!J15*(1+'Sensitivity analysis project'!$D$17)</f>
        <v>0</v>
      </c>
      <c r="K261" s="87">
        <f>Project_profitability_I!K15*(1+'Sensitivity analysis project'!$D$17)</f>
        <v>0</v>
      </c>
      <c r="L261" s="87">
        <f>Project_profitability_I!L15*(1+'Sensitivity analysis project'!$D$17)</f>
        <v>0</v>
      </c>
      <c r="M261" s="87">
        <f>Project_profitability_I!M15*(1+'Sensitivity analysis project'!$D$17)</f>
        <v>0</v>
      </c>
    </row>
    <row r="262" spans="2:13" ht="30" hidden="1" outlineLevel="2">
      <c r="B262" s="124" t="s">
        <v>245</v>
      </c>
      <c r="C262" s="87">
        <f>Project_profitability_I!C16</f>
        <v>0</v>
      </c>
      <c r="D262" s="87">
        <f>Project_profitability_I!D16</f>
        <v>0</v>
      </c>
      <c r="E262" s="87">
        <f>Project_profitability_I!E16</f>
        <v>0</v>
      </c>
      <c r="F262" s="87">
        <f>Project_profitability_I!F16</f>
        <v>0</v>
      </c>
      <c r="G262" s="87">
        <f>Project_profitability_I!G16</f>
        <v>0</v>
      </c>
      <c r="H262" s="87">
        <f>Project_profitability_I!H16</f>
        <v>0</v>
      </c>
      <c r="I262" s="87">
        <f>Project_profitability_I!I16</f>
        <v>0</v>
      </c>
      <c r="J262" s="87">
        <f>Project_profitability_I!J16</f>
        <v>0</v>
      </c>
      <c r="K262" s="87">
        <f>Project_profitability_I!K16</f>
        <v>0</v>
      </c>
      <c r="L262" s="87">
        <f>Project_profitability_I!L16</f>
        <v>0</v>
      </c>
      <c r="M262" s="87">
        <f>Project_profitability_I!M16</f>
        <v>0</v>
      </c>
    </row>
    <row r="263" spans="2:13" ht="30" hidden="1" outlineLevel="2">
      <c r="B263" s="124" t="s">
        <v>247</v>
      </c>
      <c r="C263" s="126">
        <f t="shared" ref="C263:M263" si="57">C261-C262</f>
        <v>0</v>
      </c>
      <c r="D263" s="126">
        <f t="shared" si="57"/>
        <v>0</v>
      </c>
      <c r="E263" s="126">
        <f t="shared" si="57"/>
        <v>0</v>
      </c>
      <c r="F263" s="126">
        <f t="shared" si="57"/>
        <v>0</v>
      </c>
      <c r="G263" s="126">
        <f t="shared" si="57"/>
        <v>0</v>
      </c>
      <c r="H263" s="126">
        <f t="shared" si="57"/>
        <v>0</v>
      </c>
      <c r="I263" s="126">
        <f t="shared" si="57"/>
        <v>0</v>
      </c>
      <c r="J263" s="126">
        <f t="shared" si="57"/>
        <v>0</v>
      </c>
      <c r="K263" s="126">
        <f t="shared" si="57"/>
        <v>0</v>
      </c>
      <c r="L263" s="126">
        <f t="shared" si="57"/>
        <v>0</v>
      </c>
      <c r="M263" s="126">
        <f t="shared" si="57"/>
        <v>0</v>
      </c>
    </row>
    <row r="264" spans="2:13" hidden="1" outlineLevel="2">
      <c r="B264" s="128" t="s">
        <v>248</v>
      </c>
      <c r="C264" s="129">
        <f>Project_profitability_I!C18</f>
        <v>0</v>
      </c>
      <c r="D264" s="129">
        <f>Project_profitability_I!D18</f>
        <v>0</v>
      </c>
      <c r="E264" s="129">
        <f>Project_profitability_I!E18</f>
        <v>0</v>
      </c>
      <c r="F264" s="129">
        <f>Project_profitability_I!F18</f>
        <v>0</v>
      </c>
      <c r="G264" s="129">
        <f>Project_profitability_I!G18</f>
        <v>0</v>
      </c>
      <c r="H264" s="129">
        <f>Project_profitability_I!H18</f>
        <v>0</v>
      </c>
      <c r="I264" s="129">
        <f>Project_profitability_I!I18</f>
        <v>0</v>
      </c>
      <c r="J264" s="129">
        <f>Project_profitability_I!J18</f>
        <v>0</v>
      </c>
      <c r="K264" s="129">
        <f>Project_profitability_I!K18</f>
        <v>0</v>
      </c>
      <c r="L264" s="129">
        <f>Project_profitability_I!L18</f>
        <v>0</v>
      </c>
      <c r="M264" s="129">
        <f>Project_profitability_I!M18</f>
        <v>0</v>
      </c>
    </row>
    <row r="265" spans="2:13" hidden="1" outlineLevel="2">
      <c r="B265" s="119" t="s">
        <v>249</v>
      </c>
      <c r="C265" s="126">
        <f t="shared" ref="C265:M265" si="58">C263-C264</f>
        <v>0</v>
      </c>
      <c r="D265" s="126">
        <f t="shared" si="58"/>
        <v>0</v>
      </c>
      <c r="E265" s="126">
        <f t="shared" si="58"/>
        <v>0</v>
      </c>
      <c r="F265" s="126">
        <f t="shared" si="58"/>
        <v>0</v>
      </c>
      <c r="G265" s="126">
        <f t="shared" si="58"/>
        <v>0</v>
      </c>
      <c r="H265" s="126">
        <f t="shared" si="58"/>
        <v>0</v>
      </c>
      <c r="I265" s="126">
        <f t="shared" si="58"/>
        <v>0</v>
      </c>
      <c r="J265" s="126">
        <f t="shared" si="58"/>
        <v>0</v>
      </c>
      <c r="K265" s="126">
        <f t="shared" si="58"/>
        <v>0</v>
      </c>
      <c r="L265" s="126">
        <f t="shared" si="58"/>
        <v>0</v>
      </c>
      <c r="M265" s="126">
        <f t="shared" si="58"/>
        <v>0</v>
      </c>
    </row>
    <row r="266" spans="2:13" hidden="1" outlineLevel="2">
      <c r="B266" s="124" t="s">
        <v>250</v>
      </c>
      <c r="C266" s="87">
        <f>IF(C265&gt;0,C265*#REF!,0)</f>
        <v>0</v>
      </c>
      <c r="D266" s="87">
        <f>IF(D265&gt;0,D265*'P&amp;L_historic + forecast'!G4,0)</f>
        <v>0</v>
      </c>
      <c r="E266" s="87">
        <f>IF(E265&gt;0,E265*'P&amp;L_historic + forecast'!G4,0)</f>
        <v>0</v>
      </c>
      <c r="F266" s="87">
        <f>IF(F265&gt;0,F265*'P&amp;L_historic + forecast'!G4,0)</f>
        <v>0</v>
      </c>
      <c r="G266" s="87">
        <f>IF(G265&gt;0,G265*'P&amp;L_historic + forecast'!G4,0)</f>
        <v>0</v>
      </c>
      <c r="H266" s="87">
        <f>IF(H265&gt;0,H265*'P&amp;L_historic + forecast'!G4,0)</f>
        <v>0</v>
      </c>
      <c r="I266" s="87">
        <f>IF(I265&gt;0,I265*'P&amp;L_historic + forecast'!G4,0)</f>
        <v>0</v>
      </c>
      <c r="J266" s="87">
        <f>IF(J265&gt;0,J265*'P&amp;L_historic + forecast'!G4,0)</f>
        <v>0</v>
      </c>
      <c r="K266" s="87">
        <f>IF(K265&gt;0,K265*'P&amp;L_historic + forecast'!G4,0)</f>
        <v>0</v>
      </c>
      <c r="L266" s="87">
        <f>IF(L265&gt;0,L265*'P&amp;L_historic + forecast'!G4,0)</f>
        <v>0</v>
      </c>
      <c r="M266" s="87">
        <f>IF(M265&gt;0,M265*'P&amp;L_historic + forecast'!G4,0)</f>
        <v>0</v>
      </c>
    </row>
    <row r="267" spans="2:13" hidden="1" outlineLevel="2">
      <c r="B267" s="130" t="s">
        <v>251</v>
      </c>
      <c r="C267" s="131">
        <f>C265-C266</f>
        <v>0</v>
      </c>
      <c r="D267" s="131">
        <f t="shared" ref="D267:M267" si="59">D265-D266</f>
        <v>0</v>
      </c>
      <c r="E267" s="131">
        <f t="shared" si="59"/>
        <v>0</v>
      </c>
      <c r="F267" s="131">
        <f t="shared" si="59"/>
        <v>0</v>
      </c>
      <c r="G267" s="131">
        <f t="shared" si="59"/>
        <v>0</v>
      </c>
      <c r="H267" s="131">
        <f t="shared" si="59"/>
        <v>0</v>
      </c>
      <c r="I267" s="131">
        <f t="shared" si="59"/>
        <v>0</v>
      </c>
      <c r="J267" s="131">
        <f t="shared" si="59"/>
        <v>0</v>
      </c>
      <c r="K267" s="131">
        <f t="shared" si="59"/>
        <v>0</v>
      </c>
      <c r="L267" s="131">
        <f t="shared" si="59"/>
        <v>0</v>
      </c>
      <c r="M267" s="131">
        <f t="shared" si="59"/>
        <v>0</v>
      </c>
    </row>
    <row r="268" spans="2:13" hidden="1" outlineLevel="2">
      <c r="B268" s="132" t="s">
        <v>331</v>
      </c>
      <c r="C268" s="133">
        <f>C247</f>
        <v>0</v>
      </c>
      <c r="D268" s="133">
        <f t="shared" ref="D268:H268" si="60">D247</f>
        <v>0</v>
      </c>
      <c r="E268" s="133">
        <f t="shared" si="60"/>
        <v>0</v>
      </c>
      <c r="F268" s="133">
        <f t="shared" si="60"/>
        <v>0</v>
      </c>
      <c r="G268" s="133">
        <f t="shared" si="60"/>
        <v>0</v>
      </c>
      <c r="H268" s="133">
        <f t="shared" si="60"/>
        <v>0</v>
      </c>
    </row>
    <row r="269" spans="2:13" hidden="1" outlineLevel="2">
      <c r="B269" s="136" t="s">
        <v>252</v>
      </c>
      <c r="C269" s="137">
        <f t="shared" ref="C269:M269" si="61">C267+C264-C268</f>
        <v>0</v>
      </c>
      <c r="D269" s="137">
        <f t="shared" si="61"/>
        <v>0</v>
      </c>
      <c r="E269" s="137">
        <f t="shared" si="61"/>
        <v>0</v>
      </c>
      <c r="F269" s="137">
        <f t="shared" si="61"/>
        <v>0</v>
      </c>
      <c r="G269" s="137">
        <f t="shared" si="61"/>
        <v>0</v>
      </c>
      <c r="H269" s="137">
        <f t="shared" si="61"/>
        <v>0</v>
      </c>
      <c r="I269" s="137">
        <f t="shared" si="61"/>
        <v>0</v>
      </c>
      <c r="J269" s="137">
        <f t="shared" si="61"/>
        <v>0</v>
      </c>
      <c r="K269" s="137">
        <f t="shared" si="61"/>
        <v>0</v>
      </c>
      <c r="L269" s="137">
        <f t="shared" si="61"/>
        <v>0</v>
      </c>
      <c r="M269" s="137">
        <f t="shared" si="61"/>
        <v>0</v>
      </c>
    </row>
    <row r="270" spans="2:13" hidden="1" outlineLevel="1">
      <c r="B270" s="138" t="s">
        <v>253</v>
      </c>
      <c r="C270" s="129"/>
      <c r="D270" s="129"/>
      <c r="E270" s="129"/>
      <c r="F270" s="129"/>
      <c r="G270" s="129"/>
      <c r="H270" s="129">
        <f>Project_profitability_I!$H$24</f>
        <v>0</v>
      </c>
    </row>
    <row r="271" spans="2:13" hidden="1" outlineLevel="2">
      <c r="B271" s="141" t="s">
        <v>254</v>
      </c>
      <c r="C271" s="142">
        <f t="shared" ref="C271:M271" si="62">C269-C260+C270</f>
        <v>0</v>
      </c>
      <c r="D271" s="142">
        <f t="shared" si="62"/>
        <v>0</v>
      </c>
      <c r="E271" s="142">
        <f t="shared" si="62"/>
        <v>0</v>
      </c>
      <c r="F271" s="142">
        <f t="shared" si="62"/>
        <v>0</v>
      </c>
      <c r="G271" s="142">
        <f t="shared" si="62"/>
        <v>0</v>
      </c>
      <c r="H271" s="142">
        <f t="shared" si="62"/>
        <v>0</v>
      </c>
      <c r="I271" s="142">
        <f t="shared" si="62"/>
        <v>0</v>
      </c>
      <c r="J271" s="142">
        <f t="shared" si="62"/>
        <v>0</v>
      </c>
      <c r="K271" s="142">
        <f t="shared" si="62"/>
        <v>0</v>
      </c>
      <c r="L271" s="142">
        <f t="shared" si="62"/>
        <v>0</v>
      </c>
      <c r="M271" s="142">
        <f t="shared" si="62"/>
        <v>0</v>
      </c>
    </row>
    <row r="272" spans="2:13" collapsed="1">
      <c r="B272" s="6"/>
      <c r="C272" s="111"/>
      <c r="D272" s="111"/>
      <c r="E272" s="111"/>
      <c r="F272" s="111"/>
      <c r="G272" s="111"/>
      <c r="H272" s="111"/>
    </row>
    <row r="273" spans="2:3">
      <c r="B273" s="6"/>
    </row>
    <row r="274" spans="2:3">
      <c r="B274" s="144" t="s">
        <v>255</v>
      </c>
      <c r="C274" s="145">
        <v>0.04</v>
      </c>
    </row>
    <row r="275" spans="2:3">
      <c r="B275" s="146" t="s">
        <v>256</v>
      </c>
      <c r="C275" s="147">
        <f>NPV(C274,C271:M271)</f>
        <v>0</v>
      </c>
    </row>
    <row r="276" spans="2:3">
      <c r="B276" s="148" t="s">
        <v>257</v>
      </c>
      <c r="C276" s="149" t="e">
        <f>IRR(C271:M271,C274)</f>
        <v>#NUM!</v>
      </c>
    </row>
  </sheetData>
  <mergeCells count="15">
    <mergeCell ref="B65:B66"/>
    <mergeCell ref="B6:B9"/>
    <mergeCell ref="B10:B13"/>
    <mergeCell ref="B14:B17"/>
    <mergeCell ref="B22:B23"/>
    <mergeCell ref="B43:B44"/>
    <mergeCell ref="B215:B216"/>
    <mergeCell ref="B237:B238"/>
    <mergeCell ref="B258:B259"/>
    <mergeCell ref="B86:B87"/>
    <mergeCell ref="B108:B109"/>
    <mergeCell ref="B129:B130"/>
    <mergeCell ref="B151:B152"/>
    <mergeCell ref="B172:B173"/>
    <mergeCell ref="B194:B195"/>
  </mergeCells>
  <conditionalFormatting sqref="E6:E17">
    <cfRule type="cellIs" dxfId="2" priority="2" stopIfTrue="1" operator="lessThan">
      <formula>0</formula>
    </cfRule>
    <cfRule type="cellIs" dxfId="1" priority="3" stopIfTrue="1" operator="lessThan">
      <formula>-15870</formula>
    </cfRule>
  </conditionalFormatting>
  <conditionalFormatting sqref="F6:F17">
    <cfRule type="cellIs" dxfId="0" priority="1" stopIfTrue="1" operator="lessThan">
      <formula>0.06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D1932-8A7E-4E98-84C0-41637D046C72}">
  <sheetPr>
    <tabColor theme="9"/>
  </sheetPr>
  <dimension ref="A1:S44"/>
  <sheetViews>
    <sheetView workbookViewId="0">
      <selection activeCell="L9" sqref="L9"/>
    </sheetView>
  </sheetViews>
  <sheetFormatPr defaultRowHeight="15"/>
  <cols>
    <col min="1" max="1" width="23.42578125" customWidth="1"/>
    <col min="2" max="2" width="9.7109375" customWidth="1"/>
    <col min="3" max="3" width="10.5703125" customWidth="1"/>
    <col min="4" max="5" width="10.7109375" customWidth="1"/>
    <col min="6" max="6" width="10.42578125" customWidth="1"/>
    <col min="7" max="7" width="12.42578125" customWidth="1"/>
  </cols>
  <sheetData>
    <row r="1" spans="1:19">
      <c r="A1" s="318" t="s">
        <v>340</v>
      </c>
    </row>
    <row r="2" spans="1:19">
      <c r="A2" s="463" t="s">
        <v>341</v>
      </c>
      <c r="B2" s="463"/>
      <c r="C2" s="463"/>
      <c r="D2" s="463"/>
      <c r="E2" s="463"/>
      <c r="F2" s="463"/>
      <c r="G2" s="463"/>
      <c r="H2" s="463"/>
      <c r="I2" s="463"/>
      <c r="J2" s="463"/>
      <c r="K2" s="463"/>
      <c r="L2" s="463"/>
      <c r="M2" s="463"/>
      <c r="N2" s="463"/>
      <c r="O2" s="463"/>
      <c r="P2" s="463"/>
      <c r="Q2" s="463"/>
      <c r="R2" s="463"/>
      <c r="S2" s="463"/>
    </row>
    <row r="3" spans="1:19">
      <c r="A3" s="463"/>
      <c r="B3" s="463"/>
      <c r="C3" s="463"/>
      <c r="D3" s="463"/>
      <c r="E3" s="463"/>
      <c r="F3" s="463"/>
      <c r="G3" s="463"/>
      <c r="H3" s="463"/>
      <c r="I3" s="463"/>
      <c r="J3" s="463"/>
      <c r="K3" s="463"/>
      <c r="L3" s="463"/>
      <c r="M3" s="463"/>
      <c r="N3" s="463"/>
      <c r="O3" s="463"/>
      <c r="P3" s="463"/>
      <c r="Q3" s="463"/>
      <c r="R3" s="463"/>
      <c r="S3" s="463"/>
    </row>
    <row r="4" spans="1:19">
      <c r="A4" s="6"/>
      <c r="B4" s="6"/>
      <c r="C4" s="6"/>
      <c r="D4" s="6"/>
      <c r="E4" s="6"/>
      <c r="F4" s="6"/>
      <c r="G4" s="6"/>
      <c r="H4" s="6"/>
      <c r="I4" s="6"/>
      <c r="J4" s="6"/>
      <c r="K4" s="6"/>
      <c r="L4" s="6"/>
      <c r="M4" s="6"/>
      <c r="N4" s="6"/>
      <c r="O4" s="6"/>
      <c r="P4" s="6"/>
      <c r="Q4" s="6"/>
      <c r="R4" s="6"/>
      <c r="S4" s="6"/>
    </row>
    <row r="5" spans="1:19" ht="15.75" thickBot="1">
      <c r="A5" s="218" t="s">
        <v>195</v>
      </c>
    </row>
    <row r="6" spans="1:19" ht="14.65" customHeight="1">
      <c r="A6" s="306" t="s">
        <v>342</v>
      </c>
      <c r="B6" s="441">
        <v>2022</v>
      </c>
      <c r="C6" s="441">
        <v>2023</v>
      </c>
      <c r="D6" s="441">
        <v>2024</v>
      </c>
      <c r="E6" s="441">
        <v>2025</v>
      </c>
      <c r="F6" s="441">
        <v>2026</v>
      </c>
      <c r="G6" s="443">
        <v>2027</v>
      </c>
    </row>
    <row r="7" spans="1:19" ht="13.5" customHeight="1">
      <c r="A7" s="307" t="s">
        <v>197</v>
      </c>
      <c r="B7" s="442"/>
      <c r="C7" s="442"/>
      <c r="D7" s="442"/>
      <c r="E7" s="442"/>
      <c r="F7" s="442"/>
      <c r="G7" s="444"/>
    </row>
    <row r="8" spans="1:19" ht="28.15" customHeight="1">
      <c r="A8" s="277" t="s">
        <v>198</v>
      </c>
      <c r="B8" s="287">
        <v>4</v>
      </c>
      <c r="C8" s="287"/>
      <c r="D8" s="287"/>
      <c r="E8" s="287"/>
      <c r="F8" s="287"/>
      <c r="G8" s="287"/>
    </row>
    <row r="9" spans="1:19" ht="25.5" customHeight="1">
      <c r="A9" s="279" t="s">
        <v>199</v>
      </c>
      <c r="B9" s="288"/>
      <c r="C9" s="288">
        <v>8</v>
      </c>
      <c r="D9" s="288"/>
      <c r="E9" s="288"/>
      <c r="F9" s="288"/>
      <c r="G9" s="288"/>
    </row>
    <row r="10" spans="1:19" ht="19.5" customHeight="1">
      <c r="A10" s="280" t="s">
        <v>200</v>
      </c>
      <c r="B10" s="281">
        <f>B8+B9</f>
        <v>4</v>
      </c>
      <c r="C10" s="281">
        <f t="shared" ref="C10:G10" si="0">C8+C9</f>
        <v>8</v>
      </c>
      <c r="D10" s="281">
        <f t="shared" si="0"/>
        <v>0</v>
      </c>
      <c r="E10" s="281">
        <f t="shared" si="0"/>
        <v>0</v>
      </c>
      <c r="F10" s="281">
        <f t="shared" si="0"/>
        <v>0</v>
      </c>
      <c r="G10" s="281">
        <f t="shared" si="0"/>
        <v>0</v>
      </c>
    </row>
    <row r="11" spans="1:19" ht="30" customHeight="1">
      <c r="A11" s="282" t="s">
        <v>201</v>
      </c>
      <c r="B11" s="288">
        <v>2</v>
      </c>
      <c r="C11" s="288">
        <v>3</v>
      </c>
      <c r="D11" s="288"/>
      <c r="E11" s="288"/>
      <c r="F11" s="288"/>
      <c r="G11" s="288"/>
    </row>
    <row r="12" spans="1:19" ht="41.1" customHeight="1">
      <c r="A12" s="282" t="s">
        <v>202</v>
      </c>
      <c r="B12" s="288"/>
      <c r="C12" s="288"/>
      <c r="D12" s="288"/>
      <c r="E12" s="288"/>
      <c r="F12" s="288"/>
      <c r="G12" s="288"/>
    </row>
    <row r="13" spans="1:19" ht="20.65" customHeight="1" thickBot="1">
      <c r="A13" s="283" t="s">
        <v>203</v>
      </c>
      <c r="B13" s="281">
        <f>B11+B12</f>
        <v>2</v>
      </c>
      <c r="C13" s="281">
        <f t="shared" ref="C13:G13" si="1">C11+C12</f>
        <v>3</v>
      </c>
      <c r="D13" s="281">
        <f t="shared" si="1"/>
        <v>0</v>
      </c>
      <c r="E13" s="281">
        <f t="shared" si="1"/>
        <v>0</v>
      </c>
      <c r="F13" s="281">
        <f t="shared" si="1"/>
        <v>0</v>
      </c>
      <c r="G13" s="281">
        <f t="shared" si="1"/>
        <v>0</v>
      </c>
    </row>
    <row r="14" spans="1:19" ht="30.6" customHeight="1" thickBot="1">
      <c r="A14" s="289" t="s">
        <v>204</v>
      </c>
      <c r="B14" s="291">
        <f>B10-B13</f>
        <v>2</v>
      </c>
      <c r="C14" s="291">
        <f t="shared" ref="C14:G14" si="2">C10-C13</f>
        <v>5</v>
      </c>
      <c r="D14" s="291">
        <f t="shared" si="2"/>
        <v>0</v>
      </c>
      <c r="E14" s="291">
        <f t="shared" si="2"/>
        <v>0</v>
      </c>
      <c r="F14" s="291">
        <f t="shared" si="2"/>
        <v>0</v>
      </c>
      <c r="G14" s="291">
        <f t="shared" si="2"/>
        <v>0</v>
      </c>
    </row>
    <row r="15" spans="1:19" ht="26.1" customHeight="1">
      <c r="A15" s="298" t="s">
        <v>205</v>
      </c>
      <c r="B15" s="302">
        <f>IFERROR(B14/B10,"")</f>
        <v>0.5</v>
      </c>
      <c r="C15" s="302">
        <f t="shared" ref="C15:G15" si="3">IFERROR(C14/C10,"")</f>
        <v>0.625</v>
      </c>
      <c r="D15" s="302" t="str">
        <f t="shared" si="3"/>
        <v/>
      </c>
      <c r="E15" s="302" t="str">
        <f t="shared" si="3"/>
        <v/>
      </c>
      <c r="F15" s="302" t="str">
        <f t="shared" si="3"/>
        <v/>
      </c>
      <c r="G15" s="302" t="str">
        <f t="shared" si="3"/>
        <v/>
      </c>
    </row>
    <row r="16" spans="1:19" ht="30" customHeight="1">
      <c r="A16" s="279" t="s">
        <v>206</v>
      </c>
      <c r="B16" s="288"/>
      <c r="C16" s="288"/>
      <c r="D16" s="288"/>
      <c r="E16" s="288"/>
      <c r="F16" s="288"/>
      <c r="G16" s="288"/>
    </row>
    <row r="17" spans="1:7" ht="24" customHeight="1">
      <c r="A17" s="279" t="s">
        <v>207</v>
      </c>
      <c r="B17" s="288"/>
      <c r="C17" s="288"/>
      <c r="D17" s="288"/>
      <c r="E17" s="288"/>
      <c r="F17" s="288"/>
      <c r="G17" s="288"/>
    </row>
    <row r="18" spans="1:7" ht="17.100000000000001" customHeight="1" thickBot="1">
      <c r="A18" s="297" t="s">
        <v>208</v>
      </c>
      <c r="B18" s="293">
        <f>B16+B17</f>
        <v>0</v>
      </c>
      <c r="C18" s="293">
        <f t="shared" ref="C18:G18" si="4">C16+C17</f>
        <v>0</v>
      </c>
      <c r="D18" s="293">
        <f t="shared" si="4"/>
        <v>0</v>
      </c>
      <c r="E18" s="293">
        <f t="shared" si="4"/>
        <v>0</v>
      </c>
      <c r="F18" s="293">
        <f t="shared" si="4"/>
        <v>0</v>
      </c>
      <c r="G18" s="293">
        <f t="shared" si="4"/>
        <v>0</v>
      </c>
    </row>
    <row r="19" spans="1:7" ht="15.75" thickBot="1">
      <c r="A19" s="294" t="s">
        <v>209</v>
      </c>
      <c r="B19" s="295">
        <f>B14-B18</f>
        <v>2</v>
      </c>
      <c r="C19" s="295">
        <f t="shared" ref="C19:G19" si="5">C14-C18</f>
        <v>5</v>
      </c>
      <c r="D19" s="295">
        <f t="shared" si="5"/>
        <v>0</v>
      </c>
      <c r="E19" s="295">
        <f t="shared" si="5"/>
        <v>0</v>
      </c>
      <c r="F19" s="295">
        <f t="shared" si="5"/>
        <v>0</v>
      </c>
      <c r="G19" s="295">
        <f t="shared" si="5"/>
        <v>0</v>
      </c>
    </row>
    <row r="20" spans="1:7" ht="19.149999999999999" customHeight="1" thickBot="1">
      <c r="A20" s="284" t="s">
        <v>210</v>
      </c>
      <c r="B20" s="296"/>
      <c r="C20" s="296"/>
      <c r="D20" s="296"/>
      <c r="E20" s="296"/>
      <c r="F20" s="296"/>
      <c r="G20" s="296"/>
    </row>
    <row r="21" spans="1:7" ht="27" customHeight="1">
      <c r="A21" s="299" t="s">
        <v>137</v>
      </c>
      <c r="B21" s="300">
        <f>B19-B20</f>
        <v>2</v>
      </c>
      <c r="C21" s="300">
        <f t="shared" ref="C21:G21" si="6">C19-C20</f>
        <v>5</v>
      </c>
      <c r="D21" s="300">
        <f t="shared" si="6"/>
        <v>0</v>
      </c>
      <c r="E21" s="300">
        <f t="shared" si="6"/>
        <v>0</v>
      </c>
      <c r="F21" s="300">
        <f t="shared" si="6"/>
        <v>0</v>
      </c>
      <c r="G21" s="300">
        <f t="shared" si="6"/>
        <v>0</v>
      </c>
    </row>
    <row r="22" spans="1:7" ht="28.5" customHeight="1">
      <c r="A22" s="301" t="s">
        <v>211</v>
      </c>
      <c r="B22" s="302">
        <f>IFERROR(B21/B10,"")</f>
        <v>0.5</v>
      </c>
      <c r="C22" s="302">
        <f t="shared" ref="C22:G22" si="7">IFERROR(C21/C10,"")</f>
        <v>0.625</v>
      </c>
      <c r="D22" s="302" t="str">
        <f t="shared" si="7"/>
        <v/>
      </c>
      <c r="E22" s="302" t="str">
        <f t="shared" si="7"/>
        <v/>
      </c>
      <c r="F22" s="302" t="str">
        <f t="shared" si="7"/>
        <v/>
      </c>
      <c r="G22" s="302" t="str">
        <f t="shared" si="7"/>
        <v/>
      </c>
    </row>
    <row r="23" spans="1:7">
      <c r="A23" s="285"/>
      <c r="B23" s="278"/>
      <c r="C23" s="278"/>
      <c r="D23" s="278"/>
      <c r="E23" s="278"/>
      <c r="F23" s="278"/>
      <c r="G23" s="278"/>
    </row>
    <row r="24" spans="1:7" ht="15.75" thickBot="1">
      <c r="A24" s="317" t="s">
        <v>212</v>
      </c>
      <c r="B24" s="278"/>
      <c r="C24" s="278"/>
      <c r="D24" s="278"/>
      <c r="E24" s="278"/>
      <c r="F24" s="278"/>
      <c r="G24" s="278"/>
    </row>
    <row r="25" spans="1:7">
      <c r="A25" s="304" t="s">
        <v>343</v>
      </c>
      <c r="B25" s="441">
        <v>2022</v>
      </c>
      <c r="C25" s="441">
        <v>2023</v>
      </c>
      <c r="D25" s="441">
        <v>2024</v>
      </c>
      <c r="E25" s="441">
        <v>2025</v>
      </c>
      <c r="F25" s="441">
        <v>2026</v>
      </c>
      <c r="G25" s="443">
        <v>2027</v>
      </c>
    </row>
    <row r="26" spans="1:7">
      <c r="A26" s="305" t="s">
        <v>214</v>
      </c>
      <c r="B26" s="442"/>
      <c r="C26" s="442"/>
      <c r="D26" s="442"/>
      <c r="E26" s="442"/>
      <c r="F26" s="442"/>
      <c r="G26" s="444"/>
    </row>
    <row r="27" spans="1:7" ht="27.6" customHeight="1">
      <c r="A27" s="277" t="s">
        <v>215</v>
      </c>
      <c r="B27" s="303"/>
      <c r="C27" s="303"/>
      <c r="D27" s="303"/>
      <c r="E27" s="303"/>
      <c r="F27" s="303"/>
      <c r="G27" s="303"/>
    </row>
    <row r="28" spans="1:7" ht="15.6" customHeight="1">
      <c r="A28" s="279" t="s">
        <v>216</v>
      </c>
      <c r="B28" s="303"/>
      <c r="C28" s="303"/>
      <c r="D28" s="303"/>
      <c r="E28" s="303"/>
      <c r="F28" s="303"/>
      <c r="G28" s="303"/>
    </row>
    <row r="29" spans="1:7" ht="27" customHeight="1">
      <c r="A29" s="279" t="s">
        <v>217</v>
      </c>
      <c r="B29" s="303"/>
      <c r="C29" s="303"/>
      <c r="D29" s="303"/>
      <c r="E29" s="303"/>
      <c r="F29" s="303"/>
      <c r="G29" s="303"/>
    </row>
    <row r="30" spans="1:7" ht="24.6" customHeight="1">
      <c r="A30" s="309" t="s">
        <v>218</v>
      </c>
      <c r="B30" s="310">
        <f>B27+B28+B29</f>
        <v>0</v>
      </c>
      <c r="C30" s="310">
        <f t="shared" ref="C30:G30" si="8">C27+C28+C29</f>
        <v>0</v>
      </c>
      <c r="D30" s="310">
        <f t="shared" si="8"/>
        <v>0</v>
      </c>
      <c r="E30" s="310">
        <f t="shared" si="8"/>
        <v>0</v>
      </c>
      <c r="F30" s="310">
        <f t="shared" si="8"/>
        <v>0</v>
      </c>
      <c r="G30" s="310">
        <f t="shared" si="8"/>
        <v>0</v>
      </c>
    </row>
    <row r="31" spans="1:7" ht="26.1" customHeight="1">
      <c r="A31" s="279" t="s">
        <v>219</v>
      </c>
      <c r="B31" s="308"/>
      <c r="C31" s="308"/>
      <c r="D31" s="308"/>
      <c r="E31" s="308"/>
      <c r="F31" s="308"/>
      <c r="G31" s="308"/>
    </row>
    <row r="32" spans="1:7" ht="26.1" customHeight="1">
      <c r="A32" s="279" t="s">
        <v>220</v>
      </c>
      <c r="B32" s="308"/>
      <c r="C32" s="308"/>
      <c r="D32" s="308"/>
      <c r="E32" s="308"/>
      <c r="F32" s="308"/>
      <c r="G32" s="308"/>
    </row>
    <row r="33" spans="1:7" ht="23.65" customHeight="1" thickBot="1">
      <c r="A33" s="311" t="s">
        <v>221</v>
      </c>
      <c r="B33" s="293">
        <f>B31+B32</f>
        <v>0</v>
      </c>
      <c r="C33" s="293">
        <f t="shared" ref="C33:G33" si="9">C31+C32</f>
        <v>0</v>
      </c>
      <c r="D33" s="293">
        <f t="shared" si="9"/>
        <v>0</v>
      </c>
      <c r="E33" s="293">
        <f t="shared" si="9"/>
        <v>0</v>
      </c>
      <c r="F33" s="293">
        <f t="shared" si="9"/>
        <v>0</v>
      </c>
      <c r="G33" s="293">
        <f t="shared" si="9"/>
        <v>0</v>
      </c>
    </row>
    <row r="34" spans="1:7" ht="39.6" customHeight="1" thickBot="1">
      <c r="A34" s="294" t="s">
        <v>222</v>
      </c>
      <c r="B34" s="295">
        <f>B30-B33</f>
        <v>0</v>
      </c>
      <c r="C34" s="295">
        <f t="shared" ref="C34:G34" si="10">C30-C33</f>
        <v>0</v>
      </c>
      <c r="D34" s="295">
        <f t="shared" si="10"/>
        <v>0</v>
      </c>
      <c r="E34" s="295">
        <f t="shared" si="10"/>
        <v>0</v>
      </c>
      <c r="F34" s="295">
        <f t="shared" si="10"/>
        <v>0</v>
      </c>
      <c r="G34" s="295">
        <f t="shared" si="10"/>
        <v>0</v>
      </c>
    </row>
    <row r="35" spans="1:7" ht="17.100000000000001" customHeight="1">
      <c r="A35" s="277" t="s">
        <v>223</v>
      </c>
      <c r="B35" s="287">
        <v>678</v>
      </c>
      <c r="C35" s="287"/>
      <c r="D35" s="287"/>
      <c r="E35" s="287"/>
      <c r="F35" s="287"/>
      <c r="G35" s="287"/>
    </row>
    <row r="36" spans="1:7" ht="19.5" customHeight="1">
      <c r="A36" s="279" t="s">
        <v>224</v>
      </c>
      <c r="B36" s="288"/>
      <c r="C36" s="288"/>
      <c r="D36" s="288"/>
      <c r="E36" s="288"/>
      <c r="F36" s="288"/>
      <c r="G36" s="288"/>
    </row>
    <row r="37" spans="1:7" ht="22.15" customHeight="1">
      <c r="A37" s="312" t="s">
        <v>225</v>
      </c>
      <c r="B37" s="313">
        <f>B36+B35</f>
        <v>678</v>
      </c>
      <c r="C37" s="313">
        <f t="shared" ref="C37:G37" si="11">C36+C35</f>
        <v>0</v>
      </c>
      <c r="D37" s="313">
        <f t="shared" si="11"/>
        <v>0</v>
      </c>
      <c r="E37" s="313">
        <f t="shared" si="11"/>
        <v>0</v>
      </c>
      <c r="F37" s="313">
        <f t="shared" si="11"/>
        <v>0</v>
      </c>
      <c r="G37" s="313">
        <f t="shared" si="11"/>
        <v>0</v>
      </c>
    </row>
    <row r="38" spans="1:7" ht="23.65" customHeight="1">
      <c r="A38" s="279" t="s">
        <v>226</v>
      </c>
      <c r="B38" s="288"/>
      <c r="C38" s="288"/>
      <c r="D38" s="288"/>
      <c r="E38" s="288"/>
      <c r="F38" s="288"/>
      <c r="G38" s="288"/>
    </row>
    <row r="39" spans="1:7">
      <c r="A39" s="279" t="s">
        <v>227</v>
      </c>
      <c r="B39" s="288"/>
      <c r="C39" s="288"/>
      <c r="D39" s="288"/>
      <c r="E39" s="288"/>
      <c r="F39" s="288"/>
      <c r="G39" s="288"/>
    </row>
    <row r="40" spans="1:7" ht="28.5" customHeight="1" thickBot="1">
      <c r="A40" s="292" t="s">
        <v>228</v>
      </c>
      <c r="B40" s="314">
        <f>B38+B39</f>
        <v>0</v>
      </c>
      <c r="C40" s="314">
        <f t="shared" ref="C40:G40" si="12">C38+C39</f>
        <v>0</v>
      </c>
      <c r="D40" s="314">
        <f t="shared" si="12"/>
        <v>0</v>
      </c>
      <c r="E40" s="314">
        <f t="shared" si="12"/>
        <v>0</v>
      </c>
      <c r="F40" s="314">
        <f t="shared" si="12"/>
        <v>0</v>
      </c>
      <c r="G40" s="314">
        <f t="shared" si="12"/>
        <v>0</v>
      </c>
    </row>
    <row r="41" spans="1:7" ht="33" customHeight="1" thickBot="1">
      <c r="A41" s="294" t="s">
        <v>229</v>
      </c>
      <c r="B41" s="295">
        <f>B37-B40</f>
        <v>678</v>
      </c>
      <c r="C41" s="295">
        <f t="shared" ref="C41:G41" si="13">C37-C40</f>
        <v>0</v>
      </c>
      <c r="D41" s="295">
        <f t="shared" si="13"/>
        <v>0</v>
      </c>
      <c r="E41" s="295">
        <f t="shared" si="13"/>
        <v>0</v>
      </c>
      <c r="F41" s="295">
        <f t="shared" si="13"/>
        <v>0</v>
      </c>
      <c r="G41" s="295">
        <f t="shared" si="13"/>
        <v>0</v>
      </c>
    </row>
    <row r="42" spans="1:7" ht="30" customHeight="1" thickBot="1">
      <c r="A42" s="289" t="s">
        <v>230</v>
      </c>
      <c r="B42" s="290">
        <f>B34+B41</f>
        <v>678</v>
      </c>
      <c r="C42" s="290">
        <f t="shared" ref="C42:G42" si="14">C34+C41</f>
        <v>0</v>
      </c>
      <c r="D42" s="290">
        <f t="shared" si="14"/>
        <v>0</v>
      </c>
      <c r="E42" s="290">
        <f t="shared" si="14"/>
        <v>0</v>
      </c>
      <c r="F42" s="290">
        <f t="shared" si="14"/>
        <v>0</v>
      </c>
      <c r="G42" s="290">
        <f t="shared" si="14"/>
        <v>0</v>
      </c>
    </row>
    <row r="43" spans="1:7" ht="23.65" customHeight="1" thickBot="1">
      <c r="A43" s="286" t="s">
        <v>231</v>
      </c>
      <c r="B43" s="315">
        <v>3</v>
      </c>
      <c r="C43" s="316">
        <f>B44</f>
        <v>681</v>
      </c>
      <c r="D43" s="316">
        <f t="shared" ref="D43:G43" si="15">C44</f>
        <v>681</v>
      </c>
      <c r="E43" s="316">
        <f t="shared" si="15"/>
        <v>681</v>
      </c>
      <c r="F43" s="316">
        <f t="shared" si="15"/>
        <v>681</v>
      </c>
      <c r="G43" s="316">
        <f t="shared" si="15"/>
        <v>681</v>
      </c>
    </row>
    <row r="44" spans="1:7" ht="15.75" thickBot="1">
      <c r="A44" s="294" t="s">
        <v>232</v>
      </c>
      <c r="B44" s="295">
        <f>B43+B42</f>
        <v>681</v>
      </c>
      <c r="C44" s="295">
        <f t="shared" ref="C44:G44" si="16">C43+C42</f>
        <v>681</v>
      </c>
      <c r="D44" s="295">
        <f t="shared" si="16"/>
        <v>681</v>
      </c>
      <c r="E44" s="295">
        <f t="shared" si="16"/>
        <v>681</v>
      </c>
      <c r="F44" s="295">
        <f t="shared" si="16"/>
        <v>681</v>
      </c>
      <c r="G44" s="295">
        <f t="shared" si="16"/>
        <v>681</v>
      </c>
    </row>
  </sheetData>
  <mergeCells count="13">
    <mergeCell ref="A2:S3"/>
    <mergeCell ref="B25:B26"/>
    <mergeCell ref="C25:C26"/>
    <mergeCell ref="D25:D26"/>
    <mergeCell ref="E25:E26"/>
    <mergeCell ref="F25:F26"/>
    <mergeCell ref="G25:G26"/>
    <mergeCell ref="B6:B7"/>
    <mergeCell ref="C6:C7"/>
    <mergeCell ref="D6:D7"/>
    <mergeCell ref="E6:E7"/>
    <mergeCell ref="F6:F7"/>
    <mergeCell ref="G6:G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sheetPr>
  <dimension ref="A1:AS200"/>
  <sheetViews>
    <sheetView workbookViewId="0">
      <selection activeCell="AC28" sqref="AC28"/>
    </sheetView>
  </sheetViews>
  <sheetFormatPr defaultColWidth="9.28515625" defaultRowHeight="15"/>
  <cols>
    <col min="1" max="24" width="21.42578125" style="2" customWidth="1"/>
    <col min="25" max="25" width="21.42578125" style="81" customWidth="1"/>
    <col min="26" max="30" width="21.42578125" style="2" customWidth="1"/>
    <col min="31" max="43" width="14.42578125" style="2" customWidth="1"/>
    <col min="44" max="16384" width="9.28515625" style="2"/>
  </cols>
  <sheetData>
    <row r="1" spans="1:29" ht="45" customHeight="1">
      <c r="A1" s="58" t="s">
        <v>344</v>
      </c>
      <c r="B1" s="58" t="s">
        <v>345</v>
      </c>
      <c r="C1" s="58" t="s">
        <v>346</v>
      </c>
      <c r="D1" s="58" t="s">
        <v>347</v>
      </c>
      <c r="E1" s="58" t="s">
        <v>348</v>
      </c>
      <c r="F1" s="58" t="s">
        <v>349</v>
      </c>
      <c r="G1" s="58" t="s">
        <v>350</v>
      </c>
      <c r="H1" s="58" t="s">
        <v>351</v>
      </c>
      <c r="I1" s="58" t="s">
        <v>352</v>
      </c>
      <c r="J1" s="59" t="s">
        <v>353</v>
      </c>
      <c r="K1" s="59" t="s">
        <v>354</v>
      </c>
      <c r="L1" s="59" t="s">
        <v>355</v>
      </c>
      <c r="M1" s="59" t="s">
        <v>356</v>
      </c>
      <c r="N1" s="60" t="s">
        <v>357</v>
      </c>
      <c r="O1" s="61" t="s">
        <v>358</v>
      </c>
      <c r="P1" s="61" t="s">
        <v>359</v>
      </c>
      <c r="Q1" s="61" t="s">
        <v>360</v>
      </c>
      <c r="R1" s="61" t="s">
        <v>361</v>
      </c>
      <c r="S1" s="61" t="s">
        <v>362</v>
      </c>
      <c r="T1" s="61" t="s">
        <v>363</v>
      </c>
      <c r="U1" s="61" t="s">
        <v>364</v>
      </c>
      <c r="V1" s="61" t="s">
        <v>365</v>
      </c>
      <c r="W1" s="61" t="s">
        <v>366</v>
      </c>
      <c r="X1" s="61" t="s">
        <v>362</v>
      </c>
      <c r="Y1" s="62" t="s">
        <v>367</v>
      </c>
      <c r="Z1" s="59" t="s">
        <v>368</v>
      </c>
      <c r="AA1" s="59" t="s">
        <v>369</v>
      </c>
      <c r="AB1" s="62" t="s">
        <v>370</v>
      </c>
      <c r="AC1" s="59" t="s">
        <v>371</v>
      </c>
    </row>
    <row r="2" spans="1:29">
      <c r="A2" s="63" t="s">
        <v>4</v>
      </c>
      <c r="B2" s="63" t="s">
        <v>4</v>
      </c>
      <c r="C2" s="63" t="s">
        <v>4</v>
      </c>
      <c r="D2" s="64" t="s">
        <v>4</v>
      </c>
      <c r="E2" s="65" t="s">
        <v>38</v>
      </c>
      <c r="F2" s="66" t="s">
        <v>4</v>
      </c>
      <c r="G2" s="67" t="s">
        <v>4</v>
      </c>
      <c r="H2" s="67" t="s">
        <v>4</v>
      </c>
      <c r="I2" s="63" t="s">
        <v>4</v>
      </c>
      <c r="J2" s="63" t="s">
        <v>4</v>
      </c>
      <c r="K2" s="63" t="s">
        <v>4</v>
      </c>
      <c r="L2" s="68" t="str">
        <f>VLOOKUP("yes",K15:L25,2,FALSE)</f>
        <v>Select…</v>
      </c>
      <c r="M2" s="68" t="str">
        <f>VLOOKUP("yes",M15:N25,2,FALSE)</f>
        <v>Select…</v>
      </c>
      <c r="N2" s="69" t="s">
        <v>4</v>
      </c>
      <c r="O2" s="69" t="b">
        <f>('Detailed Budget'!J11&lt;&gt;"YES")</f>
        <v>1</v>
      </c>
      <c r="P2" s="70">
        <f>'Detailed Budget'!A17</f>
        <v>0</v>
      </c>
      <c r="Q2" s="70">
        <f>VLOOKUP(TRUE,O2:P3,2,FALSE)</f>
        <v>0</v>
      </c>
      <c r="R2" s="70">
        <f>'Detailed Budget'!F17</f>
        <v>0</v>
      </c>
      <c r="S2" s="70">
        <f>VLOOKUP(TRUE,O2:R3,4,FALSE)</f>
        <v>0</v>
      </c>
      <c r="T2" s="70" t="e">
        <f>(#REF!&lt;&gt;"YES")</f>
        <v>#REF!</v>
      </c>
      <c r="U2" s="70" t="e">
        <f>#REF!</f>
        <v>#REF!</v>
      </c>
      <c r="V2" s="70" t="e">
        <f>VLOOKUP(TRUE,T2:U3,2,FALSE)</f>
        <v>#N/A</v>
      </c>
      <c r="W2" s="70" t="e">
        <f>#REF!</f>
        <v>#REF!</v>
      </c>
      <c r="X2" s="70" t="e">
        <f>VLOOKUP(TRUE,T2:W3,4,FALSE)</f>
        <v>#N/A</v>
      </c>
      <c r="Y2" s="71">
        <f>_xlfn.IFS('Detailed Budget'!J11="Select…",0,'Detailed Budget'!J11="NO",0,'Detailed Budget'!J11="YES",1)</f>
        <v>0</v>
      </c>
      <c r="Z2" s="71" t="e">
        <f>_xlfn.IFS(#REF!="Select…",0,#REF!="NO",0,#REF!="YES",1)</f>
        <v>#REF!</v>
      </c>
      <c r="AA2" s="72" t="e">
        <f>_xlfn.IFS(#REF!="Select…",0,#REF!=1,1,#REF!=2,2,#REF!=3,3,#REF!=4,4,#REF!=5,5,#REF!=6,6,#REF!=7,7,#REF!=8,8,#REF!=9,9,#REF!=10,10)</f>
        <v>#REF!</v>
      </c>
      <c r="AB2" s="71" t="e">
        <f>_xlfn.IFS(#REF!="Select…",0,#REF!="NO",0,#REF!="YES",17)</f>
        <v>#REF!</v>
      </c>
      <c r="AC2" s="81" t="s">
        <v>4</v>
      </c>
    </row>
    <row r="3" spans="1:29">
      <c r="A3" s="69">
        <v>1</v>
      </c>
      <c r="B3" s="67" t="s">
        <v>372</v>
      </c>
      <c r="C3" s="67" t="s">
        <v>28</v>
      </c>
      <c r="D3" s="73" t="s">
        <v>373</v>
      </c>
      <c r="E3" s="66" t="s">
        <v>37</v>
      </c>
      <c r="F3" s="66" t="s">
        <v>374</v>
      </c>
      <c r="G3" s="74">
        <v>43800</v>
      </c>
      <c r="H3" s="74">
        <v>43830</v>
      </c>
      <c r="I3" s="74">
        <v>43830</v>
      </c>
      <c r="J3" s="75" t="e">
        <f>#REF!</f>
        <v>#REF!</v>
      </c>
      <c r="K3" s="75" t="e">
        <f>#REF!</f>
        <v>#REF!</v>
      </c>
      <c r="L3" s="68" t="e">
        <f t="shared" ref="L3:L12" si="0">VLOOKUP("yes",K16:L26,2,FALSE)</f>
        <v>#N/A</v>
      </c>
      <c r="M3" s="68" t="e">
        <f t="shared" ref="M3:M12" si="1">VLOOKUP("yes",M16:N26,2,FALSE)</f>
        <v>#N/A</v>
      </c>
      <c r="N3" s="69">
        <v>1</v>
      </c>
      <c r="O3" s="69" t="b">
        <f>('Detailed Budget'!J11="YES")</f>
        <v>0</v>
      </c>
      <c r="P3" s="70">
        <f>'Detailed Budget'!M17</f>
        <v>0</v>
      </c>
      <c r="Q3" s="69"/>
      <c r="R3" s="70">
        <f>'Detailed Budget'!R17</f>
        <v>0</v>
      </c>
      <c r="S3" s="69"/>
      <c r="T3" s="69" t="e">
        <f>(#REF!="YES")</f>
        <v>#REF!</v>
      </c>
      <c r="U3" s="70" t="e">
        <f>#REF!</f>
        <v>#REF!</v>
      </c>
      <c r="V3" s="69"/>
      <c r="W3" s="70" t="e">
        <f>#REF!</f>
        <v>#REF!</v>
      </c>
      <c r="X3" s="69"/>
      <c r="Y3" s="71">
        <f>Y2</f>
        <v>0</v>
      </c>
      <c r="AC3" s="71" t="s">
        <v>375</v>
      </c>
    </row>
    <row r="4" spans="1:29">
      <c r="A4" s="69">
        <v>2</v>
      </c>
      <c r="B4" s="76" t="s">
        <v>376</v>
      </c>
      <c r="C4" s="67" t="s">
        <v>377</v>
      </c>
      <c r="D4" s="77" t="s">
        <v>378</v>
      </c>
      <c r="E4" s="66" t="s">
        <v>42</v>
      </c>
      <c r="F4" s="66" t="s">
        <v>379</v>
      </c>
      <c r="G4" s="74">
        <v>43831</v>
      </c>
      <c r="H4" s="74">
        <v>43861</v>
      </c>
      <c r="I4" s="74">
        <v>43861</v>
      </c>
      <c r="J4" s="74" t="e">
        <f>#REF!+1</f>
        <v>#REF!</v>
      </c>
      <c r="K4" s="74" t="e">
        <f>#REF!+1</f>
        <v>#REF!</v>
      </c>
      <c r="L4" s="68" t="e">
        <f t="shared" si="0"/>
        <v>#N/A</v>
      </c>
      <c r="M4" s="68" t="e">
        <f t="shared" si="1"/>
        <v>#N/A</v>
      </c>
      <c r="N4" s="69">
        <v>2</v>
      </c>
      <c r="Y4" s="71">
        <f>Y3</f>
        <v>0</v>
      </c>
      <c r="AC4" s="71" t="s">
        <v>380</v>
      </c>
    </row>
    <row r="5" spans="1:29">
      <c r="A5" s="69">
        <v>3</v>
      </c>
      <c r="B5" s="67" t="s">
        <v>381</v>
      </c>
      <c r="C5" s="78" t="s">
        <v>382</v>
      </c>
      <c r="E5" s="66" t="s">
        <v>383</v>
      </c>
      <c r="F5" s="66" t="s">
        <v>384</v>
      </c>
      <c r="G5" s="74">
        <v>43862</v>
      </c>
      <c r="H5" s="74">
        <v>43890</v>
      </c>
      <c r="I5" s="74">
        <v>43890</v>
      </c>
      <c r="J5" s="74" t="e">
        <f>#REF!+1</f>
        <v>#REF!</v>
      </c>
      <c r="K5" s="74" t="e">
        <f>#REF!+1</f>
        <v>#REF!</v>
      </c>
      <c r="L5" s="68" t="e">
        <f t="shared" si="0"/>
        <v>#N/A</v>
      </c>
      <c r="M5" s="68" t="e">
        <f t="shared" si="1"/>
        <v>#N/A</v>
      </c>
      <c r="N5" s="69">
        <v>3</v>
      </c>
      <c r="Y5" s="71">
        <f t="shared" ref="Y5:Y67" si="2">Y4</f>
        <v>0</v>
      </c>
      <c r="AC5" s="71" t="s">
        <v>385</v>
      </c>
    </row>
    <row r="6" spans="1:29">
      <c r="A6" s="69">
        <v>4</v>
      </c>
      <c r="B6" s="67" t="s">
        <v>386</v>
      </c>
      <c r="C6" s="67" t="s">
        <v>387</v>
      </c>
      <c r="E6" s="66" t="s">
        <v>388</v>
      </c>
      <c r="F6" s="66" t="s">
        <v>389</v>
      </c>
      <c r="G6" s="74">
        <v>43891</v>
      </c>
      <c r="H6" s="74">
        <v>43921</v>
      </c>
      <c r="I6" s="74">
        <v>43921</v>
      </c>
      <c r="J6" s="74" t="e">
        <f>#REF!+1</f>
        <v>#REF!</v>
      </c>
      <c r="K6" s="74" t="e">
        <f>#REF!+1</f>
        <v>#REF!</v>
      </c>
      <c r="L6" s="68" t="e">
        <f t="shared" si="0"/>
        <v>#N/A</v>
      </c>
      <c r="M6" s="68" t="e">
        <f t="shared" si="1"/>
        <v>#N/A</v>
      </c>
      <c r="N6" s="69">
        <v>4</v>
      </c>
      <c r="Y6" s="71">
        <f t="shared" si="2"/>
        <v>0</v>
      </c>
      <c r="AC6" s="71" t="s">
        <v>390</v>
      </c>
    </row>
    <row r="7" spans="1:29">
      <c r="A7" s="69">
        <v>5</v>
      </c>
      <c r="B7" s="67" t="s">
        <v>50</v>
      </c>
      <c r="C7" s="67" t="s">
        <v>391</v>
      </c>
      <c r="E7" s="66" t="s">
        <v>392</v>
      </c>
      <c r="F7" s="66" t="s">
        <v>393</v>
      </c>
      <c r="G7" s="74">
        <v>43922</v>
      </c>
      <c r="H7" s="74">
        <v>43951</v>
      </c>
      <c r="I7" s="74">
        <v>43951</v>
      </c>
      <c r="J7" s="74" t="e">
        <f>#REF!+1</f>
        <v>#REF!</v>
      </c>
      <c r="K7" s="74" t="e">
        <f>#REF!+1</f>
        <v>#REF!</v>
      </c>
      <c r="L7" s="68" t="e">
        <f t="shared" si="0"/>
        <v>#N/A</v>
      </c>
      <c r="M7" s="68" t="e">
        <f t="shared" si="1"/>
        <v>#N/A</v>
      </c>
      <c r="N7" s="69">
        <v>5</v>
      </c>
      <c r="Y7" s="71">
        <f t="shared" si="2"/>
        <v>0</v>
      </c>
    </row>
    <row r="8" spans="1:29">
      <c r="A8" s="69">
        <v>6</v>
      </c>
      <c r="B8" s="67" t="s">
        <v>54</v>
      </c>
      <c r="C8" s="78" t="s">
        <v>394</v>
      </c>
      <c r="E8" s="66"/>
      <c r="F8" s="66" t="s">
        <v>395</v>
      </c>
      <c r="G8" s="74">
        <v>43952</v>
      </c>
      <c r="H8" s="74">
        <v>43982</v>
      </c>
      <c r="I8" s="74">
        <v>43982</v>
      </c>
      <c r="J8" s="74" t="e">
        <f>#REF!+1</f>
        <v>#REF!</v>
      </c>
      <c r="K8" s="74" t="e">
        <f>#REF!+1</f>
        <v>#REF!</v>
      </c>
      <c r="L8" s="68" t="e">
        <f t="shared" si="0"/>
        <v>#N/A</v>
      </c>
      <c r="M8" s="68" t="e">
        <f t="shared" si="1"/>
        <v>#N/A</v>
      </c>
      <c r="N8" s="69">
        <v>6</v>
      </c>
      <c r="Y8" s="71">
        <f t="shared" si="2"/>
        <v>0</v>
      </c>
    </row>
    <row r="9" spans="1:29">
      <c r="A9" s="69">
        <v>7</v>
      </c>
      <c r="B9" s="67"/>
      <c r="C9" s="67"/>
      <c r="E9" s="66"/>
      <c r="F9" s="66" t="s">
        <v>396</v>
      </c>
      <c r="G9" s="74">
        <v>43983</v>
      </c>
      <c r="H9" s="74">
        <v>44012</v>
      </c>
      <c r="I9" s="74">
        <v>44012</v>
      </c>
      <c r="J9" s="74" t="e">
        <f>#REF!+1</f>
        <v>#REF!</v>
      </c>
      <c r="K9" s="74" t="e">
        <f>#REF!+1</f>
        <v>#REF!</v>
      </c>
      <c r="L9" s="68" t="e">
        <f t="shared" si="0"/>
        <v>#N/A</v>
      </c>
      <c r="M9" s="68" t="e">
        <f t="shared" si="1"/>
        <v>#N/A</v>
      </c>
      <c r="N9" s="69">
        <v>7</v>
      </c>
      <c r="Y9" s="71">
        <f t="shared" si="2"/>
        <v>0</v>
      </c>
    </row>
    <row r="10" spans="1:29">
      <c r="A10" s="69">
        <v>8</v>
      </c>
      <c r="F10" s="66" t="s">
        <v>397</v>
      </c>
      <c r="G10" s="74">
        <v>44013</v>
      </c>
      <c r="H10" s="74">
        <v>44043</v>
      </c>
      <c r="I10" s="74">
        <v>44043</v>
      </c>
      <c r="J10" s="74" t="e">
        <f>#REF!+1</f>
        <v>#REF!</v>
      </c>
      <c r="K10" s="74" t="e">
        <f>#REF!+1</f>
        <v>#REF!</v>
      </c>
      <c r="L10" s="68" t="e">
        <f t="shared" si="0"/>
        <v>#N/A</v>
      </c>
      <c r="M10" s="68" t="e">
        <f t="shared" si="1"/>
        <v>#N/A</v>
      </c>
      <c r="N10" s="69">
        <v>8</v>
      </c>
      <c r="Y10" s="71">
        <f t="shared" si="2"/>
        <v>0</v>
      </c>
    </row>
    <row r="11" spans="1:29">
      <c r="A11" s="69">
        <v>9</v>
      </c>
      <c r="F11" s="66"/>
      <c r="G11" s="74">
        <v>44044</v>
      </c>
      <c r="H11" s="74">
        <v>44074</v>
      </c>
      <c r="I11" s="74">
        <v>44074</v>
      </c>
      <c r="J11" s="74" t="e">
        <f>#REF!+1</f>
        <v>#REF!</v>
      </c>
      <c r="K11" s="74" t="e">
        <f>#REF!+1</f>
        <v>#REF!</v>
      </c>
      <c r="L11" s="68" t="e">
        <f t="shared" si="0"/>
        <v>#N/A</v>
      </c>
      <c r="M11" s="68" t="e">
        <f t="shared" si="1"/>
        <v>#N/A</v>
      </c>
      <c r="N11" s="69">
        <v>9</v>
      </c>
      <c r="Y11" s="71">
        <f t="shared" si="2"/>
        <v>0</v>
      </c>
    </row>
    <row r="12" spans="1:29">
      <c r="A12" s="69">
        <v>10</v>
      </c>
      <c r="F12" s="66"/>
      <c r="G12" s="74">
        <v>44075</v>
      </c>
      <c r="H12" s="74">
        <v>44104</v>
      </c>
      <c r="I12" s="74">
        <v>44104</v>
      </c>
      <c r="J12" s="74" t="e">
        <f>#REF!+1</f>
        <v>#REF!</v>
      </c>
      <c r="K12" s="74" t="e">
        <f>#REF!+1</f>
        <v>#REF!</v>
      </c>
      <c r="L12" s="68" t="e">
        <f t="shared" si="0"/>
        <v>#N/A</v>
      </c>
      <c r="M12" s="68" t="e">
        <f t="shared" si="1"/>
        <v>#N/A</v>
      </c>
      <c r="N12" s="69">
        <v>10</v>
      </c>
      <c r="Y12" s="71">
        <f t="shared" si="2"/>
        <v>0</v>
      </c>
    </row>
    <row r="13" spans="1:29">
      <c r="G13" s="74">
        <v>44105</v>
      </c>
      <c r="H13" s="74">
        <v>44135</v>
      </c>
      <c r="I13" s="74">
        <v>44135</v>
      </c>
      <c r="Y13" s="71">
        <f t="shared" si="2"/>
        <v>0</v>
      </c>
    </row>
    <row r="14" spans="1:29">
      <c r="G14" s="74">
        <v>44136</v>
      </c>
      <c r="H14" s="74">
        <v>44165</v>
      </c>
      <c r="I14" s="74">
        <v>44165</v>
      </c>
      <c r="Y14" s="71">
        <f t="shared" si="2"/>
        <v>0</v>
      </c>
    </row>
    <row r="15" spans="1:29">
      <c r="G15" s="74">
        <v>44166</v>
      </c>
      <c r="H15" s="74">
        <v>44196</v>
      </c>
      <c r="I15" s="74">
        <v>44196</v>
      </c>
      <c r="K15" s="67" t="str">
        <f t="shared" ref="K15:K25" si="3">IF(L15="#VALUE!","not","yes")</f>
        <v>yes</v>
      </c>
      <c r="L15" s="67" t="s">
        <v>4</v>
      </c>
      <c r="M15" s="67" t="str">
        <f t="shared" ref="M15:M25" si="4">IF(N15="#VALUE!","not","yes")</f>
        <v>yes</v>
      </c>
      <c r="N15" s="67" t="s">
        <v>4</v>
      </c>
      <c r="Y15" s="71">
        <f t="shared" si="2"/>
        <v>0</v>
      </c>
    </row>
    <row r="16" spans="1:29">
      <c r="G16" s="74">
        <v>44197</v>
      </c>
      <c r="H16" s="74">
        <v>44227</v>
      </c>
      <c r="I16" s="74">
        <v>44227</v>
      </c>
      <c r="K16" s="67" t="e">
        <f t="shared" si="3"/>
        <v>#REF!</v>
      </c>
      <c r="L16" s="74" t="e">
        <f>#REF!</f>
        <v>#REF!</v>
      </c>
      <c r="M16" s="67" t="e">
        <f t="shared" si="4"/>
        <v>#REF!</v>
      </c>
      <c r="N16" s="74" t="e">
        <f>#REF!</f>
        <v>#REF!</v>
      </c>
      <c r="Y16" s="71">
        <f t="shared" si="2"/>
        <v>0</v>
      </c>
    </row>
    <row r="17" spans="7:45" ht="15" customHeight="1">
      <c r="G17" s="74">
        <v>44228</v>
      </c>
      <c r="H17" s="74">
        <v>44255</v>
      </c>
      <c r="I17" s="74">
        <v>44255</v>
      </c>
      <c r="K17" s="67" t="e">
        <f t="shared" si="3"/>
        <v>#REF!</v>
      </c>
      <c r="L17" s="74" t="e">
        <f>#REF!</f>
        <v>#REF!</v>
      </c>
      <c r="M17" s="67" t="e">
        <f t="shared" si="4"/>
        <v>#REF!</v>
      </c>
      <c r="N17" s="74" t="e">
        <f>#REF!</f>
        <v>#REF!</v>
      </c>
      <c r="Y17" s="71">
        <f t="shared" si="2"/>
        <v>0</v>
      </c>
      <c r="AE17" s="59" t="s">
        <v>398</v>
      </c>
      <c r="AF17" s="59" t="s">
        <v>399</v>
      </c>
      <c r="AG17" s="59" t="s">
        <v>82</v>
      </c>
      <c r="AH17" s="59" t="s">
        <v>84</v>
      </c>
      <c r="AI17" s="59" t="s">
        <v>400</v>
      </c>
      <c r="AJ17" s="59" t="s">
        <v>401</v>
      </c>
      <c r="AK17" s="59" t="s">
        <v>402</v>
      </c>
      <c r="AL17" s="59" t="s">
        <v>403</v>
      </c>
      <c r="AM17" s="59" t="s">
        <v>404</v>
      </c>
      <c r="AN17" s="59" t="s">
        <v>405</v>
      </c>
      <c r="AO17" s="59" t="s">
        <v>406</v>
      </c>
      <c r="AP17" s="59" t="s">
        <v>407</v>
      </c>
      <c r="AQ17" s="59" t="s">
        <v>86</v>
      </c>
      <c r="AR17" s="59" t="s">
        <v>408</v>
      </c>
      <c r="AS17" s="59" t="s">
        <v>409</v>
      </c>
    </row>
    <row r="18" spans="7:45">
      <c r="G18" s="74">
        <v>44256</v>
      </c>
      <c r="H18" s="74">
        <v>44286</v>
      </c>
      <c r="I18" s="74">
        <v>44286</v>
      </c>
      <c r="K18" s="67" t="e">
        <f t="shared" si="3"/>
        <v>#REF!</v>
      </c>
      <c r="L18" s="74" t="e">
        <f>#REF!</f>
        <v>#REF!</v>
      </c>
      <c r="M18" s="67" t="e">
        <f t="shared" si="4"/>
        <v>#REF!</v>
      </c>
      <c r="N18" s="74" t="e">
        <f>#REF!</f>
        <v>#REF!</v>
      </c>
      <c r="Y18" s="71">
        <f t="shared" si="2"/>
        <v>0</v>
      </c>
      <c r="AE18" s="69" t="s">
        <v>4</v>
      </c>
      <c r="AF18" s="69" t="s">
        <v>4</v>
      </c>
      <c r="AG18" s="69" t="s">
        <v>4</v>
      </c>
      <c r="AH18" s="69" t="s">
        <v>4</v>
      </c>
      <c r="AI18" s="69" t="s">
        <v>4</v>
      </c>
      <c r="AJ18" s="69" t="s">
        <v>4</v>
      </c>
      <c r="AK18" s="69" t="s">
        <v>4</v>
      </c>
      <c r="AL18" s="69" t="s">
        <v>4</v>
      </c>
      <c r="AM18" s="69" t="s">
        <v>4</v>
      </c>
      <c r="AN18" s="69" t="s">
        <v>4</v>
      </c>
      <c r="AO18" s="69" t="s">
        <v>4</v>
      </c>
      <c r="AP18" s="69" t="s">
        <v>4</v>
      </c>
      <c r="AQ18" s="69" t="s">
        <v>4</v>
      </c>
      <c r="AR18" s="69" t="s">
        <v>4</v>
      </c>
      <c r="AS18" s="69" t="s">
        <v>4</v>
      </c>
    </row>
    <row r="19" spans="7:45">
      <c r="G19" s="74">
        <v>44287</v>
      </c>
      <c r="H19" s="74">
        <v>44316</v>
      </c>
      <c r="I19" s="74">
        <v>44316</v>
      </c>
      <c r="K19" s="67" t="e">
        <f t="shared" si="3"/>
        <v>#REF!</v>
      </c>
      <c r="L19" s="74" t="e">
        <f>#REF!</f>
        <v>#REF!</v>
      </c>
      <c r="M19" s="67" t="e">
        <f t="shared" si="4"/>
        <v>#REF!</v>
      </c>
      <c r="N19" s="74" t="e">
        <f>#REF!</f>
        <v>#REF!</v>
      </c>
      <c r="Y19" s="71">
        <f t="shared" si="2"/>
        <v>0</v>
      </c>
      <c r="AE19" s="79" t="s">
        <v>82</v>
      </c>
      <c r="AF19" s="63" t="s">
        <v>410</v>
      </c>
      <c r="AG19" s="63" t="s">
        <v>410</v>
      </c>
      <c r="AH19" s="63" t="s">
        <v>410</v>
      </c>
      <c r="AI19" s="63" t="s">
        <v>410</v>
      </c>
      <c r="AJ19" s="63" t="s">
        <v>410</v>
      </c>
      <c r="AK19" s="63" t="s">
        <v>410</v>
      </c>
      <c r="AL19" s="63" t="s">
        <v>410</v>
      </c>
      <c r="AM19" s="63" t="s">
        <v>410</v>
      </c>
      <c r="AN19" s="63" t="s">
        <v>410</v>
      </c>
      <c r="AO19" s="63" t="s">
        <v>410</v>
      </c>
      <c r="AP19" s="63" t="s">
        <v>410</v>
      </c>
      <c r="AQ19" s="63" t="s">
        <v>410</v>
      </c>
      <c r="AR19" s="63" t="s">
        <v>410</v>
      </c>
      <c r="AS19" s="63" t="s">
        <v>410</v>
      </c>
    </row>
    <row r="20" spans="7:45">
      <c r="G20" s="74">
        <v>44317</v>
      </c>
      <c r="H20" s="74">
        <v>44347</v>
      </c>
      <c r="I20" s="74">
        <v>44347</v>
      </c>
      <c r="K20" s="67" t="e">
        <f t="shared" si="3"/>
        <v>#REF!</v>
      </c>
      <c r="L20" s="74" t="e">
        <f>#REF!</f>
        <v>#REF!</v>
      </c>
      <c r="M20" s="67" t="e">
        <f t="shared" si="4"/>
        <v>#REF!</v>
      </c>
      <c r="N20" s="74" t="e">
        <f>#REF!</f>
        <v>#REF!</v>
      </c>
      <c r="Y20" s="71">
        <f t="shared" si="2"/>
        <v>0</v>
      </c>
      <c r="AE20" s="79" t="s">
        <v>84</v>
      </c>
      <c r="AF20" s="67" t="s">
        <v>411</v>
      </c>
      <c r="AG20" s="67" t="s">
        <v>411</v>
      </c>
      <c r="AH20" s="67" t="s">
        <v>411</v>
      </c>
      <c r="AI20" s="67" t="s">
        <v>411</v>
      </c>
      <c r="AJ20" s="67" t="s">
        <v>411</v>
      </c>
      <c r="AK20" s="67" t="s">
        <v>411</v>
      </c>
      <c r="AL20" s="67" t="s">
        <v>411</v>
      </c>
      <c r="AM20" s="67" t="s">
        <v>411</v>
      </c>
      <c r="AN20" s="67" t="s">
        <v>411</v>
      </c>
      <c r="AO20" s="67" t="s">
        <v>411</v>
      </c>
      <c r="AP20" s="67" t="s">
        <v>411</v>
      </c>
      <c r="AQ20" s="67" t="s">
        <v>411</v>
      </c>
      <c r="AR20" s="67" t="s">
        <v>411</v>
      </c>
      <c r="AS20" s="67" t="s">
        <v>411</v>
      </c>
    </row>
    <row r="21" spans="7:45">
      <c r="G21" s="74">
        <v>44348</v>
      </c>
      <c r="H21" s="74">
        <v>44377</v>
      </c>
      <c r="I21" s="74">
        <v>44377</v>
      </c>
      <c r="K21" s="67" t="e">
        <f t="shared" si="3"/>
        <v>#REF!</v>
      </c>
      <c r="L21" s="74" t="e">
        <f>#REF!</f>
        <v>#REF!</v>
      </c>
      <c r="M21" s="67" t="e">
        <f t="shared" si="4"/>
        <v>#REF!</v>
      </c>
      <c r="N21" s="74" t="e">
        <f>#REF!</f>
        <v>#REF!</v>
      </c>
      <c r="Y21" s="71">
        <f t="shared" si="2"/>
        <v>0</v>
      </c>
      <c r="AE21" s="79" t="s">
        <v>400</v>
      </c>
      <c r="AF21" s="67" t="s">
        <v>412</v>
      </c>
      <c r="AJ21" s="67" t="s">
        <v>412</v>
      </c>
      <c r="AK21" s="67" t="s">
        <v>412</v>
      </c>
      <c r="AL21" s="67" t="s">
        <v>412</v>
      </c>
      <c r="AP21" s="67" t="s">
        <v>412</v>
      </c>
      <c r="AQ21" s="67" t="s">
        <v>412</v>
      </c>
      <c r="AR21" s="67" t="s">
        <v>412</v>
      </c>
    </row>
    <row r="22" spans="7:45">
      <c r="G22" s="74">
        <v>44378</v>
      </c>
      <c r="H22" s="74">
        <v>44408</v>
      </c>
      <c r="I22" s="74">
        <v>44408</v>
      </c>
      <c r="K22" s="67" t="e">
        <f t="shared" si="3"/>
        <v>#REF!</v>
      </c>
      <c r="L22" s="74" t="e">
        <f>#REF!</f>
        <v>#REF!</v>
      </c>
      <c r="M22" s="67" t="e">
        <f t="shared" si="4"/>
        <v>#REF!</v>
      </c>
      <c r="N22" s="74" t="e">
        <f>#REF!</f>
        <v>#REF!</v>
      </c>
      <c r="Y22" s="71">
        <f t="shared" si="2"/>
        <v>0</v>
      </c>
      <c r="AE22" s="79" t="s">
        <v>413</v>
      </c>
      <c r="AF22" s="80"/>
    </row>
    <row r="23" spans="7:45">
      <c r="G23" s="74">
        <v>44409</v>
      </c>
      <c r="H23" s="74">
        <v>44439</v>
      </c>
      <c r="I23" s="74">
        <v>44439</v>
      </c>
      <c r="K23" s="67" t="e">
        <f t="shared" si="3"/>
        <v>#REF!</v>
      </c>
      <c r="L23" s="74" t="e">
        <f>#REF!</f>
        <v>#REF!</v>
      </c>
      <c r="M23" s="67" t="e">
        <f t="shared" si="4"/>
        <v>#REF!</v>
      </c>
      <c r="N23" s="74" t="e">
        <f>#REF!</f>
        <v>#REF!</v>
      </c>
      <c r="Y23" s="71">
        <f t="shared" si="2"/>
        <v>0</v>
      </c>
      <c r="AE23" s="79" t="s">
        <v>402</v>
      </c>
      <c r="AF23" s="80"/>
    </row>
    <row r="24" spans="7:45">
      <c r="G24" s="74">
        <v>44440</v>
      </c>
      <c r="H24" s="74">
        <v>44469</v>
      </c>
      <c r="I24" s="74">
        <v>44469</v>
      </c>
      <c r="K24" s="67" t="e">
        <f t="shared" si="3"/>
        <v>#REF!</v>
      </c>
      <c r="L24" s="74" t="e">
        <f>#REF!</f>
        <v>#REF!</v>
      </c>
      <c r="M24" s="67" t="e">
        <f t="shared" si="4"/>
        <v>#REF!</v>
      </c>
      <c r="N24" s="74" t="e">
        <f>#REF!</f>
        <v>#REF!</v>
      </c>
      <c r="Y24" s="71">
        <f t="shared" si="2"/>
        <v>0</v>
      </c>
      <c r="AE24" s="79" t="s">
        <v>403</v>
      </c>
      <c r="AF24" s="80"/>
    </row>
    <row r="25" spans="7:45">
      <c r="G25" s="74">
        <v>44470</v>
      </c>
      <c r="H25" s="74">
        <v>44500</v>
      </c>
      <c r="I25" s="74">
        <v>44500</v>
      </c>
      <c r="K25" s="67" t="e">
        <f t="shared" si="3"/>
        <v>#REF!</v>
      </c>
      <c r="L25" s="74" t="e">
        <f>#REF!</f>
        <v>#REF!</v>
      </c>
      <c r="M25" s="67" t="e">
        <f t="shared" si="4"/>
        <v>#REF!</v>
      </c>
      <c r="N25" s="74" t="e">
        <f>#REF!</f>
        <v>#REF!</v>
      </c>
      <c r="Y25" s="71">
        <f t="shared" si="2"/>
        <v>0</v>
      </c>
      <c r="AE25" s="79" t="s">
        <v>404</v>
      </c>
      <c r="AF25" s="80"/>
    </row>
    <row r="26" spans="7:45">
      <c r="G26" s="74">
        <v>44501</v>
      </c>
      <c r="H26" s="74">
        <v>44530</v>
      </c>
      <c r="I26" s="74">
        <v>44530</v>
      </c>
      <c r="Y26" s="71">
        <f t="shared" si="2"/>
        <v>0</v>
      </c>
      <c r="AE26" s="79" t="s">
        <v>405</v>
      </c>
      <c r="AF26" s="80"/>
    </row>
    <row r="27" spans="7:45">
      <c r="G27" s="74">
        <v>44531</v>
      </c>
      <c r="H27" s="74">
        <v>44561</v>
      </c>
      <c r="I27" s="74">
        <v>44561</v>
      </c>
      <c r="Y27" s="71">
        <f t="shared" si="2"/>
        <v>0</v>
      </c>
      <c r="AE27" s="79" t="s">
        <v>406</v>
      </c>
      <c r="AF27" s="80"/>
    </row>
    <row r="28" spans="7:45">
      <c r="H28" s="74">
        <v>44592</v>
      </c>
      <c r="I28" s="74">
        <v>44592</v>
      </c>
      <c r="Y28" s="71">
        <f t="shared" si="2"/>
        <v>0</v>
      </c>
      <c r="AE28" s="79" t="s">
        <v>407</v>
      </c>
      <c r="AF28" s="80"/>
    </row>
    <row r="29" spans="7:45">
      <c r="H29" s="74">
        <v>44620</v>
      </c>
      <c r="I29" s="74">
        <v>44620</v>
      </c>
      <c r="Y29" s="71">
        <f t="shared" si="2"/>
        <v>0</v>
      </c>
      <c r="AE29" s="79" t="s">
        <v>86</v>
      </c>
      <c r="AF29" s="80"/>
    </row>
    <row r="30" spans="7:45">
      <c r="H30" s="74">
        <v>44651</v>
      </c>
      <c r="I30" s="74">
        <v>44651</v>
      </c>
      <c r="Y30" s="71">
        <f t="shared" si="2"/>
        <v>0</v>
      </c>
      <c r="AE30" s="79" t="s">
        <v>414</v>
      </c>
      <c r="AF30" s="80"/>
    </row>
    <row r="31" spans="7:45">
      <c r="H31" s="74">
        <v>44681</v>
      </c>
      <c r="I31" s="74">
        <v>44681</v>
      </c>
      <c r="Y31" s="71">
        <f t="shared" si="2"/>
        <v>0</v>
      </c>
      <c r="AE31" s="79" t="s">
        <v>409</v>
      </c>
      <c r="AF31" s="80"/>
    </row>
    <row r="32" spans="7:45">
      <c r="H32" s="74">
        <v>44712</v>
      </c>
      <c r="I32" s="74">
        <v>44712</v>
      </c>
      <c r="Y32" s="71">
        <f t="shared" si="2"/>
        <v>0</v>
      </c>
    </row>
    <row r="33" spans="8:25">
      <c r="H33" s="74">
        <v>44742</v>
      </c>
      <c r="I33" s="74">
        <v>44742</v>
      </c>
      <c r="Y33" s="71">
        <f t="shared" si="2"/>
        <v>0</v>
      </c>
    </row>
    <row r="34" spans="8:25">
      <c r="H34" s="74">
        <v>44773</v>
      </c>
      <c r="I34" s="74">
        <v>44773</v>
      </c>
      <c r="Y34" s="71">
        <f t="shared" si="2"/>
        <v>0</v>
      </c>
    </row>
    <row r="35" spans="8:25">
      <c r="H35" s="74">
        <v>44804</v>
      </c>
      <c r="I35" s="74">
        <v>44804</v>
      </c>
      <c r="Y35" s="71">
        <f t="shared" si="2"/>
        <v>0</v>
      </c>
    </row>
    <row r="36" spans="8:25">
      <c r="H36" s="74">
        <v>44834</v>
      </c>
      <c r="I36" s="74">
        <v>44834</v>
      </c>
      <c r="Y36" s="71">
        <f t="shared" si="2"/>
        <v>0</v>
      </c>
    </row>
    <row r="37" spans="8:25">
      <c r="H37" s="74">
        <v>44865</v>
      </c>
      <c r="I37" s="74">
        <v>44865</v>
      </c>
      <c r="Y37" s="71">
        <f t="shared" si="2"/>
        <v>0</v>
      </c>
    </row>
    <row r="38" spans="8:25">
      <c r="H38" s="74">
        <v>44895</v>
      </c>
      <c r="I38" s="74">
        <v>44895</v>
      </c>
      <c r="Y38" s="71">
        <f t="shared" si="2"/>
        <v>0</v>
      </c>
    </row>
    <row r="39" spans="8:25">
      <c r="H39" s="74">
        <v>44926</v>
      </c>
      <c r="I39" s="74">
        <v>44926</v>
      </c>
      <c r="Y39" s="71">
        <f t="shared" si="2"/>
        <v>0</v>
      </c>
    </row>
    <row r="40" spans="8:25">
      <c r="H40" s="74">
        <v>44957</v>
      </c>
      <c r="I40" s="74">
        <v>44957</v>
      </c>
      <c r="Y40" s="71">
        <f t="shared" si="2"/>
        <v>0</v>
      </c>
    </row>
    <row r="41" spans="8:25">
      <c r="H41" s="74">
        <v>44985</v>
      </c>
      <c r="I41" s="74">
        <v>44985</v>
      </c>
      <c r="Y41" s="71">
        <f t="shared" si="2"/>
        <v>0</v>
      </c>
    </row>
    <row r="42" spans="8:25">
      <c r="H42" s="74">
        <v>45016</v>
      </c>
      <c r="I42" s="74">
        <v>45016</v>
      </c>
      <c r="Y42" s="71">
        <f t="shared" si="2"/>
        <v>0</v>
      </c>
    </row>
    <row r="43" spans="8:25">
      <c r="H43" s="74">
        <v>45046</v>
      </c>
      <c r="I43" s="74">
        <v>45046</v>
      </c>
      <c r="Y43" s="71">
        <f t="shared" si="2"/>
        <v>0</v>
      </c>
    </row>
    <row r="44" spans="8:25">
      <c r="H44" s="74">
        <v>45077</v>
      </c>
      <c r="I44" s="74">
        <v>45077</v>
      </c>
      <c r="Y44" s="71">
        <f t="shared" si="2"/>
        <v>0</v>
      </c>
    </row>
    <row r="45" spans="8:25">
      <c r="H45" s="74">
        <v>45107</v>
      </c>
      <c r="I45" s="74">
        <v>45107</v>
      </c>
      <c r="Y45" s="71">
        <f t="shared" si="2"/>
        <v>0</v>
      </c>
    </row>
    <row r="46" spans="8:25">
      <c r="H46" s="74">
        <v>45138</v>
      </c>
      <c r="I46" s="74">
        <v>45138</v>
      </c>
      <c r="Y46" s="71">
        <f t="shared" si="2"/>
        <v>0</v>
      </c>
    </row>
    <row r="47" spans="8:25">
      <c r="H47" s="74">
        <v>45169</v>
      </c>
      <c r="I47" s="74">
        <v>45169</v>
      </c>
      <c r="Y47" s="71">
        <f t="shared" si="2"/>
        <v>0</v>
      </c>
    </row>
    <row r="48" spans="8:25">
      <c r="H48" s="74">
        <v>45199</v>
      </c>
      <c r="I48" s="74">
        <v>45199</v>
      </c>
      <c r="Y48" s="71">
        <f t="shared" si="2"/>
        <v>0</v>
      </c>
    </row>
    <row r="49" spans="8:25">
      <c r="H49" s="74">
        <v>45230</v>
      </c>
      <c r="I49" s="74">
        <v>45230</v>
      </c>
      <c r="Y49" s="71">
        <f t="shared" si="2"/>
        <v>0</v>
      </c>
    </row>
    <row r="50" spans="8:25">
      <c r="H50" s="74">
        <v>45260</v>
      </c>
      <c r="I50" s="74">
        <v>45260</v>
      </c>
      <c r="Y50" s="71">
        <f t="shared" si="2"/>
        <v>0</v>
      </c>
    </row>
    <row r="51" spans="8:25">
      <c r="H51" s="74">
        <v>45291</v>
      </c>
      <c r="I51" s="74">
        <v>45291</v>
      </c>
      <c r="Y51" s="71">
        <f t="shared" si="2"/>
        <v>0</v>
      </c>
    </row>
    <row r="52" spans="8:25">
      <c r="H52" s="74">
        <v>45322</v>
      </c>
      <c r="I52" s="74">
        <v>45322</v>
      </c>
      <c r="Y52" s="71">
        <f t="shared" si="2"/>
        <v>0</v>
      </c>
    </row>
    <row r="53" spans="8:25">
      <c r="H53" s="74">
        <v>45351</v>
      </c>
      <c r="I53" s="74">
        <v>45351</v>
      </c>
      <c r="Y53" s="71">
        <f t="shared" si="2"/>
        <v>0</v>
      </c>
    </row>
    <row r="54" spans="8:25">
      <c r="H54" s="74">
        <v>45382</v>
      </c>
      <c r="I54" s="74">
        <v>45382</v>
      </c>
      <c r="Y54" s="71">
        <f t="shared" si="2"/>
        <v>0</v>
      </c>
    </row>
    <row r="55" spans="8:25">
      <c r="H55" s="74">
        <v>45412</v>
      </c>
      <c r="I55" s="74">
        <v>45412</v>
      </c>
      <c r="Y55" s="71">
        <f t="shared" si="2"/>
        <v>0</v>
      </c>
    </row>
    <row r="56" spans="8:25">
      <c r="Y56" s="71">
        <f t="shared" si="2"/>
        <v>0</v>
      </c>
    </row>
    <row r="57" spans="8:25">
      <c r="Y57" s="71">
        <f t="shared" si="2"/>
        <v>0</v>
      </c>
    </row>
    <row r="58" spans="8:25">
      <c r="Y58" s="71">
        <f t="shared" si="2"/>
        <v>0</v>
      </c>
    </row>
    <row r="59" spans="8:25">
      <c r="Y59" s="71">
        <f t="shared" si="2"/>
        <v>0</v>
      </c>
    </row>
    <row r="60" spans="8:25">
      <c r="Y60" s="71">
        <f t="shared" si="2"/>
        <v>0</v>
      </c>
    </row>
    <row r="61" spans="8:25">
      <c r="Y61" s="71">
        <f t="shared" si="2"/>
        <v>0</v>
      </c>
    </row>
    <row r="62" spans="8:25">
      <c r="Y62" s="71">
        <f t="shared" si="2"/>
        <v>0</v>
      </c>
    </row>
    <row r="63" spans="8:25">
      <c r="Y63" s="71">
        <f t="shared" si="2"/>
        <v>0</v>
      </c>
    </row>
    <row r="64" spans="8:25">
      <c r="Y64" s="71">
        <f t="shared" si="2"/>
        <v>0</v>
      </c>
    </row>
    <row r="65" spans="25:25">
      <c r="Y65" s="71">
        <f t="shared" si="2"/>
        <v>0</v>
      </c>
    </row>
    <row r="66" spans="25:25">
      <c r="Y66" s="71">
        <f t="shared" si="2"/>
        <v>0</v>
      </c>
    </row>
    <row r="67" spans="25:25">
      <c r="Y67" s="71">
        <f t="shared" si="2"/>
        <v>0</v>
      </c>
    </row>
    <row r="68" spans="25:25">
      <c r="Y68" s="71">
        <f t="shared" ref="Y68:Y131" si="5">Y67</f>
        <v>0</v>
      </c>
    </row>
    <row r="69" spans="25:25">
      <c r="Y69" s="71">
        <f t="shared" si="5"/>
        <v>0</v>
      </c>
    </row>
    <row r="70" spans="25:25">
      <c r="Y70" s="71">
        <f t="shared" si="5"/>
        <v>0</v>
      </c>
    </row>
    <row r="71" spans="25:25">
      <c r="Y71" s="71">
        <f t="shared" si="5"/>
        <v>0</v>
      </c>
    </row>
    <row r="72" spans="25:25">
      <c r="Y72" s="71">
        <f t="shared" si="5"/>
        <v>0</v>
      </c>
    </row>
    <row r="73" spans="25:25">
      <c r="Y73" s="71">
        <f t="shared" si="5"/>
        <v>0</v>
      </c>
    </row>
    <row r="74" spans="25:25">
      <c r="Y74" s="71">
        <f t="shared" si="5"/>
        <v>0</v>
      </c>
    </row>
    <row r="75" spans="25:25">
      <c r="Y75" s="71">
        <f t="shared" si="5"/>
        <v>0</v>
      </c>
    </row>
    <row r="76" spans="25:25">
      <c r="Y76" s="71">
        <f t="shared" si="5"/>
        <v>0</v>
      </c>
    </row>
    <row r="77" spans="25:25">
      <c r="Y77" s="71">
        <f t="shared" si="5"/>
        <v>0</v>
      </c>
    </row>
    <row r="78" spans="25:25">
      <c r="Y78" s="71">
        <f t="shared" si="5"/>
        <v>0</v>
      </c>
    </row>
    <row r="79" spans="25:25">
      <c r="Y79" s="71">
        <f t="shared" si="5"/>
        <v>0</v>
      </c>
    </row>
    <row r="80" spans="25:25">
      <c r="Y80" s="71">
        <f t="shared" si="5"/>
        <v>0</v>
      </c>
    </row>
    <row r="81" spans="25:25">
      <c r="Y81" s="71">
        <f t="shared" si="5"/>
        <v>0</v>
      </c>
    </row>
    <row r="82" spans="25:25">
      <c r="Y82" s="71">
        <f t="shared" si="5"/>
        <v>0</v>
      </c>
    </row>
    <row r="83" spans="25:25">
      <c r="Y83" s="71">
        <f t="shared" si="5"/>
        <v>0</v>
      </c>
    </row>
    <row r="84" spans="25:25">
      <c r="Y84" s="71">
        <f t="shared" si="5"/>
        <v>0</v>
      </c>
    </row>
    <row r="85" spans="25:25">
      <c r="Y85" s="71">
        <f t="shared" si="5"/>
        <v>0</v>
      </c>
    </row>
    <row r="86" spans="25:25">
      <c r="Y86" s="71">
        <f t="shared" si="5"/>
        <v>0</v>
      </c>
    </row>
    <row r="87" spans="25:25">
      <c r="Y87" s="71">
        <f t="shared" si="5"/>
        <v>0</v>
      </c>
    </row>
    <row r="88" spans="25:25">
      <c r="Y88" s="71">
        <f t="shared" si="5"/>
        <v>0</v>
      </c>
    </row>
    <row r="89" spans="25:25">
      <c r="Y89" s="71">
        <f t="shared" si="5"/>
        <v>0</v>
      </c>
    </row>
    <row r="90" spans="25:25">
      <c r="Y90" s="71">
        <f t="shared" si="5"/>
        <v>0</v>
      </c>
    </row>
    <row r="91" spans="25:25">
      <c r="Y91" s="71">
        <f t="shared" si="5"/>
        <v>0</v>
      </c>
    </row>
    <row r="92" spans="25:25">
      <c r="Y92" s="71">
        <f t="shared" si="5"/>
        <v>0</v>
      </c>
    </row>
    <row r="93" spans="25:25">
      <c r="Y93" s="71">
        <f t="shared" si="5"/>
        <v>0</v>
      </c>
    </row>
    <row r="94" spans="25:25">
      <c r="Y94" s="71">
        <f t="shared" si="5"/>
        <v>0</v>
      </c>
    </row>
    <row r="95" spans="25:25">
      <c r="Y95" s="71">
        <f t="shared" si="5"/>
        <v>0</v>
      </c>
    </row>
    <row r="96" spans="25:25">
      <c r="Y96" s="71">
        <f t="shared" si="5"/>
        <v>0</v>
      </c>
    </row>
    <row r="97" spans="25:25">
      <c r="Y97" s="71">
        <f t="shared" si="5"/>
        <v>0</v>
      </c>
    </row>
    <row r="98" spans="25:25">
      <c r="Y98" s="71">
        <f t="shared" si="5"/>
        <v>0</v>
      </c>
    </row>
    <row r="99" spans="25:25">
      <c r="Y99" s="71">
        <f t="shared" si="5"/>
        <v>0</v>
      </c>
    </row>
    <row r="100" spans="25:25">
      <c r="Y100" s="71">
        <f t="shared" si="5"/>
        <v>0</v>
      </c>
    </row>
    <row r="101" spans="25:25">
      <c r="Y101" s="71">
        <f t="shared" si="5"/>
        <v>0</v>
      </c>
    </row>
    <row r="102" spans="25:25">
      <c r="Y102" s="71">
        <f t="shared" si="5"/>
        <v>0</v>
      </c>
    </row>
    <row r="103" spans="25:25">
      <c r="Y103" s="71">
        <f t="shared" si="5"/>
        <v>0</v>
      </c>
    </row>
    <row r="104" spans="25:25">
      <c r="Y104" s="71">
        <f t="shared" si="5"/>
        <v>0</v>
      </c>
    </row>
    <row r="105" spans="25:25">
      <c r="Y105" s="71">
        <f t="shared" si="5"/>
        <v>0</v>
      </c>
    </row>
    <row r="106" spans="25:25">
      <c r="Y106" s="71">
        <f t="shared" si="5"/>
        <v>0</v>
      </c>
    </row>
    <row r="107" spans="25:25">
      <c r="Y107" s="71">
        <f t="shared" si="5"/>
        <v>0</v>
      </c>
    </row>
    <row r="108" spans="25:25">
      <c r="Y108" s="71">
        <f t="shared" si="5"/>
        <v>0</v>
      </c>
    </row>
    <row r="109" spans="25:25">
      <c r="Y109" s="71">
        <f t="shared" si="5"/>
        <v>0</v>
      </c>
    </row>
    <row r="110" spans="25:25">
      <c r="Y110" s="71">
        <f t="shared" si="5"/>
        <v>0</v>
      </c>
    </row>
    <row r="111" spans="25:25">
      <c r="Y111" s="71">
        <f t="shared" si="5"/>
        <v>0</v>
      </c>
    </row>
    <row r="112" spans="25:25">
      <c r="Y112" s="71">
        <f t="shared" si="5"/>
        <v>0</v>
      </c>
    </row>
    <row r="113" spans="25:25">
      <c r="Y113" s="71">
        <f t="shared" si="5"/>
        <v>0</v>
      </c>
    </row>
    <row r="114" spans="25:25">
      <c r="Y114" s="71">
        <f t="shared" si="5"/>
        <v>0</v>
      </c>
    </row>
    <row r="115" spans="25:25">
      <c r="Y115" s="71">
        <f t="shared" si="5"/>
        <v>0</v>
      </c>
    </row>
    <row r="116" spans="25:25">
      <c r="Y116" s="71">
        <f t="shared" si="5"/>
        <v>0</v>
      </c>
    </row>
    <row r="117" spans="25:25">
      <c r="Y117" s="71">
        <f t="shared" si="5"/>
        <v>0</v>
      </c>
    </row>
    <row r="118" spans="25:25">
      <c r="Y118" s="71">
        <f t="shared" si="5"/>
        <v>0</v>
      </c>
    </row>
    <row r="119" spans="25:25">
      <c r="Y119" s="71">
        <f t="shared" si="5"/>
        <v>0</v>
      </c>
    </row>
    <row r="120" spans="25:25">
      <c r="Y120" s="71">
        <f t="shared" si="5"/>
        <v>0</v>
      </c>
    </row>
    <row r="121" spans="25:25">
      <c r="Y121" s="71">
        <f t="shared" si="5"/>
        <v>0</v>
      </c>
    </row>
    <row r="122" spans="25:25">
      <c r="Y122" s="71">
        <f t="shared" si="5"/>
        <v>0</v>
      </c>
    </row>
    <row r="123" spans="25:25">
      <c r="Y123" s="71">
        <f t="shared" si="5"/>
        <v>0</v>
      </c>
    </row>
    <row r="124" spans="25:25">
      <c r="Y124" s="71">
        <f t="shared" si="5"/>
        <v>0</v>
      </c>
    </row>
    <row r="125" spans="25:25">
      <c r="Y125" s="71">
        <f t="shared" si="5"/>
        <v>0</v>
      </c>
    </row>
    <row r="126" spans="25:25">
      <c r="Y126" s="71">
        <f t="shared" si="5"/>
        <v>0</v>
      </c>
    </row>
    <row r="127" spans="25:25">
      <c r="Y127" s="71">
        <f t="shared" si="5"/>
        <v>0</v>
      </c>
    </row>
    <row r="128" spans="25:25">
      <c r="Y128" s="71">
        <f t="shared" si="5"/>
        <v>0</v>
      </c>
    </row>
    <row r="129" spans="25:25">
      <c r="Y129" s="71">
        <f t="shared" si="5"/>
        <v>0</v>
      </c>
    </row>
    <row r="130" spans="25:25">
      <c r="Y130" s="71">
        <f t="shared" si="5"/>
        <v>0</v>
      </c>
    </row>
    <row r="131" spans="25:25">
      <c r="Y131" s="71">
        <f t="shared" si="5"/>
        <v>0</v>
      </c>
    </row>
    <row r="132" spans="25:25">
      <c r="Y132" s="71">
        <f t="shared" ref="Y132:Y195" si="6">Y131</f>
        <v>0</v>
      </c>
    </row>
    <row r="133" spans="25:25">
      <c r="Y133" s="71">
        <f t="shared" si="6"/>
        <v>0</v>
      </c>
    </row>
    <row r="134" spans="25:25">
      <c r="Y134" s="71">
        <f t="shared" si="6"/>
        <v>0</v>
      </c>
    </row>
    <row r="135" spans="25:25">
      <c r="Y135" s="71">
        <f t="shared" si="6"/>
        <v>0</v>
      </c>
    </row>
    <row r="136" spans="25:25">
      <c r="Y136" s="71">
        <f t="shared" si="6"/>
        <v>0</v>
      </c>
    </row>
    <row r="137" spans="25:25">
      <c r="Y137" s="71">
        <f t="shared" si="6"/>
        <v>0</v>
      </c>
    </row>
    <row r="138" spans="25:25">
      <c r="Y138" s="71">
        <f t="shared" si="6"/>
        <v>0</v>
      </c>
    </row>
    <row r="139" spans="25:25">
      <c r="Y139" s="71">
        <f t="shared" si="6"/>
        <v>0</v>
      </c>
    </row>
    <row r="140" spans="25:25">
      <c r="Y140" s="71">
        <f t="shared" si="6"/>
        <v>0</v>
      </c>
    </row>
    <row r="141" spans="25:25">
      <c r="Y141" s="71">
        <f t="shared" si="6"/>
        <v>0</v>
      </c>
    </row>
    <row r="142" spans="25:25">
      <c r="Y142" s="71">
        <f t="shared" si="6"/>
        <v>0</v>
      </c>
    </row>
    <row r="143" spans="25:25">
      <c r="Y143" s="71">
        <f t="shared" si="6"/>
        <v>0</v>
      </c>
    </row>
    <row r="144" spans="25:25">
      <c r="Y144" s="71">
        <f t="shared" si="6"/>
        <v>0</v>
      </c>
    </row>
    <row r="145" spans="25:25">
      <c r="Y145" s="71">
        <f t="shared" si="6"/>
        <v>0</v>
      </c>
    </row>
    <row r="146" spans="25:25">
      <c r="Y146" s="71">
        <f t="shared" si="6"/>
        <v>0</v>
      </c>
    </row>
    <row r="147" spans="25:25">
      <c r="Y147" s="71">
        <f t="shared" si="6"/>
        <v>0</v>
      </c>
    </row>
    <row r="148" spans="25:25">
      <c r="Y148" s="71">
        <f t="shared" si="6"/>
        <v>0</v>
      </c>
    </row>
    <row r="149" spans="25:25">
      <c r="Y149" s="71">
        <f t="shared" si="6"/>
        <v>0</v>
      </c>
    </row>
    <row r="150" spans="25:25">
      <c r="Y150" s="71">
        <f t="shared" si="6"/>
        <v>0</v>
      </c>
    </row>
    <row r="151" spans="25:25">
      <c r="Y151" s="71">
        <f t="shared" si="6"/>
        <v>0</v>
      </c>
    </row>
    <row r="152" spans="25:25">
      <c r="Y152" s="71">
        <f t="shared" si="6"/>
        <v>0</v>
      </c>
    </row>
    <row r="153" spans="25:25">
      <c r="Y153" s="71">
        <f t="shared" si="6"/>
        <v>0</v>
      </c>
    </row>
    <row r="154" spans="25:25">
      <c r="Y154" s="71">
        <f t="shared" si="6"/>
        <v>0</v>
      </c>
    </row>
    <row r="155" spans="25:25">
      <c r="Y155" s="71">
        <f t="shared" si="6"/>
        <v>0</v>
      </c>
    </row>
    <row r="156" spans="25:25">
      <c r="Y156" s="71">
        <f t="shared" si="6"/>
        <v>0</v>
      </c>
    </row>
    <row r="157" spans="25:25">
      <c r="Y157" s="71">
        <f t="shared" si="6"/>
        <v>0</v>
      </c>
    </row>
    <row r="158" spans="25:25">
      <c r="Y158" s="71">
        <f t="shared" si="6"/>
        <v>0</v>
      </c>
    </row>
    <row r="159" spans="25:25">
      <c r="Y159" s="71">
        <f t="shared" si="6"/>
        <v>0</v>
      </c>
    </row>
    <row r="160" spans="25:25">
      <c r="Y160" s="71">
        <f t="shared" si="6"/>
        <v>0</v>
      </c>
    </row>
    <row r="161" spans="25:25">
      <c r="Y161" s="71">
        <f t="shared" si="6"/>
        <v>0</v>
      </c>
    </row>
    <row r="162" spans="25:25">
      <c r="Y162" s="71">
        <f t="shared" si="6"/>
        <v>0</v>
      </c>
    </row>
    <row r="163" spans="25:25">
      <c r="Y163" s="71">
        <f t="shared" si="6"/>
        <v>0</v>
      </c>
    </row>
    <row r="164" spans="25:25">
      <c r="Y164" s="71">
        <f t="shared" si="6"/>
        <v>0</v>
      </c>
    </row>
    <row r="165" spans="25:25">
      <c r="Y165" s="71">
        <f t="shared" si="6"/>
        <v>0</v>
      </c>
    </row>
    <row r="166" spans="25:25">
      <c r="Y166" s="71">
        <f t="shared" si="6"/>
        <v>0</v>
      </c>
    </row>
    <row r="167" spans="25:25">
      <c r="Y167" s="71">
        <f t="shared" si="6"/>
        <v>0</v>
      </c>
    </row>
    <row r="168" spans="25:25">
      <c r="Y168" s="71">
        <f t="shared" si="6"/>
        <v>0</v>
      </c>
    </row>
    <row r="169" spans="25:25">
      <c r="Y169" s="71">
        <f t="shared" si="6"/>
        <v>0</v>
      </c>
    </row>
    <row r="170" spans="25:25">
      <c r="Y170" s="71">
        <f t="shared" si="6"/>
        <v>0</v>
      </c>
    </row>
    <row r="171" spans="25:25">
      <c r="Y171" s="71">
        <f t="shared" si="6"/>
        <v>0</v>
      </c>
    </row>
    <row r="172" spans="25:25">
      <c r="Y172" s="71">
        <f t="shared" si="6"/>
        <v>0</v>
      </c>
    </row>
    <row r="173" spans="25:25">
      <c r="Y173" s="71">
        <f t="shared" si="6"/>
        <v>0</v>
      </c>
    </row>
    <row r="174" spans="25:25">
      <c r="Y174" s="71">
        <f t="shared" si="6"/>
        <v>0</v>
      </c>
    </row>
    <row r="175" spans="25:25">
      <c r="Y175" s="71">
        <f t="shared" si="6"/>
        <v>0</v>
      </c>
    </row>
    <row r="176" spans="25:25">
      <c r="Y176" s="71">
        <f t="shared" si="6"/>
        <v>0</v>
      </c>
    </row>
    <row r="177" spans="25:25">
      <c r="Y177" s="71">
        <f t="shared" si="6"/>
        <v>0</v>
      </c>
    </row>
    <row r="178" spans="25:25">
      <c r="Y178" s="71">
        <f t="shared" si="6"/>
        <v>0</v>
      </c>
    </row>
    <row r="179" spans="25:25">
      <c r="Y179" s="71">
        <f t="shared" si="6"/>
        <v>0</v>
      </c>
    </row>
    <row r="180" spans="25:25">
      <c r="Y180" s="71">
        <f t="shared" si="6"/>
        <v>0</v>
      </c>
    </row>
    <row r="181" spans="25:25">
      <c r="Y181" s="71">
        <f t="shared" si="6"/>
        <v>0</v>
      </c>
    </row>
    <row r="182" spans="25:25">
      <c r="Y182" s="71">
        <f t="shared" si="6"/>
        <v>0</v>
      </c>
    </row>
    <row r="183" spans="25:25">
      <c r="Y183" s="71">
        <f t="shared" si="6"/>
        <v>0</v>
      </c>
    </row>
    <row r="184" spans="25:25">
      <c r="Y184" s="71">
        <f t="shared" si="6"/>
        <v>0</v>
      </c>
    </row>
    <row r="185" spans="25:25">
      <c r="Y185" s="71">
        <f t="shared" si="6"/>
        <v>0</v>
      </c>
    </row>
    <row r="186" spans="25:25">
      <c r="Y186" s="71">
        <f t="shared" si="6"/>
        <v>0</v>
      </c>
    </row>
    <row r="187" spans="25:25">
      <c r="Y187" s="71">
        <f t="shared" si="6"/>
        <v>0</v>
      </c>
    </row>
    <row r="188" spans="25:25">
      <c r="Y188" s="71">
        <f t="shared" si="6"/>
        <v>0</v>
      </c>
    </row>
    <row r="189" spans="25:25">
      <c r="Y189" s="71">
        <f t="shared" si="6"/>
        <v>0</v>
      </c>
    </row>
    <row r="190" spans="25:25">
      <c r="Y190" s="71">
        <f t="shared" si="6"/>
        <v>0</v>
      </c>
    </row>
    <row r="191" spans="25:25">
      <c r="Y191" s="71">
        <f t="shared" si="6"/>
        <v>0</v>
      </c>
    </row>
    <row r="192" spans="25:25">
      <c r="Y192" s="71">
        <f t="shared" si="6"/>
        <v>0</v>
      </c>
    </row>
    <row r="193" spans="25:25">
      <c r="Y193" s="71">
        <f t="shared" si="6"/>
        <v>0</v>
      </c>
    </row>
    <row r="194" spans="25:25">
      <c r="Y194" s="71">
        <f t="shared" si="6"/>
        <v>0</v>
      </c>
    </row>
    <row r="195" spans="25:25">
      <c r="Y195" s="71">
        <f t="shared" si="6"/>
        <v>0</v>
      </c>
    </row>
    <row r="196" spans="25:25">
      <c r="Y196" s="71">
        <f t="shared" ref="Y196:Y200" si="7">Y195</f>
        <v>0</v>
      </c>
    </row>
    <row r="197" spans="25:25">
      <c r="Y197" s="71">
        <f t="shared" si="7"/>
        <v>0</v>
      </c>
    </row>
    <row r="198" spans="25:25">
      <c r="Y198" s="71">
        <f t="shared" si="7"/>
        <v>0</v>
      </c>
    </row>
    <row r="199" spans="25:25">
      <c r="Y199" s="71">
        <f t="shared" si="7"/>
        <v>0</v>
      </c>
    </row>
    <row r="200" spans="25:25">
      <c r="Y200" s="71">
        <f t="shared" si="7"/>
        <v>0</v>
      </c>
    </row>
  </sheetData>
  <sheetProtection algorithmName="SHA-512" hashValue="5JpUH0wngGUigfKu0873PhVI22mMiKlBFjmEUP/pGXE52fiMSZxXBmgSQv1e7kv8cDjqf/hYupIYDY3zJm7OMQ==" saltValue="036SCjN19isQGNY6igJOkg==" spinCount="100000" sheet="1" objects="1" scenarios="1"/>
  <autoFilter ref="A1:N62" xr:uid="{00000000-0009-0000-0000-000004000000}"/>
  <dataConsolidate/>
  <dataValidations count="1">
    <dataValidation type="date" allowBlank="1" showInputMessage="1" showErrorMessage="1" sqref="H3:I55" xr:uid="{59CCF33F-C8A6-4C2D-82FB-3127B961C9CD}">
      <formula1>43466</formula1>
      <formula2>45657</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58E0-0799-41D0-8342-BFCEC3AB4AF6}">
  <sheetPr codeName="Sheet2"/>
  <dimension ref="B2:F48"/>
  <sheetViews>
    <sheetView zoomScaleNormal="100" workbookViewId="0">
      <selection activeCell="J41" sqref="J41"/>
    </sheetView>
  </sheetViews>
  <sheetFormatPr defaultRowHeight="15"/>
  <cols>
    <col min="1" max="1" width="8.7109375" customWidth="1"/>
    <col min="2" max="2" width="29.28515625" bestFit="1" customWidth="1"/>
    <col min="3" max="3" width="23.7109375" customWidth="1"/>
    <col min="4" max="6" width="13.5703125" customWidth="1"/>
  </cols>
  <sheetData>
    <row r="2" spans="2:6">
      <c r="B2" s="82" t="s">
        <v>80</v>
      </c>
      <c r="C2" s="82"/>
    </row>
    <row r="4" spans="2:6">
      <c r="B4" s="170" t="s">
        <v>81</v>
      </c>
      <c r="C4" s="83"/>
    </row>
    <row r="5" spans="2:6">
      <c r="B5" s="358" t="s">
        <v>82</v>
      </c>
      <c r="C5" s="357" t="s">
        <v>83</v>
      </c>
    </row>
    <row r="6" spans="2:6">
      <c r="B6" s="106" t="s">
        <v>84</v>
      </c>
      <c r="C6" s="356" t="s">
        <v>85</v>
      </c>
    </row>
    <row r="7" spans="2:6">
      <c r="B7" s="106" t="s">
        <v>86</v>
      </c>
      <c r="C7" s="106" t="s">
        <v>87</v>
      </c>
    </row>
    <row r="8" spans="2:6">
      <c r="B8" s="83"/>
      <c r="C8" s="83"/>
    </row>
    <row r="9" spans="2:6">
      <c r="B9" s="106" t="s">
        <v>88</v>
      </c>
      <c r="C9" s="355">
        <v>2021</v>
      </c>
      <c r="E9" s="218" t="s">
        <v>89</v>
      </c>
    </row>
    <row r="10" spans="2:6">
      <c r="B10" s="83"/>
      <c r="C10" s="83"/>
    </row>
    <row r="11" spans="2:6">
      <c r="B11" s="416" t="s">
        <v>90</v>
      </c>
      <c r="C11" s="416"/>
      <c r="D11" s="416"/>
      <c r="E11" s="416"/>
      <c r="F11" s="416"/>
    </row>
    <row r="12" spans="2:6">
      <c r="B12" s="349"/>
      <c r="C12" s="349"/>
      <c r="D12" s="349"/>
      <c r="E12" s="349"/>
      <c r="F12" s="349"/>
    </row>
    <row r="13" spans="2:6">
      <c r="B13" s="94"/>
      <c r="C13" s="350">
        <f t="shared" ref="C13:D13" si="0">D13-1</f>
        <v>2018</v>
      </c>
      <c r="D13" s="350">
        <f t="shared" si="0"/>
        <v>2019</v>
      </c>
      <c r="E13" s="350">
        <f>F13-1</f>
        <v>2020</v>
      </c>
      <c r="F13" s="350">
        <f>C9</f>
        <v>2021</v>
      </c>
    </row>
    <row r="14" spans="2:6">
      <c r="B14" s="88" t="s">
        <v>91</v>
      </c>
      <c r="C14" s="323"/>
      <c r="D14" s="323"/>
      <c r="E14" s="323"/>
      <c r="F14" s="323"/>
    </row>
    <row r="15" spans="2:6">
      <c r="B15" s="88" t="s">
        <v>92</v>
      </c>
      <c r="C15" s="323"/>
      <c r="D15" s="323"/>
      <c r="E15" s="323"/>
      <c r="F15" s="323"/>
    </row>
    <row r="16" spans="2:6">
      <c r="B16" s="88" t="s">
        <v>93</v>
      </c>
      <c r="C16" s="323"/>
      <c r="D16" s="323"/>
      <c r="E16" s="323"/>
      <c r="F16" s="323"/>
    </row>
    <row r="18" spans="2:6">
      <c r="B18" s="417" t="s">
        <v>94</v>
      </c>
      <c r="C18" s="417"/>
      <c r="D18" s="417"/>
      <c r="E18" s="417"/>
      <c r="F18" s="417"/>
    </row>
    <row r="19" spans="2:6">
      <c r="B19" s="84"/>
      <c r="C19" s="418" t="s">
        <v>95</v>
      </c>
      <c r="D19" s="418"/>
      <c r="E19" s="418"/>
      <c r="F19" s="418"/>
    </row>
    <row r="20" spans="2:6">
      <c r="B20" s="212"/>
      <c r="C20" s="354">
        <f t="shared" ref="C20:D20" si="1">D20-1</f>
        <v>2018</v>
      </c>
      <c r="D20" s="354">
        <f t="shared" si="1"/>
        <v>2019</v>
      </c>
      <c r="E20" s="354">
        <f>F20-1</f>
        <v>2020</v>
      </c>
      <c r="F20" s="354">
        <f>F13</f>
        <v>2021</v>
      </c>
    </row>
    <row r="21" spans="2:6">
      <c r="B21" s="86" t="s">
        <v>96</v>
      </c>
      <c r="C21" s="87"/>
      <c r="D21" s="87"/>
      <c r="E21" s="87"/>
      <c r="F21" s="87"/>
    </row>
    <row r="22" spans="2:6">
      <c r="B22" s="88" t="s">
        <v>97</v>
      </c>
      <c r="C22" s="323"/>
      <c r="D22" s="323"/>
      <c r="E22" s="323"/>
      <c r="F22" s="323"/>
    </row>
    <row r="23" spans="2:6">
      <c r="B23" s="88" t="s">
        <v>98</v>
      </c>
      <c r="C23" s="323"/>
      <c r="D23" s="323"/>
      <c r="E23" s="323"/>
      <c r="F23" s="323"/>
    </row>
    <row r="24" spans="2:6">
      <c r="B24" s="88" t="s">
        <v>99</v>
      </c>
      <c r="C24" s="323"/>
      <c r="D24" s="323"/>
      <c r="E24" s="323"/>
      <c r="F24" s="323"/>
    </row>
    <row r="25" spans="2:6">
      <c r="B25" s="89" t="s">
        <v>100</v>
      </c>
      <c r="C25" s="90">
        <f>SUM(C22:C24)</f>
        <v>0</v>
      </c>
      <c r="D25" s="90">
        <f t="shared" ref="D25:F25" si="2">SUM(D22:D24)</f>
        <v>0</v>
      </c>
      <c r="E25" s="90">
        <f t="shared" si="2"/>
        <v>0</v>
      </c>
      <c r="F25" s="90">
        <f t="shared" si="2"/>
        <v>0</v>
      </c>
    </row>
    <row r="26" spans="2:6">
      <c r="B26" s="88" t="s">
        <v>101</v>
      </c>
      <c r="C26" s="324"/>
      <c r="D26" s="324"/>
      <c r="E26" s="324"/>
      <c r="F26" s="324"/>
    </row>
    <row r="27" spans="2:6">
      <c r="B27" s="88" t="s">
        <v>102</v>
      </c>
      <c r="C27" s="323"/>
      <c r="D27" s="323"/>
      <c r="E27" s="323"/>
      <c r="F27" s="323"/>
    </row>
    <row r="28" spans="2:6">
      <c r="B28" s="88" t="s">
        <v>103</v>
      </c>
      <c r="C28" s="323"/>
      <c r="D28" s="323"/>
      <c r="E28" s="323"/>
      <c r="F28" s="323"/>
    </row>
    <row r="29" spans="2:6">
      <c r="B29" s="88" t="s">
        <v>104</v>
      </c>
      <c r="C29" s="323"/>
      <c r="D29" s="323"/>
      <c r="E29" s="323"/>
      <c r="F29" s="323"/>
    </row>
    <row r="30" spans="2:6">
      <c r="B30" s="89" t="s">
        <v>105</v>
      </c>
      <c r="C30" s="90">
        <f>SUM(C26:C29)</f>
        <v>0</v>
      </c>
      <c r="D30" s="90">
        <f t="shared" ref="D30:F30" si="3">SUM(D26:D29)</f>
        <v>0</v>
      </c>
      <c r="E30" s="90">
        <f t="shared" si="3"/>
        <v>0</v>
      </c>
      <c r="F30" s="90">
        <f t="shared" si="3"/>
        <v>0</v>
      </c>
    </row>
    <row r="31" spans="2:6">
      <c r="B31" s="91" t="s">
        <v>106</v>
      </c>
      <c r="C31" s="92">
        <f>C25+C30</f>
        <v>0</v>
      </c>
      <c r="D31" s="92">
        <f t="shared" ref="D31:F31" si="4">D25+D30</f>
        <v>0</v>
      </c>
      <c r="E31" s="92">
        <f t="shared" si="4"/>
        <v>0</v>
      </c>
      <c r="F31" s="92">
        <f t="shared" si="4"/>
        <v>0</v>
      </c>
    </row>
    <row r="32" spans="2:6">
      <c r="B32" s="88" t="s">
        <v>107</v>
      </c>
      <c r="C32" s="176">
        <f>C14+C15+C16</f>
        <v>0</v>
      </c>
      <c r="D32" s="176">
        <f>D14+D15+D16</f>
        <v>0</v>
      </c>
      <c r="E32" s="176">
        <f>E14+E15+E16</f>
        <v>0</v>
      </c>
      <c r="F32" s="176">
        <f>F14+F15+F16</f>
        <v>0</v>
      </c>
    </row>
    <row r="33" spans="2:6">
      <c r="B33" s="212" t="s">
        <v>108</v>
      </c>
      <c r="C33" s="323"/>
      <c r="D33" s="323"/>
      <c r="E33" s="323"/>
      <c r="F33" s="323"/>
    </row>
    <row r="34" spans="2:6">
      <c r="B34" s="89" t="s">
        <v>109</v>
      </c>
      <c r="C34" s="90">
        <f>SUM(C32:C33)</f>
        <v>0</v>
      </c>
      <c r="D34" s="90">
        <f t="shared" ref="D34:F34" si="5">SUM(D32:D33)</f>
        <v>0</v>
      </c>
      <c r="E34" s="90">
        <f t="shared" si="5"/>
        <v>0</v>
      </c>
      <c r="F34" s="90">
        <f t="shared" si="5"/>
        <v>0</v>
      </c>
    </row>
    <row r="35" spans="2:6">
      <c r="B35" s="88" t="s">
        <v>110</v>
      </c>
      <c r="C35" s="323"/>
      <c r="D35" s="323"/>
      <c r="E35" s="323"/>
      <c r="F35" s="323"/>
    </row>
    <row r="36" spans="2:6">
      <c r="B36" s="88" t="s">
        <v>111</v>
      </c>
      <c r="C36" s="323"/>
      <c r="D36" s="323"/>
      <c r="E36" s="323"/>
      <c r="F36" s="323"/>
    </row>
    <row r="37" spans="2:6">
      <c r="B37" s="88" t="s">
        <v>112</v>
      </c>
      <c r="C37" s="323"/>
      <c r="D37" s="323"/>
      <c r="E37" s="323"/>
      <c r="F37" s="323"/>
    </row>
    <row r="38" spans="2:6">
      <c r="B38" s="89" t="s">
        <v>113</v>
      </c>
      <c r="C38" s="90">
        <f>SUM(C35:C37)</f>
        <v>0</v>
      </c>
      <c r="D38" s="90">
        <f t="shared" ref="D38:F38" si="6">SUM(D35:D37)</f>
        <v>0</v>
      </c>
      <c r="E38" s="90">
        <f t="shared" si="6"/>
        <v>0</v>
      </c>
      <c r="F38" s="90">
        <f t="shared" si="6"/>
        <v>0</v>
      </c>
    </row>
    <row r="39" spans="2:6">
      <c r="B39" s="88" t="s">
        <v>114</v>
      </c>
      <c r="C39" s="323"/>
      <c r="D39" s="323"/>
      <c r="E39" s="323"/>
      <c r="F39" s="323"/>
    </row>
    <row r="40" spans="2:6">
      <c r="B40" s="88" t="s">
        <v>115</v>
      </c>
      <c r="C40" s="323"/>
      <c r="D40" s="323"/>
      <c r="E40" s="323"/>
      <c r="F40" s="323"/>
    </row>
    <row r="41" spans="2:6">
      <c r="B41" s="88" t="s">
        <v>116</v>
      </c>
      <c r="C41" s="323"/>
      <c r="D41" s="323"/>
      <c r="E41" s="323"/>
      <c r="F41" s="323"/>
    </row>
    <row r="42" spans="2:6">
      <c r="B42" s="88" t="s">
        <v>117</v>
      </c>
      <c r="C42" s="323"/>
      <c r="D42" s="323"/>
      <c r="E42" s="323"/>
      <c r="F42" s="323"/>
    </row>
    <row r="43" spans="2:6">
      <c r="B43" s="89" t="s">
        <v>118</v>
      </c>
      <c r="C43" s="90">
        <f>SUM(C39:C42)</f>
        <v>0</v>
      </c>
      <c r="D43" s="90">
        <f t="shared" ref="D43:F43" si="7">SUM(D39:D42)</f>
        <v>0</v>
      </c>
      <c r="E43" s="90">
        <f t="shared" si="7"/>
        <v>0</v>
      </c>
      <c r="F43" s="90">
        <f t="shared" si="7"/>
        <v>0</v>
      </c>
    </row>
    <row r="44" spans="2:6">
      <c r="B44" s="89" t="s">
        <v>119</v>
      </c>
      <c r="C44" s="90">
        <f>C43+C38</f>
        <v>0</v>
      </c>
      <c r="D44" s="90">
        <f t="shared" ref="D44:E44" si="8">D43+D38</f>
        <v>0</v>
      </c>
      <c r="E44" s="90">
        <f t="shared" si="8"/>
        <v>0</v>
      </c>
      <c r="F44" s="90">
        <f>F43+F38</f>
        <v>0</v>
      </c>
    </row>
    <row r="45" spans="2:6">
      <c r="B45" s="91" t="s">
        <v>120</v>
      </c>
      <c r="C45" s="92">
        <f>C44+C34</f>
        <v>0</v>
      </c>
      <c r="D45" s="92">
        <f t="shared" ref="D45:F45" si="9">D44+D34</f>
        <v>0</v>
      </c>
      <c r="E45" s="92">
        <f t="shared" si="9"/>
        <v>0</v>
      </c>
      <c r="F45" s="92">
        <f t="shared" si="9"/>
        <v>0</v>
      </c>
    </row>
    <row r="46" spans="2:6">
      <c r="B46" s="93"/>
      <c r="C46" s="93"/>
    </row>
    <row r="48" spans="2:6" s="82" customFormat="1">
      <c r="B48" s="82" t="s">
        <v>121</v>
      </c>
      <c r="C48" s="82" t="str">
        <f>IF(ROUND(C31,0)=ROUND(C45,0),"ok","Total assets different than total liabilities")</f>
        <v>ok</v>
      </c>
      <c r="D48" s="82" t="str">
        <f t="shared" ref="D48:F48" si="10">IF(ROUND(D31,0)=ROUND(D45,0),"ok","Total assets different than total liabilities")</f>
        <v>ok</v>
      </c>
      <c r="E48" s="82" t="str">
        <f t="shared" si="10"/>
        <v>ok</v>
      </c>
      <c r="F48" s="82" t="str">
        <f t="shared" si="10"/>
        <v>ok</v>
      </c>
    </row>
  </sheetData>
  <sheetProtection algorithmName="SHA-512" hashValue="/GRjl4M8FK0mEQsUFBrV1Ie9VWevtecFlap+ALmk0bI/RgqRuqbtp8uAulj75Oeem/JNuN9UeZ7LmVbQGRzxrg==" saltValue="7WP5FEAqfyiMs/dYEJoU8w==" spinCount="100000" sheet="1" objects="1" scenarios="1"/>
  <mergeCells count="3">
    <mergeCell ref="B11:F11"/>
    <mergeCell ref="B18:F18"/>
    <mergeCell ref="C19:F19"/>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6004-C190-4082-B250-3029A56A28BA}">
  <sheetPr codeName="Sheet4"/>
  <dimension ref="B2:L34"/>
  <sheetViews>
    <sheetView zoomScaleNormal="100" workbookViewId="0">
      <selection activeCell="C20" sqref="C20"/>
    </sheetView>
  </sheetViews>
  <sheetFormatPr defaultRowHeight="15"/>
  <cols>
    <col min="1" max="1" width="8.7109375" customWidth="1"/>
    <col min="2" max="2" width="28.28515625" bestFit="1" customWidth="1"/>
    <col min="3" max="3" width="19" customWidth="1"/>
    <col min="4" max="5" width="12.5703125" customWidth="1"/>
    <col min="6" max="6" width="14.42578125" customWidth="1"/>
    <col min="7" max="7" width="18.42578125" customWidth="1"/>
    <col min="8" max="12" width="12.5703125" customWidth="1"/>
  </cols>
  <sheetData>
    <row r="2" spans="2:12" ht="15.75" thickBot="1">
      <c r="B2" s="82" t="s">
        <v>80</v>
      </c>
      <c r="C2" s="82"/>
    </row>
    <row r="3" spans="2:12" ht="15.75" thickBot="1">
      <c r="B3" s="82"/>
      <c r="C3" s="82"/>
      <c r="F3" s="219"/>
      <c r="G3" s="220"/>
      <c r="H3" s="221"/>
    </row>
    <row r="4" spans="2:12" ht="15.75" thickBot="1">
      <c r="B4" s="170" t="s">
        <v>81</v>
      </c>
      <c r="C4" s="83"/>
      <c r="F4" s="222" t="s">
        <v>122</v>
      </c>
      <c r="G4" s="340"/>
      <c r="H4" s="223"/>
    </row>
    <row r="5" spans="2:12" ht="15.75" thickBot="1">
      <c r="B5" s="358" t="s">
        <v>82</v>
      </c>
      <c r="C5" s="170" t="str">
        <f>'Balance_sheet_Historical data'!C5</f>
        <v>1 Euro = 1,9558 BGN</v>
      </c>
      <c r="F5" s="224"/>
      <c r="G5" s="225"/>
      <c r="H5" s="226"/>
    </row>
    <row r="6" spans="2:12">
      <c r="B6" s="106" t="s">
        <v>84</v>
      </c>
      <c r="C6" s="356" t="str">
        <f>'Balance_sheet_Historical data'!C6</f>
        <v>1 Euro = 7,5345 HRK</v>
      </c>
    </row>
    <row r="7" spans="2:12">
      <c r="B7" s="106" t="s">
        <v>86</v>
      </c>
      <c r="C7" s="106" t="str">
        <f>'Balance_sheet_Historical data'!C7</f>
        <v>1 Euro = 4,835 LEI</v>
      </c>
    </row>
    <row r="8" spans="2:12">
      <c r="B8" s="83"/>
      <c r="C8" s="83"/>
    </row>
    <row r="9" spans="2:12">
      <c r="B9" s="419" t="s">
        <v>123</v>
      </c>
      <c r="C9" s="419"/>
      <c r="D9" s="419"/>
      <c r="E9" s="419"/>
      <c r="F9" s="419"/>
      <c r="G9" s="416"/>
      <c r="H9" s="416"/>
      <c r="I9" s="416"/>
      <c r="J9" s="416"/>
      <c r="K9" s="416"/>
      <c r="L9" s="416"/>
    </row>
    <row r="10" spans="2:12" ht="33.6" customHeight="1">
      <c r="B10" s="420" t="s">
        <v>94</v>
      </c>
      <c r="C10" s="420"/>
      <c r="D10" s="420"/>
      <c r="E10" s="420"/>
      <c r="F10" s="421"/>
      <c r="G10" s="417" t="s">
        <v>124</v>
      </c>
      <c r="H10" s="417"/>
      <c r="I10" s="417"/>
      <c r="J10" s="417"/>
      <c r="K10" s="417"/>
      <c r="L10" s="417"/>
    </row>
    <row r="11" spans="2:12">
      <c r="B11" s="212"/>
      <c r="C11" s="212"/>
      <c r="D11" s="422" t="s">
        <v>95</v>
      </c>
      <c r="E11" s="422"/>
      <c r="F11" s="423"/>
      <c r="G11" s="418" t="s">
        <v>125</v>
      </c>
      <c r="H11" s="418"/>
      <c r="I11" s="418"/>
      <c r="J11" s="418"/>
      <c r="K11" s="418"/>
      <c r="L11" s="418"/>
    </row>
    <row r="12" spans="2:12">
      <c r="B12" s="212"/>
      <c r="C12" s="354">
        <f t="shared" ref="C12:D12" si="0">D12-1</f>
        <v>2018</v>
      </c>
      <c r="D12" s="354">
        <f t="shared" si="0"/>
        <v>2019</v>
      </c>
      <c r="E12" s="354">
        <f>F12-1</f>
        <v>2020</v>
      </c>
      <c r="F12" s="354">
        <f>'Balance_sheet_Historical data'!$C$9</f>
        <v>2021</v>
      </c>
      <c r="G12" s="85" t="s">
        <v>126</v>
      </c>
      <c r="H12" s="85" t="s">
        <v>127</v>
      </c>
      <c r="I12" s="85" t="s">
        <v>127</v>
      </c>
      <c r="J12" s="85" t="s">
        <v>127</v>
      </c>
      <c r="K12" s="85" t="s">
        <v>127</v>
      </c>
      <c r="L12" s="85" t="s">
        <v>127</v>
      </c>
    </row>
    <row r="13" spans="2:12">
      <c r="B13" s="88" t="s">
        <v>128</v>
      </c>
      <c r="C13" s="324"/>
      <c r="D13" s="324"/>
      <c r="E13" s="324"/>
      <c r="F13" s="324"/>
      <c r="G13" s="325"/>
      <c r="H13" s="325"/>
      <c r="I13" s="325"/>
      <c r="J13" s="325"/>
      <c r="K13" s="325"/>
      <c r="L13" s="325"/>
    </row>
    <row r="14" spans="2:12">
      <c r="B14" s="88" t="s">
        <v>129</v>
      </c>
      <c r="C14" s="324"/>
      <c r="D14" s="324"/>
      <c r="E14" s="324"/>
      <c r="F14" s="324"/>
      <c r="G14" s="324"/>
      <c r="H14" s="324"/>
      <c r="I14" s="324"/>
      <c r="J14" s="324"/>
      <c r="K14" s="324"/>
      <c r="L14" s="324"/>
    </row>
    <row r="15" spans="2:12">
      <c r="B15" s="89" t="s">
        <v>130</v>
      </c>
      <c r="C15" s="90">
        <f>C13+C14</f>
        <v>0</v>
      </c>
      <c r="D15" s="90">
        <f t="shared" ref="D15:L15" si="1">D13+D14</f>
        <v>0</v>
      </c>
      <c r="E15" s="90">
        <f t="shared" si="1"/>
        <v>0</v>
      </c>
      <c r="F15" s="90">
        <f t="shared" si="1"/>
        <v>0</v>
      </c>
      <c r="G15" s="90">
        <f t="shared" si="1"/>
        <v>0</v>
      </c>
      <c r="H15" s="90">
        <f t="shared" si="1"/>
        <v>0</v>
      </c>
      <c r="I15" s="90">
        <f t="shared" si="1"/>
        <v>0</v>
      </c>
      <c r="J15" s="90">
        <f t="shared" si="1"/>
        <v>0</v>
      </c>
      <c r="K15" s="90">
        <f t="shared" si="1"/>
        <v>0</v>
      </c>
      <c r="L15" s="90">
        <f t="shared" si="1"/>
        <v>0</v>
      </c>
    </row>
    <row r="16" spans="2:12">
      <c r="B16" s="88" t="s">
        <v>131</v>
      </c>
      <c r="C16" s="325"/>
      <c r="D16" s="325"/>
      <c r="E16" s="325"/>
      <c r="F16" s="325"/>
      <c r="G16" s="325"/>
      <c r="H16" s="325"/>
      <c r="I16" s="325"/>
      <c r="J16" s="325"/>
      <c r="K16" s="325"/>
      <c r="L16" s="325"/>
    </row>
    <row r="17" spans="2:12">
      <c r="B17" s="88" t="s">
        <v>132</v>
      </c>
      <c r="C17" s="325"/>
      <c r="D17" s="325"/>
      <c r="E17" s="325"/>
      <c r="F17" s="325"/>
      <c r="G17" s="325"/>
      <c r="H17" s="325"/>
      <c r="I17" s="325"/>
      <c r="J17" s="325"/>
      <c r="K17" s="325"/>
      <c r="L17" s="325"/>
    </row>
    <row r="18" spans="2:12">
      <c r="B18" s="88" t="s">
        <v>133</v>
      </c>
      <c r="C18" s="325"/>
      <c r="D18" s="325"/>
      <c r="E18" s="325"/>
      <c r="F18" s="325"/>
      <c r="G18" s="325"/>
      <c r="H18" s="325"/>
      <c r="I18" s="325"/>
      <c r="J18" s="325"/>
      <c r="K18" s="325"/>
      <c r="L18" s="325"/>
    </row>
    <row r="19" spans="2:12">
      <c r="B19" s="88" t="s">
        <v>134</v>
      </c>
      <c r="C19" s="325"/>
      <c r="D19" s="325"/>
      <c r="E19" s="325"/>
      <c r="F19" s="325"/>
      <c r="G19" s="325"/>
      <c r="H19" s="325"/>
      <c r="I19" s="325"/>
      <c r="J19" s="325"/>
      <c r="K19" s="325"/>
      <c r="L19" s="325"/>
    </row>
    <row r="20" spans="2:12">
      <c r="B20" s="88" t="s">
        <v>135</v>
      </c>
      <c r="C20" s="325"/>
      <c r="D20" s="325"/>
      <c r="E20" s="325"/>
      <c r="F20" s="325"/>
      <c r="G20" s="325"/>
      <c r="H20" s="325"/>
      <c r="I20" s="325"/>
      <c r="J20" s="325"/>
      <c r="K20" s="325"/>
      <c r="L20" s="325"/>
    </row>
    <row r="21" spans="2:12">
      <c r="B21" s="89" t="s">
        <v>136</v>
      </c>
      <c r="C21" s="90">
        <f>SUM(C16:C20)</f>
        <v>0</v>
      </c>
      <c r="D21" s="90">
        <f t="shared" ref="D21:L21" si="2">SUM(D16:D20)</f>
        <v>0</v>
      </c>
      <c r="E21" s="90">
        <f t="shared" si="2"/>
        <v>0</v>
      </c>
      <c r="F21" s="90">
        <f t="shared" si="2"/>
        <v>0</v>
      </c>
      <c r="G21" s="90">
        <f t="shared" si="2"/>
        <v>0</v>
      </c>
      <c r="H21" s="90">
        <f t="shared" si="2"/>
        <v>0</v>
      </c>
      <c r="I21" s="90">
        <f t="shared" si="2"/>
        <v>0</v>
      </c>
      <c r="J21" s="90">
        <f t="shared" si="2"/>
        <v>0</v>
      </c>
      <c r="K21" s="90">
        <f t="shared" si="2"/>
        <v>0</v>
      </c>
      <c r="L21" s="90">
        <f t="shared" si="2"/>
        <v>0</v>
      </c>
    </row>
    <row r="22" spans="2:12">
      <c r="B22" s="95" t="s">
        <v>137</v>
      </c>
      <c r="C22" s="96">
        <f>C15-C21</f>
        <v>0</v>
      </c>
      <c r="D22" s="96">
        <f t="shared" ref="D22:L22" si="3">D15-D21</f>
        <v>0</v>
      </c>
      <c r="E22" s="96">
        <f t="shared" si="3"/>
        <v>0</v>
      </c>
      <c r="F22" s="96">
        <f t="shared" si="3"/>
        <v>0</v>
      </c>
      <c r="G22" s="96">
        <f t="shared" si="3"/>
        <v>0</v>
      </c>
      <c r="H22" s="96">
        <f t="shared" si="3"/>
        <v>0</v>
      </c>
      <c r="I22" s="96">
        <f t="shared" si="3"/>
        <v>0</v>
      </c>
      <c r="J22" s="96">
        <f t="shared" si="3"/>
        <v>0</v>
      </c>
      <c r="K22" s="96">
        <f t="shared" si="3"/>
        <v>0</v>
      </c>
      <c r="L22" s="96">
        <f t="shared" si="3"/>
        <v>0</v>
      </c>
    </row>
    <row r="23" spans="2:12">
      <c r="B23" s="88" t="s">
        <v>138</v>
      </c>
      <c r="C23" s="325"/>
      <c r="D23" s="325"/>
      <c r="E23" s="325"/>
      <c r="F23" s="325"/>
      <c r="G23" s="325"/>
      <c r="H23" s="325"/>
      <c r="I23" s="325"/>
      <c r="J23" s="325"/>
      <c r="K23" s="325"/>
      <c r="L23" s="325"/>
    </row>
    <row r="24" spans="2:12">
      <c r="B24" s="88" t="s">
        <v>139</v>
      </c>
      <c r="C24" s="325"/>
      <c r="D24" s="325"/>
      <c r="E24" s="325"/>
      <c r="F24" s="325"/>
      <c r="G24" s="325"/>
      <c r="H24" s="325"/>
      <c r="I24" s="325"/>
      <c r="J24" s="325"/>
      <c r="K24" s="325"/>
      <c r="L24" s="325"/>
    </row>
    <row r="25" spans="2:12">
      <c r="B25" s="97" t="s">
        <v>140</v>
      </c>
      <c r="C25" s="326"/>
      <c r="D25" s="326"/>
      <c r="E25" s="326"/>
      <c r="F25" s="326"/>
      <c r="G25" s="326"/>
      <c r="H25" s="326"/>
      <c r="I25" s="326"/>
      <c r="J25" s="326"/>
      <c r="K25" s="326"/>
      <c r="L25" s="326"/>
    </row>
    <row r="26" spans="2:12">
      <c r="B26" s="95" t="s">
        <v>141</v>
      </c>
      <c r="C26" s="96">
        <f>C23-C24</f>
        <v>0</v>
      </c>
      <c r="D26" s="96">
        <f t="shared" ref="D26:L26" si="4">D23-D24</f>
        <v>0</v>
      </c>
      <c r="E26" s="96">
        <f t="shared" si="4"/>
        <v>0</v>
      </c>
      <c r="F26" s="96">
        <f t="shared" si="4"/>
        <v>0</v>
      </c>
      <c r="G26" s="96">
        <f t="shared" si="4"/>
        <v>0</v>
      </c>
      <c r="H26" s="96">
        <f t="shared" si="4"/>
        <v>0</v>
      </c>
      <c r="I26" s="96">
        <f t="shared" si="4"/>
        <v>0</v>
      </c>
      <c r="J26" s="96">
        <f t="shared" si="4"/>
        <v>0</v>
      </c>
      <c r="K26" s="96">
        <f t="shared" si="4"/>
        <v>0</v>
      </c>
      <c r="L26" s="96">
        <f t="shared" si="4"/>
        <v>0</v>
      </c>
    </row>
    <row r="27" spans="2:12">
      <c r="B27" s="212" t="s">
        <v>142</v>
      </c>
      <c r="C27" s="325"/>
      <c r="D27" s="325"/>
      <c r="E27" s="325"/>
      <c r="F27" s="325"/>
      <c r="G27" s="325"/>
      <c r="H27" s="325"/>
      <c r="I27" s="325"/>
      <c r="J27" s="325"/>
      <c r="K27" s="325"/>
      <c r="L27" s="325"/>
    </row>
    <row r="28" spans="2:12">
      <c r="B28" s="212" t="s">
        <v>143</v>
      </c>
      <c r="C28" s="325"/>
      <c r="D28" s="325"/>
      <c r="E28" s="325"/>
      <c r="F28" s="325"/>
      <c r="G28" s="325"/>
      <c r="H28" s="325"/>
      <c r="I28" s="325"/>
      <c r="J28" s="325"/>
      <c r="K28" s="325"/>
      <c r="L28" s="325"/>
    </row>
    <row r="29" spans="2:12">
      <c r="B29" s="95" t="s">
        <v>144</v>
      </c>
      <c r="C29" s="96">
        <f>C27-C28</f>
        <v>0</v>
      </c>
      <c r="D29" s="96">
        <f t="shared" ref="D29:L29" si="5">D27-D28</f>
        <v>0</v>
      </c>
      <c r="E29" s="96">
        <f t="shared" si="5"/>
        <v>0</v>
      </c>
      <c r="F29" s="96">
        <f t="shared" si="5"/>
        <v>0</v>
      </c>
      <c r="G29" s="96">
        <f t="shared" si="5"/>
        <v>0</v>
      </c>
      <c r="H29" s="96">
        <f t="shared" si="5"/>
        <v>0</v>
      </c>
      <c r="I29" s="96">
        <f t="shared" si="5"/>
        <v>0</v>
      </c>
      <c r="J29" s="96">
        <f t="shared" si="5"/>
        <v>0</v>
      </c>
      <c r="K29" s="96">
        <f t="shared" si="5"/>
        <v>0</v>
      </c>
      <c r="L29" s="96">
        <f t="shared" si="5"/>
        <v>0</v>
      </c>
    </row>
    <row r="30" spans="2:12">
      <c r="B30" s="95" t="s">
        <v>145</v>
      </c>
      <c r="C30" s="96">
        <f>C22+C26+C29</f>
        <v>0</v>
      </c>
      <c r="D30" s="96">
        <f t="shared" ref="D30:L30" si="6">D22+D26+D29</f>
        <v>0</v>
      </c>
      <c r="E30" s="96">
        <f t="shared" si="6"/>
        <v>0</v>
      </c>
      <c r="F30" s="96">
        <f t="shared" si="6"/>
        <v>0</v>
      </c>
      <c r="G30" s="96">
        <f t="shared" si="6"/>
        <v>0</v>
      </c>
      <c r="H30" s="96">
        <f t="shared" si="6"/>
        <v>0</v>
      </c>
      <c r="I30" s="96">
        <f t="shared" si="6"/>
        <v>0</v>
      </c>
      <c r="J30" s="96">
        <f t="shared" si="6"/>
        <v>0</v>
      </c>
      <c r="K30" s="96">
        <f t="shared" si="6"/>
        <v>0</v>
      </c>
      <c r="L30" s="96">
        <f t="shared" si="6"/>
        <v>0</v>
      </c>
    </row>
    <row r="31" spans="2:12">
      <c r="B31" s="212" t="s">
        <v>146</v>
      </c>
      <c r="C31" s="325"/>
      <c r="D31" s="325"/>
      <c r="E31" s="325"/>
      <c r="F31" s="325"/>
      <c r="G31" s="325"/>
      <c r="H31" s="325"/>
      <c r="I31" s="325"/>
      <c r="J31" s="325"/>
      <c r="K31" s="325"/>
      <c r="L31" s="325"/>
    </row>
    <row r="32" spans="2:12">
      <c r="B32" s="212" t="s">
        <v>147</v>
      </c>
      <c r="C32" s="325"/>
      <c r="D32" s="325"/>
      <c r="E32" s="325"/>
      <c r="F32" s="325"/>
      <c r="G32" s="325"/>
      <c r="H32" s="325"/>
      <c r="I32" s="325"/>
      <c r="J32" s="325"/>
      <c r="K32" s="325"/>
      <c r="L32" s="325"/>
    </row>
    <row r="33" spans="2:12">
      <c r="B33" s="91" t="s">
        <v>148</v>
      </c>
      <c r="C33" s="92">
        <f>C30-C31-C32</f>
        <v>0</v>
      </c>
      <c r="D33" s="92">
        <f t="shared" ref="D33:L33" si="7">D30-D31-D32</f>
        <v>0</v>
      </c>
      <c r="E33" s="92">
        <f t="shared" si="7"/>
        <v>0</v>
      </c>
      <c r="F33" s="92">
        <f t="shared" si="7"/>
        <v>0</v>
      </c>
      <c r="G33" s="92">
        <f t="shared" si="7"/>
        <v>0</v>
      </c>
      <c r="H33" s="92">
        <f t="shared" si="7"/>
        <v>0</v>
      </c>
      <c r="I33" s="92">
        <f t="shared" si="7"/>
        <v>0</v>
      </c>
      <c r="J33" s="92">
        <f t="shared" si="7"/>
        <v>0</v>
      </c>
      <c r="K33" s="92">
        <f t="shared" si="7"/>
        <v>0</v>
      </c>
      <c r="L33" s="92">
        <f t="shared" si="7"/>
        <v>0</v>
      </c>
    </row>
    <row r="34" spans="2:12">
      <c r="B34" s="93" t="s">
        <v>149</v>
      </c>
      <c r="C34" s="93"/>
    </row>
  </sheetData>
  <sheetProtection algorithmName="SHA-512" hashValue="on6Izn4TsFYLnl+aGflColJlcC1c2+RuIvgR+aEU6bFAPW0We4SzmSHvAKFxX4o4YwQOABCJoh6gRjjE6qYj7A==" saltValue="HiFqlmwgqaYWfxUTKvFd/Q==" spinCount="100000" sheet="1" objects="1" scenarios="1"/>
  <mergeCells count="5">
    <mergeCell ref="B9:L9"/>
    <mergeCell ref="B10:F10"/>
    <mergeCell ref="G10:L10"/>
    <mergeCell ref="D11:F11"/>
    <mergeCell ref="G11:L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74F3-9F3A-4832-A34E-F2D191899448}">
  <sheetPr codeName="Sheet6"/>
  <dimension ref="A3:M130"/>
  <sheetViews>
    <sheetView workbookViewId="0">
      <selection activeCell="R40" sqref="R40"/>
    </sheetView>
  </sheetViews>
  <sheetFormatPr defaultRowHeight="15" outlineLevelRow="1"/>
  <cols>
    <col min="1" max="1" width="13.5703125" bestFit="1" customWidth="1"/>
    <col min="2" max="2" width="30.42578125" bestFit="1" customWidth="1"/>
    <col min="3" max="3" width="19.5703125" customWidth="1"/>
    <col min="4" max="4" width="11.5703125" customWidth="1"/>
    <col min="5" max="8" width="10.5703125" customWidth="1"/>
    <col min="9" max="10" width="9.7109375" customWidth="1"/>
    <col min="11" max="11" width="10.5703125" customWidth="1"/>
    <col min="12" max="12" width="10.7109375" customWidth="1"/>
    <col min="13" max="13" width="11.28515625" customWidth="1"/>
  </cols>
  <sheetData>
    <row r="3" spans="1:13">
      <c r="B3" s="82" t="s">
        <v>80</v>
      </c>
    </row>
    <row r="4" spans="1:13">
      <c r="B4" s="82"/>
    </row>
    <row r="5" spans="1:13">
      <c r="B5" s="170" t="s">
        <v>81</v>
      </c>
      <c r="C5" s="83"/>
    </row>
    <row r="6" spans="1:13">
      <c r="B6" s="358" t="s">
        <v>82</v>
      </c>
      <c r="C6" s="170" t="str">
        <f>'Balance_sheet_Historical data'!C5</f>
        <v>1 Euro = 1,9558 BGN</v>
      </c>
    </row>
    <row r="7" spans="1:13">
      <c r="B7" s="106" t="s">
        <v>84</v>
      </c>
      <c r="C7" s="356" t="str">
        <f>'Balance_sheet_Historical data'!C6</f>
        <v>1 Euro = 7,5345 HRK</v>
      </c>
    </row>
    <row r="8" spans="1:13">
      <c r="B8" s="106" t="s">
        <v>86</v>
      </c>
      <c r="C8" s="106" t="str">
        <f>'Balance_sheet_Historical data'!C7</f>
        <v>1 Euro = 4,835 LEI</v>
      </c>
    </row>
    <row r="9" spans="1:13">
      <c r="B9" s="83"/>
    </row>
    <row r="10" spans="1:13">
      <c r="C10" s="437" t="s">
        <v>150</v>
      </c>
      <c r="D10" s="433"/>
      <c r="E10" s="433"/>
      <c r="F10" s="433"/>
      <c r="G10" s="433"/>
      <c r="H10" s="433"/>
      <c r="I10" s="433"/>
      <c r="J10" s="433"/>
      <c r="K10" s="433"/>
      <c r="L10" s="433"/>
      <c r="M10" s="433"/>
    </row>
    <row r="12" spans="1:13">
      <c r="B12" s="434" t="s">
        <v>125</v>
      </c>
      <c r="C12" s="435"/>
      <c r="D12" s="435"/>
      <c r="E12" s="435"/>
      <c r="F12" s="435"/>
      <c r="G12" s="435"/>
      <c r="H12" s="435"/>
      <c r="I12" s="435"/>
      <c r="J12" s="435"/>
      <c r="K12" s="435"/>
      <c r="L12" s="435"/>
      <c r="M12" s="435"/>
    </row>
    <row r="13" spans="1:13">
      <c r="B13" s="94"/>
      <c r="C13" s="98" t="s">
        <v>126</v>
      </c>
      <c r="D13" s="99" t="s">
        <v>151</v>
      </c>
      <c r="E13" s="99" t="s">
        <v>151</v>
      </c>
      <c r="F13" s="99" t="s">
        <v>151</v>
      </c>
      <c r="G13" s="99" t="s">
        <v>151</v>
      </c>
      <c r="H13" s="99" t="s">
        <v>151</v>
      </c>
      <c r="I13" s="99" t="s">
        <v>151</v>
      </c>
      <c r="J13" s="99" t="s">
        <v>151</v>
      </c>
      <c r="K13" s="99" t="s">
        <v>151</v>
      </c>
      <c r="L13" s="99" t="s">
        <v>151</v>
      </c>
      <c r="M13" s="99" t="s">
        <v>151</v>
      </c>
    </row>
    <row r="14" spans="1:13">
      <c r="B14" s="100" t="s">
        <v>152</v>
      </c>
      <c r="C14" s="101">
        <f t="shared" ref="C14:M14" si="0">C15+C18+C21+C24+C27+C30</f>
        <v>0</v>
      </c>
      <c r="D14" s="101">
        <f t="shared" si="0"/>
        <v>0</v>
      </c>
      <c r="E14" s="101">
        <f t="shared" si="0"/>
        <v>0</v>
      </c>
      <c r="F14" s="101">
        <f t="shared" si="0"/>
        <v>0</v>
      </c>
      <c r="G14" s="101">
        <f t="shared" si="0"/>
        <v>0</v>
      </c>
      <c r="H14" s="101">
        <f t="shared" si="0"/>
        <v>0</v>
      </c>
      <c r="I14" s="101">
        <f t="shared" si="0"/>
        <v>0</v>
      </c>
      <c r="J14" s="101">
        <f t="shared" si="0"/>
        <v>0</v>
      </c>
      <c r="K14" s="101">
        <f t="shared" si="0"/>
        <v>0</v>
      </c>
      <c r="L14" s="101">
        <f t="shared" si="0"/>
        <v>0</v>
      </c>
      <c r="M14" s="101">
        <f t="shared" si="0"/>
        <v>0</v>
      </c>
    </row>
    <row r="15" spans="1:13">
      <c r="A15">
        <v>1</v>
      </c>
      <c r="B15" s="175" t="s">
        <v>153</v>
      </c>
      <c r="C15" s="103">
        <f t="shared" ref="C15:M15" si="1">C16*C17</f>
        <v>0</v>
      </c>
      <c r="D15" s="103">
        <f t="shared" si="1"/>
        <v>0</v>
      </c>
      <c r="E15" s="103">
        <f t="shared" si="1"/>
        <v>0</v>
      </c>
      <c r="F15" s="103">
        <f t="shared" si="1"/>
        <v>0</v>
      </c>
      <c r="G15" s="103">
        <f t="shared" si="1"/>
        <v>0</v>
      </c>
      <c r="H15" s="103">
        <f t="shared" si="1"/>
        <v>0</v>
      </c>
      <c r="I15" s="103">
        <f t="shared" si="1"/>
        <v>0</v>
      </c>
      <c r="J15" s="103">
        <f t="shared" si="1"/>
        <v>0</v>
      </c>
      <c r="K15" s="103">
        <f t="shared" si="1"/>
        <v>0</v>
      </c>
      <c r="L15" s="103">
        <f t="shared" si="1"/>
        <v>0</v>
      </c>
      <c r="M15" s="103">
        <f t="shared" si="1"/>
        <v>0</v>
      </c>
    </row>
    <row r="16" spans="1:13">
      <c r="B16" s="94" t="s">
        <v>154</v>
      </c>
      <c r="C16" s="327"/>
      <c r="D16" s="324"/>
      <c r="E16" s="324"/>
      <c r="F16" s="324"/>
      <c r="G16" s="324"/>
      <c r="H16" s="324"/>
      <c r="I16" s="324"/>
      <c r="J16" s="324"/>
      <c r="K16" s="324"/>
      <c r="L16" s="324"/>
      <c r="M16" s="324"/>
    </row>
    <row r="17" spans="1:13">
      <c r="B17" s="94" t="s">
        <v>155</v>
      </c>
      <c r="C17" s="324"/>
      <c r="D17" s="324"/>
      <c r="E17" s="324"/>
      <c r="F17" s="324"/>
      <c r="G17" s="324"/>
      <c r="H17" s="324"/>
      <c r="I17" s="324"/>
      <c r="J17" s="324"/>
      <c r="K17" s="324"/>
      <c r="L17" s="324"/>
      <c r="M17" s="324"/>
    </row>
    <row r="18" spans="1:13">
      <c r="A18">
        <v>2</v>
      </c>
      <c r="B18" s="175" t="s">
        <v>153</v>
      </c>
      <c r="C18" s="103">
        <f t="shared" ref="C18:M18" si="2">C19*C20</f>
        <v>0</v>
      </c>
      <c r="D18" s="103">
        <f t="shared" si="2"/>
        <v>0</v>
      </c>
      <c r="E18" s="103">
        <f t="shared" si="2"/>
        <v>0</v>
      </c>
      <c r="F18" s="103">
        <f t="shared" si="2"/>
        <v>0</v>
      </c>
      <c r="G18" s="103">
        <f t="shared" si="2"/>
        <v>0</v>
      </c>
      <c r="H18" s="103">
        <f t="shared" si="2"/>
        <v>0</v>
      </c>
      <c r="I18" s="103">
        <f t="shared" si="2"/>
        <v>0</v>
      </c>
      <c r="J18" s="103">
        <f t="shared" si="2"/>
        <v>0</v>
      </c>
      <c r="K18" s="103">
        <f t="shared" si="2"/>
        <v>0</v>
      </c>
      <c r="L18" s="103">
        <f t="shared" si="2"/>
        <v>0</v>
      </c>
      <c r="M18" s="103">
        <f t="shared" si="2"/>
        <v>0</v>
      </c>
    </row>
    <row r="19" spans="1:13">
      <c r="B19" s="94" t="s">
        <v>154</v>
      </c>
      <c r="C19" s="327"/>
      <c r="D19" s="324"/>
      <c r="E19" s="324"/>
      <c r="F19" s="324"/>
      <c r="G19" s="324"/>
      <c r="H19" s="324"/>
      <c r="I19" s="324"/>
      <c r="J19" s="324"/>
      <c r="K19" s="324"/>
      <c r="L19" s="324"/>
      <c r="M19" s="324"/>
    </row>
    <row r="20" spans="1:13">
      <c r="B20" s="94" t="s">
        <v>155</v>
      </c>
      <c r="C20" s="324"/>
      <c r="D20" s="324"/>
      <c r="E20" s="324"/>
      <c r="F20" s="324"/>
      <c r="G20" s="324"/>
      <c r="H20" s="324"/>
      <c r="I20" s="324"/>
      <c r="J20" s="324"/>
      <c r="K20" s="324"/>
      <c r="L20" s="324"/>
      <c r="M20" s="324"/>
    </row>
    <row r="21" spans="1:13">
      <c r="A21">
        <v>3</v>
      </c>
      <c r="B21" s="175" t="s">
        <v>153</v>
      </c>
      <c r="C21" s="103">
        <f t="shared" ref="C21:M21" si="3">C22*C23</f>
        <v>0</v>
      </c>
      <c r="D21" s="103">
        <f t="shared" si="3"/>
        <v>0</v>
      </c>
      <c r="E21" s="103">
        <f t="shared" si="3"/>
        <v>0</v>
      </c>
      <c r="F21" s="103">
        <f t="shared" si="3"/>
        <v>0</v>
      </c>
      <c r="G21" s="103">
        <f t="shared" si="3"/>
        <v>0</v>
      </c>
      <c r="H21" s="103">
        <f t="shared" si="3"/>
        <v>0</v>
      </c>
      <c r="I21" s="103">
        <f t="shared" si="3"/>
        <v>0</v>
      </c>
      <c r="J21" s="103">
        <f t="shared" si="3"/>
        <v>0</v>
      </c>
      <c r="K21" s="103">
        <f t="shared" si="3"/>
        <v>0</v>
      </c>
      <c r="L21" s="103">
        <f t="shared" si="3"/>
        <v>0</v>
      </c>
      <c r="M21" s="103">
        <f t="shared" si="3"/>
        <v>0</v>
      </c>
    </row>
    <row r="22" spans="1:13">
      <c r="B22" s="94" t="s">
        <v>154</v>
      </c>
      <c r="C22" s="324"/>
      <c r="D22" s="324"/>
      <c r="E22" s="324"/>
      <c r="F22" s="324"/>
      <c r="G22" s="324"/>
      <c r="H22" s="324"/>
      <c r="I22" s="324"/>
      <c r="J22" s="324"/>
      <c r="K22" s="324"/>
      <c r="L22" s="324"/>
      <c r="M22" s="324"/>
    </row>
    <row r="23" spans="1:13">
      <c r="B23" s="94" t="s">
        <v>155</v>
      </c>
      <c r="C23" s="324"/>
      <c r="D23" s="324"/>
      <c r="E23" s="324"/>
      <c r="F23" s="324"/>
      <c r="G23" s="324"/>
      <c r="H23" s="324"/>
      <c r="I23" s="324"/>
      <c r="J23" s="324"/>
      <c r="K23" s="324"/>
      <c r="L23" s="324"/>
      <c r="M23" s="324"/>
    </row>
    <row r="24" spans="1:13">
      <c r="A24">
        <v>4</v>
      </c>
      <c r="B24" s="175" t="s">
        <v>153</v>
      </c>
      <c r="C24" s="103">
        <f t="shared" ref="C24:M24" si="4">C25*C26</f>
        <v>0</v>
      </c>
      <c r="D24" s="103">
        <f t="shared" si="4"/>
        <v>0</v>
      </c>
      <c r="E24" s="103">
        <f t="shared" si="4"/>
        <v>0</v>
      </c>
      <c r="F24" s="103">
        <f t="shared" si="4"/>
        <v>0</v>
      </c>
      <c r="G24" s="103">
        <f t="shared" si="4"/>
        <v>0</v>
      </c>
      <c r="H24" s="103">
        <f t="shared" si="4"/>
        <v>0</v>
      </c>
      <c r="I24" s="103">
        <f t="shared" si="4"/>
        <v>0</v>
      </c>
      <c r="J24" s="103">
        <f t="shared" si="4"/>
        <v>0</v>
      </c>
      <c r="K24" s="103">
        <f t="shared" si="4"/>
        <v>0</v>
      </c>
      <c r="L24" s="103">
        <f t="shared" si="4"/>
        <v>0</v>
      </c>
      <c r="M24" s="103">
        <f t="shared" si="4"/>
        <v>0</v>
      </c>
    </row>
    <row r="25" spans="1:13">
      <c r="B25" s="94" t="s">
        <v>154</v>
      </c>
      <c r="C25" s="324"/>
      <c r="D25" s="324"/>
      <c r="E25" s="324"/>
      <c r="F25" s="324"/>
      <c r="G25" s="324"/>
      <c r="H25" s="324"/>
      <c r="I25" s="324"/>
      <c r="J25" s="324"/>
      <c r="K25" s="324"/>
      <c r="L25" s="324"/>
      <c r="M25" s="324"/>
    </row>
    <row r="26" spans="1:13">
      <c r="B26" s="94" t="s">
        <v>155</v>
      </c>
      <c r="C26" s="324"/>
      <c r="D26" s="324"/>
      <c r="E26" s="324"/>
      <c r="F26" s="324"/>
      <c r="G26" s="324"/>
      <c r="H26" s="324"/>
      <c r="I26" s="324"/>
      <c r="J26" s="324"/>
      <c r="K26" s="324"/>
      <c r="L26" s="324"/>
      <c r="M26" s="324"/>
    </row>
    <row r="27" spans="1:13">
      <c r="A27">
        <v>5</v>
      </c>
      <c r="B27" s="175" t="s">
        <v>153</v>
      </c>
      <c r="C27" s="103">
        <f t="shared" ref="C27:M27" si="5">C28*C29</f>
        <v>0</v>
      </c>
      <c r="D27" s="103">
        <f t="shared" si="5"/>
        <v>0</v>
      </c>
      <c r="E27" s="103">
        <f t="shared" si="5"/>
        <v>0</v>
      </c>
      <c r="F27" s="103">
        <f t="shared" si="5"/>
        <v>0</v>
      </c>
      <c r="G27" s="103">
        <f t="shared" si="5"/>
        <v>0</v>
      </c>
      <c r="H27" s="103">
        <f t="shared" si="5"/>
        <v>0</v>
      </c>
      <c r="I27" s="103">
        <f t="shared" si="5"/>
        <v>0</v>
      </c>
      <c r="J27" s="103">
        <f t="shared" si="5"/>
        <v>0</v>
      </c>
      <c r="K27" s="103">
        <f t="shared" si="5"/>
        <v>0</v>
      </c>
      <c r="L27" s="103">
        <f t="shared" si="5"/>
        <v>0</v>
      </c>
      <c r="M27" s="103">
        <f t="shared" si="5"/>
        <v>0</v>
      </c>
    </row>
    <row r="28" spans="1:13">
      <c r="B28" s="94" t="s">
        <v>154</v>
      </c>
      <c r="C28" s="324"/>
      <c r="D28" s="324"/>
      <c r="E28" s="324"/>
      <c r="F28" s="324"/>
      <c r="G28" s="324"/>
      <c r="H28" s="324"/>
      <c r="I28" s="324"/>
      <c r="J28" s="324"/>
      <c r="K28" s="324"/>
      <c r="L28" s="324"/>
      <c r="M28" s="324"/>
    </row>
    <row r="29" spans="1:13">
      <c r="B29" s="94" t="s">
        <v>155</v>
      </c>
      <c r="C29" s="324"/>
      <c r="D29" s="324"/>
      <c r="E29" s="324"/>
      <c r="F29" s="324"/>
      <c r="G29" s="324"/>
      <c r="H29" s="324"/>
      <c r="I29" s="324"/>
      <c r="J29" s="324"/>
      <c r="K29" s="324"/>
      <c r="L29" s="324"/>
      <c r="M29" s="324"/>
    </row>
    <row r="30" spans="1:13">
      <c r="B30" s="104" t="s">
        <v>156</v>
      </c>
      <c r="C30" s="105">
        <f t="shared" ref="C30:M30" si="6">SUM(C31:C33)</f>
        <v>0</v>
      </c>
      <c r="D30" s="105">
        <f t="shared" si="6"/>
        <v>0</v>
      </c>
      <c r="E30" s="105">
        <f t="shared" si="6"/>
        <v>0</v>
      </c>
      <c r="F30" s="105">
        <f t="shared" si="6"/>
        <v>0</v>
      </c>
      <c r="G30" s="105">
        <f t="shared" si="6"/>
        <v>0</v>
      </c>
      <c r="H30" s="105">
        <f t="shared" si="6"/>
        <v>0</v>
      </c>
      <c r="I30" s="105">
        <f t="shared" si="6"/>
        <v>0</v>
      </c>
      <c r="J30" s="105">
        <f t="shared" si="6"/>
        <v>0</v>
      </c>
      <c r="K30" s="105">
        <f t="shared" si="6"/>
        <v>0</v>
      </c>
      <c r="L30" s="105">
        <f t="shared" si="6"/>
        <v>0</v>
      </c>
      <c r="M30" s="105">
        <f t="shared" si="6"/>
        <v>0</v>
      </c>
    </row>
    <row r="31" spans="1:13">
      <c r="B31" s="172" t="s">
        <v>157</v>
      </c>
      <c r="C31" s="324"/>
      <c r="D31" s="324"/>
      <c r="E31" s="324"/>
      <c r="F31" s="324"/>
      <c r="G31" s="324"/>
      <c r="H31" s="324"/>
      <c r="I31" s="324"/>
      <c r="J31" s="324"/>
      <c r="K31" s="324"/>
      <c r="L31" s="324"/>
      <c r="M31" s="324"/>
    </row>
    <row r="32" spans="1:13">
      <c r="B32" s="172" t="s">
        <v>158</v>
      </c>
      <c r="C32" s="324"/>
      <c r="D32" s="324"/>
      <c r="E32" s="324"/>
      <c r="F32" s="324"/>
      <c r="G32" s="324"/>
      <c r="H32" s="324"/>
      <c r="I32" s="324"/>
      <c r="J32" s="324"/>
      <c r="K32" s="324"/>
      <c r="L32" s="324"/>
      <c r="M32" s="324"/>
    </row>
    <row r="33" spans="1:13">
      <c r="B33" s="172" t="s">
        <v>159</v>
      </c>
      <c r="C33" s="324"/>
      <c r="D33" s="324"/>
      <c r="E33" s="324"/>
      <c r="F33" s="324"/>
      <c r="G33" s="324"/>
      <c r="H33" s="324"/>
      <c r="I33" s="324"/>
      <c r="J33" s="324"/>
      <c r="K33" s="324"/>
      <c r="L33" s="324"/>
      <c r="M33" s="324"/>
    </row>
    <row r="36" spans="1:13">
      <c r="C36" s="432" t="s">
        <v>160</v>
      </c>
      <c r="D36" s="433"/>
      <c r="E36" s="433"/>
      <c r="F36" s="433"/>
      <c r="G36" s="433"/>
      <c r="H36" s="433"/>
      <c r="I36" s="433"/>
      <c r="J36" s="433"/>
      <c r="K36" s="433"/>
      <c r="L36" s="433"/>
      <c r="M36" s="433"/>
    </row>
    <row r="38" spans="1:13">
      <c r="B38" s="434" t="s">
        <v>125</v>
      </c>
      <c r="C38" s="435"/>
      <c r="D38" s="435"/>
      <c r="E38" s="435"/>
      <c r="F38" s="435"/>
      <c r="G38" s="435"/>
      <c r="H38" s="435"/>
      <c r="I38" s="435"/>
      <c r="J38" s="435"/>
      <c r="K38" s="435"/>
      <c r="L38" s="435"/>
      <c r="M38" s="435"/>
    </row>
    <row r="39" spans="1:13">
      <c r="B39" s="94"/>
      <c r="C39" s="98" t="s">
        <v>126</v>
      </c>
      <c r="D39" s="99" t="s">
        <v>151</v>
      </c>
      <c r="E39" s="99" t="s">
        <v>151</v>
      </c>
      <c r="F39" s="99" t="s">
        <v>151</v>
      </c>
      <c r="G39" s="99" t="s">
        <v>151</v>
      </c>
      <c r="H39" s="99" t="s">
        <v>151</v>
      </c>
      <c r="I39" s="99" t="s">
        <v>151</v>
      </c>
      <c r="J39" s="99" t="s">
        <v>151</v>
      </c>
      <c r="K39" s="99" t="s">
        <v>151</v>
      </c>
      <c r="L39" s="99" t="s">
        <v>151</v>
      </c>
      <c r="M39" s="99" t="s">
        <v>151</v>
      </c>
    </row>
    <row r="40" spans="1:13">
      <c r="B40" s="106" t="s">
        <v>161</v>
      </c>
      <c r="C40" s="101">
        <f t="shared" ref="C40:M40" si="7">C41+C44+C60+C66</f>
        <v>0</v>
      </c>
      <c r="D40" s="101">
        <f t="shared" si="7"/>
        <v>0</v>
      </c>
      <c r="E40" s="101">
        <f t="shared" si="7"/>
        <v>0</v>
      </c>
      <c r="F40" s="101">
        <f t="shared" si="7"/>
        <v>0</v>
      </c>
      <c r="G40" s="101">
        <f t="shared" si="7"/>
        <v>0</v>
      </c>
      <c r="H40" s="101">
        <f t="shared" si="7"/>
        <v>0</v>
      </c>
      <c r="I40" s="101">
        <f t="shared" si="7"/>
        <v>0</v>
      </c>
      <c r="J40" s="101">
        <f t="shared" si="7"/>
        <v>0</v>
      </c>
      <c r="K40" s="101">
        <f t="shared" si="7"/>
        <v>0</v>
      </c>
      <c r="L40" s="101">
        <f t="shared" si="7"/>
        <v>0</v>
      </c>
      <c r="M40" s="101">
        <f t="shared" si="7"/>
        <v>0</v>
      </c>
    </row>
    <row r="41" spans="1:13">
      <c r="B41" s="102" t="s">
        <v>162</v>
      </c>
      <c r="C41" s="105">
        <f t="shared" ref="C41:M41" si="8">C42*C43</f>
        <v>0</v>
      </c>
      <c r="D41" s="105">
        <f t="shared" si="8"/>
        <v>0</v>
      </c>
      <c r="E41" s="105">
        <f t="shared" si="8"/>
        <v>0</v>
      </c>
      <c r="F41" s="105">
        <f t="shared" si="8"/>
        <v>0</v>
      </c>
      <c r="G41" s="105">
        <f t="shared" si="8"/>
        <v>0</v>
      </c>
      <c r="H41" s="105">
        <f t="shared" si="8"/>
        <v>0</v>
      </c>
      <c r="I41" s="105">
        <f t="shared" si="8"/>
        <v>0</v>
      </c>
      <c r="J41" s="105">
        <f t="shared" si="8"/>
        <v>0</v>
      </c>
      <c r="K41" s="105">
        <f t="shared" si="8"/>
        <v>0</v>
      </c>
      <c r="L41" s="105">
        <f t="shared" si="8"/>
        <v>0</v>
      </c>
      <c r="M41" s="105">
        <f t="shared" si="8"/>
        <v>0</v>
      </c>
    </row>
    <row r="42" spans="1:13">
      <c r="B42" s="94" t="s">
        <v>163</v>
      </c>
      <c r="C42" s="324"/>
      <c r="D42" s="324"/>
      <c r="E42" s="324"/>
      <c r="F42" s="324"/>
      <c r="G42" s="324"/>
      <c r="H42" s="324"/>
      <c r="I42" s="324"/>
      <c r="J42" s="324"/>
      <c r="K42" s="324"/>
      <c r="L42" s="324"/>
      <c r="M42" s="324"/>
    </row>
    <row r="43" spans="1:13">
      <c r="B43" s="108" t="s">
        <v>164</v>
      </c>
      <c r="C43" s="324"/>
      <c r="D43" s="324"/>
      <c r="E43" s="324"/>
      <c r="F43" s="324"/>
      <c r="G43" s="324"/>
      <c r="H43" s="324"/>
      <c r="I43" s="324"/>
      <c r="J43" s="324"/>
      <c r="K43" s="324"/>
      <c r="L43" s="324"/>
      <c r="M43" s="324"/>
    </row>
    <row r="44" spans="1:13">
      <c r="B44" s="102" t="s">
        <v>165</v>
      </c>
      <c r="C44" s="105">
        <f t="shared" ref="C44:M44" si="9">C45+C48+C51+C54+C57</f>
        <v>0</v>
      </c>
      <c r="D44" s="105">
        <f t="shared" si="9"/>
        <v>0</v>
      </c>
      <c r="E44" s="105">
        <f t="shared" si="9"/>
        <v>0</v>
      </c>
      <c r="F44" s="105">
        <f t="shared" si="9"/>
        <v>0</v>
      </c>
      <c r="G44" s="105">
        <f t="shared" si="9"/>
        <v>0</v>
      </c>
      <c r="H44" s="105">
        <f t="shared" si="9"/>
        <v>0</v>
      </c>
      <c r="I44" s="105">
        <f t="shared" si="9"/>
        <v>0</v>
      </c>
      <c r="J44" s="105">
        <f t="shared" si="9"/>
        <v>0</v>
      </c>
      <c r="K44" s="105">
        <f t="shared" si="9"/>
        <v>0</v>
      </c>
      <c r="L44" s="105">
        <f t="shared" si="9"/>
        <v>0</v>
      </c>
      <c r="M44" s="105">
        <f t="shared" si="9"/>
        <v>0</v>
      </c>
    </row>
    <row r="45" spans="1:13">
      <c r="A45">
        <v>1</v>
      </c>
      <c r="B45" s="102" t="str">
        <f>B15</f>
        <v>Product/Service …</v>
      </c>
      <c r="C45" s="103">
        <f t="shared" ref="C45:M45" si="10">C46*C47</f>
        <v>0</v>
      </c>
      <c r="D45" s="103">
        <f t="shared" si="10"/>
        <v>0</v>
      </c>
      <c r="E45" s="103">
        <f t="shared" si="10"/>
        <v>0</v>
      </c>
      <c r="F45" s="103">
        <f t="shared" si="10"/>
        <v>0</v>
      </c>
      <c r="G45" s="103">
        <f t="shared" si="10"/>
        <v>0</v>
      </c>
      <c r="H45" s="103">
        <f t="shared" si="10"/>
        <v>0</v>
      </c>
      <c r="I45" s="103">
        <f>I46*I47</f>
        <v>0</v>
      </c>
      <c r="J45" s="103">
        <f t="shared" si="10"/>
        <v>0</v>
      </c>
      <c r="K45" s="103">
        <f t="shared" si="10"/>
        <v>0</v>
      </c>
      <c r="L45" s="103">
        <f t="shared" si="10"/>
        <v>0</v>
      </c>
      <c r="M45" s="103">
        <f t="shared" si="10"/>
        <v>0</v>
      </c>
    </row>
    <row r="46" spans="1:13">
      <c r="B46" s="94" t="s">
        <v>154</v>
      </c>
      <c r="C46" s="107">
        <f t="shared" ref="C46:M46" si="11">C16</f>
        <v>0</v>
      </c>
      <c r="D46" s="107">
        <f t="shared" si="11"/>
        <v>0</v>
      </c>
      <c r="E46" s="107">
        <f t="shared" si="11"/>
        <v>0</v>
      </c>
      <c r="F46" s="107">
        <f t="shared" si="11"/>
        <v>0</v>
      </c>
      <c r="G46" s="107">
        <f t="shared" si="11"/>
        <v>0</v>
      </c>
      <c r="H46" s="107">
        <f t="shared" si="11"/>
        <v>0</v>
      </c>
      <c r="I46" s="107">
        <f t="shared" si="11"/>
        <v>0</v>
      </c>
      <c r="J46" s="107">
        <f t="shared" si="11"/>
        <v>0</v>
      </c>
      <c r="K46" s="107">
        <f t="shared" si="11"/>
        <v>0</v>
      </c>
      <c r="L46" s="107">
        <f t="shared" si="11"/>
        <v>0</v>
      </c>
      <c r="M46" s="107">
        <f t="shared" si="11"/>
        <v>0</v>
      </c>
    </row>
    <row r="47" spans="1:13">
      <c r="B47" s="94" t="s">
        <v>166</v>
      </c>
      <c r="C47" s="324"/>
      <c r="D47" s="324"/>
      <c r="E47" s="324"/>
      <c r="F47" s="324"/>
      <c r="G47" s="324"/>
      <c r="H47" s="324"/>
      <c r="I47" s="324"/>
      <c r="J47" s="324"/>
      <c r="K47" s="324"/>
      <c r="L47" s="324"/>
      <c r="M47" s="324"/>
    </row>
    <row r="48" spans="1:13">
      <c r="A48">
        <v>2</v>
      </c>
      <c r="B48" s="102" t="str">
        <f>B18</f>
        <v>Product/Service …</v>
      </c>
      <c r="C48" s="103">
        <f t="shared" ref="C48:M48" si="12">C49*C50</f>
        <v>0</v>
      </c>
      <c r="D48" s="103">
        <f t="shared" si="12"/>
        <v>0</v>
      </c>
      <c r="E48" s="103">
        <f t="shared" si="12"/>
        <v>0</v>
      </c>
      <c r="F48" s="103">
        <f t="shared" si="12"/>
        <v>0</v>
      </c>
      <c r="G48" s="103">
        <f t="shared" si="12"/>
        <v>0</v>
      </c>
      <c r="H48" s="103">
        <f t="shared" si="12"/>
        <v>0</v>
      </c>
      <c r="I48" s="103">
        <f t="shared" si="12"/>
        <v>0</v>
      </c>
      <c r="J48" s="103">
        <f t="shared" si="12"/>
        <v>0</v>
      </c>
      <c r="K48" s="103">
        <f t="shared" si="12"/>
        <v>0</v>
      </c>
      <c r="L48" s="103">
        <f t="shared" si="12"/>
        <v>0</v>
      </c>
      <c r="M48" s="103">
        <f t="shared" si="12"/>
        <v>0</v>
      </c>
    </row>
    <row r="49" spans="1:13">
      <c r="B49" s="94" t="s">
        <v>154</v>
      </c>
      <c r="C49" s="107">
        <f t="shared" ref="C49:M49" si="13">C19</f>
        <v>0</v>
      </c>
      <c r="D49" s="107">
        <f t="shared" si="13"/>
        <v>0</v>
      </c>
      <c r="E49" s="107">
        <f t="shared" si="13"/>
        <v>0</v>
      </c>
      <c r="F49" s="107">
        <f t="shared" si="13"/>
        <v>0</v>
      </c>
      <c r="G49" s="107">
        <f t="shared" si="13"/>
        <v>0</v>
      </c>
      <c r="H49" s="107">
        <f t="shared" si="13"/>
        <v>0</v>
      </c>
      <c r="I49" s="107">
        <f t="shared" si="13"/>
        <v>0</v>
      </c>
      <c r="J49" s="107">
        <f t="shared" si="13"/>
        <v>0</v>
      </c>
      <c r="K49" s="107">
        <f t="shared" si="13"/>
        <v>0</v>
      </c>
      <c r="L49" s="107">
        <f t="shared" si="13"/>
        <v>0</v>
      </c>
      <c r="M49" s="107">
        <f t="shared" si="13"/>
        <v>0</v>
      </c>
    </row>
    <row r="50" spans="1:13">
      <c r="B50" s="94" t="s">
        <v>166</v>
      </c>
      <c r="C50" s="324"/>
      <c r="D50" s="324"/>
      <c r="E50" s="324"/>
      <c r="F50" s="324"/>
      <c r="G50" s="324"/>
      <c r="H50" s="324"/>
      <c r="I50" s="324"/>
      <c r="J50" s="324"/>
      <c r="K50" s="324"/>
      <c r="L50" s="324"/>
      <c r="M50" s="324"/>
    </row>
    <row r="51" spans="1:13">
      <c r="A51">
        <v>3</v>
      </c>
      <c r="B51" s="102" t="str">
        <f>B21</f>
        <v>Product/Service …</v>
      </c>
      <c r="C51" s="103">
        <f t="shared" ref="C51:M51" si="14">C52*C53</f>
        <v>0</v>
      </c>
      <c r="D51" s="103">
        <f t="shared" si="14"/>
        <v>0</v>
      </c>
      <c r="E51" s="103">
        <f t="shared" si="14"/>
        <v>0</v>
      </c>
      <c r="F51" s="103">
        <f t="shared" si="14"/>
        <v>0</v>
      </c>
      <c r="G51" s="103">
        <f t="shared" si="14"/>
        <v>0</v>
      </c>
      <c r="H51" s="103">
        <f t="shared" si="14"/>
        <v>0</v>
      </c>
      <c r="I51" s="103">
        <f t="shared" si="14"/>
        <v>0</v>
      </c>
      <c r="J51" s="103">
        <f t="shared" si="14"/>
        <v>0</v>
      </c>
      <c r="K51" s="103">
        <f t="shared" si="14"/>
        <v>0</v>
      </c>
      <c r="L51" s="103">
        <f t="shared" si="14"/>
        <v>0</v>
      </c>
      <c r="M51" s="103">
        <f t="shared" si="14"/>
        <v>0</v>
      </c>
    </row>
    <row r="52" spans="1:13">
      <c r="B52" s="94" t="s">
        <v>154</v>
      </c>
      <c r="C52" s="107">
        <f t="shared" ref="C52:M52" si="15">C22</f>
        <v>0</v>
      </c>
      <c r="D52" s="107">
        <f t="shared" si="15"/>
        <v>0</v>
      </c>
      <c r="E52" s="107">
        <f t="shared" si="15"/>
        <v>0</v>
      </c>
      <c r="F52" s="107">
        <f t="shared" si="15"/>
        <v>0</v>
      </c>
      <c r="G52" s="107">
        <f t="shared" si="15"/>
        <v>0</v>
      </c>
      <c r="H52" s="107">
        <f t="shared" si="15"/>
        <v>0</v>
      </c>
      <c r="I52" s="107">
        <f t="shared" si="15"/>
        <v>0</v>
      </c>
      <c r="J52" s="107">
        <f t="shared" si="15"/>
        <v>0</v>
      </c>
      <c r="K52" s="107">
        <f t="shared" si="15"/>
        <v>0</v>
      </c>
      <c r="L52" s="107">
        <f t="shared" si="15"/>
        <v>0</v>
      </c>
      <c r="M52" s="107">
        <f t="shared" si="15"/>
        <v>0</v>
      </c>
    </row>
    <row r="53" spans="1:13">
      <c r="B53" s="94" t="s">
        <v>166</v>
      </c>
      <c r="C53" s="324"/>
      <c r="D53" s="324"/>
      <c r="E53" s="324"/>
      <c r="F53" s="324"/>
      <c r="G53" s="324"/>
      <c r="H53" s="324"/>
      <c r="I53" s="324"/>
      <c r="J53" s="324"/>
      <c r="K53" s="324"/>
      <c r="L53" s="324"/>
      <c r="M53" s="324"/>
    </row>
    <row r="54" spans="1:13">
      <c r="A54">
        <v>4</v>
      </c>
      <c r="B54" s="102" t="str">
        <f>B24</f>
        <v>Product/Service …</v>
      </c>
      <c r="C54" s="103">
        <f t="shared" ref="C54:M54" si="16">C55*C56</f>
        <v>0</v>
      </c>
      <c r="D54" s="103">
        <f t="shared" si="16"/>
        <v>0</v>
      </c>
      <c r="E54" s="103">
        <f t="shared" si="16"/>
        <v>0</v>
      </c>
      <c r="F54" s="103">
        <f t="shared" si="16"/>
        <v>0</v>
      </c>
      <c r="G54" s="103">
        <f t="shared" si="16"/>
        <v>0</v>
      </c>
      <c r="H54" s="103">
        <f t="shared" si="16"/>
        <v>0</v>
      </c>
      <c r="I54" s="103">
        <f t="shared" si="16"/>
        <v>0</v>
      </c>
      <c r="J54" s="103">
        <f t="shared" si="16"/>
        <v>0</v>
      </c>
      <c r="K54" s="103">
        <f t="shared" si="16"/>
        <v>0</v>
      </c>
      <c r="L54" s="103">
        <f t="shared" si="16"/>
        <v>0</v>
      </c>
      <c r="M54" s="103">
        <f t="shared" si="16"/>
        <v>0</v>
      </c>
    </row>
    <row r="55" spans="1:13">
      <c r="B55" s="94" t="s">
        <v>154</v>
      </c>
      <c r="C55" s="107">
        <f t="shared" ref="C55:M55" si="17">C25</f>
        <v>0</v>
      </c>
      <c r="D55" s="107">
        <f t="shared" si="17"/>
        <v>0</v>
      </c>
      <c r="E55" s="107">
        <f t="shared" si="17"/>
        <v>0</v>
      </c>
      <c r="F55" s="107">
        <f t="shared" si="17"/>
        <v>0</v>
      </c>
      <c r="G55" s="107">
        <f t="shared" si="17"/>
        <v>0</v>
      </c>
      <c r="H55" s="107">
        <f t="shared" si="17"/>
        <v>0</v>
      </c>
      <c r="I55" s="107">
        <f t="shared" si="17"/>
        <v>0</v>
      </c>
      <c r="J55" s="107">
        <f t="shared" si="17"/>
        <v>0</v>
      </c>
      <c r="K55" s="107">
        <f t="shared" si="17"/>
        <v>0</v>
      </c>
      <c r="L55" s="107">
        <f t="shared" si="17"/>
        <v>0</v>
      </c>
      <c r="M55" s="107">
        <f t="shared" si="17"/>
        <v>0</v>
      </c>
    </row>
    <row r="56" spans="1:13">
      <c r="B56" s="94" t="s">
        <v>166</v>
      </c>
      <c r="C56" s="324"/>
      <c r="D56" s="324"/>
      <c r="E56" s="324"/>
      <c r="F56" s="324"/>
      <c r="G56" s="324"/>
      <c r="H56" s="324"/>
      <c r="I56" s="324"/>
      <c r="J56" s="324"/>
      <c r="K56" s="324"/>
      <c r="L56" s="324"/>
      <c r="M56" s="324"/>
    </row>
    <row r="57" spans="1:13">
      <c r="A57">
        <v>5</v>
      </c>
      <c r="B57" s="102" t="str">
        <f>B27</f>
        <v>Product/Service …</v>
      </c>
      <c r="C57" s="103">
        <f t="shared" ref="C57:H57" si="18">C58*C59</f>
        <v>0</v>
      </c>
      <c r="D57" s="103">
        <f t="shared" si="18"/>
        <v>0</v>
      </c>
      <c r="E57" s="103">
        <f t="shared" si="18"/>
        <v>0</v>
      </c>
      <c r="F57" s="103">
        <f t="shared" si="18"/>
        <v>0</v>
      </c>
      <c r="G57" s="103">
        <f t="shared" si="18"/>
        <v>0</v>
      </c>
      <c r="H57" s="103">
        <f t="shared" si="18"/>
        <v>0</v>
      </c>
      <c r="I57" s="103">
        <f t="shared" ref="I57:M57" si="19">I58*I59</f>
        <v>0</v>
      </c>
      <c r="J57" s="103">
        <f t="shared" si="19"/>
        <v>0</v>
      </c>
      <c r="K57" s="103">
        <f t="shared" si="19"/>
        <v>0</v>
      </c>
      <c r="L57" s="103">
        <f t="shared" si="19"/>
        <v>0</v>
      </c>
      <c r="M57" s="103">
        <f t="shared" si="19"/>
        <v>0</v>
      </c>
    </row>
    <row r="58" spans="1:13">
      <c r="B58" s="94" t="s">
        <v>154</v>
      </c>
      <c r="C58" s="107">
        <f t="shared" ref="C58:H58" si="20">C28</f>
        <v>0</v>
      </c>
      <c r="D58" s="107">
        <f t="shared" si="20"/>
        <v>0</v>
      </c>
      <c r="E58" s="107">
        <f t="shared" si="20"/>
        <v>0</v>
      </c>
      <c r="F58" s="107">
        <f t="shared" si="20"/>
        <v>0</v>
      </c>
      <c r="G58" s="107">
        <f t="shared" si="20"/>
        <v>0</v>
      </c>
      <c r="H58" s="107">
        <f t="shared" si="20"/>
        <v>0</v>
      </c>
      <c r="I58" s="107">
        <f t="shared" ref="I58:M58" si="21">I28</f>
        <v>0</v>
      </c>
      <c r="J58" s="107">
        <f t="shared" si="21"/>
        <v>0</v>
      </c>
      <c r="K58" s="107">
        <f t="shared" si="21"/>
        <v>0</v>
      </c>
      <c r="L58" s="107">
        <f t="shared" si="21"/>
        <v>0</v>
      </c>
      <c r="M58" s="107">
        <f t="shared" si="21"/>
        <v>0</v>
      </c>
    </row>
    <row r="59" spans="1:13">
      <c r="B59" s="94" t="s">
        <v>166</v>
      </c>
      <c r="C59" s="324"/>
      <c r="D59" s="324"/>
      <c r="E59" s="324"/>
      <c r="F59" s="324"/>
      <c r="G59" s="324"/>
      <c r="H59" s="324"/>
      <c r="I59" s="324"/>
      <c r="J59" s="324"/>
      <c r="K59" s="324"/>
      <c r="L59" s="324"/>
      <c r="M59" s="324"/>
    </row>
    <row r="60" spans="1:13" ht="30" customHeight="1">
      <c r="B60" s="104" t="s">
        <v>167</v>
      </c>
      <c r="C60" s="105">
        <f t="shared" ref="C60:M60" si="22">SUM(C61:C65)*12</f>
        <v>0</v>
      </c>
      <c r="D60" s="105">
        <f t="shared" si="22"/>
        <v>0</v>
      </c>
      <c r="E60" s="105">
        <f t="shared" si="22"/>
        <v>0</v>
      </c>
      <c r="F60" s="105">
        <f t="shared" si="22"/>
        <v>0</v>
      </c>
      <c r="G60" s="105">
        <f t="shared" si="22"/>
        <v>0</v>
      </c>
      <c r="H60" s="105">
        <f t="shared" si="22"/>
        <v>0</v>
      </c>
      <c r="I60" s="105">
        <f t="shared" si="22"/>
        <v>0</v>
      </c>
      <c r="J60" s="105">
        <f t="shared" si="22"/>
        <v>0</v>
      </c>
      <c r="K60" s="105">
        <f t="shared" si="22"/>
        <v>0</v>
      </c>
      <c r="L60" s="105">
        <f t="shared" si="22"/>
        <v>0</v>
      </c>
      <c r="M60" s="105">
        <f t="shared" si="22"/>
        <v>0</v>
      </c>
    </row>
    <row r="61" spans="1:13">
      <c r="B61" s="108" t="s">
        <v>168</v>
      </c>
      <c r="C61" s="324"/>
      <c r="D61" s="324"/>
      <c r="E61" s="324"/>
      <c r="F61" s="324"/>
      <c r="G61" s="324"/>
      <c r="H61" s="324"/>
      <c r="I61" s="324"/>
      <c r="J61" s="324"/>
      <c r="K61" s="324"/>
      <c r="L61" s="324"/>
      <c r="M61" s="324"/>
    </row>
    <row r="62" spans="1:13">
      <c r="B62" s="108" t="s">
        <v>169</v>
      </c>
      <c r="C62" s="324"/>
      <c r="D62" s="324"/>
      <c r="E62" s="324"/>
      <c r="F62" s="324"/>
      <c r="G62" s="324"/>
      <c r="H62" s="324"/>
      <c r="I62" s="324"/>
      <c r="J62" s="324"/>
      <c r="K62" s="324"/>
      <c r="L62" s="324"/>
      <c r="M62" s="324"/>
    </row>
    <row r="63" spans="1:13">
      <c r="B63" s="108" t="s">
        <v>170</v>
      </c>
      <c r="C63" s="324"/>
      <c r="D63" s="324"/>
      <c r="E63" s="324"/>
      <c r="F63" s="324"/>
      <c r="G63" s="324"/>
      <c r="H63" s="324"/>
      <c r="I63" s="324"/>
      <c r="J63" s="324"/>
      <c r="K63" s="324"/>
      <c r="L63" s="324"/>
      <c r="M63" s="324"/>
    </row>
    <row r="64" spans="1:13">
      <c r="B64" s="108" t="s">
        <v>171</v>
      </c>
      <c r="C64" s="324"/>
      <c r="D64" s="324"/>
      <c r="E64" s="324"/>
      <c r="F64" s="324"/>
      <c r="G64" s="324"/>
      <c r="H64" s="324"/>
      <c r="I64" s="324"/>
      <c r="J64" s="324"/>
      <c r="K64" s="324"/>
      <c r="L64" s="324"/>
      <c r="M64" s="324"/>
    </row>
    <row r="65" spans="1:13" ht="34.35" customHeight="1">
      <c r="B65" s="172" t="s">
        <v>172</v>
      </c>
      <c r="C65" s="324"/>
      <c r="D65" s="324"/>
      <c r="E65" s="324"/>
      <c r="F65" s="324"/>
      <c r="G65" s="324"/>
      <c r="H65" s="324"/>
      <c r="I65" s="324"/>
      <c r="J65" s="324"/>
      <c r="K65" s="324"/>
      <c r="L65" s="324"/>
      <c r="M65" s="324"/>
    </row>
    <row r="66" spans="1:13" ht="60">
      <c r="B66" s="104" t="s">
        <v>173</v>
      </c>
      <c r="C66" s="105">
        <f t="shared" ref="C66:M66" si="23">SUM(C67:C68)</f>
        <v>0</v>
      </c>
      <c r="D66" s="105">
        <f t="shared" si="23"/>
        <v>0</v>
      </c>
      <c r="E66" s="105">
        <f t="shared" si="23"/>
        <v>0</v>
      </c>
      <c r="F66" s="105">
        <f t="shared" si="23"/>
        <v>0</v>
      </c>
      <c r="G66" s="105">
        <f t="shared" si="23"/>
        <v>0</v>
      </c>
      <c r="H66" s="105">
        <f t="shared" si="23"/>
        <v>0</v>
      </c>
      <c r="I66" s="105">
        <f t="shared" si="23"/>
        <v>0</v>
      </c>
      <c r="J66" s="105">
        <f t="shared" si="23"/>
        <v>0</v>
      </c>
      <c r="K66" s="105">
        <f t="shared" si="23"/>
        <v>0</v>
      </c>
      <c r="L66" s="105">
        <f t="shared" si="23"/>
        <v>0</v>
      </c>
      <c r="M66" s="105">
        <f t="shared" si="23"/>
        <v>0</v>
      </c>
    </row>
    <row r="67" spans="1:13">
      <c r="B67" s="172" t="s">
        <v>174</v>
      </c>
      <c r="C67" s="324"/>
      <c r="D67" s="324"/>
      <c r="E67" s="324"/>
      <c r="F67" s="324"/>
      <c r="G67" s="324"/>
      <c r="H67" s="324"/>
      <c r="I67" s="324"/>
      <c r="J67" s="324"/>
      <c r="K67" s="324"/>
      <c r="L67" s="324"/>
      <c r="M67" s="324"/>
    </row>
    <row r="68" spans="1:13">
      <c r="B68" s="172" t="s">
        <v>175</v>
      </c>
      <c r="C68" s="324"/>
      <c r="D68" s="324"/>
      <c r="E68" s="324"/>
      <c r="F68" s="324"/>
      <c r="G68" s="324"/>
      <c r="H68" s="324"/>
      <c r="I68" s="324"/>
      <c r="J68" s="324"/>
      <c r="K68" s="324"/>
      <c r="L68" s="324"/>
      <c r="M68" s="324"/>
    </row>
    <row r="71" spans="1:13">
      <c r="C71" s="436" t="s">
        <v>176</v>
      </c>
      <c r="D71" s="433"/>
      <c r="E71" s="433"/>
      <c r="F71" s="433"/>
      <c r="G71" s="433"/>
      <c r="H71" s="433"/>
      <c r="I71" s="433"/>
      <c r="J71" s="433"/>
      <c r="K71" s="433"/>
      <c r="L71" s="433"/>
      <c r="M71" s="433"/>
    </row>
    <row r="73" spans="1:13">
      <c r="B73" s="94"/>
      <c r="C73" s="429" t="s">
        <v>125</v>
      </c>
      <c r="D73" s="430"/>
      <c r="E73" s="430"/>
      <c r="F73" s="430"/>
      <c r="G73" s="430"/>
      <c r="H73" s="430"/>
      <c r="I73" s="431"/>
      <c r="J73" s="431"/>
      <c r="K73" s="431"/>
      <c r="L73" s="431"/>
      <c r="M73" s="431"/>
    </row>
    <row r="74" spans="1:13">
      <c r="B74" s="94"/>
      <c r="C74" s="99">
        <v>1</v>
      </c>
      <c r="D74" s="99">
        <v>2</v>
      </c>
      <c r="E74" s="99">
        <v>3</v>
      </c>
      <c r="F74" s="99">
        <v>4</v>
      </c>
      <c r="G74" s="99">
        <v>5</v>
      </c>
      <c r="H74" s="99">
        <v>6</v>
      </c>
      <c r="I74" s="99">
        <v>6</v>
      </c>
      <c r="J74" s="99">
        <v>6</v>
      </c>
      <c r="K74" s="99">
        <v>6</v>
      </c>
      <c r="L74" s="99">
        <v>6</v>
      </c>
      <c r="M74" s="99">
        <v>6</v>
      </c>
    </row>
    <row r="75" spans="1:13">
      <c r="A75" s="424" t="s">
        <v>177</v>
      </c>
      <c r="B75" s="108" t="s">
        <v>178</v>
      </c>
      <c r="C75" s="324"/>
      <c r="D75" s="109"/>
      <c r="E75" s="109"/>
      <c r="F75" s="109"/>
      <c r="G75" s="109"/>
      <c r="H75" s="109"/>
      <c r="I75" s="109"/>
      <c r="J75" s="109"/>
      <c r="K75" s="109"/>
      <c r="L75" s="109"/>
      <c r="M75" s="109"/>
    </row>
    <row r="76" spans="1:13">
      <c r="A76" s="425"/>
      <c r="B76" s="108" t="s">
        <v>179</v>
      </c>
      <c r="C76" s="328"/>
      <c r="D76" s="109"/>
      <c r="E76" s="109"/>
      <c r="F76" s="109"/>
      <c r="G76" s="109"/>
      <c r="H76" s="109"/>
      <c r="I76" s="109"/>
      <c r="J76" s="109"/>
      <c r="K76" s="109"/>
      <c r="L76" s="109"/>
      <c r="M76" s="109"/>
    </row>
    <row r="77" spans="1:13">
      <c r="A77" s="425"/>
      <c r="B77" s="108" t="s">
        <v>180</v>
      </c>
      <c r="C77" s="109"/>
      <c r="D77" s="109">
        <f>C75*$C$76</f>
        <v>0</v>
      </c>
      <c r="E77" s="109">
        <f>IF($C$75-D78&gt;D77,D77,$C$75-D78)</f>
        <v>0</v>
      </c>
      <c r="F77" s="109">
        <f>IF($C$75-E78&gt;E77,E77,$C$75-E78)</f>
        <v>0</v>
      </c>
      <c r="G77" s="109">
        <f>IF($C$75-F78&gt;F77,F77,$C$75-F78)</f>
        <v>0</v>
      </c>
      <c r="H77" s="109">
        <f>IF($C$75-G78&gt;G77,G77,$C$75-G78)</f>
        <v>0</v>
      </c>
      <c r="I77" s="109">
        <f t="shared" ref="I77:M77" si="24">IF($C$75-H78&gt;H77,H77,$C$75-H78)</f>
        <v>0</v>
      </c>
      <c r="J77" s="109">
        <f t="shared" si="24"/>
        <v>0</v>
      </c>
      <c r="K77" s="109">
        <f t="shared" si="24"/>
        <v>0</v>
      </c>
      <c r="L77" s="109">
        <f t="shared" si="24"/>
        <v>0</v>
      </c>
      <c r="M77" s="109">
        <f t="shared" si="24"/>
        <v>0</v>
      </c>
    </row>
    <row r="78" spans="1:13">
      <c r="A78" s="425"/>
      <c r="B78" s="108" t="s">
        <v>181</v>
      </c>
      <c r="C78" s="109"/>
      <c r="D78" s="109">
        <f>D77</f>
        <v>0</v>
      </c>
      <c r="E78" s="109">
        <f>IF(E77&gt;0,D78+E77,0)</f>
        <v>0</v>
      </c>
      <c r="F78" s="109">
        <f>IF(F77&gt;0,E78+F77,0)</f>
        <v>0</v>
      </c>
      <c r="G78" s="109">
        <f>IF(G77&gt;0,F78+G77,0)</f>
        <v>0</v>
      </c>
      <c r="H78" s="109">
        <f>IF(H77&gt;0,G78+H77,0)</f>
        <v>0</v>
      </c>
      <c r="I78" s="109">
        <f t="shared" ref="I78:M78" si="25">IF(I77&gt;0,H78+I77,0)</f>
        <v>0</v>
      </c>
      <c r="J78" s="109">
        <f t="shared" si="25"/>
        <v>0</v>
      </c>
      <c r="K78" s="109">
        <f t="shared" si="25"/>
        <v>0</v>
      </c>
      <c r="L78" s="109">
        <f t="shared" si="25"/>
        <v>0</v>
      </c>
      <c r="M78" s="109">
        <f t="shared" si="25"/>
        <v>0</v>
      </c>
    </row>
    <row r="79" spans="1:13">
      <c r="A79" s="426"/>
      <c r="B79" s="108" t="s">
        <v>182</v>
      </c>
      <c r="C79" s="109"/>
      <c r="D79" s="109">
        <f t="shared" ref="D79:M79" si="26">IF(D78&gt;0,$C$75-D78,0)</f>
        <v>0</v>
      </c>
      <c r="E79" s="109">
        <f t="shared" si="26"/>
        <v>0</v>
      </c>
      <c r="F79" s="109">
        <f t="shared" si="26"/>
        <v>0</v>
      </c>
      <c r="G79" s="109">
        <f t="shared" si="26"/>
        <v>0</v>
      </c>
      <c r="H79" s="109">
        <f t="shared" si="26"/>
        <v>0</v>
      </c>
      <c r="I79" s="109">
        <f t="shared" si="26"/>
        <v>0</v>
      </c>
      <c r="J79" s="109">
        <f t="shared" si="26"/>
        <v>0</v>
      </c>
      <c r="K79" s="109">
        <f t="shared" si="26"/>
        <v>0</v>
      </c>
      <c r="L79" s="109">
        <f t="shared" si="26"/>
        <v>0</v>
      </c>
      <c r="M79" s="109">
        <f t="shared" si="26"/>
        <v>0</v>
      </c>
    </row>
    <row r="80" spans="1:13">
      <c r="A80" s="424" t="s">
        <v>183</v>
      </c>
      <c r="B80" s="108" t="s">
        <v>178</v>
      </c>
      <c r="C80" s="324"/>
      <c r="D80" s="109"/>
      <c r="E80" s="109"/>
      <c r="F80" s="109"/>
      <c r="G80" s="109"/>
      <c r="H80" s="109"/>
      <c r="I80" s="109"/>
      <c r="J80" s="109"/>
      <c r="K80" s="109"/>
      <c r="L80" s="109"/>
      <c r="M80" s="109"/>
    </row>
    <row r="81" spans="1:13">
      <c r="A81" s="425"/>
      <c r="B81" s="108" t="s">
        <v>179</v>
      </c>
      <c r="C81" s="328"/>
      <c r="D81" s="109"/>
      <c r="E81" s="109"/>
      <c r="F81" s="109"/>
      <c r="G81" s="109"/>
      <c r="H81" s="109"/>
      <c r="I81" s="109"/>
      <c r="J81" s="109"/>
      <c r="K81" s="109"/>
      <c r="L81" s="109"/>
      <c r="M81" s="109"/>
    </row>
    <row r="82" spans="1:13">
      <c r="A82" s="425"/>
      <c r="B82" s="108" t="s">
        <v>180</v>
      </c>
      <c r="C82" s="109"/>
      <c r="D82" s="109">
        <f>C80*$C$81</f>
        <v>0</v>
      </c>
      <c r="E82" s="109">
        <f>IF($C$80-D83&gt;D82,D82,$C$80-D83)</f>
        <v>0</v>
      </c>
      <c r="F82" s="109">
        <f t="shared" ref="F82:M82" si="27">IF($C$80-E83&gt;E82,E82,$C$80-E83)</f>
        <v>0</v>
      </c>
      <c r="G82" s="109">
        <f t="shared" si="27"/>
        <v>0</v>
      </c>
      <c r="H82" s="109">
        <f t="shared" si="27"/>
        <v>0</v>
      </c>
      <c r="I82" s="109">
        <f t="shared" si="27"/>
        <v>0</v>
      </c>
      <c r="J82" s="109">
        <f t="shared" si="27"/>
        <v>0</v>
      </c>
      <c r="K82" s="109">
        <f t="shared" si="27"/>
        <v>0</v>
      </c>
      <c r="L82" s="109">
        <f t="shared" si="27"/>
        <v>0</v>
      </c>
      <c r="M82" s="109">
        <f t="shared" si="27"/>
        <v>0</v>
      </c>
    </row>
    <row r="83" spans="1:13">
      <c r="A83" s="425"/>
      <c r="B83" s="108" t="s">
        <v>181</v>
      </c>
      <c r="C83" s="109"/>
      <c r="D83" s="109">
        <f>D82</f>
        <v>0</v>
      </c>
      <c r="E83" s="109">
        <f>IF(E82&gt;0,D83+E82,0)</f>
        <v>0</v>
      </c>
      <c r="F83" s="109">
        <f>IF(F82&gt;0,E83+F82,0)</f>
        <v>0</v>
      </c>
      <c r="G83" s="109">
        <f>IF(G82&gt;0,F83+G82,0)</f>
        <v>0</v>
      </c>
      <c r="H83" s="109">
        <f>IF(H82&gt;0,G83+H82,0)</f>
        <v>0</v>
      </c>
      <c r="I83" s="109">
        <f t="shared" ref="I83:M83" si="28">IF(I82&gt;0,H83+I82,0)</f>
        <v>0</v>
      </c>
      <c r="J83" s="109">
        <f t="shared" si="28"/>
        <v>0</v>
      </c>
      <c r="K83" s="109">
        <f t="shared" si="28"/>
        <v>0</v>
      </c>
      <c r="L83" s="109">
        <f t="shared" si="28"/>
        <v>0</v>
      </c>
      <c r="M83" s="109">
        <f t="shared" si="28"/>
        <v>0</v>
      </c>
    </row>
    <row r="84" spans="1:13">
      <c r="A84" s="426"/>
      <c r="B84" s="108" t="s">
        <v>182</v>
      </c>
      <c r="C84" s="109"/>
      <c r="D84" s="109">
        <f>IF(D83&gt;0,$C$80-D83,0)</f>
        <v>0</v>
      </c>
      <c r="E84" s="109">
        <f>IF(E83&gt;0,$C$80-E83,0)</f>
        <v>0</v>
      </c>
      <c r="F84" s="109">
        <f>IF(F83&gt;0,$C$80-F83,0)</f>
        <v>0</v>
      </c>
      <c r="G84" s="109">
        <f>IF(G83&gt;0,$C$80-G83,0)</f>
        <v>0</v>
      </c>
      <c r="H84" s="109">
        <f>IF(H83&gt;0,$C$80-H83,0)</f>
        <v>0</v>
      </c>
      <c r="I84" s="109">
        <f t="shared" ref="I84:M84" si="29">IF(I83&gt;0,$C$80-I83,0)</f>
        <v>0</v>
      </c>
      <c r="J84" s="109">
        <f t="shared" si="29"/>
        <v>0</v>
      </c>
      <c r="K84" s="109">
        <f t="shared" si="29"/>
        <v>0</v>
      </c>
      <c r="L84" s="109">
        <f t="shared" si="29"/>
        <v>0</v>
      </c>
      <c r="M84" s="109">
        <f t="shared" si="29"/>
        <v>0</v>
      </c>
    </row>
    <row r="85" spans="1:13">
      <c r="A85" s="424" t="s">
        <v>184</v>
      </c>
      <c r="B85" s="108" t="s">
        <v>178</v>
      </c>
      <c r="C85" s="324"/>
      <c r="D85" s="109"/>
      <c r="E85" s="109"/>
      <c r="F85" s="109"/>
      <c r="G85" s="109"/>
      <c r="H85" s="109"/>
      <c r="I85" s="109"/>
      <c r="J85" s="109"/>
      <c r="K85" s="109"/>
      <c r="L85" s="109"/>
      <c r="M85" s="109"/>
    </row>
    <row r="86" spans="1:13">
      <c r="A86" s="425"/>
      <c r="B86" s="108" t="s">
        <v>179</v>
      </c>
      <c r="C86" s="328"/>
      <c r="D86" s="109"/>
      <c r="E86" s="109"/>
      <c r="F86" s="109"/>
      <c r="G86" s="109"/>
      <c r="H86" s="109"/>
      <c r="I86" s="109"/>
      <c r="J86" s="109"/>
      <c r="K86" s="109"/>
      <c r="L86" s="109"/>
      <c r="M86" s="109"/>
    </row>
    <row r="87" spans="1:13">
      <c r="A87" s="425"/>
      <c r="B87" s="108" t="s">
        <v>180</v>
      </c>
      <c r="C87" s="109"/>
      <c r="D87" s="109">
        <f>C85*$C$86</f>
        <v>0</v>
      </c>
      <c r="E87" s="109">
        <f>IF($C$85-D88&gt;D87,D87,$C$85-D88)</f>
        <v>0</v>
      </c>
      <c r="F87" s="109">
        <f>IF($C$85-E88&gt;E87,E87,$C$85-E88)</f>
        <v>0</v>
      </c>
      <c r="G87" s="109">
        <f>IF($C$85-F88&gt;F87,F87,$C$85-F88)</f>
        <v>0</v>
      </c>
      <c r="H87" s="109">
        <f>IF($C$85-G88&gt;G87,G87,$C$85-G88)</f>
        <v>0</v>
      </c>
      <c r="I87" s="109">
        <f t="shared" ref="I87:M87" si="30">IF($C$85-H88&gt;H87,H87,$C$85-H88)</f>
        <v>0</v>
      </c>
      <c r="J87" s="109">
        <f t="shared" si="30"/>
        <v>0</v>
      </c>
      <c r="K87" s="109">
        <f t="shared" si="30"/>
        <v>0</v>
      </c>
      <c r="L87" s="109">
        <f t="shared" si="30"/>
        <v>0</v>
      </c>
      <c r="M87" s="109">
        <f t="shared" si="30"/>
        <v>0</v>
      </c>
    </row>
    <row r="88" spans="1:13">
      <c r="A88" s="425"/>
      <c r="B88" s="108" t="s">
        <v>181</v>
      </c>
      <c r="C88" s="109"/>
      <c r="D88" s="109">
        <f>D87</f>
        <v>0</v>
      </c>
      <c r="E88" s="109">
        <f>IF(E87&gt;0,D88+E87,0)</f>
        <v>0</v>
      </c>
      <c r="F88" s="109">
        <f>IF(F87&gt;0,E88+F87,0)</f>
        <v>0</v>
      </c>
      <c r="G88" s="109">
        <f>IF(G87&gt;0,F88+G87,0)</f>
        <v>0</v>
      </c>
      <c r="H88" s="109">
        <f>IF(H87&gt;0,G88+H87,0)</f>
        <v>0</v>
      </c>
      <c r="I88" s="109">
        <f t="shared" ref="I88:M88" si="31">IF(I87&gt;0,H88+I87,0)</f>
        <v>0</v>
      </c>
      <c r="J88" s="109">
        <f t="shared" si="31"/>
        <v>0</v>
      </c>
      <c r="K88" s="109">
        <f t="shared" si="31"/>
        <v>0</v>
      </c>
      <c r="L88" s="109">
        <f t="shared" si="31"/>
        <v>0</v>
      </c>
      <c r="M88" s="109">
        <f t="shared" si="31"/>
        <v>0</v>
      </c>
    </row>
    <row r="89" spans="1:13">
      <c r="A89" s="426"/>
      <c r="B89" s="108" t="s">
        <v>182</v>
      </c>
      <c r="C89" s="109"/>
      <c r="D89" s="109">
        <f>IF(D88&gt;0,$C$85-D88,0)</f>
        <v>0</v>
      </c>
      <c r="E89" s="109">
        <f>IF(E88&gt;0,$C$85-E88,0)</f>
        <v>0</v>
      </c>
      <c r="F89" s="109">
        <f>IF(F88&gt;0,$C$85-F88,0)</f>
        <v>0</v>
      </c>
      <c r="G89" s="109">
        <f>IF(G88&gt;0,$C$85-G88,0)</f>
        <v>0</v>
      </c>
      <c r="H89" s="109">
        <f>IF(H88&gt;0,$C$85-H88,0)</f>
        <v>0</v>
      </c>
      <c r="I89" s="109">
        <f t="shared" ref="I89:M89" si="32">IF(I88&gt;0,$C$85-I88,0)</f>
        <v>0</v>
      </c>
      <c r="J89" s="109">
        <f t="shared" si="32"/>
        <v>0</v>
      </c>
      <c r="K89" s="109">
        <f t="shared" si="32"/>
        <v>0</v>
      </c>
      <c r="L89" s="109">
        <f t="shared" si="32"/>
        <v>0</v>
      </c>
      <c r="M89" s="109">
        <f t="shared" si="32"/>
        <v>0</v>
      </c>
    </row>
    <row r="90" spans="1:13">
      <c r="A90" s="424" t="s">
        <v>185</v>
      </c>
      <c r="B90" s="108" t="s">
        <v>178</v>
      </c>
      <c r="C90" s="324"/>
      <c r="D90" s="109"/>
      <c r="E90" s="109"/>
      <c r="F90" s="109"/>
      <c r="G90" s="109"/>
      <c r="H90" s="109"/>
      <c r="I90" s="109"/>
      <c r="J90" s="109"/>
      <c r="K90" s="109"/>
      <c r="L90" s="109"/>
      <c r="M90" s="109"/>
    </row>
    <row r="91" spans="1:13">
      <c r="A91" s="425"/>
      <c r="B91" s="108" t="s">
        <v>179</v>
      </c>
      <c r="C91" s="328"/>
      <c r="D91" s="109"/>
      <c r="E91" s="109"/>
      <c r="F91" s="109"/>
      <c r="G91" s="109"/>
      <c r="H91" s="109"/>
      <c r="I91" s="109"/>
      <c r="J91" s="109"/>
      <c r="K91" s="109"/>
      <c r="L91" s="109"/>
      <c r="M91" s="109"/>
    </row>
    <row r="92" spans="1:13">
      <c r="A92" s="425"/>
      <c r="B92" s="108" t="s">
        <v>180</v>
      </c>
      <c r="C92" s="109"/>
      <c r="D92" s="109">
        <f>C90*$C$91</f>
        <v>0</v>
      </c>
      <c r="E92" s="109">
        <f>IF($C$90-D93&gt;D92,D92,$C$90-D93)</f>
        <v>0</v>
      </c>
      <c r="F92" s="109">
        <f t="shared" ref="F92:M92" si="33">IF($C$90-E93&gt;E92,E92,$C$90-E93)</f>
        <v>0</v>
      </c>
      <c r="G92" s="109">
        <f t="shared" si="33"/>
        <v>0</v>
      </c>
      <c r="H92" s="109">
        <f t="shared" si="33"/>
        <v>0</v>
      </c>
      <c r="I92" s="109">
        <f t="shared" si="33"/>
        <v>0</v>
      </c>
      <c r="J92" s="109">
        <f t="shared" si="33"/>
        <v>0</v>
      </c>
      <c r="K92" s="109">
        <f t="shared" si="33"/>
        <v>0</v>
      </c>
      <c r="L92" s="109">
        <f t="shared" si="33"/>
        <v>0</v>
      </c>
      <c r="M92" s="109">
        <f t="shared" si="33"/>
        <v>0</v>
      </c>
    </row>
    <row r="93" spans="1:13">
      <c r="A93" s="425"/>
      <c r="B93" s="108" t="s">
        <v>181</v>
      </c>
      <c r="C93" s="109"/>
      <c r="D93" s="109">
        <f>D92</f>
        <v>0</v>
      </c>
      <c r="E93" s="109">
        <f>IF(E92&gt;0,D93+E92,0)</f>
        <v>0</v>
      </c>
      <c r="F93" s="109">
        <f t="shared" ref="F93:M93" si="34">IF(F92&gt;0,E93+F92,0)</f>
        <v>0</v>
      </c>
      <c r="G93" s="109">
        <f t="shared" si="34"/>
        <v>0</v>
      </c>
      <c r="H93" s="109">
        <f t="shared" si="34"/>
        <v>0</v>
      </c>
      <c r="I93" s="109">
        <f t="shared" si="34"/>
        <v>0</v>
      </c>
      <c r="J93" s="109">
        <f t="shared" si="34"/>
        <v>0</v>
      </c>
      <c r="K93" s="109">
        <f t="shared" si="34"/>
        <v>0</v>
      </c>
      <c r="L93" s="109">
        <f t="shared" si="34"/>
        <v>0</v>
      </c>
      <c r="M93" s="109">
        <f t="shared" si="34"/>
        <v>0</v>
      </c>
    </row>
    <row r="94" spans="1:13">
      <c r="A94" s="426"/>
      <c r="B94" s="108" t="s">
        <v>182</v>
      </c>
      <c r="C94" s="109"/>
      <c r="D94" s="109">
        <f>IF(D93&gt;0,$C$90-D93,0)</f>
        <v>0</v>
      </c>
      <c r="E94" s="109">
        <f>IF(E93&gt;0,$C$90-E93,0)</f>
        <v>0</v>
      </c>
      <c r="F94" s="109">
        <f t="shared" ref="F94:M94" si="35">IF(F93&gt;0,$C$90-F93,0)</f>
        <v>0</v>
      </c>
      <c r="G94" s="109">
        <f t="shared" si="35"/>
        <v>0</v>
      </c>
      <c r="H94" s="109">
        <f t="shared" si="35"/>
        <v>0</v>
      </c>
      <c r="I94" s="109">
        <f t="shared" si="35"/>
        <v>0</v>
      </c>
      <c r="J94" s="109">
        <f t="shared" si="35"/>
        <v>0</v>
      </c>
      <c r="K94" s="109">
        <f t="shared" si="35"/>
        <v>0</v>
      </c>
      <c r="L94" s="109">
        <f t="shared" si="35"/>
        <v>0</v>
      </c>
      <c r="M94" s="109">
        <f t="shared" si="35"/>
        <v>0</v>
      </c>
    </row>
    <row r="95" spans="1:13">
      <c r="A95" s="424" t="s">
        <v>186</v>
      </c>
      <c r="B95" s="108" t="s">
        <v>178</v>
      </c>
      <c r="C95" s="324"/>
      <c r="D95" s="109"/>
      <c r="E95" s="109"/>
      <c r="F95" s="109"/>
      <c r="G95" s="109"/>
      <c r="H95" s="109"/>
      <c r="I95" s="109"/>
      <c r="J95" s="109"/>
      <c r="K95" s="109"/>
      <c r="L95" s="109"/>
      <c r="M95" s="109"/>
    </row>
    <row r="96" spans="1:13">
      <c r="A96" s="425"/>
      <c r="B96" s="108" t="s">
        <v>179</v>
      </c>
      <c r="C96" s="328"/>
      <c r="D96" s="109"/>
      <c r="E96" s="109"/>
      <c r="F96" s="109"/>
      <c r="G96" s="109"/>
      <c r="H96" s="109"/>
      <c r="I96" s="109"/>
      <c r="J96" s="109"/>
      <c r="K96" s="109"/>
      <c r="L96" s="109"/>
      <c r="M96" s="109"/>
    </row>
    <row r="97" spans="1:13">
      <c r="A97" s="425"/>
      <c r="B97" s="108" t="s">
        <v>180</v>
      </c>
      <c r="C97" s="109"/>
      <c r="D97" s="109">
        <f>C95*$C$96</f>
        <v>0</v>
      </c>
      <c r="E97" s="109">
        <f>IF($C$95-D98&gt;D97,D97,$C$95-D98)</f>
        <v>0</v>
      </c>
      <c r="F97" s="109">
        <f>IF($C$95-E98&gt;E97,E97,$C$95-E98)</f>
        <v>0</v>
      </c>
      <c r="G97" s="109">
        <f>IF($C$95-F98&gt;F97,F97,$C$95-F98)</f>
        <v>0</v>
      </c>
      <c r="H97" s="109">
        <f>IF($C$95-G98&gt;G97,G97,$C$95-G98)</f>
        <v>0</v>
      </c>
      <c r="I97" s="109">
        <f t="shared" ref="I97:M97" si="36">IF($C$95-H98&gt;H97,H97,$C$95-H98)</f>
        <v>0</v>
      </c>
      <c r="J97" s="109">
        <f t="shared" si="36"/>
        <v>0</v>
      </c>
      <c r="K97" s="109">
        <f t="shared" si="36"/>
        <v>0</v>
      </c>
      <c r="L97" s="109">
        <f t="shared" si="36"/>
        <v>0</v>
      </c>
      <c r="M97" s="109">
        <f t="shared" si="36"/>
        <v>0</v>
      </c>
    </row>
    <row r="98" spans="1:13">
      <c r="A98" s="425"/>
      <c r="B98" s="108" t="s">
        <v>181</v>
      </c>
      <c r="C98" s="109"/>
      <c r="D98" s="109">
        <f>D97</f>
        <v>0</v>
      </c>
      <c r="E98" s="109">
        <f>IF(E97&gt;0,D98+E97,0)</f>
        <v>0</v>
      </c>
      <c r="F98" s="109">
        <f>IF(F97&gt;0,E98+F97,0)</f>
        <v>0</v>
      </c>
      <c r="G98" s="109">
        <f>IF(G97&gt;0,F98+G97,0)</f>
        <v>0</v>
      </c>
      <c r="H98" s="109">
        <f>IF(H97&gt;0,G98+H97,0)</f>
        <v>0</v>
      </c>
      <c r="I98" s="109">
        <f t="shared" ref="I98:M98" si="37">IF(I97&gt;0,H98+I97,0)</f>
        <v>0</v>
      </c>
      <c r="J98" s="109">
        <f t="shared" si="37"/>
        <v>0</v>
      </c>
      <c r="K98" s="109">
        <f t="shared" si="37"/>
        <v>0</v>
      </c>
      <c r="L98" s="109">
        <f t="shared" si="37"/>
        <v>0</v>
      </c>
      <c r="M98" s="109">
        <f t="shared" si="37"/>
        <v>0</v>
      </c>
    </row>
    <row r="99" spans="1:13">
      <c r="A99" s="426"/>
      <c r="B99" s="108" t="s">
        <v>182</v>
      </c>
      <c r="C99" s="109"/>
      <c r="D99" s="109">
        <f>IF(D98&gt;0,$C$95-D98,0)</f>
        <v>0</v>
      </c>
      <c r="E99" s="109">
        <f>IF(E98&gt;0,$C$95-E98,0)</f>
        <v>0</v>
      </c>
      <c r="F99" s="109">
        <f>IF(F98&gt;0,$C$95-F98,0)</f>
        <v>0</v>
      </c>
      <c r="G99" s="109">
        <f>IF(G98&gt;0,$C$95-G98,0)</f>
        <v>0</v>
      </c>
      <c r="H99" s="109">
        <f>IF(H98&gt;0,$C$95-H98,0)</f>
        <v>0</v>
      </c>
      <c r="I99" s="109">
        <f t="shared" ref="I99:M99" si="38">IF(I98&gt;0,$C$95-I98,0)</f>
        <v>0</v>
      </c>
      <c r="J99" s="109">
        <f t="shared" si="38"/>
        <v>0</v>
      </c>
      <c r="K99" s="109">
        <f t="shared" si="38"/>
        <v>0</v>
      </c>
      <c r="L99" s="109">
        <f t="shared" si="38"/>
        <v>0</v>
      </c>
      <c r="M99" s="109">
        <f t="shared" si="38"/>
        <v>0</v>
      </c>
    </row>
    <row r="100" spans="1:13" hidden="1" outlineLevel="1">
      <c r="A100" s="427" t="s">
        <v>187</v>
      </c>
      <c r="B100" s="108" t="s">
        <v>178</v>
      </c>
      <c r="C100" s="324"/>
      <c r="D100" s="109"/>
      <c r="E100" s="109"/>
      <c r="F100" s="109"/>
      <c r="G100" s="109"/>
      <c r="H100" s="109"/>
      <c r="I100" s="109"/>
      <c r="J100" s="109"/>
      <c r="K100" s="109"/>
      <c r="L100" s="109"/>
      <c r="M100" s="109"/>
    </row>
    <row r="101" spans="1:13" hidden="1" outlineLevel="1">
      <c r="A101" s="428"/>
      <c r="B101" s="108" t="s">
        <v>179</v>
      </c>
      <c r="C101" s="328"/>
      <c r="D101" s="109"/>
      <c r="E101" s="109"/>
      <c r="F101" s="109"/>
      <c r="G101" s="109"/>
      <c r="H101" s="109"/>
      <c r="I101" s="109"/>
      <c r="J101" s="109"/>
      <c r="K101" s="109"/>
      <c r="L101" s="109"/>
      <c r="M101" s="109"/>
    </row>
    <row r="102" spans="1:13" hidden="1" outlineLevel="1">
      <c r="A102" s="428"/>
      <c r="B102" s="108" t="s">
        <v>180</v>
      </c>
      <c r="C102" s="109"/>
      <c r="D102" s="109">
        <f>C100*$C$101</f>
        <v>0</v>
      </c>
      <c r="E102" s="109">
        <f>IF($C$100-D103&gt;D102,D102,$C$100-D103)</f>
        <v>0</v>
      </c>
      <c r="F102" s="109">
        <f>IF($C$100-E103&gt;E102,E102,$C$100-E103)</f>
        <v>0</v>
      </c>
      <c r="G102" s="109">
        <f>IF($C$100-F103&gt;F102,F102,$C$100-F103)</f>
        <v>0</v>
      </c>
      <c r="H102" s="109">
        <f>IF($C$100-G103&gt;G102,G102,$C$100-G103)</f>
        <v>0</v>
      </c>
      <c r="I102" s="109">
        <f t="shared" ref="I102:M102" si="39">IF($C$100-H103&gt;H102,H102,$C$100-H103)</f>
        <v>0</v>
      </c>
      <c r="J102" s="109">
        <f t="shared" si="39"/>
        <v>0</v>
      </c>
      <c r="K102" s="109">
        <f t="shared" si="39"/>
        <v>0</v>
      </c>
      <c r="L102" s="109">
        <f t="shared" si="39"/>
        <v>0</v>
      </c>
      <c r="M102" s="109">
        <f t="shared" si="39"/>
        <v>0</v>
      </c>
    </row>
    <row r="103" spans="1:13" hidden="1" outlineLevel="1">
      <c r="A103" s="428"/>
      <c r="B103" s="108" t="s">
        <v>181</v>
      </c>
      <c r="C103" s="109"/>
      <c r="D103" s="109">
        <f>D102</f>
        <v>0</v>
      </c>
      <c r="E103" s="109">
        <f>IF(E102&gt;0,D103+E102,0)</f>
        <v>0</v>
      </c>
      <c r="F103" s="109">
        <f>IF(F102&gt;0,E103+F102,0)</f>
        <v>0</v>
      </c>
      <c r="G103" s="109">
        <f>IF(G102&gt;0,F103+G102,0)</f>
        <v>0</v>
      </c>
      <c r="H103" s="109">
        <f>IF(H102&gt;0,G103+H102,0)</f>
        <v>0</v>
      </c>
      <c r="I103" s="109">
        <f t="shared" ref="I103:M103" si="40">IF(I102&gt;0,H103+I102,0)</f>
        <v>0</v>
      </c>
      <c r="J103" s="109">
        <f t="shared" si="40"/>
        <v>0</v>
      </c>
      <c r="K103" s="109">
        <f t="shared" si="40"/>
        <v>0</v>
      </c>
      <c r="L103" s="109">
        <f t="shared" si="40"/>
        <v>0</v>
      </c>
      <c r="M103" s="109">
        <f t="shared" si="40"/>
        <v>0</v>
      </c>
    </row>
    <row r="104" spans="1:13" hidden="1" outlineLevel="1">
      <c r="A104" s="428"/>
      <c r="B104" s="108" t="s">
        <v>182</v>
      </c>
      <c r="C104" s="109"/>
      <c r="D104" s="109">
        <f>IF(D103&gt;0,$C$100-D103,0)</f>
        <v>0</v>
      </c>
      <c r="E104" s="109">
        <f>IF(E103&gt;0,$C$100-E103,0)</f>
        <v>0</v>
      </c>
      <c r="F104" s="109">
        <f>IF(F103&gt;0,$C$100-F103,0)</f>
        <v>0</v>
      </c>
      <c r="G104" s="109">
        <f>IF(G103&gt;0,$C$100-G103,0)</f>
        <v>0</v>
      </c>
      <c r="H104" s="109">
        <f>IF(H103&gt;0,$C$100-H103,0)</f>
        <v>0</v>
      </c>
      <c r="I104" s="109">
        <f t="shared" ref="I104:M104" si="41">IF(I103&gt;0,$C$100-I103,0)</f>
        <v>0</v>
      </c>
      <c r="J104" s="109">
        <f t="shared" si="41"/>
        <v>0</v>
      </c>
      <c r="K104" s="109">
        <f t="shared" si="41"/>
        <v>0</v>
      </c>
      <c r="L104" s="109">
        <f t="shared" si="41"/>
        <v>0</v>
      </c>
      <c r="M104" s="109">
        <f t="shared" si="41"/>
        <v>0</v>
      </c>
    </row>
    <row r="105" spans="1:13" hidden="1" outlineLevel="1">
      <c r="A105" s="427" t="s">
        <v>188</v>
      </c>
      <c r="B105" s="108" t="s">
        <v>178</v>
      </c>
      <c r="C105" s="324"/>
      <c r="D105" s="109"/>
      <c r="E105" s="109"/>
      <c r="F105" s="109"/>
      <c r="G105" s="109"/>
      <c r="H105" s="109"/>
      <c r="I105" s="109"/>
      <c r="J105" s="109"/>
      <c r="K105" s="109"/>
      <c r="L105" s="109"/>
      <c r="M105" s="109"/>
    </row>
    <row r="106" spans="1:13" hidden="1" outlineLevel="1">
      <c r="A106" s="428"/>
      <c r="B106" s="108" t="s">
        <v>179</v>
      </c>
      <c r="C106" s="328"/>
      <c r="D106" s="109"/>
      <c r="E106" s="109"/>
      <c r="F106" s="109"/>
      <c r="G106" s="109"/>
      <c r="H106" s="109"/>
      <c r="I106" s="109"/>
      <c r="J106" s="109"/>
      <c r="K106" s="109"/>
      <c r="L106" s="109"/>
      <c r="M106" s="109"/>
    </row>
    <row r="107" spans="1:13" hidden="1" outlineLevel="1">
      <c r="A107" s="428"/>
      <c r="B107" s="108" t="s">
        <v>180</v>
      </c>
      <c r="C107" s="109"/>
      <c r="D107" s="109">
        <f>C105*$C$106</f>
        <v>0</v>
      </c>
      <c r="E107" s="109">
        <f>IF($C$105-D108&gt;D107,D107,$C$105-D108)</f>
        <v>0</v>
      </c>
      <c r="F107" s="109">
        <f>IF($C$105-E108&gt;E107,E107,$C$105-E108)</f>
        <v>0</v>
      </c>
      <c r="G107" s="109">
        <f>IF($C$105-F108&gt;F107,F107,$C$105-F108)</f>
        <v>0</v>
      </c>
      <c r="H107" s="109">
        <f>IF($C$105-G108&gt;G107,G107,$C$105-G108)</f>
        <v>0</v>
      </c>
      <c r="I107" s="109">
        <f t="shared" ref="I107:M107" si="42">IF($C$105-H108&gt;H107,H107,$C$105-H108)</f>
        <v>0</v>
      </c>
      <c r="J107" s="109">
        <f t="shared" si="42"/>
        <v>0</v>
      </c>
      <c r="K107" s="109">
        <f t="shared" si="42"/>
        <v>0</v>
      </c>
      <c r="L107" s="109">
        <f t="shared" si="42"/>
        <v>0</v>
      </c>
      <c r="M107" s="109">
        <f t="shared" si="42"/>
        <v>0</v>
      </c>
    </row>
    <row r="108" spans="1:13" hidden="1" outlineLevel="1">
      <c r="A108" s="428"/>
      <c r="B108" s="108" t="s">
        <v>181</v>
      </c>
      <c r="C108" s="109"/>
      <c r="D108" s="109">
        <f>D107</f>
        <v>0</v>
      </c>
      <c r="E108" s="109">
        <f>IF(E107&gt;0,D108+E107,0)</f>
        <v>0</v>
      </c>
      <c r="F108" s="109">
        <f>IF(F107&gt;0,E108+F107,0)</f>
        <v>0</v>
      </c>
      <c r="G108" s="109">
        <f>IF(G107&gt;0,F108+G107,0)</f>
        <v>0</v>
      </c>
      <c r="H108" s="109">
        <f>IF(H107&gt;0,G108+H107,0)</f>
        <v>0</v>
      </c>
      <c r="I108" s="109">
        <f t="shared" ref="I108:M108" si="43">IF(I107&gt;0,H108+I107,0)</f>
        <v>0</v>
      </c>
      <c r="J108" s="109">
        <f t="shared" si="43"/>
        <v>0</v>
      </c>
      <c r="K108" s="109">
        <f t="shared" si="43"/>
        <v>0</v>
      </c>
      <c r="L108" s="109">
        <f t="shared" si="43"/>
        <v>0</v>
      </c>
      <c r="M108" s="109">
        <f t="shared" si="43"/>
        <v>0</v>
      </c>
    </row>
    <row r="109" spans="1:13" hidden="1" outlineLevel="1">
      <c r="A109" s="428"/>
      <c r="B109" s="108" t="s">
        <v>182</v>
      </c>
      <c r="C109" s="109"/>
      <c r="D109" s="109">
        <f>IF(D108&gt;0,$C$105-D108,0)</f>
        <v>0</v>
      </c>
      <c r="E109" s="109">
        <f>IF(E108&gt;0,$C$105-E108,0)</f>
        <v>0</v>
      </c>
      <c r="F109" s="109">
        <f>IF(F108&gt;0,$C$105-F108,0)</f>
        <v>0</v>
      </c>
      <c r="G109" s="109">
        <f>IF(G108&gt;0,$C$105-G108,0)</f>
        <v>0</v>
      </c>
      <c r="H109" s="109">
        <f>IF(H108&gt;0,$C$105-H108,0)</f>
        <v>0</v>
      </c>
      <c r="I109" s="109">
        <f t="shared" ref="I109:M109" si="44">IF(I108&gt;0,$C$105-I108,0)</f>
        <v>0</v>
      </c>
      <c r="J109" s="109">
        <f t="shared" si="44"/>
        <v>0</v>
      </c>
      <c r="K109" s="109">
        <f t="shared" si="44"/>
        <v>0</v>
      </c>
      <c r="L109" s="109">
        <f t="shared" si="44"/>
        <v>0</v>
      </c>
      <c r="M109" s="109">
        <f t="shared" si="44"/>
        <v>0</v>
      </c>
    </row>
    <row r="110" spans="1:13" hidden="1" outlineLevel="1">
      <c r="A110" s="427" t="s">
        <v>189</v>
      </c>
      <c r="B110" s="108" t="s">
        <v>178</v>
      </c>
      <c r="C110" s="324"/>
      <c r="D110" s="109"/>
      <c r="E110" s="109"/>
      <c r="F110" s="109"/>
      <c r="G110" s="109"/>
      <c r="H110" s="109"/>
      <c r="I110" s="109"/>
      <c r="J110" s="109"/>
      <c r="K110" s="109"/>
      <c r="L110" s="109"/>
      <c r="M110" s="109"/>
    </row>
    <row r="111" spans="1:13" hidden="1" outlineLevel="1">
      <c r="A111" s="428"/>
      <c r="B111" s="108" t="s">
        <v>179</v>
      </c>
      <c r="C111" s="328"/>
      <c r="D111" s="109"/>
      <c r="E111" s="109"/>
      <c r="F111" s="109"/>
      <c r="G111" s="109"/>
      <c r="H111" s="109"/>
      <c r="I111" s="109"/>
      <c r="J111" s="109"/>
      <c r="K111" s="109"/>
      <c r="L111" s="109"/>
      <c r="M111" s="109"/>
    </row>
    <row r="112" spans="1:13" hidden="1" outlineLevel="1">
      <c r="A112" s="428"/>
      <c r="B112" s="108" t="s">
        <v>180</v>
      </c>
      <c r="C112" s="109"/>
      <c r="D112" s="109">
        <f>C110*$C$111</f>
        <v>0</v>
      </c>
      <c r="E112" s="109">
        <f>IF($C$110-D113&gt;D112,D112,$C$110-D113)</f>
        <v>0</v>
      </c>
      <c r="F112" s="109">
        <f>IF($C$110-E113&gt;E112,E112,$C$110-E113)</f>
        <v>0</v>
      </c>
      <c r="G112" s="109">
        <f>IF($C$110-F113&gt;F112,F112,$C$110-F113)</f>
        <v>0</v>
      </c>
      <c r="H112" s="109">
        <f>IF($C$110-G113&gt;G112,G112,$C$110-G113)</f>
        <v>0</v>
      </c>
      <c r="I112" s="109">
        <f t="shared" ref="I112:M112" si="45">IF($C$110-H113&gt;H112,H112,$C$110-H113)</f>
        <v>0</v>
      </c>
      <c r="J112" s="109">
        <f t="shared" si="45"/>
        <v>0</v>
      </c>
      <c r="K112" s="109">
        <f t="shared" si="45"/>
        <v>0</v>
      </c>
      <c r="L112" s="109">
        <f t="shared" si="45"/>
        <v>0</v>
      </c>
      <c r="M112" s="109">
        <f t="shared" si="45"/>
        <v>0</v>
      </c>
    </row>
    <row r="113" spans="1:13" hidden="1" outlineLevel="1">
      <c r="A113" s="428"/>
      <c r="B113" s="108" t="s">
        <v>181</v>
      </c>
      <c r="C113" s="109"/>
      <c r="D113" s="109">
        <f>D112</f>
        <v>0</v>
      </c>
      <c r="E113" s="109">
        <f>IF(E112&gt;0,D113+E112,0)</f>
        <v>0</v>
      </c>
      <c r="F113" s="109">
        <f>IF(F112&gt;0,E113+F112,0)</f>
        <v>0</v>
      </c>
      <c r="G113" s="109">
        <f>IF(G112&gt;0,F113+G112,0)</f>
        <v>0</v>
      </c>
      <c r="H113" s="109">
        <f>IF(H112&gt;0,G113+H112,0)</f>
        <v>0</v>
      </c>
      <c r="I113" s="109">
        <f t="shared" ref="I113:M113" si="46">IF(I112&gt;0,H113+I112,0)</f>
        <v>0</v>
      </c>
      <c r="J113" s="109">
        <f t="shared" si="46"/>
        <v>0</v>
      </c>
      <c r="K113" s="109">
        <f t="shared" si="46"/>
        <v>0</v>
      </c>
      <c r="L113" s="109">
        <f t="shared" si="46"/>
        <v>0</v>
      </c>
      <c r="M113" s="109">
        <f t="shared" si="46"/>
        <v>0</v>
      </c>
    </row>
    <row r="114" spans="1:13" hidden="1" outlineLevel="1">
      <c r="A114" s="428"/>
      <c r="B114" s="108" t="s">
        <v>182</v>
      </c>
      <c r="C114" s="109"/>
      <c r="D114" s="109">
        <f>IF(D113&gt;0,$C$110-D113,0)</f>
        <v>0</v>
      </c>
      <c r="E114" s="109">
        <f>IF(E113&gt;0,$C$110-E113,0)</f>
        <v>0</v>
      </c>
      <c r="F114" s="109">
        <f>IF(F113&gt;0,$C$110-F113,0)</f>
        <v>0</v>
      </c>
      <c r="G114" s="109">
        <f>IF(G113&gt;0,$C$110-G113,0)</f>
        <v>0</v>
      </c>
      <c r="H114" s="109">
        <f>IF(H113&gt;0,$C$110-H113,0)</f>
        <v>0</v>
      </c>
      <c r="I114" s="109">
        <f t="shared" ref="I114:M114" si="47">IF(I113&gt;0,$C$110-I113,0)</f>
        <v>0</v>
      </c>
      <c r="J114" s="109">
        <f t="shared" si="47"/>
        <v>0</v>
      </c>
      <c r="K114" s="109">
        <f t="shared" si="47"/>
        <v>0</v>
      </c>
      <c r="L114" s="109">
        <f t="shared" si="47"/>
        <v>0</v>
      </c>
      <c r="M114" s="109">
        <f t="shared" si="47"/>
        <v>0</v>
      </c>
    </row>
    <row r="115" spans="1:13" hidden="1" outlineLevel="1">
      <c r="A115" s="427" t="s">
        <v>190</v>
      </c>
      <c r="B115" s="108" t="s">
        <v>178</v>
      </c>
      <c r="C115" s="324"/>
      <c r="D115" s="109"/>
      <c r="E115" s="109"/>
      <c r="F115" s="109"/>
      <c r="G115" s="109"/>
      <c r="H115" s="109"/>
      <c r="I115" s="109"/>
      <c r="J115" s="109"/>
      <c r="K115" s="109"/>
      <c r="L115" s="109"/>
      <c r="M115" s="109"/>
    </row>
    <row r="116" spans="1:13" hidden="1" outlineLevel="1">
      <c r="A116" s="428"/>
      <c r="B116" s="108" t="s">
        <v>179</v>
      </c>
      <c r="C116" s="328"/>
      <c r="D116" s="109"/>
      <c r="E116" s="109"/>
      <c r="F116" s="109"/>
      <c r="G116" s="109"/>
      <c r="H116" s="109"/>
      <c r="I116" s="109"/>
      <c r="J116" s="109"/>
      <c r="K116" s="109"/>
      <c r="L116" s="109"/>
      <c r="M116" s="109"/>
    </row>
    <row r="117" spans="1:13" hidden="1" outlineLevel="1">
      <c r="A117" s="428"/>
      <c r="B117" s="108" t="s">
        <v>180</v>
      </c>
      <c r="C117" s="109"/>
      <c r="D117" s="109">
        <f>C115*$C$116</f>
        <v>0</v>
      </c>
      <c r="E117" s="109">
        <f>IF($C$115-D118&gt;D117,D117,$C$115-D118)</f>
        <v>0</v>
      </c>
      <c r="F117" s="109">
        <f>IF($C$115-E118&gt;E117,E117,$C$115-E118)</f>
        <v>0</v>
      </c>
      <c r="G117" s="109">
        <f>IF($C$115-F118&gt;F117,F117,$C$115-F118)</f>
        <v>0</v>
      </c>
      <c r="H117" s="109">
        <f>IF($C$115-G118&gt;G117,G117,$C$115-G118)</f>
        <v>0</v>
      </c>
      <c r="I117" s="109">
        <f t="shared" ref="I117:M117" si="48">IF($C$115-H118&gt;H117,H117,$C$115-H118)</f>
        <v>0</v>
      </c>
      <c r="J117" s="109">
        <f t="shared" si="48"/>
        <v>0</v>
      </c>
      <c r="K117" s="109">
        <f t="shared" si="48"/>
        <v>0</v>
      </c>
      <c r="L117" s="109">
        <f t="shared" si="48"/>
        <v>0</v>
      </c>
      <c r="M117" s="109">
        <f t="shared" si="48"/>
        <v>0</v>
      </c>
    </row>
    <row r="118" spans="1:13" hidden="1" outlineLevel="1">
      <c r="A118" s="428"/>
      <c r="B118" s="108" t="s">
        <v>181</v>
      </c>
      <c r="C118" s="109"/>
      <c r="D118" s="109">
        <f>D117</f>
        <v>0</v>
      </c>
      <c r="E118" s="109">
        <f>IF(E117&gt;0,D118+E117,0)</f>
        <v>0</v>
      </c>
      <c r="F118" s="109">
        <f>IF(F117&gt;0,E118+F117,0)</f>
        <v>0</v>
      </c>
      <c r="G118" s="109">
        <f>IF(G117&gt;0,F118+G117,0)</f>
        <v>0</v>
      </c>
      <c r="H118" s="109">
        <f>IF(H117&gt;0,G118+H117,0)</f>
        <v>0</v>
      </c>
      <c r="I118" s="109">
        <f t="shared" ref="I118:M118" si="49">IF(I117&gt;0,H118+I117,0)</f>
        <v>0</v>
      </c>
      <c r="J118" s="109">
        <f t="shared" si="49"/>
        <v>0</v>
      </c>
      <c r="K118" s="109">
        <f t="shared" si="49"/>
        <v>0</v>
      </c>
      <c r="L118" s="109">
        <f t="shared" si="49"/>
        <v>0</v>
      </c>
      <c r="M118" s="109">
        <f t="shared" si="49"/>
        <v>0</v>
      </c>
    </row>
    <row r="119" spans="1:13" hidden="1" outlineLevel="1">
      <c r="A119" s="428"/>
      <c r="B119" s="108" t="s">
        <v>182</v>
      </c>
      <c r="C119" s="109"/>
      <c r="D119" s="109">
        <f>IF(D118&gt;0,$C$115-D118,0)</f>
        <v>0</v>
      </c>
      <c r="E119" s="109">
        <f>IF(E118&gt;0,$C$115-E118,0)</f>
        <v>0</v>
      </c>
      <c r="F119" s="109">
        <f>IF(F118&gt;0,$C$115-F118,0)</f>
        <v>0</v>
      </c>
      <c r="G119" s="109">
        <f>IF(G118&gt;0,$C$115-G118,0)</f>
        <v>0</v>
      </c>
      <c r="H119" s="109">
        <f>IF(H118&gt;0,$C$115-H118,0)</f>
        <v>0</v>
      </c>
      <c r="I119" s="109">
        <f t="shared" ref="I119:M119" si="50">IF(I118&gt;0,$C$115-I118,0)</f>
        <v>0</v>
      </c>
      <c r="J119" s="109">
        <f t="shared" si="50"/>
        <v>0</v>
      </c>
      <c r="K119" s="109">
        <f t="shared" si="50"/>
        <v>0</v>
      </c>
      <c r="L119" s="109">
        <f t="shared" si="50"/>
        <v>0</v>
      </c>
      <c r="M119" s="109">
        <f t="shared" si="50"/>
        <v>0</v>
      </c>
    </row>
    <row r="120" spans="1:13" hidden="1" outlineLevel="1">
      <c r="A120" s="427" t="s">
        <v>191</v>
      </c>
      <c r="B120" s="108" t="s">
        <v>178</v>
      </c>
      <c r="C120" s="324"/>
      <c r="D120" s="109"/>
      <c r="E120" s="109"/>
      <c r="F120" s="109"/>
      <c r="G120" s="109"/>
      <c r="H120" s="109"/>
      <c r="I120" s="109"/>
      <c r="J120" s="109"/>
      <c r="K120" s="109"/>
      <c r="L120" s="109"/>
      <c r="M120" s="109"/>
    </row>
    <row r="121" spans="1:13" hidden="1" outlineLevel="1">
      <c r="A121" s="428"/>
      <c r="B121" s="108" t="s">
        <v>179</v>
      </c>
      <c r="C121" s="328"/>
      <c r="D121" s="109"/>
      <c r="E121" s="109"/>
      <c r="F121" s="109"/>
      <c r="G121" s="109"/>
      <c r="H121" s="109"/>
      <c r="I121" s="109"/>
      <c r="J121" s="109"/>
      <c r="K121" s="109"/>
      <c r="L121" s="109"/>
      <c r="M121" s="109"/>
    </row>
    <row r="122" spans="1:13" hidden="1" outlineLevel="1">
      <c r="A122" s="428"/>
      <c r="B122" s="108" t="s">
        <v>180</v>
      </c>
      <c r="C122" s="109"/>
      <c r="D122" s="109">
        <f>C120*$C$121</f>
        <v>0</v>
      </c>
      <c r="E122" s="109">
        <f>IF($C$120-D123&gt;D122,D122,$C$120-D123)</f>
        <v>0</v>
      </c>
      <c r="F122" s="109">
        <f>IF($C$120-E123&gt;E122,E122,$C$120-E123)</f>
        <v>0</v>
      </c>
      <c r="G122" s="109">
        <f>IF($C$120-F123&gt;F122,F122,$C$120-F123)</f>
        <v>0</v>
      </c>
      <c r="H122" s="109">
        <f>IF($C$120-G123&gt;G122,G122,$C$120-G123)</f>
        <v>0</v>
      </c>
      <c r="I122" s="109">
        <f t="shared" ref="I122:M122" si="51">IF($C$120-H123&gt;H122,H122,$C$120-H123)</f>
        <v>0</v>
      </c>
      <c r="J122" s="109">
        <f t="shared" si="51"/>
        <v>0</v>
      </c>
      <c r="K122" s="109">
        <f t="shared" si="51"/>
        <v>0</v>
      </c>
      <c r="L122" s="109">
        <f t="shared" si="51"/>
        <v>0</v>
      </c>
      <c r="M122" s="109">
        <f t="shared" si="51"/>
        <v>0</v>
      </c>
    </row>
    <row r="123" spans="1:13" hidden="1" outlineLevel="1">
      <c r="A123" s="428"/>
      <c r="B123" s="108" t="s">
        <v>181</v>
      </c>
      <c r="C123" s="109"/>
      <c r="D123" s="109">
        <f>D122</f>
        <v>0</v>
      </c>
      <c r="E123" s="109">
        <f>IF(E122&gt;0,D123+E122,0)</f>
        <v>0</v>
      </c>
      <c r="F123" s="109">
        <f>IF(F122&gt;0,E123+F122,0)</f>
        <v>0</v>
      </c>
      <c r="G123" s="109">
        <f>IF(G122&gt;0,F123+G122,0)</f>
        <v>0</v>
      </c>
      <c r="H123" s="109">
        <f>IF(H122&gt;0,G123+H122,0)</f>
        <v>0</v>
      </c>
      <c r="I123" s="109">
        <f t="shared" ref="I123:M123" si="52">IF(I122&gt;0,H123+I122,0)</f>
        <v>0</v>
      </c>
      <c r="J123" s="109">
        <f t="shared" si="52"/>
        <v>0</v>
      </c>
      <c r="K123" s="109">
        <f t="shared" si="52"/>
        <v>0</v>
      </c>
      <c r="L123" s="109">
        <f t="shared" si="52"/>
        <v>0</v>
      </c>
      <c r="M123" s="109">
        <f t="shared" si="52"/>
        <v>0</v>
      </c>
    </row>
    <row r="124" spans="1:13" hidden="1" outlineLevel="1">
      <c r="A124" s="428"/>
      <c r="B124" s="108" t="s">
        <v>182</v>
      </c>
      <c r="C124" s="109"/>
      <c r="D124" s="109">
        <f>IF(D123&gt;0,$C$120-D123,0)</f>
        <v>0</v>
      </c>
      <c r="E124" s="109">
        <f>IF(E123&gt;0,$C$120-E123,0)</f>
        <v>0</v>
      </c>
      <c r="F124" s="109">
        <f>IF(F123&gt;0,$C$120-F123,0)</f>
        <v>0</v>
      </c>
      <c r="G124" s="109">
        <f>IF(G123&gt;0,$C$120-G123,0)</f>
        <v>0</v>
      </c>
      <c r="H124" s="109">
        <f>IF(H123&gt;0,$C$120-H123,0)</f>
        <v>0</v>
      </c>
      <c r="I124" s="109">
        <f t="shared" ref="I124:M124" si="53">IF(I123&gt;0,$C$120-I123,0)</f>
        <v>0</v>
      </c>
      <c r="J124" s="109">
        <f t="shared" si="53"/>
        <v>0</v>
      </c>
      <c r="K124" s="109">
        <f t="shared" si="53"/>
        <v>0</v>
      </c>
      <c r="L124" s="109">
        <f t="shared" si="53"/>
        <v>0</v>
      </c>
      <c r="M124" s="109">
        <f t="shared" si="53"/>
        <v>0</v>
      </c>
    </row>
    <row r="125" spans="1:13" s="83" customFormat="1" collapsed="1">
      <c r="A125" s="106"/>
      <c r="B125" s="100" t="s">
        <v>192</v>
      </c>
      <c r="C125" s="110">
        <f t="shared" ref="C125:M125" si="54">C77+C82+C87+C92+C97+C102+C107+C112+C117+C122</f>
        <v>0</v>
      </c>
      <c r="D125" s="110">
        <f t="shared" si="54"/>
        <v>0</v>
      </c>
      <c r="E125" s="110">
        <f t="shared" si="54"/>
        <v>0</v>
      </c>
      <c r="F125" s="110">
        <f t="shared" si="54"/>
        <v>0</v>
      </c>
      <c r="G125" s="110">
        <f t="shared" si="54"/>
        <v>0</v>
      </c>
      <c r="H125" s="110">
        <f t="shared" si="54"/>
        <v>0</v>
      </c>
      <c r="I125" s="110">
        <f t="shared" si="54"/>
        <v>0</v>
      </c>
      <c r="J125" s="110">
        <f t="shared" si="54"/>
        <v>0</v>
      </c>
      <c r="K125" s="110">
        <f t="shared" si="54"/>
        <v>0</v>
      </c>
      <c r="L125" s="110">
        <f t="shared" si="54"/>
        <v>0</v>
      </c>
      <c r="M125" s="110">
        <f t="shared" si="54"/>
        <v>0</v>
      </c>
    </row>
    <row r="126" spans="1:13" s="83" customFormat="1">
      <c r="A126" s="106"/>
      <c r="B126" s="100" t="s">
        <v>193</v>
      </c>
      <c r="C126" s="110">
        <f t="shared" ref="C126:M126" si="55">C79+C84+C89+C94+C99+C104+C109+C114+C119+C124</f>
        <v>0</v>
      </c>
      <c r="D126" s="110">
        <f t="shared" si="55"/>
        <v>0</v>
      </c>
      <c r="E126" s="110">
        <f t="shared" si="55"/>
        <v>0</v>
      </c>
      <c r="F126" s="110">
        <f t="shared" si="55"/>
        <v>0</v>
      </c>
      <c r="G126" s="110">
        <f t="shared" si="55"/>
        <v>0</v>
      </c>
      <c r="H126" s="110">
        <f t="shared" si="55"/>
        <v>0</v>
      </c>
      <c r="I126" s="110">
        <f t="shared" si="55"/>
        <v>0</v>
      </c>
      <c r="J126" s="110">
        <f t="shared" si="55"/>
        <v>0</v>
      </c>
      <c r="K126" s="110">
        <f t="shared" si="55"/>
        <v>0</v>
      </c>
      <c r="L126" s="110">
        <f t="shared" si="55"/>
        <v>0</v>
      </c>
      <c r="M126" s="110">
        <f t="shared" si="55"/>
        <v>0</v>
      </c>
    </row>
    <row r="128" spans="1:13">
      <c r="F128" s="111"/>
    </row>
    <row r="129" spans="6:6">
      <c r="F129" s="111"/>
    </row>
    <row r="130" spans="6:6">
      <c r="F130" s="111"/>
    </row>
  </sheetData>
  <sheetProtection algorithmName="SHA-512" hashValue="6cj2+xAK2gT2zBiShZpkAPhg3/Q+m2PiboMDeNDgLaNiKbUGJhNh/NNPMPe5v93AKquHoGywqtjVhMW++HLRIA==" saltValue="QxXH5mAAUTabtvG30oAM8A==" spinCount="100000" sheet="1" objects="1" scenarios="1"/>
  <mergeCells count="16">
    <mergeCell ref="C73:M73"/>
    <mergeCell ref="C36:M36"/>
    <mergeCell ref="B38:M38"/>
    <mergeCell ref="C71:M71"/>
    <mergeCell ref="C10:M10"/>
    <mergeCell ref="B12:M12"/>
    <mergeCell ref="A100:A104"/>
    <mergeCell ref="A105:A109"/>
    <mergeCell ref="A110:A114"/>
    <mergeCell ref="A115:A119"/>
    <mergeCell ref="A120:A124"/>
    <mergeCell ref="A75:A79"/>
    <mergeCell ref="A80:A84"/>
    <mergeCell ref="A85:A89"/>
    <mergeCell ref="A90:A94"/>
    <mergeCell ref="A95:A9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28C65-B103-48DB-A98B-838B8AA3791E}">
  <dimension ref="A2:G45"/>
  <sheetViews>
    <sheetView workbookViewId="0">
      <selection activeCell="L13" sqref="L13"/>
    </sheetView>
  </sheetViews>
  <sheetFormatPr defaultRowHeight="15"/>
  <cols>
    <col min="1" max="1" width="22.5703125" customWidth="1"/>
    <col min="2" max="2" width="12.5703125" customWidth="1"/>
    <col min="3" max="3" width="13.5703125" customWidth="1"/>
    <col min="4" max="4" width="12.7109375" customWidth="1"/>
    <col min="5" max="5" width="12.28515625" customWidth="1"/>
    <col min="6" max="6" width="11.42578125" customWidth="1"/>
    <col min="7" max="7" width="12.7109375" customWidth="1"/>
  </cols>
  <sheetData>
    <row r="2" spans="1:7" ht="21">
      <c r="A2" s="438" t="s">
        <v>194</v>
      </c>
      <c r="B2" s="439"/>
      <c r="C2" s="439"/>
      <c r="D2" s="439"/>
      <c r="E2" s="439"/>
      <c r="F2" s="439"/>
      <c r="G2" s="439"/>
    </row>
    <row r="3" spans="1:7" ht="21">
      <c r="A3" s="351"/>
      <c r="B3" s="352"/>
      <c r="C3" s="352"/>
      <c r="D3" s="352"/>
      <c r="E3" s="352"/>
      <c r="F3" s="352"/>
      <c r="G3" s="352"/>
    </row>
    <row r="4" spans="1:7" ht="19.5">
      <c r="A4" s="438"/>
      <c r="B4" s="440"/>
      <c r="C4" s="440"/>
      <c r="D4" s="440"/>
      <c r="E4" s="440"/>
      <c r="F4" s="440"/>
      <c r="G4" s="440"/>
    </row>
    <row r="6" spans="1:7" ht="15.75" thickBot="1">
      <c r="A6" s="218" t="s">
        <v>195</v>
      </c>
    </row>
    <row r="7" spans="1:7" ht="17.649999999999999" customHeight="1">
      <c r="A7" s="306" t="s">
        <v>196</v>
      </c>
      <c r="B7" s="441">
        <v>2022</v>
      </c>
      <c r="C7" s="441">
        <v>2023</v>
      </c>
      <c r="D7" s="441">
        <v>2024</v>
      </c>
      <c r="E7" s="441">
        <v>2025</v>
      </c>
      <c r="F7" s="441">
        <v>2026</v>
      </c>
      <c r="G7" s="443">
        <v>2027</v>
      </c>
    </row>
    <row r="8" spans="1:7" ht="14.1" customHeight="1">
      <c r="A8" s="307" t="s">
        <v>197</v>
      </c>
      <c r="B8" s="442"/>
      <c r="C8" s="442"/>
      <c r="D8" s="442"/>
      <c r="E8" s="442"/>
      <c r="F8" s="442"/>
      <c r="G8" s="444"/>
    </row>
    <row r="9" spans="1:7" ht="28.15" customHeight="1">
      <c r="A9" s="277" t="s">
        <v>198</v>
      </c>
      <c r="B9" s="336"/>
      <c r="C9" s="336"/>
      <c r="D9" s="336"/>
      <c r="E9" s="336"/>
      <c r="F9" s="336"/>
      <c r="G9" s="336"/>
    </row>
    <row r="10" spans="1:7" ht="26.65" customHeight="1">
      <c r="A10" s="279" t="s">
        <v>199</v>
      </c>
      <c r="B10" s="337"/>
      <c r="C10" s="337"/>
      <c r="D10" s="337"/>
      <c r="E10" s="337"/>
      <c r="F10" s="337"/>
      <c r="G10" s="337"/>
    </row>
    <row r="11" spans="1:7" ht="30" customHeight="1">
      <c r="A11" s="280" t="s">
        <v>200</v>
      </c>
      <c r="B11" s="281">
        <f>B9+B10</f>
        <v>0</v>
      </c>
      <c r="C11" s="281">
        <f t="shared" ref="C11:G11" si="0">C9+C10</f>
        <v>0</v>
      </c>
      <c r="D11" s="281">
        <f t="shared" si="0"/>
        <v>0</v>
      </c>
      <c r="E11" s="281">
        <f t="shared" si="0"/>
        <v>0</v>
      </c>
      <c r="F11" s="281">
        <f>F9+F10</f>
        <v>0</v>
      </c>
      <c r="G11" s="281">
        <f t="shared" si="0"/>
        <v>0</v>
      </c>
    </row>
    <row r="12" spans="1:7" ht="35.65" customHeight="1">
      <c r="A12" s="282" t="s">
        <v>201</v>
      </c>
      <c r="B12" s="337"/>
      <c r="C12" s="337"/>
      <c r="D12" s="337"/>
      <c r="E12" s="337"/>
      <c r="F12" s="337"/>
      <c r="G12" s="337"/>
    </row>
    <row r="13" spans="1:7" ht="39" customHeight="1">
      <c r="A13" s="282" t="s">
        <v>202</v>
      </c>
      <c r="B13" s="337"/>
      <c r="C13" s="337"/>
      <c r="D13" s="337"/>
      <c r="E13" s="337"/>
      <c r="F13" s="337"/>
      <c r="G13" s="337"/>
    </row>
    <row r="14" spans="1:7" ht="26.1" customHeight="1" thickBot="1">
      <c r="A14" s="283" t="s">
        <v>203</v>
      </c>
      <c r="B14" s="281">
        <f>B12+B13</f>
        <v>0</v>
      </c>
      <c r="C14" s="281">
        <f t="shared" ref="C14:G14" si="1">C12+C13</f>
        <v>0</v>
      </c>
      <c r="D14" s="281">
        <f t="shared" si="1"/>
        <v>0</v>
      </c>
      <c r="E14" s="281">
        <f t="shared" si="1"/>
        <v>0</v>
      </c>
      <c r="F14" s="281">
        <f t="shared" si="1"/>
        <v>0</v>
      </c>
      <c r="G14" s="281">
        <f t="shared" si="1"/>
        <v>0</v>
      </c>
    </row>
    <row r="15" spans="1:7" ht="30.6" customHeight="1" thickBot="1">
      <c r="A15" s="289" t="s">
        <v>204</v>
      </c>
      <c r="B15" s="291">
        <f>B11-B14</f>
        <v>0</v>
      </c>
      <c r="C15" s="291">
        <f t="shared" ref="C15:G15" si="2">C11-C14</f>
        <v>0</v>
      </c>
      <c r="D15" s="291">
        <f t="shared" si="2"/>
        <v>0</v>
      </c>
      <c r="E15" s="291">
        <f t="shared" si="2"/>
        <v>0</v>
      </c>
      <c r="F15" s="291">
        <f t="shared" si="2"/>
        <v>0</v>
      </c>
      <c r="G15" s="291">
        <f t="shared" si="2"/>
        <v>0</v>
      </c>
    </row>
    <row r="16" spans="1:7" ht="31.15" customHeight="1">
      <c r="A16" s="298" t="s">
        <v>205</v>
      </c>
      <c r="B16" s="302" t="str">
        <f>IFERROR(B15/B11,"")</f>
        <v/>
      </c>
      <c r="C16" s="302" t="str">
        <f t="shared" ref="C16:G16" si="3">IFERROR(C15/C11,"")</f>
        <v/>
      </c>
      <c r="D16" s="302" t="str">
        <f t="shared" si="3"/>
        <v/>
      </c>
      <c r="E16" s="302" t="str">
        <f t="shared" si="3"/>
        <v/>
      </c>
      <c r="F16" s="302" t="str">
        <f t="shared" si="3"/>
        <v/>
      </c>
      <c r="G16" s="302" t="str">
        <f t="shared" si="3"/>
        <v/>
      </c>
    </row>
    <row r="17" spans="1:7" ht="30" customHeight="1">
      <c r="A17" s="279" t="s">
        <v>206</v>
      </c>
      <c r="B17" s="337"/>
      <c r="C17" s="337"/>
      <c r="D17" s="337"/>
      <c r="E17" s="337"/>
      <c r="F17" s="337"/>
      <c r="G17" s="337"/>
    </row>
    <row r="18" spans="1:7" ht="27.6" customHeight="1">
      <c r="A18" s="279" t="s">
        <v>207</v>
      </c>
      <c r="B18" s="337"/>
      <c r="C18" s="337"/>
      <c r="D18" s="337"/>
      <c r="E18" s="337"/>
      <c r="F18" s="337"/>
      <c r="G18" s="337"/>
    </row>
    <row r="19" spans="1:7" ht="15.75" thickBot="1">
      <c r="A19" s="297" t="s">
        <v>208</v>
      </c>
      <c r="B19" s="293">
        <f>B17+B18</f>
        <v>0</v>
      </c>
      <c r="C19" s="293">
        <f t="shared" ref="C19:G19" si="4">C17+C18</f>
        <v>0</v>
      </c>
      <c r="D19" s="293">
        <f t="shared" si="4"/>
        <v>0</v>
      </c>
      <c r="E19" s="293">
        <f t="shared" si="4"/>
        <v>0</v>
      </c>
      <c r="F19" s="293">
        <f t="shared" si="4"/>
        <v>0</v>
      </c>
      <c r="G19" s="293">
        <f t="shared" si="4"/>
        <v>0</v>
      </c>
    </row>
    <row r="20" spans="1:7" ht="15.75" thickBot="1">
      <c r="A20" s="294" t="s">
        <v>209</v>
      </c>
      <c r="B20" s="295">
        <f>B15-B19</f>
        <v>0</v>
      </c>
      <c r="C20" s="295">
        <f t="shared" ref="C20:G20" si="5">C15-C19</f>
        <v>0</v>
      </c>
      <c r="D20" s="295">
        <f t="shared" si="5"/>
        <v>0</v>
      </c>
      <c r="E20" s="295">
        <f t="shared" si="5"/>
        <v>0</v>
      </c>
      <c r="F20" s="295">
        <f t="shared" si="5"/>
        <v>0</v>
      </c>
      <c r="G20" s="295">
        <f t="shared" si="5"/>
        <v>0</v>
      </c>
    </row>
    <row r="21" spans="1:7" ht="15.75" thickBot="1">
      <c r="A21" s="284" t="s">
        <v>210</v>
      </c>
      <c r="B21" s="338"/>
      <c r="C21" s="338"/>
      <c r="D21" s="338"/>
      <c r="E21" s="338"/>
      <c r="F21" s="338"/>
      <c r="G21" s="338"/>
    </row>
    <row r="22" spans="1:7">
      <c r="A22" s="299" t="s">
        <v>137</v>
      </c>
      <c r="B22" s="300">
        <f>B20-B21</f>
        <v>0</v>
      </c>
      <c r="C22" s="300">
        <f t="shared" ref="C22:G22" si="6">C20-C21</f>
        <v>0</v>
      </c>
      <c r="D22" s="300">
        <f t="shared" si="6"/>
        <v>0</v>
      </c>
      <c r="E22" s="300">
        <f t="shared" si="6"/>
        <v>0</v>
      </c>
      <c r="F22" s="300">
        <f t="shared" si="6"/>
        <v>0</v>
      </c>
      <c r="G22" s="300">
        <f t="shared" si="6"/>
        <v>0</v>
      </c>
    </row>
    <row r="23" spans="1:7" ht="24">
      <c r="A23" s="301" t="s">
        <v>211</v>
      </c>
      <c r="B23" s="302" t="str">
        <f>IFERROR(B22/B11,"")</f>
        <v/>
      </c>
      <c r="C23" s="302" t="str">
        <f t="shared" ref="C23:G23" si="7">IFERROR(C22/C11,"")</f>
        <v/>
      </c>
      <c r="D23" s="302" t="str">
        <f t="shared" si="7"/>
        <v/>
      </c>
      <c r="E23" s="302" t="str">
        <f t="shared" si="7"/>
        <v/>
      </c>
      <c r="F23" s="302" t="str">
        <f t="shared" si="7"/>
        <v/>
      </c>
      <c r="G23" s="302" t="str">
        <f t="shared" si="7"/>
        <v/>
      </c>
    </row>
    <row r="24" spans="1:7">
      <c r="A24" s="285"/>
      <c r="B24" s="278"/>
      <c r="C24" s="278"/>
      <c r="D24" s="278"/>
      <c r="E24" s="278"/>
      <c r="F24" s="278"/>
      <c r="G24" s="278"/>
    </row>
    <row r="25" spans="1:7" ht="15.75" thickBot="1">
      <c r="A25" s="317" t="s">
        <v>212</v>
      </c>
      <c r="B25" s="278"/>
      <c r="C25" s="278"/>
      <c r="D25" s="278"/>
      <c r="E25" s="278"/>
      <c r="F25" s="278"/>
      <c r="G25" s="278"/>
    </row>
    <row r="26" spans="1:7" ht="14.1" customHeight="1">
      <c r="A26" s="304" t="s">
        <v>213</v>
      </c>
      <c r="B26" s="441">
        <v>2022</v>
      </c>
      <c r="C26" s="441">
        <v>2023</v>
      </c>
      <c r="D26" s="441">
        <v>2024</v>
      </c>
      <c r="E26" s="441">
        <v>2025</v>
      </c>
      <c r="F26" s="441">
        <v>2026</v>
      </c>
      <c r="G26" s="443">
        <v>2027</v>
      </c>
    </row>
    <row r="27" spans="1:7" ht="14.1" customHeight="1">
      <c r="A27" s="305" t="s">
        <v>214</v>
      </c>
      <c r="B27" s="442"/>
      <c r="C27" s="442"/>
      <c r="D27" s="442"/>
      <c r="E27" s="442"/>
      <c r="F27" s="442"/>
      <c r="G27" s="444"/>
    </row>
    <row r="28" spans="1:7" ht="16.5" customHeight="1">
      <c r="A28" s="277" t="s">
        <v>215</v>
      </c>
      <c r="B28" s="336"/>
      <c r="C28" s="336"/>
      <c r="D28" s="336"/>
      <c r="E28" s="336"/>
      <c r="F28" s="336"/>
      <c r="G28" s="336"/>
    </row>
    <row r="29" spans="1:7" ht="16.149999999999999" customHeight="1">
      <c r="A29" s="279" t="s">
        <v>216</v>
      </c>
      <c r="B29" s="336"/>
      <c r="C29" s="336"/>
      <c r="D29" s="336"/>
      <c r="E29" s="336"/>
      <c r="F29" s="336"/>
      <c r="G29" s="336"/>
    </row>
    <row r="30" spans="1:7" ht="26.1" customHeight="1">
      <c r="A30" s="279" t="s">
        <v>217</v>
      </c>
      <c r="B30" s="336"/>
      <c r="C30" s="336"/>
      <c r="D30" s="336"/>
      <c r="E30" s="336"/>
      <c r="F30" s="336"/>
      <c r="G30" s="336"/>
    </row>
    <row r="31" spans="1:7" ht="23.1" customHeight="1">
      <c r="A31" s="309" t="s">
        <v>218</v>
      </c>
      <c r="B31" s="310">
        <f>B28+B29+B30</f>
        <v>0</v>
      </c>
      <c r="C31" s="310">
        <f t="shared" ref="C31:G31" si="8">C28+C29+C30</f>
        <v>0</v>
      </c>
      <c r="D31" s="310">
        <f t="shared" si="8"/>
        <v>0</v>
      </c>
      <c r="E31" s="310">
        <f t="shared" si="8"/>
        <v>0</v>
      </c>
      <c r="F31" s="310">
        <f t="shared" si="8"/>
        <v>0</v>
      </c>
      <c r="G31" s="310">
        <f t="shared" si="8"/>
        <v>0</v>
      </c>
    </row>
    <row r="32" spans="1:7" ht="17.100000000000001" customHeight="1">
      <c r="A32" s="279" t="s">
        <v>219</v>
      </c>
      <c r="B32" s="337"/>
      <c r="C32" s="337"/>
      <c r="D32" s="337"/>
      <c r="E32" s="337"/>
      <c r="F32" s="337"/>
      <c r="G32" s="337"/>
    </row>
    <row r="33" spans="1:7" ht="28.15" customHeight="1">
      <c r="A33" s="279" t="s">
        <v>220</v>
      </c>
      <c r="B33" s="337"/>
      <c r="C33" s="337"/>
      <c r="D33" s="337"/>
      <c r="E33" s="337"/>
      <c r="F33" s="337"/>
      <c r="G33" s="337"/>
    </row>
    <row r="34" spans="1:7" ht="23.1" customHeight="1" thickBot="1">
      <c r="A34" s="311" t="s">
        <v>221</v>
      </c>
      <c r="B34" s="293">
        <f>B32+B33</f>
        <v>0</v>
      </c>
      <c r="C34" s="293">
        <f t="shared" ref="C34:G34" si="9">C32+C33</f>
        <v>0</v>
      </c>
      <c r="D34" s="293">
        <f t="shared" si="9"/>
        <v>0</v>
      </c>
      <c r="E34" s="293">
        <f t="shared" si="9"/>
        <v>0</v>
      </c>
      <c r="F34" s="293">
        <f t="shared" si="9"/>
        <v>0</v>
      </c>
      <c r="G34" s="293">
        <f t="shared" si="9"/>
        <v>0</v>
      </c>
    </row>
    <row r="35" spans="1:7" ht="37.5" customHeight="1" thickBot="1">
      <c r="A35" s="294" t="s">
        <v>222</v>
      </c>
      <c r="B35" s="295">
        <f>B31-B34</f>
        <v>0</v>
      </c>
      <c r="C35" s="295">
        <f t="shared" ref="C35:G35" si="10">C31-C34</f>
        <v>0</v>
      </c>
      <c r="D35" s="295">
        <f t="shared" si="10"/>
        <v>0</v>
      </c>
      <c r="E35" s="295">
        <f t="shared" si="10"/>
        <v>0</v>
      </c>
      <c r="F35" s="295">
        <f t="shared" si="10"/>
        <v>0</v>
      </c>
      <c r="G35" s="295">
        <f t="shared" si="10"/>
        <v>0</v>
      </c>
    </row>
    <row r="36" spans="1:7" ht="19.5" customHeight="1">
      <c r="A36" s="277" t="s">
        <v>223</v>
      </c>
      <c r="B36" s="336"/>
      <c r="C36" s="336"/>
      <c r="D36" s="336"/>
      <c r="E36" s="336"/>
      <c r="F36" s="336"/>
      <c r="G36" s="336"/>
    </row>
    <row r="37" spans="1:7" ht="21.6" customHeight="1">
      <c r="A37" s="279" t="s">
        <v>224</v>
      </c>
      <c r="B37" s="337"/>
      <c r="C37" s="337"/>
      <c r="D37" s="337"/>
      <c r="E37" s="337"/>
      <c r="F37" s="337"/>
      <c r="G37" s="337"/>
    </row>
    <row r="38" spans="1:7" ht="19.149999999999999" customHeight="1">
      <c r="A38" s="312" t="s">
        <v>225</v>
      </c>
      <c r="B38" s="313">
        <f>B37+B36</f>
        <v>0</v>
      </c>
      <c r="C38" s="313">
        <f t="shared" ref="C38:G38" si="11">C37+C36</f>
        <v>0</v>
      </c>
      <c r="D38" s="313">
        <f t="shared" si="11"/>
        <v>0</v>
      </c>
      <c r="E38" s="313">
        <f t="shared" si="11"/>
        <v>0</v>
      </c>
      <c r="F38" s="313">
        <f t="shared" si="11"/>
        <v>0</v>
      </c>
      <c r="G38" s="313">
        <f t="shared" si="11"/>
        <v>0</v>
      </c>
    </row>
    <row r="39" spans="1:7" ht="23.1" customHeight="1">
      <c r="A39" s="279" t="s">
        <v>226</v>
      </c>
      <c r="B39" s="337"/>
      <c r="C39" s="337"/>
      <c r="D39" s="337"/>
      <c r="E39" s="337"/>
      <c r="F39" s="337"/>
      <c r="G39" s="337"/>
    </row>
    <row r="40" spans="1:7" ht="19.149999999999999" customHeight="1">
      <c r="A40" s="279" t="s">
        <v>227</v>
      </c>
      <c r="B40" s="337"/>
      <c r="C40" s="337"/>
      <c r="D40" s="337"/>
      <c r="E40" s="337"/>
      <c r="F40" s="337"/>
      <c r="G40" s="337"/>
    </row>
    <row r="41" spans="1:7" ht="22.5" customHeight="1" thickBot="1">
      <c r="A41" s="292" t="s">
        <v>228</v>
      </c>
      <c r="B41" s="314">
        <f>B39+B40</f>
        <v>0</v>
      </c>
      <c r="C41" s="314">
        <f t="shared" ref="C41:G41" si="12">C39+C40</f>
        <v>0</v>
      </c>
      <c r="D41" s="314">
        <f t="shared" si="12"/>
        <v>0</v>
      </c>
      <c r="E41" s="314">
        <f t="shared" si="12"/>
        <v>0</v>
      </c>
      <c r="F41" s="314">
        <f t="shared" si="12"/>
        <v>0</v>
      </c>
      <c r="G41" s="314">
        <f t="shared" si="12"/>
        <v>0</v>
      </c>
    </row>
    <row r="42" spans="1:7" ht="25.5" customHeight="1" thickBot="1">
      <c r="A42" s="294" t="s">
        <v>229</v>
      </c>
      <c r="B42" s="295">
        <f>B38-B41</f>
        <v>0</v>
      </c>
      <c r="C42" s="295">
        <f t="shared" ref="C42:G42" si="13">C38-C41</f>
        <v>0</v>
      </c>
      <c r="D42" s="295">
        <f t="shared" si="13"/>
        <v>0</v>
      </c>
      <c r="E42" s="295">
        <f t="shared" si="13"/>
        <v>0</v>
      </c>
      <c r="F42" s="295">
        <f t="shared" si="13"/>
        <v>0</v>
      </c>
      <c r="G42" s="295">
        <f t="shared" si="13"/>
        <v>0</v>
      </c>
    </row>
    <row r="43" spans="1:7" ht="28.15" customHeight="1" thickBot="1">
      <c r="A43" s="289" t="s">
        <v>230</v>
      </c>
      <c r="B43" s="290">
        <f>B35+B42</f>
        <v>0</v>
      </c>
      <c r="C43" s="290">
        <f t="shared" ref="C43:G43" si="14">C35+C42</f>
        <v>0</v>
      </c>
      <c r="D43" s="290">
        <f t="shared" si="14"/>
        <v>0</v>
      </c>
      <c r="E43" s="290">
        <f t="shared" si="14"/>
        <v>0</v>
      </c>
      <c r="F43" s="290">
        <f t="shared" si="14"/>
        <v>0</v>
      </c>
      <c r="G43" s="290">
        <f t="shared" si="14"/>
        <v>0</v>
      </c>
    </row>
    <row r="44" spans="1:7" ht="25.5" customHeight="1" thickBot="1">
      <c r="A44" s="286" t="s">
        <v>231</v>
      </c>
      <c r="B44" s="339"/>
      <c r="C44" s="316">
        <f>B45</f>
        <v>0</v>
      </c>
      <c r="D44" s="316">
        <f t="shared" ref="D44:G44" si="15">C45</f>
        <v>0</v>
      </c>
      <c r="E44" s="316">
        <f t="shared" si="15"/>
        <v>0</v>
      </c>
      <c r="F44" s="316">
        <f t="shared" si="15"/>
        <v>0</v>
      </c>
      <c r="G44" s="316">
        <f t="shared" si="15"/>
        <v>0</v>
      </c>
    </row>
    <row r="45" spans="1:7" ht="20.65" customHeight="1" thickBot="1">
      <c r="A45" s="294" t="s">
        <v>232</v>
      </c>
      <c r="B45" s="295">
        <f>B44+B43</f>
        <v>0</v>
      </c>
      <c r="C45" s="295">
        <f t="shared" ref="C45:G45" si="16">C44+C43</f>
        <v>0</v>
      </c>
      <c r="D45" s="295">
        <f t="shared" si="16"/>
        <v>0</v>
      </c>
      <c r="E45" s="295">
        <f t="shared" si="16"/>
        <v>0</v>
      </c>
      <c r="F45" s="295">
        <f t="shared" si="16"/>
        <v>0</v>
      </c>
      <c r="G45" s="295">
        <f t="shared" si="16"/>
        <v>0</v>
      </c>
    </row>
  </sheetData>
  <sheetProtection algorithmName="SHA-512" hashValue="LA0MmNuhkoOoMSpsWk0cG6nSVu0l9jZsIn/zUmmvFb97zsUMacPKI61quWvHXvE1aP5vbRRO9xdXqgBgloVulw==" saltValue="82JgGx7SJbFH2HUHWYcr1A==" spinCount="100000" sheet="1" objects="1" scenarios="1"/>
  <mergeCells count="14">
    <mergeCell ref="A2:G2"/>
    <mergeCell ref="A4:G4"/>
    <mergeCell ref="B26:B27"/>
    <mergeCell ref="C26:C27"/>
    <mergeCell ref="D26:D27"/>
    <mergeCell ref="E26:E27"/>
    <mergeCell ref="F26:F27"/>
    <mergeCell ref="G26:G27"/>
    <mergeCell ref="B7:B8"/>
    <mergeCell ref="C7:C8"/>
    <mergeCell ref="D7:D8"/>
    <mergeCell ref="E7:E8"/>
    <mergeCell ref="F7:F8"/>
    <mergeCell ref="G7:G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34E8B-2E61-487C-BC49-C4E58BEE16F4}">
  <sheetPr codeName="Sheet10"/>
  <dimension ref="B1:H12"/>
  <sheetViews>
    <sheetView workbookViewId="0">
      <selection activeCell="I26" sqref="I26"/>
    </sheetView>
  </sheetViews>
  <sheetFormatPr defaultRowHeight="15"/>
  <cols>
    <col min="2" max="2" width="29.28515625" bestFit="1" customWidth="1"/>
    <col min="3" max="3" width="13.7109375" bestFit="1" customWidth="1"/>
  </cols>
  <sheetData>
    <row r="1" spans="2:8" ht="15.75" thickBot="1"/>
    <row r="2" spans="2:8" ht="15.75" thickBot="1">
      <c r="B2" s="445" t="s">
        <v>233</v>
      </c>
      <c r="C2" s="446"/>
      <c r="D2" s="446"/>
      <c r="E2" s="446"/>
      <c r="F2" s="446"/>
      <c r="G2" s="446"/>
      <c r="H2" s="447"/>
    </row>
    <row r="4" spans="2:8" ht="45">
      <c r="B4" s="329" t="s">
        <v>234</v>
      </c>
      <c r="C4" s="330">
        <f>'Balance_sheet_Historical data'!F33</f>
        <v>0</v>
      </c>
    </row>
    <row r="5" spans="2:8">
      <c r="B5" s="331" t="s">
        <v>235</v>
      </c>
      <c r="C5" s="332">
        <f>C4</f>
        <v>0</v>
      </c>
    </row>
    <row r="6" spans="2:8">
      <c r="B6" s="333" t="s">
        <v>91</v>
      </c>
      <c r="C6" s="334">
        <f>'Balance_sheet_Historical data'!F14</f>
        <v>0</v>
      </c>
    </row>
    <row r="7" spans="2:8" ht="30">
      <c r="B7" s="335" t="s">
        <v>236</v>
      </c>
      <c r="C7" s="334">
        <f>'Balance_sheet_Historical data'!F15+'Balance_sheet_Historical data'!F16</f>
        <v>0</v>
      </c>
    </row>
    <row r="8" spans="2:8">
      <c r="B8" s="331" t="s">
        <v>237</v>
      </c>
      <c r="C8" s="332">
        <f>SUM(C7:C7)+C5</f>
        <v>0</v>
      </c>
    </row>
    <row r="10" spans="2:8">
      <c r="B10" s="82" t="s">
        <v>238</v>
      </c>
      <c r="C10" s="416" t="str">
        <f>CONCATENATE("The applicant is ",IF(C5&gt;=0,"not ",IF(C8&gt;=0,"not ", IF(ABS(C8)&gt;C6/2,"","not "))),"undertaking in difficulty")</f>
        <v>The applicant is not undertaking in difficulty</v>
      </c>
      <c r="D10" s="416"/>
      <c r="E10" s="416"/>
      <c r="F10" s="416"/>
      <c r="G10" s="416"/>
    </row>
    <row r="12" spans="2:8">
      <c r="B12" s="93" t="s">
        <v>239</v>
      </c>
    </row>
  </sheetData>
  <sheetProtection algorithmName="SHA-512" hashValue="rLk8JxM3EfGz92BfrbM07BGux9r692C9jDGwl6u9+m5CAczi+bUMuqnGAvzNWwFZmz+apRTjxNz/T2wo2QuauQ==" saltValue="RfIgnurt00rgyP0AFHv9wg==" spinCount="100000" sheet="1" objects="1" scenarios="1"/>
  <mergeCells count="2">
    <mergeCell ref="B2:H2"/>
    <mergeCell ref="C10:G10"/>
  </mergeCells>
  <conditionalFormatting sqref="C10">
    <cfRule type="containsText" dxfId="3" priority="1" operator="containsText" text="The applicant is undertaking in difficulty">
      <formula>NOT(ISERROR(SEARCH("The applicant is undertaking in difficulty",C10)))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73057-A746-49DE-BF56-BDED7F4DEF4D}">
  <sheetPr codeName="Sheet7">
    <tabColor theme="9"/>
  </sheetPr>
  <dimension ref="A2:Z30"/>
  <sheetViews>
    <sheetView topLeftCell="A4" zoomScaleNormal="100" workbookViewId="0">
      <selection activeCell="P15" sqref="P15"/>
    </sheetView>
  </sheetViews>
  <sheetFormatPr defaultRowHeight="15"/>
  <cols>
    <col min="1" max="1" width="16.7109375" customWidth="1"/>
    <col min="2" max="2" width="34" style="6" customWidth="1"/>
    <col min="3" max="3" width="10" customWidth="1"/>
    <col min="4" max="8" width="8.7109375" customWidth="1"/>
    <col min="9" max="9" width="10.7109375" customWidth="1"/>
    <col min="10" max="10" width="10.28515625" customWidth="1"/>
    <col min="11" max="11" width="10.7109375" customWidth="1"/>
    <col min="12" max="12" width="9.7109375" customWidth="1"/>
    <col min="13" max="13" width="10.7109375" customWidth="1"/>
    <col min="14" max="14" width="11.42578125" customWidth="1"/>
    <col min="15" max="15" width="23.28515625" customWidth="1"/>
    <col min="16" max="16" width="8.7109375" customWidth="1"/>
    <col min="22" max="22" width="9.7109375" customWidth="1"/>
    <col min="23" max="23" width="10.28515625" customWidth="1"/>
    <col min="24" max="24" width="10" customWidth="1"/>
    <col min="25" max="25" width="10.28515625" customWidth="1"/>
    <col min="26" max="26" width="11" customWidth="1"/>
  </cols>
  <sheetData>
    <row r="2" spans="1:26">
      <c r="B2" s="82"/>
    </row>
    <row r="3" spans="1:26">
      <c r="B3" s="82"/>
    </row>
    <row r="4" spans="1:26">
      <c r="B4" s="106" t="s">
        <v>81</v>
      </c>
      <c r="C4" s="452">
        <f>'Project costs and revenues'!C5</f>
        <v>0</v>
      </c>
      <c r="D4" s="452"/>
    </row>
    <row r="5" spans="1:26">
      <c r="B5" s="106" t="s">
        <v>82</v>
      </c>
      <c r="C5" s="452" t="str">
        <f>'Project costs and revenues'!C6</f>
        <v>1 Euro = 1,9558 BGN</v>
      </c>
      <c r="D5" s="452"/>
    </row>
    <row r="6" spans="1:26">
      <c r="B6" s="106" t="s">
        <v>84</v>
      </c>
      <c r="C6" s="452" t="str">
        <f>'Project costs and revenues'!C7</f>
        <v>1 Euro = 7,5345 HRK</v>
      </c>
      <c r="D6" s="452"/>
    </row>
    <row r="7" spans="1:26">
      <c r="B7" s="106" t="s">
        <v>86</v>
      </c>
      <c r="C7" s="452" t="str">
        <f>'Project costs and revenues'!C8</f>
        <v>1 Euro = 4,835 LEI</v>
      </c>
      <c r="D7" s="452"/>
    </row>
    <row r="8" spans="1:26">
      <c r="B8" s="83"/>
    </row>
    <row r="9" spans="1:26">
      <c r="B9" s="83"/>
    </row>
    <row r="10" spans="1:26" ht="18.75">
      <c r="B10" s="454" t="s">
        <v>240</v>
      </c>
      <c r="C10" s="454"/>
      <c r="D10" s="454"/>
      <c r="E10" s="454"/>
      <c r="F10" s="454"/>
      <c r="G10" s="454"/>
      <c r="H10" s="454"/>
      <c r="I10" s="353"/>
      <c r="J10" s="353"/>
      <c r="K10" s="353"/>
      <c r="L10" s="353"/>
      <c r="M10" s="353"/>
      <c r="O10" s="454" t="s">
        <v>241</v>
      </c>
      <c r="P10" s="454"/>
      <c r="Q10" s="454"/>
      <c r="R10" s="454"/>
      <c r="S10" s="454"/>
      <c r="T10" s="454"/>
      <c r="U10" s="454"/>
    </row>
    <row r="11" spans="1:26">
      <c r="O11" s="6"/>
    </row>
    <row r="12" spans="1:26">
      <c r="B12" s="455"/>
      <c r="C12" s="418" t="s">
        <v>125</v>
      </c>
      <c r="D12" s="418"/>
      <c r="E12" s="418"/>
      <c r="F12" s="418"/>
      <c r="G12" s="418"/>
      <c r="H12" s="418"/>
      <c r="I12" s="457"/>
      <c r="J12" s="457"/>
      <c r="K12" s="457"/>
      <c r="L12" s="457"/>
      <c r="M12" s="457"/>
      <c r="O12" s="455"/>
      <c r="P12" s="448" t="s">
        <v>125</v>
      </c>
      <c r="Q12" s="449"/>
      <c r="R12" s="449"/>
      <c r="S12" s="449"/>
      <c r="T12" s="449"/>
      <c r="U12" s="449"/>
      <c r="V12" s="450"/>
      <c r="W12" s="450"/>
      <c r="X12" s="450"/>
      <c r="Y12" s="450"/>
      <c r="Z12" s="451"/>
    </row>
    <row r="13" spans="1:26">
      <c r="A13" s="453" t="str">
        <f>IF(SUM(C14:H14)='Detailed Budget'!C242,"OK","Please check the total value of investment")</f>
        <v>OK</v>
      </c>
      <c r="B13" s="456"/>
      <c r="C13" s="118">
        <v>0</v>
      </c>
      <c r="D13" s="118">
        <v>1</v>
      </c>
      <c r="E13" s="118">
        <v>2</v>
      </c>
      <c r="F13" s="118">
        <v>3</v>
      </c>
      <c r="G13" s="118">
        <v>4</v>
      </c>
      <c r="H13" s="319">
        <v>5</v>
      </c>
      <c r="I13" s="321">
        <v>6</v>
      </c>
      <c r="J13" s="321">
        <v>7</v>
      </c>
      <c r="K13" s="321">
        <v>8</v>
      </c>
      <c r="L13" s="321">
        <v>9</v>
      </c>
      <c r="M13" s="321">
        <v>10</v>
      </c>
      <c r="O13" s="456"/>
      <c r="P13" s="118">
        <v>0</v>
      </c>
      <c r="Q13" s="118">
        <v>1</v>
      </c>
      <c r="R13" s="118">
        <v>2</v>
      </c>
      <c r="S13" s="118">
        <v>3</v>
      </c>
      <c r="T13" s="118">
        <v>4</v>
      </c>
      <c r="U13" s="118">
        <v>5</v>
      </c>
      <c r="V13" s="118">
        <v>6</v>
      </c>
      <c r="W13" s="118">
        <v>7</v>
      </c>
      <c r="X13" s="118">
        <v>8</v>
      </c>
      <c r="Y13" s="118">
        <v>9</v>
      </c>
      <c r="Z13" s="118">
        <v>10</v>
      </c>
    </row>
    <row r="14" spans="1:26">
      <c r="A14" s="453"/>
      <c r="B14" s="119" t="s">
        <v>242</v>
      </c>
      <c r="C14" s="87">
        <f>'Detailed Budget'!B242</f>
        <v>0</v>
      </c>
      <c r="D14" s="120"/>
      <c r="E14" s="120"/>
      <c r="F14" s="120"/>
      <c r="G14" s="120"/>
      <c r="H14" s="320"/>
      <c r="I14" s="322"/>
      <c r="J14" s="322"/>
      <c r="K14" s="322"/>
      <c r="L14" s="322"/>
      <c r="M14" s="322"/>
      <c r="O14" s="119" t="s">
        <v>242</v>
      </c>
      <c r="P14" s="87">
        <f>C14</f>
        <v>0</v>
      </c>
      <c r="Q14" s="121"/>
      <c r="R14" s="121"/>
      <c r="S14" s="122"/>
      <c r="T14" s="122"/>
      <c r="U14" s="122"/>
      <c r="V14" s="121"/>
      <c r="W14" s="121"/>
      <c r="X14" s="122"/>
      <c r="Y14" s="122"/>
      <c r="Z14" s="122"/>
    </row>
    <row r="15" spans="1:26" ht="40.9" customHeight="1">
      <c r="A15" s="123"/>
      <c r="B15" s="124" t="s">
        <v>243</v>
      </c>
      <c r="C15" s="87">
        <f>'Project costs and revenues'!C14</f>
        <v>0</v>
      </c>
      <c r="D15" s="87">
        <f>'Project costs and revenues'!D14</f>
        <v>0</v>
      </c>
      <c r="E15" s="87">
        <f>'Project costs and revenues'!E14</f>
        <v>0</v>
      </c>
      <c r="F15" s="87">
        <f>'Project costs and revenues'!F14</f>
        <v>0</v>
      </c>
      <c r="G15" s="87">
        <f>'Project costs and revenues'!G14</f>
        <v>0</v>
      </c>
      <c r="H15" s="87">
        <f>'Project costs and revenues'!H14</f>
        <v>0</v>
      </c>
      <c r="I15" s="87">
        <f>'Project costs and revenues'!I14</f>
        <v>0</v>
      </c>
      <c r="J15" s="87">
        <f>'Project costs and revenues'!J14</f>
        <v>0</v>
      </c>
      <c r="K15" s="87">
        <f>'Project costs and revenues'!K14</f>
        <v>0</v>
      </c>
      <c r="L15" s="87">
        <f>'Project costs and revenues'!L14</f>
        <v>0</v>
      </c>
      <c r="M15" s="87">
        <f>'Project costs and revenues'!M14</f>
        <v>0</v>
      </c>
      <c r="N15" s="174" t="str">
        <f>IF(SUM(P15:U15)='Detailed Budget'!G187,"OK","Please check the total value of grant")</f>
        <v>OK</v>
      </c>
      <c r="O15" s="119" t="s">
        <v>244</v>
      </c>
      <c r="P15" s="87">
        <f>'Detailed Budget'!J242</f>
        <v>0</v>
      </c>
      <c r="Q15" s="120"/>
      <c r="R15" s="120"/>
      <c r="S15" s="120"/>
      <c r="T15" s="120"/>
      <c r="U15" s="120"/>
      <c r="V15" s="120"/>
      <c r="W15" s="120"/>
      <c r="X15" s="120"/>
      <c r="Y15" s="120"/>
      <c r="Z15" s="120"/>
    </row>
    <row r="16" spans="1:26" ht="30">
      <c r="A16" s="123"/>
      <c r="B16" s="124" t="s">
        <v>245</v>
      </c>
      <c r="C16" s="87">
        <f>'Project costs and revenues'!C40</f>
        <v>0</v>
      </c>
      <c r="D16" s="87">
        <f>'Project costs and revenues'!D40</f>
        <v>0</v>
      </c>
      <c r="E16" s="87">
        <f>'Project costs and revenues'!E40</f>
        <v>0</v>
      </c>
      <c r="F16" s="87">
        <f>'Project costs and revenues'!F40</f>
        <v>0</v>
      </c>
      <c r="G16" s="87">
        <f>'Project costs and revenues'!G40</f>
        <v>0</v>
      </c>
      <c r="H16" s="87">
        <f>'Project costs and revenues'!H40</f>
        <v>0</v>
      </c>
      <c r="I16" s="87">
        <f>'Project costs and revenues'!I40</f>
        <v>0</v>
      </c>
      <c r="J16" s="87">
        <f>'Project costs and revenues'!J40</f>
        <v>0</v>
      </c>
      <c r="K16" s="87">
        <f>'Project costs and revenues'!K40</f>
        <v>0</v>
      </c>
      <c r="L16" s="87">
        <f>'Project costs and revenues'!L40</f>
        <v>0</v>
      </c>
      <c r="M16" s="87">
        <f>'Project costs and revenues'!M40</f>
        <v>0</v>
      </c>
      <c r="N16" s="125"/>
      <c r="O16" s="124" t="s">
        <v>246</v>
      </c>
      <c r="P16" s="87">
        <f t="shared" ref="P16:U17" si="0">C15</f>
        <v>0</v>
      </c>
      <c r="Q16" s="87">
        <f t="shared" si="0"/>
        <v>0</v>
      </c>
      <c r="R16" s="87">
        <f t="shared" si="0"/>
        <v>0</v>
      </c>
      <c r="S16" s="87">
        <f t="shared" si="0"/>
        <v>0</v>
      </c>
      <c r="T16" s="87">
        <f t="shared" si="0"/>
        <v>0</v>
      </c>
      <c r="U16" s="87">
        <f t="shared" si="0"/>
        <v>0</v>
      </c>
      <c r="V16" s="87">
        <f t="shared" ref="V16:Z17" si="1">I15</f>
        <v>0</v>
      </c>
      <c r="W16" s="87">
        <f t="shared" si="1"/>
        <v>0</v>
      </c>
      <c r="X16" s="87">
        <f t="shared" si="1"/>
        <v>0</v>
      </c>
      <c r="Y16" s="87">
        <f t="shared" si="1"/>
        <v>0</v>
      </c>
      <c r="Z16" s="87">
        <f t="shared" si="1"/>
        <v>0</v>
      </c>
    </row>
    <row r="17" spans="1:26" ht="45">
      <c r="A17" s="123"/>
      <c r="B17" s="124" t="s">
        <v>247</v>
      </c>
      <c r="C17" s="126">
        <f>C15-C16</f>
        <v>0</v>
      </c>
      <c r="D17" s="126">
        <f t="shared" ref="D17:M17" si="2">D15-D16</f>
        <v>0</v>
      </c>
      <c r="E17" s="126">
        <f t="shared" si="2"/>
        <v>0</v>
      </c>
      <c r="F17" s="126">
        <f t="shared" si="2"/>
        <v>0</v>
      </c>
      <c r="G17" s="126">
        <f t="shared" si="2"/>
        <v>0</v>
      </c>
      <c r="H17" s="126">
        <f>H15-H16</f>
        <v>0</v>
      </c>
      <c r="I17" s="126">
        <f t="shared" si="2"/>
        <v>0</v>
      </c>
      <c r="J17" s="126">
        <f t="shared" si="2"/>
        <v>0</v>
      </c>
      <c r="K17" s="126">
        <f t="shared" si="2"/>
        <v>0</v>
      </c>
      <c r="L17" s="126">
        <f t="shared" si="2"/>
        <v>0</v>
      </c>
      <c r="M17" s="126">
        <f t="shared" si="2"/>
        <v>0</v>
      </c>
      <c r="O17" s="124" t="s">
        <v>245</v>
      </c>
      <c r="P17" s="87">
        <f t="shared" si="0"/>
        <v>0</v>
      </c>
      <c r="Q17" s="87">
        <f t="shared" si="0"/>
        <v>0</v>
      </c>
      <c r="R17" s="87">
        <f t="shared" si="0"/>
        <v>0</v>
      </c>
      <c r="S17" s="87">
        <f t="shared" si="0"/>
        <v>0</v>
      </c>
      <c r="T17" s="87">
        <f t="shared" si="0"/>
        <v>0</v>
      </c>
      <c r="U17" s="87">
        <f t="shared" si="0"/>
        <v>0</v>
      </c>
      <c r="V17" s="87">
        <f t="shared" si="1"/>
        <v>0</v>
      </c>
      <c r="W17" s="87">
        <f t="shared" si="1"/>
        <v>0</v>
      </c>
      <c r="X17" s="87">
        <f t="shared" si="1"/>
        <v>0</v>
      </c>
      <c r="Y17" s="87">
        <f t="shared" si="1"/>
        <v>0</v>
      </c>
      <c r="Z17" s="87">
        <f t="shared" si="1"/>
        <v>0</v>
      </c>
    </row>
    <row r="18" spans="1:26" s="127" customFormat="1" ht="45">
      <c r="B18" s="128" t="s">
        <v>248</v>
      </c>
      <c r="C18" s="129">
        <f>'Project costs and revenues'!C125</f>
        <v>0</v>
      </c>
      <c r="D18" s="129">
        <f>'Project costs and revenues'!D125</f>
        <v>0</v>
      </c>
      <c r="E18" s="129">
        <f>'Project costs and revenues'!E125</f>
        <v>0</v>
      </c>
      <c r="F18" s="129">
        <f>'Project costs and revenues'!F125</f>
        <v>0</v>
      </c>
      <c r="G18" s="129">
        <f>'Project costs and revenues'!G125</f>
        <v>0</v>
      </c>
      <c r="H18" s="129">
        <f>'Project costs and revenues'!H125</f>
        <v>0</v>
      </c>
      <c r="I18" s="129">
        <f>'Project costs and revenues'!I125</f>
        <v>0</v>
      </c>
      <c r="J18" s="129">
        <f>'Project costs and revenues'!J125</f>
        <v>0</v>
      </c>
      <c r="K18" s="129">
        <f>'Project costs and revenues'!K125</f>
        <v>0</v>
      </c>
      <c r="L18" s="129">
        <f>'Project costs and revenues'!L125</f>
        <v>0</v>
      </c>
      <c r="M18" s="129">
        <f>'Project costs and revenues'!M125</f>
        <v>0</v>
      </c>
      <c r="O18" s="124" t="s">
        <v>247</v>
      </c>
      <c r="P18" s="126">
        <f t="shared" ref="P18:Z18" si="3">P16-P17</f>
        <v>0</v>
      </c>
      <c r="Q18" s="126">
        <f t="shared" si="3"/>
        <v>0</v>
      </c>
      <c r="R18" s="126">
        <f t="shared" si="3"/>
        <v>0</v>
      </c>
      <c r="S18" s="126">
        <f t="shared" si="3"/>
        <v>0</v>
      </c>
      <c r="T18" s="126">
        <f t="shared" si="3"/>
        <v>0</v>
      </c>
      <c r="U18" s="126">
        <f t="shared" si="3"/>
        <v>0</v>
      </c>
      <c r="V18" s="126">
        <f t="shared" si="3"/>
        <v>0</v>
      </c>
      <c r="W18" s="126">
        <f t="shared" si="3"/>
        <v>0</v>
      </c>
      <c r="X18" s="126">
        <f t="shared" si="3"/>
        <v>0</v>
      </c>
      <c r="Y18" s="126">
        <f t="shared" si="3"/>
        <v>0</v>
      </c>
      <c r="Z18" s="126">
        <f t="shared" si="3"/>
        <v>0</v>
      </c>
    </row>
    <row r="19" spans="1:26" ht="30">
      <c r="B19" s="119" t="s">
        <v>249</v>
      </c>
      <c r="C19" s="126">
        <f t="shared" ref="C19:M19" si="4">C17-C18</f>
        <v>0</v>
      </c>
      <c r="D19" s="126">
        <f>D17-D18</f>
        <v>0</v>
      </c>
      <c r="E19" s="126">
        <f t="shared" si="4"/>
        <v>0</v>
      </c>
      <c r="F19" s="126">
        <f t="shared" si="4"/>
        <v>0</v>
      </c>
      <c r="G19" s="126">
        <f t="shared" si="4"/>
        <v>0</v>
      </c>
      <c r="H19" s="126">
        <f t="shared" si="4"/>
        <v>0</v>
      </c>
      <c r="I19" s="126">
        <f t="shared" si="4"/>
        <v>0</v>
      </c>
      <c r="J19" s="126">
        <f t="shared" si="4"/>
        <v>0</v>
      </c>
      <c r="K19" s="126">
        <f t="shared" si="4"/>
        <v>0</v>
      </c>
      <c r="L19" s="126">
        <f t="shared" si="4"/>
        <v>0</v>
      </c>
      <c r="M19" s="126">
        <f t="shared" si="4"/>
        <v>0</v>
      </c>
      <c r="O19" s="128" t="s">
        <v>248</v>
      </c>
      <c r="P19" s="129">
        <f t="shared" ref="P19:U19" si="5">C18</f>
        <v>0</v>
      </c>
      <c r="Q19" s="129">
        <f t="shared" si="5"/>
        <v>0</v>
      </c>
      <c r="R19" s="129">
        <f t="shared" si="5"/>
        <v>0</v>
      </c>
      <c r="S19" s="129">
        <f t="shared" si="5"/>
        <v>0</v>
      </c>
      <c r="T19" s="129">
        <f t="shared" si="5"/>
        <v>0</v>
      </c>
      <c r="U19" s="129">
        <f t="shared" si="5"/>
        <v>0</v>
      </c>
      <c r="V19" s="129">
        <f t="shared" ref="V19:Z19" si="6">I18</f>
        <v>0</v>
      </c>
      <c r="W19" s="129">
        <f t="shared" si="6"/>
        <v>0</v>
      </c>
      <c r="X19" s="129">
        <f t="shared" si="6"/>
        <v>0</v>
      </c>
      <c r="Y19" s="129">
        <f t="shared" si="6"/>
        <v>0</v>
      </c>
      <c r="Z19" s="129">
        <f t="shared" si="6"/>
        <v>0</v>
      </c>
    </row>
    <row r="20" spans="1:26" ht="30">
      <c r="B20" s="124" t="s">
        <v>250</v>
      </c>
      <c r="C20" s="87">
        <f>IF(C19&gt;0,C19*#REF!,0)</f>
        <v>0</v>
      </c>
      <c r="D20" s="87">
        <f>IF(D19&gt;0,D19*'P&amp;L_historic + forecast'!G4,0)</f>
        <v>0</v>
      </c>
      <c r="E20" s="87">
        <f>IF(E19&gt;0,E19*'P&amp;L_historic + forecast'!G4,0)</f>
        <v>0</v>
      </c>
      <c r="F20" s="87">
        <f>IF(F19&gt;0,F19*'P&amp;L_historic + forecast'!G4,0)</f>
        <v>0</v>
      </c>
      <c r="G20" s="87">
        <f>IF(G19&gt;0,G19*'P&amp;L_historic + forecast'!G4,0)</f>
        <v>0</v>
      </c>
      <c r="H20" s="87">
        <f>IF(H19&gt;0,H19*'P&amp;L_historic + forecast'!G4,0)</f>
        <v>0</v>
      </c>
      <c r="I20" s="87">
        <f>IF(I19&gt;0,I19*'P&amp;L_historic + forecast'!G4,0)</f>
        <v>0</v>
      </c>
      <c r="J20" s="87">
        <f>IF(J19&gt;0,J19*'P&amp;L_historic + forecast'!G4,0)</f>
        <v>0</v>
      </c>
      <c r="K20" s="87">
        <f>IF(K19&gt;0,K19*'P&amp;L_historic + forecast'!G4,0)</f>
        <v>0</v>
      </c>
      <c r="L20" s="87">
        <f>IF(L19&gt;0,L19*'P&amp;L_historic + forecast'!G4,0)</f>
        <v>0</v>
      </c>
      <c r="M20" s="87">
        <f>IF(M19&gt;0,M19*'P&amp;L_historic + forecast'!G4,0)</f>
        <v>0</v>
      </c>
      <c r="O20" s="119" t="s">
        <v>249</v>
      </c>
      <c r="P20" s="126">
        <f t="shared" ref="P20:Z20" si="7">P18-P19</f>
        <v>0</v>
      </c>
      <c r="Q20" s="126">
        <f t="shared" si="7"/>
        <v>0</v>
      </c>
      <c r="R20" s="126">
        <f t="shared" si="7"/>
        <v>0</v>
      </c>
      <c r="S20" s="126">
        <f t="shared" si="7"/>
        <v>0</v>
      </c>
      <c r="T20" s="126">
        <f t="shared" si="7"/>
        <v>0</v>
      </c>
      <c r="U20" s="126">
        <f t="shared" si="7"/>
        <v>0</v>
      </c>
      <c r="V20" s="126">
        <f t="shared" si="7"/>
        <v>0</v>
      </c>
      <c r="W20" s="126">
        <f t="shared" si="7"/>
        <v>0</v>
      </c>
      <c r="X20" s="126">
        <f t="shared" si="7"/>
        <v>0</v>
      </c>
      <c r="Y20" s="126">
        <f t="shared" si="7"/>
        <v>0</v>
      </c>
      <c r="Z20" s="126">
        <f t="shared" si="7"/>
        <v>0</v>
      </c>
    </row>
    <row r="21" spans="1:26">
      <c r="B21" s="130" t="s">
        <v>251</v>
      </c>
      <c r="C21" s="131">
        <f t="shared" ref="C21:M21" si="8">C19-C20</f>
        <v>0</v>
      </c>
      <c r="D21" s="131">
        <f t="shared" si="8"/>
        <v>0</v>
      </c>
      <c r="E21" s="131">
        <f t="shared" si="8"/>
        <v>0</v>
      </c>
      <c r="F21" s="131">
        <f t="shared" si="8"/>
        <v>0</v>
      </c>
      <c r="G21" s="131">
        <f t="shared" si="8"/>
        <v>0</v>
      </c>
      <c r="H21" s="131">
        <f t="shared" si="8"/>
        <v>0</v>
      </c>
      <c r="I21" s="131">
        <f t="shared" si="8"/>
        <v>0</v>
      </c>
      <c r="J21" s="131">
        <f t="shared" si="8"/>
        <v>0</v>
      </c>
      <c r="K21" s="131">
        <f t="shared" si="8"/>
        <v>0</v>
      </c>
      <c r="L21" s="131">
        <f t="shared" si="8"/>
        <v>0</v>
      </c>
      <c r="M21" s="131">
        <f t="shared" si="8"/>
        <v>0</v>
      </c>
      <c r="O21" s="124" t="s">
        <v>250</v>
      </c>
      <c r="P21" s="87">
        <f t="shared" ref="P21:U21" si="9">C20</f>
        <v>0</v>
      </c>
      <c r="Q21" s="87">
        <f t="shared" si="9"/>
        <v>0</v>
      </c>
      <c r="R21" s="87">
        <f t="shared" si="9"/>
        <v>0</v>
      </c>
      <c r="S21" s="87">
        <f t="shared" si="9"/>
        <v>0</v>
      </c>
      <c r="T21" s="87">
        <f t="shared" si="9"/>
        <v>0</v>
      </c>
      <c r="U21" s="87">
        <f t="shared" si="9"/>
        <v>0</v>
      </c>
      <c r="V21" s="87">
        <f t="shared" ref="V21:Z21" si="10">I20</f>
        <v>0</v>
      </c>
      <c r="W21" s="87">
        <f t="shared" si="10"/>
        <v>0</v>
      </c>
      <c r="X21" s="87">
        <f t="shared" si="10"/>
        <v>0</v>
      </c>
      <c r="Y21" s="87">
        <f t="shared" si="10"/>
        <v>0</v>
      </c>
      <c r="Z21" s="87">
        <f t="shared" si="10"/>
        <v>0</v>
      </c>
    </row>
    <row r="22" spans="1:26">
      <c r="B22" s="132"/>
      <c r="C22" s="133"/>
      <c r="D22" s="133"/>
      <c r="E22" s="133"/>
      <c r="F22" s="133"/>
      <c r="G22" s="133"/>
      <c r="H22" s="133"/>
      <c r="I22" s="133"/>
      <c r="J22" s="133"/>
      <c r="K22" s="133"/>
      <c r="L22" s="133"/>
      <c r="M22" s="133"/>
      <c r="O22" s="134" t="s">
        <v>251</v>
      </c>
      <c r="P22" s="135">
        <f t="shared" ref="P22:Z22" si="11">P20-P21</f>
        <v>0</v>
      </c>
      <c r="Q22" s="135">
        <f t="shared" si="11"/>
        <v>0</v>
      </c>
      <c r="R22" s="135">
        <f t="shared" si="11"/>
        <v>0</v>
      </c>
      <c r="S22" s="135">
        <f t="shared" si="11"/>
        <v>0</v>
      </c>
      <c r="T22" s="135">
        <f t="shared" si="11"/>
        <v>0</v>
      </c>
      <c r="U22" s="135">
        <f t="shared" si="11"/>
        <v>0</v>
      </c>
      <c r="V22" s="135">
        <f t="shared" si="11"/>
        <v>0</v>
      </c>
      <c r="W22" s="135">
        <f t="shared" si="11"/>
        <v>0</v>
      </c>
      <c r="X22" s="135">
        <f t="shared" si="11"/>
        <v>0</v>
      </c>
      <c r="Y22" s="135">
        <f t="shared" si="11"/>
        <v>0</v>
      </c>
      <c r="Z22" s="135">
        <f t="shared" si="11"/>
        <v>0</v>
      </c>
    </row>
    <row r="23" spans="1:26">
      <c r="B23" s="136" t="s">
        <v>252</v>
      </c>
      <c r="C23" s="137">
        <f>C21+C18-C22</f>
        <v>0</v>
      </c>
      <c r="D23" s="137">
        <f>D21+D18-D22</f>
        <v>0</v>
      </c>
      <c r="E23" s="137">
        <f t="shared" ref="E23:M23" si="12">E21+E18-E22</f>
        <v>0</v>
      </c>
      <c r="F23" s="137">
        <f t="shared" si="12"/>
        <v>0</v>
      </c>
      <c r="G23" s="137">
        <f t="shared" si="12"/>
        <v>0</v>
      </c>
      <c r="H23" s="137">
        <f t="shared" si="12"/>
        <v>0</v>
      </c>
      <c r="I23" s="137">
        <f t="shared" si="12"/>
        <v>0</v>
      </c>
      <c r="J23" s="137">
        <f t="shared" si="12"/>
        <v>0</v>
      </c>
      <c r="K23" s="137">
        <f t="shared" si="12"/>
        <v>0</v>
      </c>
      <c r="L23" s="137">
        <f t="shared" si="12"/>
        <v>0</v>
      </c>
      <c r="M23" s="137">
        <f t="shared" si="12"/>
        <v>0</v>
      </c>
      <c r="O23" s="132"/>
      <c r="P23" s="133"/>
      <c r="Q23" s="133"/>
      <c r="R23" s="133"/>
      <c r="S23" s="133"/>
      <c r="T23" s="133"/>
      <c r="U23" s="133"/>
      <c r="V23" s="133"/>
      <c r="W23" s="133"/>
      <c r="X23" s="133"/>
      <c r="Y23" s="133"/>
      <c r="Z23" s="133"/>
    </row>
    <row r="24" spans="1:26">
      <c r="B24" s="138" t="s">
        <v>253</v>
      </c>
      <c r="C24" s="129"/>
      <c r="D24" s="129">
        <v>0</v>
      </c>
      <c r="E24" s="129">
        <v>0</v>
      </c>
      <c r="F24" s="129">
        <v>0</v>
      </c>
      <c r="G24" s="129">
        <v>0</v>
      </c>
      <c r="H24" s="129"/>
      <c r="I24" s="129">
        <v>0</v>
      </c>
      <c r="J24" s="129">
        <v>0</v>
      </c>
      <c r="K24" s="129">
        <v>0</v>
      </c>
      <c r="L24" s="129">
        <v>0</v>
      </c>
      <c r="M24" s="129"/>
      <c r="O24" s="139" t="s">
        <v>252</v>
      </c>
      <c r="P24" s="140">
        <f>P22+P19-P23</f>
        <v>0</v>
      </c>
      <c r="Q24" s="140">
        <f t="shared" ref="Q24:Z24" si="13">Q22+Q19-Q23</f>
        <v>0</v>
      </c>
      <c r="R24" s="140">
        <f t="shared" si="13"/>
        <v>0</v>
      </c>
      <c r="S24" s="140">
        <f t="shared" si="13"/>
        <v>0</v>
      </c>
      <c r="T24" s="140">
        <f t="shared" si="13"/>
        <v>0</v>
      </c>
      <c r="U24" s="140">
        <f t="shared" si="13"/>
        <v>0</v>
      </c>
      <c r="V24" s="140">
        <f t="shared" si="13"/>
        <v>0</v>
      </c>
      <c r="W24" s="140">
        <f t="shared" si="13"/>
        <v>0</v>
      </c>
      <c r="X24" s="140">
        <f t="shared" si="13"/>
        <v>0</v>
      </c>
      <c r="Y24" s="140">
        <f t="shared" si="13"/>
        <v>0</v>
      </c>
      <c r="Z24" s="140">
        <f t="shared" si="13"/>
        <v>0</v>
      </c>
    </row>
    <row r="25" spans="1:26">
      <c r="B25" s="141" t="s">
        <v>254</v>
      </c>
      <c r="C25" s="142">
        <f>C23-C14+C24</f>
        <v>0</v>
      </c>
      <c r="D25" s="142">
        <f t="shared" ref="D25:M25" si="14">D23-D14+D24</f>
        <v>0</v>
      </c>
      <c r="E25" s="142">
        <f t="shared" si="14"/>
        <v>0</v>
      </c>
      <c r="F25" s="142">
        <f t="shared" si="14"/>
        <v>0</v>
      </c>
      <c r="G25" s="142">
        <f t="shared" si="14"/>
        <v>0</v>
      </c>
      <c r="H25" s="142">
        <f t="shared" si="14"/>
        <v>0</v>
      </c>
      <c r="I25" s="142">
        <f t="shared" si="14"/>
        <v>0</v>
      </c>
      <c r="J25" s="142">
        <f t="shared" si="14"/>
        <v>0</v>
      </c>
      <c r="K25" s="142">
        <f t="shared" si="14"/>
        <v>0</v>
      </c>
      <c r="L25" s="142">
        <f t="shared" si="14"/>
        <v>0</v>
      </c>
      <c r="M25" s="142">
        <f t="shared" si="14"/>
        <v>0</v>
      </c>
      <c r="O25" s="138" t="s">
        <v>182</v>
      </c>
      <c r="P25" s="129"/>
      <c r="Q25" s="129"/>
      <c r="R25" s="129"/>
      <c r="S25" s="129"/>
      <c r="T25" s="129"/>
      <c r="U25" s="129">
        <f>H24</f>
        <v>0</v>
      </c>
    </row>
    <row r="26" spans="1:26">
      <c r="C26" s="111"/>
      <c r="D26" s="111"/>
      <c r="E26" s="111"/>
      <c r="F26" s="111"/>
      <c r="G26" s="111"/>
      <c r="H26" s="111"/>
      <c r="I26" s="111"/>
      <c r="J26" s="111"/>
      <c r="K26" s="111"/>
      <c r="L26" s="111"/>
      <c r="M26" s="111"/>
      <c r="O26" s="141" t="s">
        <v>254</v>
      </c>
      <c r="P26" s="143">
        <f t="shared" ref="P26:Z26" si="15">P24+P15-P14+P25</f>
        <v>0</v>
      </c>
      <c r="Q26" s="143">
        <f t="shared" si="15"/>
        <v>0</v>
      </c>
      <c r="R26" s="143">
        <f t="shared" si="15"/>
        <v>0</v>
      </c>
      <c r="S26" s="143">
        <f t="shared" si="15"/>
        <v>0</v>
      </c>
      <c r="T26" s="143">
        <f t="shared" si="15"/>
        <v>0</v>
      </c>
      <c r="U26" s="143">
        <f t="shared" si="15"/>
        <v>0</v>
      </c>
      <c r="V26" s="143">
        <f t="shared" si="15"/>
        <v>0</v>
      </c>
      <c r="W26" s="143">
        <f t="shared" si="15"/>
        <v>0</v>
      </c>
      <c r="X26" s="143">
        <f t="shared" si="15"/>
        <v>0</v>
      </c>
      <c r="Y26" s="143">
        <f t="shared" si="15"/>
        <v>0</v>
      </c>
      <c r="Z26" s="143">
        <f t="shared" si="15"/>
        <v>0</v>
      </c>
    </row>
    <row r="27" spans="1:26">
      <c r="P27" s="111"/>
      <c r="Q27" s="111"/>
      <c r="R27" s="111"/>
      <c r="S27" s="111"/>
      <c r="T27" s="111"/>
      <c r="U27" s="111"/>
    </row>
    <row r="28" spans="1:26">
      <c r="B28" s="144" t="s">
        <v>255</v>
      </c>
      <c r="C28" s="145">
        <v>0.04</v>
      </c>
      <c r="O28" s="144" t="s">
        <v>255</v>
      </c>
      <c r="P28" s="145">
        <f>C28</f>
        <v>0.04</v>
      </c>
    </row>
    <row r="29" spans="1:26">
      <c r="B29" s="146" t="s">
        <v>256</v>
      </c>
      <c r="C29" s="147">
        <f>NPV(C28,C25:M25)</f>
        <v>0</v>
      </c>
      <c r="E29" s="173"/>
      <c r="O29" s="146" t="s">
        <v>256</v>
      </c>
      <c r="P29" s="147">
        <f>NPV(P28,P26:Z26)</f>
        <v>0</v>
      </c>
    </row>
    <row r="30" spans="1:26" ht="30">
      <c r="B30" s="148" t="s">
        <v>257</v>
      </c>
      <c r="C30" s="149" t="e">
        <f>IRR(C25:M25)</f>
        <v>#NUM!</v>
      </c>
      <c r="O30" s="148" t="s">
        <v>257</v>
      </c>
      <c r="P30" s="149" t="e">
        <f>IRR(P26:Z26)</f>
        <v>#NUM!</v>
      </c>
    </row>
  </sheetData>
  <mergeCells count="11">
    <mergeCell ref="P12:Z12"/>
    <mergeCell ref="C4:D4"/>
    <mergeCell ref="A13:A14"/>
    <mergeCell ref="B10:H10"/>
    <mergeCell ref="O10:U10"/>
    <mergeCell ref="B12:B13"/>
    <mergeCell ref="O12:O13"/>
    <mergeCell ref="C5:D5"/>
    <mergeCell ref="C6:D6"/>
    <mergeCell ref="C7:D7"/>
    <mergeCell ref="C12:M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AFEC8-9ADE-4F48-B7BE-0251CE912956}">
  <sheetPr>
    <tabColor theme="9"/>
  </sheetPr>
  <dimension ref="B3:BC24"/>
  <sheetViews>
    <sheetView workbookViewId="0">
      <selection activeCell="I28" sqref="I28"/>
    </sheetView>
  </sheetViews>
  <sheetFormatPr defaultRowHeight="15"/>
  <cols>
    <col min="4" max="4" width="10.28515625" customWidth="1"/>
    <col min="5" max="5" width="10.42578125" customWidth="1"/>
    <col min="9" max="9" width="10.5703125" customWidth="1"/>
    <col min="10" max="10" width="8.7109375" customWidth="1"/>
    <col min="11" max="11" width="0.28515625" hidden="1" customWidth="1"/>
    <col min="14" max="14" width="12.28515625" customWidth="1"/>
    <col min="19" max="19" width="4.28515625" customWidth="1"/>
    <col min="20" max="20" width="11.7109375" customWidth="1"/>
    <col min="21" max="21" width="10.7109375" customWidth="1"/>
    <col min="22" max="22" width="12.28515625" customWidth="1"/>
    <col min="23" max="23" width="11.7109375" customWidth="1"/>
    <col min="24" max="26" width="8.7109375" customWidth="1"/>
  </cols>
  <sheetData>
    <row r="3" spans="2:55">
      <c r="B3" s="227"/>
      <c r="C3" s="228" t="s">
        <v>258</v>
      </c>
      <c r="D3" s="229"/>
      <c r="E3" s="229"/>
      <c r="F3" s="229"/>
      <c r="G3" s="229"/>
      <c r="H3" s="229"/>
      <c r="I3" s="229"/>
      <c r="J3" s="229"/>
      <c r="K3" s="229"/>
      <c r="L3" s="229"/>
      <c r="M3" s="230">
        <v>0.04</v>
      </c>
      <c r="N3" s="231" t="str">
        <f>IF(G19&gt;0,M3," ")</f>
        <v xml:space="preserve"> </v>
      </c>
      <c r="O3" s="232"/>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4"/>
    </row>
    <row r="4" spans="2:55" ht="15.75" thickBot="1">
      <c r="B4" s="227"/>
      <c r="C4" s="228"/>
      <c r="D4" s="229"/>
      <c r="E4" s="229"/>
      <c r="F4" s="229"/>
      <c r="G4" s="229"/>
      <c r="H4" s="229"/>
      <c r="I4" s="229"/>
      <c r="J4" s="229"/>
      <c r="K4" s="229"/>
      <c r="L4" s="229"/>
      <c r="M4" s="231"/>
      <c r="N4" s="231"/>
      <c r="O4" s="232"/>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4"/>
    </row>
    <row r="5" spans="2:55" ht="48.75">
      <c r="B5" s="227"/>
      <c r="C5" s="235" t="s">
        <v>259</v>
      </c>
      <c r="D5" s="236" t="s">
        <v>260</v>
      </c>
      <c r="E5" s="236" t="s">
        <v>261</v>
      </c>
      <c r="F5" s="237"/>
      <c r="G5" s="236" t="s">
        <v>20</v>
      </c>
      <c r="H5" s="236"/>
      <c r="I5" s="236" t="s">
        <v>262</v>
      </c>
      <c r="J5" s="236"/>
      <c r="K5" s="236"/>
      <c r="L5" s="236" t="s">
        <v>182</v>
      </c>
      <c r="M5" s="238" t="s">
        <v>263</v>
      </c>
      <c r="N5" s="239" t="str">
        <f>IF(G19&gt;0,"Present value"," ")</f>
        <v xml:space="preserve"> </v>
      </c>
      <c r="O5" s="240"/>
      <c r="P5" s="240"/>
      <c r="Q5" s="240"/>
      <c r="R5" s="240"/>
      <c r="S5" s="240"/>
      <c r="T5" s="264" t="s">
        <v>264</v>
      </c>
      <c r="U5" s="265" t="s">
        <v>265</v>
      </c>
      <c r="V5" s="266" t="s">
        <v>266</v>
      </c>
      <c r="W5" s="265" t="s">
        <v>266</v>
      </c>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34"/>
    </row>
    <row r="6" spans="2:55">
      <c r="B6" s="227"/>
      <c r="C6" s="235"/>
      <c r="D6" s="241"/>
      <c r="E6" s="242"/>
      <c r="F6" s="237"/>
      <c r="G6" s="241" t="s">
        <v>267</v>
      </c>
      <c r="H6" s="236"/>
      <c r="I6" s="241"/>
      <c r="J6" s="236"/>
      <c r="K6" s="236"/>
      <c r="L6" s="241"/>
      <c r="M6" s="243" t="str">
        <f>IF(G19&gt;0,"without grant"," ")</f>
        <v xml:space="preserve"> </v>
      </c>
      <c r="N6" s="239" t="str">
        <f>IF(G19&gt;0,"with grant"," ")</f>
        <v xml:space="preserve"> </v>
      </c>
      <c r="O6" s="240"/>
      <c r="P6" s="240"/>
      <c r="Q6" s="240"/>
      <c r="R6" s="240"/>
      <c r="S6" s="240"/>
      <c r="T6" s="267"/>
      <c r="U6" s="268"/>
      <c r="V6" s="269"/>
      <c r="W6" s="268"/>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34"/>
    </row>
    <row r="7" spans="2:55">
      <c r="B7" s="227"/>
      <c r="C7" s="244">
        <v>0</v>
      </c>
      <c r="D7" s="245">
        <f>-Project_profitability_I!C14</f>
        <v>0</v>
      </c>
      <c r="E7" s="246"/>
      <c r="F7" s="247"/>
      <c r="G7" s="248">
        <f>Project_profitability_I!P15</f>
        <v>0</v>
      </c>
      <c r="H7" s="249"/>
      <c r="I7" s="246"/>
      <c r="J7" s="249"/>
      <c r="K7" s="249"/>
      <c r="L7" s="250"/>
      <c r="M7" s="251">
        <f>+D7</f>
        <v>0</v>
      </c>
      <c r="N7" s="251" t="str">
        <f>IF(G19=0," ",IF(G7&gt;0,G7+D7,D7))</f>
        <v xml:space="preserve"> </v>
      </c>
      <c r="O7" s="233"/>
      <c r="P7" s="233"/>
      <c r="Q7" s="232"/>
      <c r="R7" s="233"/>
      <c r="S7" s="233"/>
      <c r="T7" s="270"/>
      <c r="U7" s="271"/>
      <c r="V7" s="272">
        <f>+D7+G7</f>
        <v>0</v>
      </c>
      <c r="W7" s="272">
        <f>+D7</f>
        <v>0</v>
      </c>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4"/>
    </row>
    <row r="8" spans="2:55">
      <c r="B8" s="227"/>
      <c r="C8" s="237"/>
      <c r="D8" s="247"/>
      <c r="E8" s="247"/>
      <c r="F8" s="247"/>
      <c r="G8" s="247"/>
      <c r="H8" s="249"/>
      <c r="I8" s="247"/>
      <c r="J8" s="249"/>
      <c r="K8" s="249"/>
      <c r="L8" s="247"/>
      <c r="M8" s="252"/>
      <c r="N8" s="252"/>
      <c r="O8" s="233"/>
      <c r="P8" s="233"/>
      <c r="Q8" s="232"/>
      <c r="R8" s="233"/>
      <c r="S8" s="233"/>
      <c r="T8" s="270"/>
      <c r="U8" s="271"/>
      <c r="V8" s="272"/>
      <c r="W8" s="272"/>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4"/>
    </row>
    <row r="9" spans="2:55">
      <c r="B9" s="227"/>
      <c r="C9" s="244">
        <f>+C7+1</f>
        <v>1</v>
      </c>
      <c r="D9" s="246"/>
      <c r="E9" s="248">
        <f>Project_profitability_I!D23</f>
        <v>0</v>
      </c>
      <c r="F9" s="247"/>
      <c r="G9" s="248"/>
      <c r="H9" s="249"/>
      <c r="I9" s="245"/>
      <c r="J9" s="249"/>
      <c r="K9" s="249"/>
      <c r="L9" s="248"/>
      <c r="M9" s="251">
        <f t="shared" ref="M9:M18" si="0">W9/(1+$L$32)^(C9-$B$36)</f>
        <v>0</v>
      </c>
      <c r="N9" s="251" t="str">
        <f>IF(G19&gt;0,V9/(1+$L$32)^(C9-$B$36)," ")</f>
        <v xml:space="preserve"> </v>
      </c>
      <c r="O9" s="233"/>
      <c r="P9" s="233"/>
      <c r="Q9" s="232"/>
      <c r="R9" s="233"/>
      <c r="S9" s="233"/>
      <c r="T9" s="273" t="str">
        <f>IF(V9=0,"------X-------",IRR($V$7:V9))</f>
        <v>------X-------</v>
      </c>
      <c r="U9" s="274" t="str">
        <f>IF(M9=0,"------X-------",IRR($W$7:W9))</f>
        <v>------X-------</v>
      </c>
      <c r="V9" s="272">
        <f>+E9+G9+I9+L9</f>
        <v>0</v>
      </c>
      <c r="W9" s="272">
        <f>+E9+I9+L9</f>
        <v>0</v>
      </c>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4"/>
    </row>
    <row r="10" spans="2:55">
      <c r="B10" s="227"/>
      <c r="C10" s="244">
        <f t="shared" ref="C10:C18" si="1">+C9+1</f>
        <v>2</v>
      </c>
      <c r="D10" s="246"/>
      <c r="E10" s="248">
        <f>Project_profitability_I!E23</f>
        <v>0</v>
      </c>
      <c r="F10" s="247"/>
      <c r="G10" s="248"/>
      <c r="H10" s="249"/>
      <c r="I10" s="245"/>
      <c r="J10" s="249"/>
      <c r="K10" s="249"/>
      <c r="L10" s="248"/>
      <c r="M10" s="251">
        <f t="shared" si="0"/>
        <v>0</v>
      </c>
      <c r="N10" s="251" t="str">
        <f>IF(G19&gt;0,V10/(1+$L$32)^(C10-$B$36)," ")</f>
        <v xml:space="preserve"> </v>
      </c>
      <c r="O10" s="233"/>
      <c r="P10" s="233"/>
      <c r="Q10" s="232"/>
      <c r="R10" s="233"/>
      <c r="S10" s="233"/>
      <c r="T10" s="273" t="str">
        <f>IF(V10=0,"------X-------",IRR($V$7:V10))</f>
        <v>------X-------</v>
      </c>
      <c r="U10" s="274" t="str">
        <f>IF(M10=0,"------X-------",IRR($W$7:W10))</f>
        <v>------X-------</v>
      </c>
      <c r="V10" s="272">
        <f t="shared" ref="V10:V18" si="2">+E10+G10+I10+L10</f>
        <v>0</v>
      </c>
      <c r="W10" s="272">
        <f t="shared" ref="W10:W18" si="3">+E10+I10+L10</f>
        <v>0</v>
      </c>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4"/>
    </row>
    <row r="11" spans="2:55">
      <c r="B11" s="227"/>
      <c r="C11" s="244">
        <f t="shared" si="1"/>
        <v>3</v>
      </c>
      <c r="D11" s="246"/>
      <c r="E11" s="248">
        <f>Project_profitability_I!F23</f>
        <v>0</v>
      </c>
      <c r="F11" s="247"/>
      <c r="G11" s="248"/>
      <c r="H11" s="249"/>
      <c r="I11" s="245"/>
      <c r="J11" s="249"/>
      <c r="K11" s="249"/>
      <c r="L11" s="248"/>
      <c r="M11" s="251">
        <f t="shared" si="0"/>
        <v>0</v>
      </c>
      <c r="N11" s="251" t="str">
        <f>IF(G19&gt;0,V11/(1+$L$32)^(C11-$B$36)," ")</f>
        <v xml:space="preserve"> </v>
      </c>
      <c r="O11" s="233"/>
      <c r="P11" s="233"/>
      <c r="Q11" s="232"/>
      <c r="R11" s="233"/>
      <c r="S11" s="233"/>
      <c r="T11" s="273" t="str">
        <f>IF(V11=0,"------X-------",IRR($V$7:V11))</f>
        <v>------X-------</v>
      </c>
      <c r="U11" s="274" t="str">
        <f>IF(M11=0,"------X-------",IRR($W$7:W11))</f>
        <v>------X-------</v>
      </c>
      <c r="V11" s="272">
        <f>+E11+G11+I11+L11</f>
        <v>0</v>
      </c>
      <c r="W11" s="272">
        <f>+E11+I11+L11</f>
        <v>0</v>
      </c>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4"/>
    </row>
    <row r="12" spans="2:55">
      <c r="B12" s="227"/>
      <c r="C12" s="244">
        <f t="shared" si="1"/>
        <v>4</v>
      </c>
      <c r="D12" s="246"/>
      <c r="E12" s="248">
        <f>Project_profitability_I!G23</f>
        <v>0</v>
      </c>
      <c r="F12" s="247"/>
      <c r="G12" s="248"/>
      <c r="H12" s="249"/>
      <c r="I12" s="245"/>
      <c r="J12" s="249"/>
      <c r="K12" s="249"/>
      <c r="L12" s="248"/>
      <c r="M12" s="251">
        <f t="shared" si="0"/>
        <v>0</v>
      </c>
      <c r="N12" s="251" t="str">
        <f>IF(G19&gt;0,V12/(1+$L$32)^(C12-$B$36)," ")</f>
        <v xml:space="preserve"> </v>
      </c>
      <c r="O12" s="233"/>
      <c r="P12" s="233"/>
      <c r="Q12" s="232"/>
      <c r="R12" s="233"/>
      <c r="S12" s="233"/>
      <c r="T12" s="273" t="str">
        <f>IF(V12=0,"------X-------",IRR($V$7:V12))</f>
        <v>------X-------</v>
      </c>
      <c r="U12" s="274" t="str">
        <f>IF(M12=0,"------X-------",IRR($W$7:W12))</f>
        <v>------X-------</v>
      </c>
      <c r="V12" s="272">
        <f t="shared" si="2"/>
        <v>0</v>
      </c>
      <c r="W12" s="272">
        <f t="shared" si="3"/>
        <v>0</v>
      </c>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4"/>
    </row>
    <row r="13" spans="2:55">
      <c r="B13" s="227"/>
      <c r="C13" s="244">
        <f t="shared" si="1"/>
        <v>5</v>
      </c>
      <c r="D13" s="246"/>
      <c r="E13" s="248">
        <f>Project_profitability_I!H23</f>
        <v>0</v>
      </c>
      <c r="F13" s="247"/>
      <c r="G13" s="248"/>
      <c r="H13" s="249"/>
      <c r="I13" s="245"/>
      <c r="J13" s="249"/>
      <c r="K13" s="249"/>
      <c r="L13" s="248"/>
      <c r="M13" s="251">
        <f t="shared" si="0"/>
        <v>0</v>
      </c>
      <c r="N13" s="251" t="str">
        <f>IF(G19&gt;0,V13/(1+$L$32)^(C13-$B$36)," ")</f>
        <v xml:space="preserve"> </v>
      </c>
      <c r="O13" s="233"/>
      <c r="P13" s="233"/>
      <c r="Q13" s="232"/>
      <c r="R13" s="233"/>
      <c r="S13" s="233"/>
      <c r="T13" s="273" t="str">
        <f>IF(V13=0,"------X-------",IRR($V$7:V13))</f>
        <v>------X-------</v>
      </c>
      <c r="U13" s="274" t="str">
        <f>IF(M13=0,"------X-------",IRR($W$7:W13))</f>
        <v>------X-------</v>
      </c>
      <c r="V13" s="272">
        <f t="shared" si="2"/>
        <v>0</v>
      </c>
      <c r="W13" s="272">
        <f t="shared" si="3"/>
        <v>0</v>
      </c>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4"/>
    </row>
    <row r="14" spans="2:55">
      <c r="B14" s="227"/>
      <c r="C14" s="244">
        <f t="shared" si="1"/>
        <v>6</v>
      </c>
      <c r="D14" s="246"/>
      <c r="E14" s="248">
        <f>Project_profitability_I!I23</f>
        <v>0</v>
      </c>
      <c r="F14" s="247"/>
      <c r="G14" s="248"/>
      <c r="H14" s="249"/>
      <c r="I14" s="245"/>
      <c r="J14" s="249"/>
      <c r="K14" s="249"/>
      <c r="L14" s="248"/>
      <c r="M14" s="251">
        <f t="shared" si="0"/>
        <v>0</v>
      </c>
      <c r="N14" s="251" t="str">
        <f>IF(G19&gt;0,V14/(1+$L$32)^(C14-$B$36)," ")</f>
        <v xml:space="preserve"> </v>
      </c>
      <c r="O14" s="233"/>
      <c r="P14" s="233"/>
      <c r="Q14" s="232"/>
      <c r="R14" s="233"/>
      <c r="S14" s="233"/>
      <c r="T14" s="273" t="str">
        <f>IF(V14=0,"------X-------",IRR($V$7:V14))</f>
        <v>------X-------</v>
      </c>
      <c r="U14" s="274" t="str">
        <f>IF(M14=0,"------X-------",IRR($W$7:W14))</f>
        <v>------X-------</v>
      </c>
      <c r="V14" s="272">
        <f t="shared" si="2"/>
        <v>0</v>
      </c>
      <c r="W14" s="272">
        <f t="shared" si="3"/>
        <v>0</v>
      </c>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4"/>
    </row>
    <row r="15" spans="2:55">
      <c r="B15" s="227"/>
      <c r="C15" s="244">
        <f t="shared" si="1"/>
        <v>7</v>
      </c>
      <c r="D15" s="246"/>
      <c r="E15" s="248">
        <f>Project_profitability_I!J23</f>
        <v>0</v>
      </c>
      <c r="F15" s="247"/>
      <c r="G15" s="248"/>
      <c r="H15" s="249"/>
      <c r="I15" s="245"/>
      <c r="J15" s="249"/>
      <c r="K15" s="249"/>
      <c r="L15" s="248"/>
      <c r="M15" s="251">
        <f t="shared" si="0"/>
        <v>0</v>
      </c>
      <c r="N15" s="251" t="str">
        <f>IF(G19&gt;0,V15/(1+$L$32)^(C15-$B$36)," ")</f>
        <v xml:space="preserve"> </v>
      </c>
      <c r="O15" s="233"/>
      <c r="P15" s="233"/>
      <c r="Q15" s="232"/>
      <c r="R15" s="233"/>
      <c r="S15" s="233"/>
      <c r="T15" s="273" t="str">
        <f>IF(V15=0,"------X-------",IRR($V$7:V15))</f>
        <v>------X-------</v>
      </c>
      <c r="U15" s="274" t="str">
        <f>IF(M15=0,"------X-------",IRR($W$7:W15))</f>
        <v>------X-------</v>
      </c>
      <c r="V15" s="272">
        <f t="shared" si="2"/>
        <v>0</v>
      </c>
      <c r="W15" s="272">
        <f t="shared" si="3"/>
        <v>0</v>
      </c>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4"/>
    </row>
    <row r="16" spans="2:55">
      <c r="B16" s="227"/>
      <c r="C16" s="244">
        <f t="shared" si="1"/>
        <v>8</v>
      </c>
      <c r="D16" s="246"/>
      <c r="E16" s="248">
        <f>Project_profitability_I!K23</f>
        <v>0</v>
      </c>
      <c r="F16" s="247"/>
      <c r="G16" s="248"/>
      <c r="H16" s="249"/>
      <c r="I16" s="245"/>
      <c r="J16" s="249"/>
      <c r="K16" s="249"/>
      <c r="L16" s="248"/>
      <c r="M16" s="251">
        <f t="shared" si="0"/>
        <v>0</v>
      </c>
      <c r="N16" s="251" t="str">
        <f>IF(G19&gt;0,V16/(1+$L$32)^(C16-$B$36)," ")</f>
        <v xml:space="preserve"> </v>
      </c>
      <c r="O16" s="233"/>
      <c r="P16" s="233"/>
      <c r="Q16" s="232"/>
      <c r="R16" s="233"/>
      <c r="S16" s="233"/>
      <c r="T16" s="273" t="str">
        <f>IF(V16=0,"------X-------",IRR($V$7:V16))</f>
        <v>------X-------</v>
      </c>
      <c r="U16" s="274" t="str">
        <f>IF(M16=0,"------X-------",IRR($W$7:W16))</f>
        <v>------X-------</v>
      </c>
      <c r="V16" s="272">
        <f t="shared" si="2"/>
        <v>0</v>
      </c>
      <c r="W16" s="272">
        <f t="shared" si="3"/>
        <v>0</v>
      </c>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4"/>
    </row>
    <row r="17" spans="2:55">
      <c r="B17" s="227"/>
      <c r="C17" s="244">
        <f t="shared" si="1"/>
        <v>9</v>
      </c>
      <c r="D17" s="246"/>
      <c r="E17" s="248">
        <f>Project_profitability_I!L23</f>
        <v>0</v>
      </c>
      <c r="F17" s="247"/>
      <c r="G17" s="248"/>
      <c r="H17" s="249"/>
      <c r="I17" s="245"/>
      <c r="J17" s="249"/>
      <c r="K17" s="249"/>
      <c r="L17" s="248"/>
      <c r="M17" s="251">
        <f t="shared" si="0"/>
        <v>0</v>
      </c>
      <c r="N17" s="251" t="str">
        <f>IF(G19&gt;0,V17/(1+$L$32)^(C17-$B$36)," ")</f>
        <v xml:space="preserve"> </v>
      </c>
      <c r="O17" s="233"/>
      <c r="P17" s="233"/>
      <c r="Q17" s="232"/>
      <c r="R17" s="233"/>
      <c r="S17" s="233"/>
      <c r="T17" s="273" t="str">
        <f>IF(V17=0,"------X-------",IRR($V$7:V17))</f>
        <v>------X-------</v>
      </c>
      <c r="U17" s="274" t="str">
        <f>IF(M17=0,"------X-------",IRR($W$7:W17))</f>
        <v>------X-------</v>
      </c>
      <c r="V17" s="272">
        <f t="shared" si="2"/>
        <v>0</v>
      </c>
      <c r="W17" s="272">
        <f t="shared" si="3"/>
        <v>0</v>
      </c>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4"/>
    </row>
    <row r="18" spans="2:55">
      <c r="B18" s="227"/>
      <c r="C18" s="244">
        <f t="shared" si="1"/>
        <v>10</v>
      </c>
      <c r="D18" s="246"/>
      <c r="E18" s="248">
        <f>Project_profitability_I!M23</f>
        <v>0</v>
      </c>
      <c r="F18" s="247"/>
      <c r="G18" s="248"/>
      <c r="H18" s="249"/>
      <c r="I18" s="245"/>
      <c r="J18" s="249"/>
      <c r="K18" s="249"/>
      <c r="L18" s="248"/>
      <c r="M18" s="251">
        <f t="shared" si="0"/>
        <v>0</v>
      </c>
      <c r="N18" s="251" t="str">
        <f>IF(G19&gt;0,V18/(1+$L$32)^(C18-$B$36)," ")</f>
        <v xml:space="preserve"> </v>
      </c>
      <c r="O18" s="233"/>
      <c r="P18" s="233"/>
      <c r="Q18" s="232"/>
      <c r="R18" s="233"/>
      <c r="S18" s="233"/>
      <c r="T18" s="273" t="str">
        <f>IF(V18=0,"------X-------",IRR($V$7:V18))</f>
        <v>------X-------</v>
      </c>
      <c r="U18" s="274" t="str">
        <f>IF(M18=0,"------X-------",IRR($W$7:W18))</f>
        <v>------X-------</v>
      </c>
      <c r="V18" s="272">
        <f t="shared" si="2"/>
        <v>0</v>
      </c>
      <c r="W18" s="272">
        <f t="shared" si="3"/>
        <v>0</v>
      </c>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4"/>
    </row>
    <row r="19" spans="2:55">
      <c r="B19" s="227"/>
      <c r="C19" s="235" t="s">
        <v>268</v>
      </c>
      <c r="D19" s="253">
        <f>SUM(D7:D18)</f>
        <v>0</v>
      </c>
      <c r="E19" s="253">
        <f>SUM(E9:E18)</f>
        <v>0</v>
      </c>
      <c r="F19" s="254"/>
      <c r="G19" s="253">
        <f>SUM(G7:G18)</f>
        <v>0</v>
      </c>
      <c r="H19" s="253"/>
      <c r="I19" s="253">
        <f>SUM(I9:I18)</f>
        <v>0</v>
      </c>
      <c r="J19" s="253"/>
      <c r="K19" s="253"/>
      <c r="L19" s="253">
        <f>SUM(L7:L18)</f>
        <v>0</v>
      </c>
      <c r="M19" s="253">
        <f>SUM(M7:M18)</f>
        <v>0</v>
      </c>
      <c r="N19" s="253" t="str">
        <f>IF(G19&gt;0,SUM(N7:N18)," ")</f>
        <v xml:space="preserve"> </v>
      </c>
      <c r="O19" s="233"/>
      <c r="P19" s="233"/>
      <c r="Q19" s="232"/>
      <c r="R19" s="233"/>
      <c r="S19" s="233"/>
      <c r="T19" s="275" t="e">
        <f>IRR($V7:V$18)</f>
        <v>#NUM!</v>
      </c>
      <c r="U19" s="276" t="e">
        <f>IRR($W7:W$18)</f>
        <v>#NUM!</v>
      </c>
      <c r="V19" s="272">
        <f>SUM(V9:V18)</f>
        <v>0</v>
      </c>
      <c r="W19" s="272">
        <f>SUM(W9:W18)</f>
        <v>0</v>
      </c>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4"/>
    </row>
    <row r="20" spans="2:55">
      <c r="B20" s="227"/>
      <c r="C20" s="255"/>
      <c r="D20" s="229"/>
      <c r="E20" s="229"/>
      <c r="F20" s="229"/>
      <c r="G20" s="229"/>
      <c r="H20" s="229"/>
      <c r="I20" s="229"/>
      <c r="J20" s="229"/>
      <c r="K20" s="229"/>
      <c r="L20" s="256"/>
      <c r="M20" s="229"/>
      <c r="N20" s="229"/>
      <c r="O20" s="233"/>
      <c r="P20" s="233"/>
      <c r="Q20" s="232"/>
      <c r="R20" s="233"/>
      <c r="S20" s="233"/>
      <c r="T20" s="233"/>
      <c r="U20" s="233"/>
      <c r="V20" s="232"/>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4"/>
    </row>
    <row r="21" spans="2:55">
      <c r="B21" s="227"/>
      <c r="C21" s="255"/>
      <c r="D21" s="229"/>
      <c r="E21" s="229"/>
      <c r="F21" s="229"/>
      <c r="G21" s="229"/>
      <c r="H21" s="229"/>
      <c r="I21" s="229"/>
      <c r="J21" s="229"/>
      <c r="K21" s="229"/>
      <c r="L21" s="256"/>
      <c r="M21" s="229"/>
      <c r="N21" s="229"/>
      <c r="O21" s="233"/>
      <c r="P21" s="233"/>
      <c r="Q21" s="232"/>
      <c r="R21" s="233"/>
      <c r="S21" s="233"/>
      <c r="T21" s="233"/>
      <c r="U21" s="233"/>
      <c r="V21" s="232"/>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4"/>
    </row>
    <row r="22" spans="2:55">
      <c r="B22" s="227"/>
      <c r="C22" s="257" t="s">
        <v>269</v>
      </c>
      <c r="D22" s="257"/>
      <c r="E22" s="257"/>
      <c r="F22" s="257"/>
      <c r="G22" s="257"/>
      <c r="H22" s="257"/>
      <c r="I22" s="258" t="str">
        <f>IFERROR(U19,"-")</f>
        <v>-</v>
      </c>
      <c r="J22" s="257"/>
      <c r="K22" s="259"/>
      <c r="L22" s="260" t="s">
        <v>270</v>
      </c>
      <c r="M22" s="261"/>
      <c r="N22" s="231" t="str">
        <f>IFERROR(G7/-D7,"-")</f>
        <v>-</v>
      </c>
      <c r="O22" s="262"/>
      <c r="P22" s="262"/>
      <c r="Q22" s="263"/>
      <c r="R22" s="262"/>
      <c r="S22" s="262"/>
      <c r="T22" s="262"/>
      <c r="U22" s="262"/>
      <c r="V22" s="263"/>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34"/>
    </row>
    <row r="23" spans="2:55">
      <c r="B23" s="227"/>
      <c r="C23" s="257" t="str">
        <f>IF(G19&gt;0,"Internal rate of return with grant"," ")</f>
        <v xml:space="preserve"> </v>
      </c>
      <c r="D23" s="257"/>
      <c r="E23" s="257"/>
      <c r="F23" s="257"/>
      <c r="G23" s="257"/>
      <c r="H23" s="257"/>
      <c r="I23" s="258" t="str">
        <f>IF(G19&gt;0,T19," ")</f>
        <v xml:space="preserve"> </v>
      </c>
      <c r="J23" s="257"/>
      <c r="K23" s="259"/>
      <c r="L23" s="458" t="s">
        <v>271</v>
      </c>
      <c r="M23" s="458"/>
      <c r="N23" s="231" t="str">
        <f>IFERROR(L18/-D7,"-")</f>
        <v>-</v>
      </c>
      <c r="O23" s="262"/>
      <c r="P23" s="262"/>
      <c r="Q23" s="263"/>
      <c r="R23" s="262"/>
      <c r="S23" s="262"/>
      <c r="T23" s="262"/>
      <c r="U23" s="262"/>
      <c r="V23" s="263"/>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34"/>
    </row>
    <row r="24" spans="2:55">
      <c r="B24" s="227"/>
      <c r="C24" s="227"/>
      <c r="D24" s="234"/>
      <c r="E24" s="234"/>
      <c r="F24" s="234"/>
      <c r="G24" s="234"/>
      <c r="H24" s="234"/>
      <c r="I24" s="234"/>
      <c r="J24" s="234"/>
      <c r="K24" s="234"/>
      <c r="L24" s="458"/>
      <c r="M24" s="458"/>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row>
  </sheetData>
  <mergeCells count="1">
    <mergeCell ref="L23:M24"/>
  </mergeCells>
  <dataValidations count="6">
    <dataValidation allowBlank="1" showInputMessage="1" showErrorMessage="1" promptTitle="Discount rate/calculation rate" prompt="Currently 6%." sqref="M3" xr:uid="{3BAC92DE-DA74-4BE8-B724-1B2221FE23B8}"/>
    <dataValidation type="whole" operator="lessThan" allowBlank="1" showInputMessage="1" showErrorMessage="1" errorTitle="Positivt tall" error="Du bruker et positivt tall. Det er bare tillatt med negative tall her." promptTitle="Investment" prompt="Note! Negative figures only." sqref="D7" xr:uid="{F6C12AF4-C229-4A54-9030-16C2661C5D53}">
      <formula1>1</formula1>
    </dataValidation>
    <dataValidation type="whole" operator="lessThan" allowBlank="1" showInputMessage="1" showErrorMessage="1" errorTitle="Nye investeringer" error="Du bruker positive tall. Det er ikke tilatt." promptTitle="New investments" prompt="Note! Negative figures only." sqref="I9:I18" xr:uid="{6A0FAC21-73F0-4D0A-92A7-294E358954A0}">
      <formula1>1</formula1>
    </dataValidation>
    <dataValidation type="whole" operator="greaterThan" allowBlank="1" showInputMessage="1" showErrorMessage="1" errorTitle="Negativt tall" error="Du bruker et negativt tall. Det er bare tillatt med positive tall her." promptTitle="Value at project end" prompt="Note! Positive figures only." sqref="L9:L18" xr:uid="{4F33DD18-3A41-4D0C-9855-D37BB33E2C14}">
      <formula1>1</formula1>
    </dataValidation>
    <dataValidation type="whole" operator="greaterThan" allowBlank="1" showInputMessage="1" showErrorMessage="1" errorTitle="Negativt tall" error="Du bruker et negativt tall. Det er bare tillatt med positive tall her." promptTitle="Grant" prompt="Note! Positive figures only." sqref="G9:G18" xr:uid="{8D9BDD05-D0ED-4A9B-8ADB-4CD64C1D4B0D}">
      <formula1>0</formula1>
    </dataValidation>
    <dataValidation type="whole" operator="greaterThan" allowBlank="1" showInputMessage="1" showErrorMessage="1" errorTitle="Negativt tall" error="Du bruker et negativt tall. Det er bare tillatt med positive tall her." promptTitle="Grant" prompt="Note! Positive figures only." sqref="G7" xr:uid="{8714967C-AB30-46F9-B027-B094C85ECE68}">
      <formula1>-1</formula1>
    </dataValidation>
  </dataValidations>
  <pageMargins left="0.7" right="0.7" top="0.75" bottom="0.75" header="0.3" footer="0.3"/>
  <drawing r:id="rId1"/>
  <legacyDrawing r:id="rId2"/>
  <oleObjects>
    <mc:AlternateContent xmlns:mc="http://schemas.openxmlformats.org/markup-compatibility/2006">
      <mc:Choice Requires="x14">
        <oleObject progId="MS_ClipArt_Gallery" shapeId="11265" r:id="rId3">
          <objectPr defaultSize="0" autoPict="0" r:id="rId4">
            <anchor moveWithCells="1" sizeWithCells="1">
              <from>
                <xdr:col>18</xdr:col>
                <xdr:colOff>571500</xdr:colOff>
                <xdr:row>19</xdr:row>
                <xdr:rowOff>152400</xdr:rowOff>
              </from>
              <to>
                <xdr:col>19</xdr:col>
                <xdr:colOff>590550</xdr:colOff>
                <xdr:row>23</xdr:row>
                <xdr:rowOff>38100</xdr:rowOff>
              </to>
            </anchor>
          </objectPr>
        </oleObject>
      </mc:Choice>
      <mc:Fallback>
        <oleObject progId="MS_ClipArt_Gallery" shapeId="11265" r:id="rId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0A673-80F8-411A-B71F-01F30F9BBDA5}">
  <sheetPr codeName="Sheet8">
    <tabColor theme="9"/>
  </sheetPr>
  <dimension ref="A2:G39"/>
  <sheetViews>
    <sheetView workbookViewId="0">
      <selection activeCell="M11" sqref="M11"/>
    </sheetView>
  </sheetViews>
  <sheetFormatPr defaultRowHeight="15"/>
  <cols>
    <col min="1" max="1" width="34.5703125" customWidth="1"/>
    <col min="2" max="2" width="14.5703125" customWidth="1"/>
    <col min="3" max="5" width="12.5703125" bestFit="1" customWidth="1"/>
  </cols>
  <sheetData>
    <row r="2" spans="1:7">
      <c r="A2" s="416" t="s">
        <v>272</v>
      </c>
      <c r="B2" s="416"/>
      <c r="C2" s="416"/>
      <c r="D2" s="416"/>
      <c r="E2" s="416"/>
    </row>
    <row r="4" spans="1:7" ht="28.9" customHeight="1">
      <c r="A4" s="150" t="s">
        <v>273</v>
      </c>
      <c r="B4" s="151"/>
      <c r="C4" s="459" t="s">
        <v>274</v>
      </c>
      <c r="D4" s="459"/>
      <c r="E4" s="459"/>
    </row>
    <row r="5" spans="1:7">
      <c r="A5" s="152"/>
      <c r="B5" s="418" t="s">
        <v>275</v>
      </c>
      <c r="C5" s="418"/>
      <c r="D5" s="418"/>
      <c r="E5" s="418"/>
    </row>
    <row r="6" spans="1:7">
      <c r="B6" s="153" t="s">
        <v>276</v>
      </c>
      <c r="C6" s="153" t="s">
        <v>277</v>
      </c>
      <c r="D6" s="153" t="s">
        <v>278</v>
      </c>
      <c r="E6" s="153" t="s">
        <v>279</v>
      </c>
      <c r="G6" s="350" t="s">
        <v>280</v>
      </c>
    </row>
    <row r="7" spans="1:7">
      <c r="A7" s="213" t="s">
        <v>281</v>
      </c>
      <c r="B7" s="154" t="e">
        <f>('P&amp;L_historic + forecast'!C30+'P&amp;L_historic + forecast'!C23)/('Balance_sheet_Historical data'!C31)</f>
        <v>#DIV/0!</v>
      </c>
      <c r="C7" s="154" t="e">
        <f>('P&amp;L_historic + forecast'!D30+'P&amp;L_historic + forecast'!D24)/(('Balance_sheet_Historical data'!D31+'Balance_sheet_Historical data'!C31)/2)</f>
        <v>#DIV/0!</v>
      </c>
      <c r="D7" s="154" t="e">
        <f>('P&amp;L_historic + forecast'!E30+'P&amp;L_historic + forecast'!E24)/(('Balance_sheet_Historical data'!E31+'Balance_sheet_Historical data'!D31)/2)</f>
        <v>#DIV/0!</v>
      </c>
      <c r="E7" s="154" t="e">
        <f>('P&amp;L_historic + forecast'!F30+'P&amp;L_historic + forecast'!F24)/(('Balance_sheet_Historical data'!F31+'Balance_sheet_Historical data'!E31)/2)</f>
        <v>#DIV/0!</v>
      </c>
      <c r="G7" s="214" t="e">
        <f>AVERAGE(B7:E7)</f>
        <v>#DIV/0!</v>
      </c>
    </row>
    <row r="8" spans="1:7">
      <c r="A8" s="213" t="s">
        <v>282</v>
      </c>
      <c r="B8" s="154" t="e">
        <f>('P&amp;L_historic + forecast'!C30+'P&amp;L_historic + forecast'!C19)/('Balance_sheet_Historical data'!C37)</f>
        <v>#DIV/0!</v>
      </c>
      <c r="C8" s="154" t="e">
        <f>('P&amp;L_historic + forecast'!D30+'P&amp;L_historic + forecast'!D19)/(('Balance_sheet_Historical data'!D37+'Balance_sheet_Historical data'!C37)/2)</f>
        <v>#DIV/0!</v>
      </c>
      <c r="D8" s="154" t="e">
        <f>('P&amp;L_historic + forecast'!E30+'P&amp;L_historic + forecast'!E19)/(('Balance_sheet_Historical data'!E37+'Balance_sheet_Historical data'!D37)/2)</f>
        <v>#DIV/0!</v>
      </c>
      <c r="E8" s="154" t="e">
        <f>('P&amp;L_historic + forecast'!F30+'P&amp;L_historic + forecast'!F19)/(('Balance_sheet_Historical data'!F37+'Balance_sheet_Historical data'!E37)/2)</f>
        <v>#DIV/0!</v>
      </c>
      <c r="G8" s="214" t="e">
        <f>AVERAGE(B8:E8)</f>
        <v>#DIV/0!</v>
      </c>
    </row>
    <row r="9" spans="1:7">
      <c r="A9" s="213" t="s">
        <v>283</v>
      </c>
      <c r="B9" s="155" t="e">
        <f>('P&amp;L_historic + forecast'!C30+'P&amp;L_historic + forecast'!C24)/'P&amp;L_historic + forecast'!C24</f>
        <v>#DIV/0!</v>
      </c>
      <c r="C9" s="155" t="e">
        <f>('P&amp;L_historic + forecast'!D30+'P&amp;L_historic + forecast'!D24)/'P&amp;L_historic + forecast'!D24</f>
        <v>#DIV/0!</v>
      </c>
      <c r="D9" s="155" t="e">
        <f>('P&amp;L_historic + forecast'!E30+'P&amp;L_historic + forecast'!E24)/'P&amp;L_historic + forecast'!E24</f>
        <v>#DIV/0!</v>
      </c>
      <c r="E9" s="155" t="e">
        <f>('P&amp;L_historic + forecast'!F30+'P&amp;L_historic + forecast'!F24)/'P&amp;L_historic + forecast'!F24</f>
        <v>#DIV/0!</v>
      </c>
      <c r="G9" s="215" t="e">
        <f>AVERAGE(B9:E9)</f>
        <v>#DIV/0!</v>
      </c>
    </row>
    <row r="10" spans="1:7">
      <c r="A10" s="21"/>
      <c r="G10" s="94"/>
    </row>
    <row r="11" spans="1:7">
      <c r="A11" s="213" t="s">
        <v>284</v>
      </c>
      <c r="B11" s="156">
        <f>'Balance_sheet_Historical data'!C30-'Balance_sheet_Historical data'!C43</f>
        <v>0</v>
      </c>
      <c r="C11" s="156">
        <f>'Balance_sheet_Historical data'!D30-'Balance_sheet_Historical data'!D43</f>
        <v>0</v>
      </c>
      <c r="D11" s="156">
        <f>'Balance_sheet_Historical data'!E30-'Balance_sheet_Historical data'!E43</f>
        <v>0</v>
      </c>
      <c r="E11" s="156">
        <f>'Balance_sheet_Historical data'!F30-'Balance_sheet_Historical data'!F43</f>
        <v>0</v>
      </c>
      <c r="G11" s="216">
        <f>AVERAGE(B11:E11)</f>
        <v>0</v>
      </c>
    </row>
    <row r="12" spans="1:7">
      <c r="A12" s="213" t="s">
        <v>285</v>
      </c>
      <c r="B12" s="154" t="e">
        <f>('Balance_sheet_Historical data'!C30-'Balance_sheet_Historical data'!C43)/'P&amp;L_historic + forecast'!C15</f>
        <v>#DIV/0!</v>
      </c>
      <c r="C12" s="154" t="e">
        <f>('Balance_sheet_Historical data'!D30-'Balance_sheet_Historical data'!D43)/'P&amp;L_historic + forecast'!D15</f>
        <v>#DIV/0!</v>
      </c>
      <c r="D12" s="154" t="e">
        <f>('Balance_sheet_Historical data'!E30-'Balance_sheet_Historical data'!E43)/'P&amp;L_historic + forecast'!E15</f>
        <v>#DIV/0!</v>
      </c>
      <c r="E12" s="154" t="e">
        <f>('Balance_sheet_Historical data'!F30-'Balance_sheet_Historical data'!F43)/'P&amp;L_historic + forecast'!F15</f>
        <v>#DIV/0!</v>
      </c>
      <c r="G12" s="217" t="e">
        <f>AVERAGE(B12:E12)</f>
        <v>#DIV/0!</v>
      </c>
    </row>
    <row r="13" spans="1:7">
      <c r="A13" s="213" t="s">
        <v>286</v>
      </c>
      <c r="B13" s="157" t="e">
        <f>('Balance_sheet_Historical data'!C40*12/'P&amp;L_historic + forecast'!C17*1.25)</f>
        <v>#DIV/0!</v>
      </c>
      <c r="C13" s="157" t="e">
        <f>(('Balance_sheet_Historical data'!D40+'Balance_sheet_Historical data'!C40)/2*12/('P&amp;L_historic + forecast'!D17+'P&amp;L_historic + forecast'!C17)*1.25)</f>
        <v>#DIV/0!</v>
      </c>
      <c r="D13" s="157" t="e">
        <f>(('Balance_sheet_Historical data'!E40+'Balance_sheet_Historical data'!D40)/2*12/('P&amp;L_historic + forecast'!E17+'P&amp;L_historic + forecast'!D17)*1.25)</f>
        <v>#DIV/0!</v>
      </c>
      <c r="E13" s="157" t="e">
        <f>(('Balance_sheet_Historical data'!F40+'Balance_sheet_Historical data'!E40)/2*12/('P&amp;L_historic + forecast'!F17+'P&amp;L_historic + forecast'!E17)*1.25)</f>
        <v>#DIV/0!</v>
      </c>
      <c r="G13" s="215" t="e">
        <f>AVERAGE(B13:E13)</f>
        <v>#DIV/0!</v>
      </c>
    </row>
    <row r="14" spans="1:7">
      <c r="A14" s="21"/>
      <c r="G14" s="94"/>
    </row>
    <row r="15" spans="1:7">
      <c r="A15" s="213" t="s">
        <v>287</v>
      </c>
      <c r="B15" s="154" t="e">
        <f>'Balance_sheet_Historical data'!C34/'Balance_sheet_Historical data'!C45</f>
        <v>#DIV/0!</v>
      </c>
      <c r="C15" s="154" t="e">
        <f>'Balance_sheet_Historical data'!D34/'Balance_sheet_Historical data'!D45</f>
        <v>#DIV/0!</v>
      </c>
      <c r="D15" s="154" t="e">
        <f>'Balance_sheet_Historical data'!E34/'Balance_sheet_Historical data'!E45</f>
        <v>#DIV/0!</v>
      </c>
      <c r="E15" s="154" t="e">
        <f>'Balance_sheet_Historical data'!F34/'Balance_sheet_Historical data'!F45</f>
        <v>#DIV/0!</v>
      </c>
      <c r="G15" s="217" t="e">
        <f>AVERAGE(B15:E15)</f>
        <v>#DIV/0!</v>
      </c>
    </row>
    <row r="16" spans="1:7">
      <c r="A16" s="213" t="s">
        <v>288</v>
      </c>
      <c r="B16" s="154" t="e">
        <f>('Balance_sheet_Historical data'!C30-'Balance_sheet_Historical data'!C43)/'Balance_sheet_Historical data'!C26</f>
        <v>#DIV/0!</v>
      </c>
      <c r="C16" s="154" t="e">
        <f>('Balance_sheet_Historical data'!D30-'Balance_sheet_Historical data'!D43)/'Balance_sheet_Historical data'!D26</f>
        <v>#DIV/0!</v>
      </c>
      <c r="D16" s="154" t="e">
        <f>('Balance_sheet_Historical data'!E30-'Balance_sheet_Historical data'!E43)/'Balance_sheet_Historical data'!E26</f>
        <v>#DIV/0!</v>
      </c>
      <c r="E16" s="154" t="e">
        <f>('Balance_sheet_Historical data'!F30-'Balance_sheet_Historical data'!F43)/'Balance_sheet_Historical data'!F26</f>
        <v>#DIV/0!</v>
      </c>
      <c r="G16" s="217" t="e">
        <f>AVERAGE(B16:E16)</f>
        <v>#DIV/0!</v>
      </c>
    </row>
    <row r="17" spans="1:7">
      <c r="A17" s="213" t="s">
        <v>289</v>
      </c>
      <c r="B17" s="157" t="e">
        <f>('Balance_sheet_Historical data'!C26*365)/'P&amp;L_historic + forecast'!C17/30</f>
        <v>#DIV/0!</v>
      </c>
      <c r="C17" s="157" t="e">
        <f>(('Balance_sheet_Historical data'!D26+'Balance_sheet_Historical data'!D26)*0.5*12)/'P&amp;L_historic + forecast'!D17</f>
        <v>#DIV/0!</v>
      </c>
      <c r="D17" s="157" t="e">
        <f>(('Balance_sheet_Historical data'!E26+'Balance_sheet_Historical data'!E26)*0.5*12)/'P&amp;L_historic + forecast'!E17</f>
        <v>#DIV/0!</v>
      </c>
      <c r="E17" s="157" t="e">
        <f>(('Balance_sheet_Historical data'!F26+'Balance_sheet_Historical data'!F26)*0.5*12)/'P&amp;L_historic + forecast'!F17</f>
        <v>#DIV/0!</v>
      </c>
      <c r="G17" s="215" t="e">
        <f>AVERAGE(B17:E17)</f>
        <v>#DIV/0!</v>
      </c>
    </row>
    <row r="19" spans="1:7">
      <c r="A19" s="67" t="s">
        <v>290</v>
      </c>
      <c r="B19" s="158" t="e">
        <f>'P&amp;L_historic + forecast'!C33/'Balance_sheet_Historical data'!C31</f>
        <v>#DIV/0!</v>
      </c>
      <c r="C19" s="158" t="e">
        <f>'P&amp;L_historic + forecast'!D33/(('Balance_sheet_Historical data'!D31+'Balance_sheet_Historical data'!C31)/2)</f>
        <v>#DIV/0!</v>
      </c>
      <c r="D19" s="158" t="e">
        <f>'P&amp;L_historic + forecast'!E33/(('Balance_sheet_Historical data'!E31+'Balance_sheet_Historical data'!D31)/2)</f>
        <v>#DIV/0!</v>
      </c>
      <c r="E19" s="158" t="e">
        <f>'P&amp;L_historic + forecast'!F33/(('Balance_sheet_Historical data'!F31+'Balance_sheet_Historical data'!E31)/2)</f>
        <v>#DIV/0!</v>
      </c>
    </row>
    <row r="20" spans="1:7">
      <c r="A20" s="67" t="s">
        <v>291</v>
      </c>
      <c r="B20" s="158" t="e">
        <f>'P&amp;L_historic + forecast'!C33/'Balance_sheet_Historical data'!C34</f>
        <v>#DIV/0!</v>
      </c>
      <c r="C20" s="158" t="e">
        <f>'P&amp;L_historic + forecast'!D33/(('Balance_sheet_Historical data'!D34+'Balance_sheet_Historical data'!C34)/2)</f>
        <v>#DIV/0!</v>
      </c>
      <c r="D20" s="158" t="e">
        <f>'P&amp;L_historic + forecast'!E33/(('Balance_sheet_Historical data'!E34+'Balance_sheet_Historical data'!D34)/2)</f>
        <v>#DIV/0!</v>
      </c>
      <c r="E20" s="158" t="e">
        <f>'P&amp;L_historic + forecast'!F33/(('Balance_sheet_Historical data'!F34+'Balance_sheet_Historical data'!E34)/2)</f>
        <v>#DIV/0!</v>
      </c>
    </row>
    <row r="21" spans="1:7">
      <c r="A21" s="159"/>
    </row>
    <row r="22" spans="1:7">
      <c r="A22" s="67" t="s">
        <v>292</v>
      </c>
      <c r="B22" s="160" t="e">
        <f>'P&amp;L_historic + forecast'!C15/'Balance_sheet_Historical data'!C31</f>
        <v>#DIV/0!</v>
      </c>
      <c r="C22" s="160" t="e">
        <f>'P&amp;L_historic + forecast'!D15/(('Balance_sheet_Historical data'!D31+'Balance_sheet_Historical data'!C31)/2)</f>
        <v>#DIV/0!</v>
      </c>
      <c r="D22" s="160" t="e">
        <f>'P&amp;L_historic + forecast'!E15/(('Balance_sheet_Historical data'!E31+'Balance_sheet_Historical data'!D31)/2)</f>
        <v>#DIV/0!</v>
      </c>
      <c r="E22" s="160" t="e">
        <f>'P&amp;L_historic + forecast'!F15/(('Balance_sheet_Historical data'!F31+'Balance_sheet_Historical data'!E31)/2)</f>
        <v>#DIV/0!</v>
      </c>
    </row>
    <row r="23" spans="1:7">
      <c r="A23" s="67" t="s">
        <v>293</v>
      </c>
      <c r="B23" s="160" t="e">
        <f>'P&amp;L_historic + forecast'!C15/'Balance_sheet_Historical data'!C25</f>
        <v>#DIV/0!</v>
      </c>
      <c r="C23" s="160" t="e">
        <f>'P&amp;L_historic + forecast'!D15/(('Balance_sheet_Historical data'!D25+'Balance_sheet_Historical data'!C25)/2)</f>
        <v>#DIV/0!</v>
      </c>
      <c r="D23" s="160" t="e">
        <f>'P&amp;L_historic + forecast'!E15/(('Balance_sheet_Historical data'!E25+'Balance_sheet_Historical data'!D25)/2)</f>
        <v>#DIV/0!</v>
      </c>
      <c r="E23" s="160" t="e">
        <f>'P&amp;L_historic + forecast'!F15/(('Balance_sheet_Historical data'!F25+'Balance_sheet_Historical data'!E25)/2)</f>
        <v>#DIV/0!</v>
      </c>
    </row>
    <row r="24" spans="1:7">
      <c r="A24" s="159"/>
    </row>
    <row r="25" spans="1:7">
      <c r="A25" s="67" t="s">
        <v>294</v>
      </c>
      <c r="B25" s="160" t="e">
        <f>('Balance_sheet_Historical data'!C30-'Balance_sheet_Historical data'!C43)/'P&amp;L_historic + forecast'!C15</f>
        <v>#DIV/0!</v>
      </c>
      <c r="C25" s="160" t="e">
        <f>(('Balance_sheet_Historical data'!D30+'Balance_sheet_Historical data'!C30)/2-('Balance_sheet_Historical data'!D43+'Balance_sheet_Historical data'!C43)/2)/'P&amp;L_historic + forecast'!D15</f>
        <v>#DIV/0!</v>
      </c>
      <c r="D25" s="160" t="e">
        <f>(('Balance_sheet_Historical data'!E30+'Balance_sheet_Historical data'!D30)/2-('Balance_sheet_Historical data'!E43+'Balance_sheet_Historical data'!D43)/2)/'P&amp;L_historic + forecast'!E15</f>
        <v>#DIV/0!</v>
      </c>
      <c r="E25" s="160" t="e">
        <f>(('Balance_sheet_Historical data'!F30+'Balance_sheet_Historical data'!E30)/2-('Balance_sheet_Historical data'!F43+'Balance_sheet_Historical data'!E43)/2)/'P&amp;L_historic + forecast'!F15</f>
        <v>#DIV/0!</v>
      </c>
    </row>
    <row r="26" spans="1:7">
      <c r="A26" s="67" t="s">
        <v>295</v>
      </c>
      <c r="B26" s="160" t="e">
        <f>('Balance_sheet_Historical data'!C30-'Balance_sheet_Historical data'!C43)/'Balance_sheet_Historical data'!C43</f>
        <v>#DIV/0!</v>
      </c>
      <c r="C26" s="160" t="e">
        <f>(('Balance_sheet_Historical data'!D30+'Balance_sheet_Historical data'!C30)/2-('Balance_sheet_Historical data'!D43+'Balance_sheet_Historical data'!C43)/2)/(('Balance_sheet_Historical data'!D43+'Balance_sheet_Historical data'!C43)/2)</f>
        <v>#DIV/0!</v>
      </c>
      <c r="D26" s="160" t="e">
        <f>(('Balance_sheet_Historical data'!E30+'Balance_sheet_Historical data'!D30)/2-('Balance_sheet_Historical data'!E43+'Balance_sheet_Historical data'!D43)/2)/(('Balance_sheet_Historical data'!E43+'Balance_sheet_Historical data'!D43)/2)</f>
        <v>#DIV/0!</v>
      </c>
      <c r="E26" s="160" t="e">
        <f>(('Balance_sheet_Historical data'!F30+'Balance_sheet_Historical data'!E30)/2-('Balance_sheet_Historical data'!F43+'Balance_sheet_Historical data'!E43)/2)/(('Balance_sheet_Historical data'!F43+'Balance_sheet_Historical data'!E43)/2)</f>
        <v>#DIV/0!</v>
      </c>
    </row>
    <row r="27" spans="1:7">
      <c r="A27" s="67" t="s">
        <v>296</v>
      </c>
      <c r="B27" s="160" t="e">
        <f>('Balance_sheet_Historical data'!C30-'Balance_sheet_Historical data'!C43)/'Balance_sheet_Historical data'!C26</f>
        <v>#DIV/0!</v>
      </c>
      <c r="C27" s="160" t="e">
        <f>(('Balance_sheet_Historical data'!D30+'Balance_sheet_Historical data'!C30)/2-('Balance_sheet_Historical data'!D43+'Balance_sheet_Historical data'!C43)/2)/(('Balance_sheet_Historical data'!D26+'Balance_sheet_Historical data'!C26)/2)</f>
        <v>#DIV/0!</v>
      </c>
      <c r="D27" s="160" t="e">
        <f>(('Balance_sheet_Historical data'!E30+'Balance_sheet_Historical data'!D30)/2-('Balance_sheet_Historical data'!E43+'Balance_sheet_Historical data'!D43)/2)/(('Balance_sheet_Historical data'!E26+'Balance_sheet_Historical data'!D26)/2)</f>
        <v>#DIV/0!</v>
      </c>
      <c r="E27" s="160" t="e">
        <f>(('Balance_sheet_Historical data'!F30+'Balance_sheet_Historical data'!E30)/2-('Balance_sheet_Historical data'!F43+'Balance_sheet_Historical data'!E43)/2)/(('Balance_sheet_Historical data'!F26+'Balance_sheet_Historical data'!E26)/2)</f>
        <v>#DIV/0!</v>
      </c>
    </row>
    <row r="28" spans="1:7">
      <c r="A28" s="67" t="s">
        <v>297</v>
      </c>
      <c r="B28" s="160" t="e">
        <f>'Balance_sheet_Historical data'!C27*365/'P&amp;L_historic + forecast'!C15</f>
        <v>#DIV/0!</v>
      </c>
      <c r="C28" s="160" t="e">
        <f>('Balance_sheet_Historical data'!D27+'Balance_sheet_Historical data'!C27)/2*365/'P&amp;L_historic + forecast'!D15</f>
        <v>#DIV/0!</v>
      </c>
      <c r="D28" s="160" t="e">
        <f>('Balance_sheet_Historical data'!E27+'Balance_sheet_Historical data'!D27)/2*365/'P&amp;L_historic + forecast'!E15</f>
        <v>#DIV/0!</v>
      </c>
      <c r="E28" s="160" t="e">
        <f>('Balance_sheet_Historical data'!F27+'Balance_sheet_Historical data'!E27)/2*365/'P&amp;L_historic + forecast'!F15</f>
        <v>#DIV/0!</v>
      </c>
    </row>
    <row r="29" spans="1:7">
      <c r="A29" s="67" t="s">
        <v>298</v>
      </c>
      <c r="B29" s="160" t="e">
        <f>'P&amp;L_historic + forecast'!C15/'Balance_sheet_Historical data'!C30</f>
        <v>#DIV/0!</v>
      </c>
      <c r="C29" s="160" t="e">
        <f>'P&amp;L_historic + forecast'!D15/(('Balance_sheet_Historical data'!D30+'Balance_sheet_Historical data'!C30)/2)</f>
        <v>#DIV/0!</v>
      </c>
      <c r="D29" s="160" t="e">
        <f>'P&amp;L_historic + forecast'!E15/(('Balance_sheet_Historical data'!E30+'Balance_sheet_Historical data'!D30)/2)</f>
        <v>#DIV/0!</v>
      </c>
      <c r="E29" s="160" t="e">
        <f>'P&amp;L_historic + forecast'!F15/(('Balance_sheet_Historical data'!F30+'Balance_sheet_Historical data'!E30)/2)</f>
        <v>#DIV/0!</v>
      </c>
    </row>
    <row r="30" spans="1:7">
      <c r="A30" s="67" t="s">
        <v>299</v>
      </c>
      <c r="B30" s="160" t="e">
        <f>'Balance_sheet_Historical data'!C26*365/'P&amp;L_historic + forecast'!C17</f>
        <v>#DIV/0!</v>
      </c>
      <c r="C30" s="160" t="e">
        <f>('Balance_sheet_Historical data'!D26+'Balance_sheet_Historical data'!C26)/2*365/'P&amp;L_historic + forecast'!D17</f>
        <v>#DIV/0!</v>
      </c>
      <c r="D30" s="160" t="e">
        <f>('Balance_sheet_Historical data'!E26+'Balance_sheet_Historical data'!D26)/2*365/'P&amp;L_historic + forecast'!E17</f>
        <v>#DIV/0!</v>
      </c>
      <c r="E30" s="160" t="e">
        <f>('Balance_sheet_Historical data'!F26+'Balance_sheet_Historical data'!E26)/2*365/'P&amp;L_historic + forecast'!F17</f>
        <v>#DIV/0!</v>
      </c>
    </row>
    <row r="32" spans="1:7">
      <c r="A32" s="67" t="s">
        <v>300</v>
      </c>
      <c r="B32" s="160" t="e">
        <f>'Balance_sheet_Historical data'!C30/'Balance_sheet_Historical data'!C43</f>
        <v>#DIV/0!</v>
      </c>
      <c r="C32" s="160" t="e">
        <f>'Balance_sheet_Historical data'!D30/'Balance_sheet_Historical data'!D43</f>
        <v>#DIV/0!</v>
      </c>
      <c r="D32" s="160" t="e">
        <f>'Balance_sheet_Historical data'!E30/'Balance_sheet_Historical data'!E43</f>
        <v>#DIV/0!</v>
      </c>
      <c r="E32" s="160" t="e">
        <f>'Balance_sheet_Historical data'!F30/'Balance_sheet_Historical data'!F43</f>
        <v>#DIV/0!</v>
      </c>
    </row>
    <row r="33" spans="1:5">
      <c r="A33" s="67" t="s">
        <v>301</v>
      </c>
      <c r="B33" s="160" t="e">
        <f>('Balance_sheet_Historical data'!C30-'Balance_sheet_Historical data'!C26)/'Balance_sheet_Historical data'!C43</f>
        <v>#DIV/0!</v>
      </c>
      <c r="C33" s="160" t="e">
        <f>('Balance_sheet_Historical data'!D30-'Balance_sheet_Historical data'!D26)/'Balance_sheet_Historical data'!D43</f>
        <v>#DIV/0!</v>
      </c>
      <c r="D33" s="160" t="e">
        <f>('Balance_sheet_Historical data'!E30-'Balance_sheet_Historical data'!E26)/'Balance_sheet_Historical data'!E43</f>
        <v>#DIV/0!</v>
      </c>
      <c r="E33" s="160" t="e">
        <f>('Balance_sheet_Historical data'!F30-'Balance_sheet_Historical data'!F26)/'Balance_sheet_Historical data'!F43</f>
        <v>#DIV/0!</v>
      </c>
    </row>
    <row r="35" spans="1:5">
      <c r="A35" s="67" t="s">
        <v>302</v>
      </c>
      <c r="B35" s="160" t="e">
        <f>'Balance_sheet_Historical data'!C44/'Balance_sheet_Historical data'!C31</f>
        <v>#DIV/0!</v>
      </c>
      <c r="C35" s="160" t="e">
        <f>'Balance_sheet_Historical data'!D44/'Balance_sheet_Historical data'!D31</f>
        <v>#DIV/0!</v>
      </c>
      <c r="D35" s="160" t="e">
        <f>'Balance_sheet_Historical data'!E44/'Balance_sheet_Historical data'!E31</f>
        <v>#DIV/0!</v>
      </c>
      <c r="E35" s="160" t="e">
        <f>'Balance_sheet_Historical data'!F44/'Balance_sheet_Historical data'!F31</f>
        <v>#DIV/0!</v>
      </c>
    </row>
    <row r="36" spans="1:5">
      <c r="A36" s="67" t="s">
        <v>303</v>
      </c>
      <c r="B36" s="160" t="e">
        <f>'Balance_sheet_Historical data'!C44/('Balance_sheet_Historical data'!C44+'Balance_sheet_Historical data'!C34)</f>
        <v>#DIV/0!</v>
      </c>
      <c r="C36" s="160" t="e">
        <f>'Balance_sheet_Historical data'!D44/('Balance_sheet_Historical data'!D44+'Balance_sheet_Historical data'!D34)</f>
        <v>#DIV/0!</v>
      </c>
      <c r="D36" s="160" t="e">
        <f>'Balance_sheet_Historical data'!E44/('Balance_sheet_Historical data'!E44+'Balance_sheet_Historical data'!E34)</f>
        <v>#DIV/0!</v>
      </c>
      <c r="E36" s="160" t="e">
        <f>'Balance_sheet_Historical data'!F44/('Balance_sheet_Historical data'!F44+'Balance_sheet_Historical data'!F34)</f>
        <v>#DIV/0!</v>
      </c>
    </row>
    <row r="37" spans="1:5">
      <c r="A37" s="67" t="s">
        <v>304</v>
      </c>
      <c r="B37" s="160" t="e">
        <f>'Balance_sheet_Historical data'!C44/'Balance_sheet_Historical data'!C34</f>
        <v>#DIV/0!</v>
      </c>
      <c r="C37" s="160" t="e">
        <f>'Balance_sheet_Historical data'!D44/'Balance_sheet_Historical data'!D34</f>
        <v>#DIV/0!</v>
      </c>
      <c r="D37" s="160" t="e">
        <f>'Balance_sheet_Historical data'!E44/'Balance_sheet_Historical data'!E34</f>
        <v>#DIV/0!</v>
      </c>
      <c r="E37" s="160" t="e">
        <f>'Balance_sheet_Historical data'!F44/'Balance_sheet_Historical data'!F34</f>
        <v>#DIV/0!</v>
      </c>
    </row>
    <row r="38" spans="1:5">
      <c r="A38" s="67" t="s">
        <v>305</v>
      </c>
      <c r="B38" s="160" t="e">
        <f>('P&amp;L_historic + forecast'!C15-'P&amp;L_historic + forecast'!C21)/'P&amp;L_historic + forecast'!C24</f>
        <v>#DIV/0!</v>
      </c>
      <c r="C38" s="160" t="e">
        <f>('P&amp;L_historic + forecast'!D15-'P&amp;L_historic + forecast'!D21)/'P&amp;L_historic + forecast'!D24</f>
        <v>#DIV/0!</v>
      </c>
      <c r="D38" s="160" t="e">
        <f>('P&amp;L_historic + forecast'!E15-'P&amp;L_historic + forecast'!E21)/'P&amp;L_historic + forecast'!E24</f>
        <v>#DIV/0!</v>
      </c>
      <c r="E38" s="160" t="e">
        <f>('P&amp;L_historic + forecast'!F15-'P&amp;L_historic + forecast'!F21)/'P&amp;L_historic + forecast'!F24</f>
        <v>#DIV/0!</v>
      </c>
    </row>
    <row r="39" spans="1:5">
      <c r="A39" s="67" t="s">
        <v>306</v>
      </c>
      <c r="B39" s="160" t="e">
        <f>('P&amp;L_historic + forecast'!C33+'P&amp;L_historic + forecast'!C19)/'Balance_sheet_Historical data'!C38</f>
        <v>#DIV/0!</v>
      </c>
      <c r="C39" s="160" t="e">
        <f>('P&amp;L_historic + forecast'!D33+'P&amp;L_historic + forecast'!D19)/(('Balance_sheet_Historical data'!D38+'Balance_sheet_Historical data'!C38)/2)</f>
        <v>#DIV/0!</v>
      </c>
      <c r="D39" s="160" t="e">
        <f>('P&amp;L_historic + forecast'!E33+'P&amp;L_historic + forecast'!E19)/(('Balance_sheet_Historical data'!E38+'Balance_sheet_Historical data'!D38)/2)</f>
        <v>#DIV/0!</v>
      </c>
      <c r="E39" s="160" t="e">
        <f>('P&amp;L_historic + forecast'!F33+'P&amp;L_historic + forecast'!F19)/(('Balance_sheet_Historical data'!F38+'Balance_sheet_Historical data'!E38)/2)</f>
        <v>#DIV/0!</v>
      </c>
    </row>
  </sheetData>
  <sheetProtection algorithmName="SHA-512" hashValue="sMslnOQbJ0ypUGpNt4dnREBWbbWSU4DxsfygrDEHQsFxUgoJ2S4/vQ/WLMaIM23ng2A+0lkxrQ7W1nAn3a5pVw==" saltValue="/bpkdrdxFt5rhaSqOscLXA==" spinCount="100000" sheet="1" objects="1" scenarios="1"/>
  <mergeCells count="3">
    <mergeCell ref="A2:E2"/>
    <mergeCell ref="C4:E4"/>
    <mergeCell ref="B5:E5"/>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24" ma:contentTypeDescription="Create a new document." ma:contentTypeScope="" ma:versionID="aaaf0c66928ed1f41da53f74ede69f98">
  <xsd:schema xmlns:xsd="http://www.w3.org/2001/XMLSchema" xmlns:xs="http://www.w3.org/2001/XMLSchema" xmlns:p="http://schemas.microsoft.com/office/2006/metadata/properties" xmlns:ns1="http://schemas.microsoft.com/sharepoint/v3" xmlns:ns2="6ee981c3-3e74-458b-9583-f389e4bc4216" xmlns:ns3="9afd52f1-5c19-4352-a00b-d9c21e944711" xmlns:ns4="62e8883c-5188-4302-a00a-120ef88c78b8" targetNamespace="http://schemas.microsoft.com/office/2006/metadata/properties" ma:root="true" ma:fieldsID="afdce5ac37b5f08ee0ff256aadcc852e" ns1:_="" ns2:_="" ns3:_="" ns4:_="">
    <xsd:import namespace="http://schemas.microsoft.com/sharepoint/v3"/>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03918563-c33c-4c1d-9189-b9eee4bdb2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element name="TaxCatchAll" ma:index="31" nillable="true" ma:displayName="Taxonomy Catch All Column" ma:hidden="true" ma:list="{f26c817f-0045-481c-9a53-54b4720e1a21}" ma:internalName="TaxCatchAll" ma:showField="CatchAllData" ma:web="6ee981c3-3e74-458b-9583-f389e4bc42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DocType xmlns="62e8883c-5188-4302-a00a-120ef88c78b8">Fundamental Document</IN_Archiving_DocType>
    <IN_DivisionName xmlns="6ee981c3-3e74-458b-9583-f389e4bc4216">Brand Norway</IN_DivisionName>
    <IN_DivisionNumber xmlns="6ee981c3-3e74-458b-9583-f389e4bc4216" xsi:nil="true"/>
    <IN_Archiving_ArchiveId xmlns="62e8883c-5188-4302-a00a-120ef88c78b8" xsi:nil="true"/>
    <_ip_UnifiedCompliancePolicyUIAction xmlns="http://schemas.microsoft.com/sharepoint/v3" xsi:nil="true"/>
    <_ip_UnifiedCompliancePolicyProperties xmlns="http://schemas.microsoft.com/sharepoint/v3" xsi:nil="true"/>
    <SharedWithUsers xmlns="6ee981c3-3e74-458b-9583-f389e4bc4216">
      <UserInfo>
        <DisplayName>Kjetil Dager</DisplayName>
        <AccountId>385</AccountId>
        <AccountType/>
      </UserInfo>
      <UserInfo>
        <DisplayName>Magnar Ødelien</DisplayName>
        <AccountId>82</AccountId>
        <AccountType/>
      </UserInfo>
      <UserInfo>
        <DisplayName>Frauke Muth</DisplayName>
        <AccountId>33</AccountId>
        <AccountType/>
      </UserInfo>
      <UserInfo>
        <DisplayName>Mihai Stefanescu</DisplayName>
        <AccountId>71</AccountId>
        <AccountType/>
      </UserInfo>
    </SharedWithUsers>
    <TaxCatchAll xmlns="62e8883c-5188-4302-a00a-120ef88c78b8" xsi:nil="true"/>
    <lcf76f155ced4ddcb4097134ff3c332f xmlns="9afd52f1-5c19-4352-a00b-d9c21e9447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1B7F41-69E1-40F7-B7AE-C04874A9D3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C6413A-F8AF-428F-82D1-99DA0C5C7C4F}">
  <ds:schemaRefs>
    <ds:schemaRef ds:uri="http://schemas.microsoft.com/office/2006/metadata/properties"/>
    <ds:schemaRef ds:uri="http://schemas.microsoft.com/office/infopath/2007/PartnerControls"/>
    <ds:schemaRef ds:uri="6ee981c3-3e74-458b-9583-f389e4bc4216"/>
    <ds:schemaRef ds:uri="62e8883c-5188-4302-a00a-120ef88c78b8"/>
    <ds:schemaRef ds:uri="http://schemas.microsoft.com/sharepoint/v3"/>
    <ds:schemaRef ds:uri="9afd52f1-5c19-4352-a00b-d9c21e944711"/>
  </ds:schemaRefs>
</ds:datastoreItem>
</file>

<file path=customXml/itemProps3.xml><?xml version="1.0" encoding="utf-8"?>
<ds:datastoreItem xmlns:ds="http://schemas.openxmlformats.org/officeDocument/2006/customXml" ds:itemID="{6D45422E-7BD2-4A24-B444-6AFD7E7CD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Detailed Budget</vt:lpstr>
      <vt:lpstr>Balance_sheet_Historical data</vt:lpstr>
      <vt:lpstr>P&amp;L_historic + forecast</vt:lpstr>
      <vt:lpstr>Project costs and revenues</vt:lpstr>
      <vt:lpstr>Budget and Project Cash flow</vt:lpstr>
      <vt:lpstr>Undertaking in difficulty</vt:lpstr>
      <vt:lpstr>Project_profitability_I</vt:lpstr>
      <vt:lpstr>Project_profitability_II</vt:lpstr>
      <vt:lpstr>Financial Analysis company </vt:lpstr>
      <vt:lpstr>Sensitivity analysis project</vt:lpstr>
      <vt:lpstr>B&amp;P Cash flow_Risk Case</vt:lpstr>
      <vt:lpstr>Admin</vt:lpstr>
      <vt:lpstr>Bulgaria</vt:lpstr>
      <vt:lpstr>Croatia</vt:lpstr>
      <vt:lpstr>Cyprus</vt:lpstr>
      <vt:lpstr>Czech_Republic</vt:lpstr>
      <vt:lpstr>Estonia</vt:lpstr>
      <vt:lpstr>Hungary</vt:lpstr>
      <vt:lpstr>Latvia</vt:lpstr>
      <vt:lpstr>Lithuania</vt:lpstr>
      <vt:lpstr>Malta</vt:lpstr>
      <vt:lpstr>Poland</vt:lpstr>
      <vt:lpstr>'Detailed Budget'!Print_Area</vt:lpstr>
      <vt:lpstr>Romania</vt:lpstr>
      <vt:lpstr>Slovakia</vt:lpstr>
      <vt:lpstr>Slovenia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Konrad Konieczny</dc:creator>
  <cp:keywords/>
  <dc:description/>
  <cp:lastModifiedBy>Marin Paladin</cp:lastModifiedBy>
  <cp:revision/>
  <dcterms:created xsi:type="dcterms:W3CDTF">2018-04-04T13:21:29Z</dcterms:created>
  <dcterms:modified xsi:type="dcterms:W3CDTF">2022-11-23T11:32:13Z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y fmtid="{D5CDD505-2E9C-101B-9397-08002B2CF9AE}" pid="3" name="MediaServiceImageTags">
    <vt:lpwstr/>
  </property>
  <property fmtid="{D5CDD505-2E9C-101B-9397-08002B2CF9AE}" pid="4" name="MSIP_Label_bcba7332-1be0-430e-aa19-ed0aa2128bff_Enabled">
    <vt:lpwstr>true</vt:lpwstr>
  </property>
  <property fmtid="{D5CDD505-2E9C-101B-9397-08002B2CF9AE}" pid="5" name="MSIP_Label_bcba7332-1be0-430e-aa19-ed0aa2128bff_SetDate">
    <vt:lpwstr>2022-11-23T11:32:13Z</vt:lpwstr>
  </property>
  <property fmtid="{D5CDD505-2E9C-101B-9397-08002B2CF9AE}" pid="6" name="MSIP_Label_bcba7332-1be0-430e-aa19-ed0aa2128bff_Method">
    <vt:lpwstr>Standard</vt:lpwstr>
  </property>
  <property fmtid="{D5CDD505-2E9C-101B-9397-08002B2CF9AE}" pid="7" name="MSIP_Label_bcba7332-1be0-430e-aa19-ed0aa2128bff_Name">
    <vt:lpwstr>Internal</vt:lpwstr>
  </property>
  <property fmtid="{D5CDD505-2E9C-101B-9397-08002B2CF9AE}" pid="8" name="MSIP_Label_bcba7332-1be0-430e-aa19-ed0aa2128bff_SiteId">
    <vt:lpwstr>c39d49f7-9eed-4307-b032-bb28f3cf9d79</vt:lpwstr>
  </property>
  <property fmtid="{D5CDD505-2E9C-101B-9397-08002B2CF9AE}" pid="9" name="MSIP_Label_bcba7332-1be0-430e-aa19-ed0aa2128bff_ActionId">
    <vt:lpwstr>721b3f3a-cc62-4bd1-9fdc-c8e6754efb41</vt:lpwstr>
  </property>
  <property fmtid="{D5CDD505-2E9C-101B-9397-08002B2CF9AE}" pid="10" name="MSIP_Label_bcba7332-1be0-430e-aa19-ed0aa2128bff_ContentBits">
    <vt:lpwstr>0</vt:lpwstr>
  </property>
</Properties>
</file>