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SLucero\Desktop\"/>
    </mc:Choice>
  </mc:AlternateContent>
  <xr:revisionPtr revIDLastSave="0" documentId="13_ncr:1_{E8BA562F-08ED-4B31-99DE-26061A1D806C}" xr6:coauthVersionLast="47" xr6:coauthVersionMax="47" xr10:uidLastSave="{00000000-0000-0000-0000-000000000000}"/>
  <bookViews>
    <workbookView xWindow="2730" yWindow="2730" windowWidth="21600" windowHeight="11295" xr2:uid="{EAFD7BD6-E63A-4620-9E90-90E16A9BFC51}"/>
  </bookViews>
  <sheets>
    <sheet name="ROI Calculator" sheetId="1" r:id="rId1"/>
    <sheet name="Variables" sheetId="2" r:id="rId2"/>
  </sheets>
  <definedNames>
    <definedName name="_xlnm.Print_Area" localSheetId="0">'ROI Calculator'!$A$1:$F$34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8" i="1" l="1"/>
  <c r="Q8" i="2"/>
  <c r="Q7" i="2"/>
  <c r="Q6" i="2"/>
  <c r="Q5" i="2"/>
  <c r="Q4" i="2"/>
  <c r="Q3" i="2"/>
  <c r="D68" i="1"/>
  <c r="D69" i="1"/>
  <c r="D70" i="1"/>
  <c r="D71" i="1"/>
  <c r="D72" i="1"/>
  <c r="D73" i="1"/>
  <c r="D74" i="1"/>
  <c r="D75" i="1"/>
  <c r="D76" i="1"/>
  <c r="D77" i="1"/>
  <c r="D67" i="1"/>
  <c r="N61" i="1" l="1"/>
  <c r="A14" i="1"/>
  <c r="N59" i="1"/>
  <c r="N60" i="1"/>
  <c r="N62" i="1"/>
  <c r="N57" i="1"/>
  <c r="A11" i="1" l="1"/>
  <c r="E7" i="1"/>
  <c r="F7" i="1" s="1"/>
  <c r="E10" i="1"/>
  <c r="F10" i="1" s="1"/>
  <c r="E11" i="1"/>
  <c r="F11" i="1" s="1"/>
  <c r="E12" i="1"/>
  <c r="F12" i="1" s="1"/>
  <c r="E14" i="1"/>
  <c r="F14" i="1" s="1"/>
  <c r="E15" i="1"/>
  <c r="F15" i="1" s="1"/>
  <c r="E8" i="1"/>
  <c r="F8" i="1" s="1"/>
  <c r="E16" i="1"/>
  <c r="F16" i="1" s="1"/>
  <c r="E9" i="1"/>
  <c r="F9" i="1" s="1"/>
  <c r="E6" i="1"/>
  <c r="F6" i="1" s="1"/>
  <c r="E13" i="1"/>
  <c r="F13" i="1"/>
  <c r="F18" i="1" l="1"/>
  <c r="F19" i="1" l="1"/>
  <c r="F20" i="1"/>
</calcChain>
</file>

<file path=xl/sharedStrings.xml><?xml version="1.0" encoding="utf-8"?>
<sst xmlns="http://schemas.openxmlformats.org/spreadsheetml/2006/main" count="93" uniqueCount="49">
  <si>
    <t>Tomatoes</t>
  </si>
  <si>
    <t>Basil</t>
  </si>
  <si>
    <t>Chard</t>
  </si>
  <si>
    <t>Radish</t>
  </si>
  <si>
    <t>Variables</t>
  </si>
  <si>
    <t>Dome Sizes</t>
  </si>
  <si>
    <t>Growing Area (ft²)</t>
  </si>
  <si>
    <t>Growing Dome Base Price</t>
  </si>
  <si>
    <t>OSL Cost</t>
  </si>
  <si>
    <t>Bed Material Cost</t>
  </si>
  <si>
    <t>Foundation Cost</t>
  </si>
  <si>
    <t>Installation Cost</t>
  </si>
  <si>
    <t>Upgrade 8</t>
  </si>
  <si>
    <t>Waterfall</t>
  </si>
  <si>
    <t>AC Fan</t>
  </si>
  <si>
    <t>DC Fan</t>
  </si>
  <si>
    <t>DC Cooling Upgrade</t>
  </si>
  <si>
    <t>Extra Attic Fan</t>
  </si>
  <si>
    <t>Attic Fan Upgrade</t>
  </si>
  <si>
    <t>Extra Door</t>
  </si>
  <si>
    <t>Soil Cost</t>
  </si>
  <si>
    <t>Total Dome Cost W/O Upgrades</t>
  </si>
  <si>
    <t>Celery</t>
  </si>
  <si>
    <t>Thyme</t>
  </si>
  <si>
    <t>Rosemary</t>
  </si>
  <si>
    <t>Chives</t>
  </si>
  <si>
    <t>Pounds</t>
  </si>
  <si>
    <t>Parsley &amp; Cilantro</t>
  </si>
  <si>
    <t>Lettuce &amp; Kale</t>
  </si>
  <si>
    <t>bags</t>
  </si>
  <si>
    <t>Packages</t>
  </si>
  <si>
    <t>Bunches</t>
  </si>
  <si>
    <t>CROPS</t>
  </si>
  <si>
    <t>UNITS/FT²</t>
  </si>
  <si>
    <t>AVERAGE UNITS/YR</t>
  </si>
  <si>
    <r>
      <rPr>
        <b/>
        <vertAlign val="superscript"/>
        <sz val="11"/>
        <color theme="1"/>
        <rFont val="Calibri"/>
        <family val="2"/>
        <scheme val="minor"/>
      </rPr>
      <t>1</t>
    </r>
    <r>
      <rPr>
        <b/>
        <sz val="11"/>
        <color theme="1"/>
        <rFont val="Calibri"/>
        <family val="2"/>
        <scheme val="minor"/>
      </rPr>
      <t>Growing Dome Cost</t>
    </r>
  </si>
  <si>
    <r>
      <rPr>
        <b/>
        <vertAlign val="superscript"/>
        <sz val="11"/>
        <color theme="1"/>
        <rFont val="Calibri"/>
        <family val="2"/>
        <scheme val="minor"/>
      </rPr>
      <t>2</t>
    </r>
    <r>
      <rPr>
        <b/>
        <sz val="11"/>
        <color theme="1"/>
        <rFont val="Calibri"/>
        <family val="2"/>
        <scheme val="minor"/>
      </rPr>
      <t>Growing Area (Ft²)</t>
    </r>
  </si>
  <si>
    <r>
      <rPr>
        <b/>
        <vertAlign val="superscript"/>
        <sz val="11"/>
        <color theme="1"/>
        <rFont val="Calibri"/>
        <family val="2"/>
        <scheme val="minor"/>
      </rPr>
      <t>3</t>
    </r>
    <r>
      <rPr>
        <b/>
        <sz val="11"/>
        <color theme="1"/>
        <rFont val="Calibri"/>
        <family val="2"/>
        <scheme val="minor"/>
      </rPr>
      <t>Organic Market Price</t>
    </r>
  </si>
  <si>
    <r>
      <rPr>
        <b/>
        <vertAlign val="superscript"/>
        <sz val="11"/>
        <color theme="1"/>
        <rFont val="Calibri"/>
        <family val="2"/>
        <scheme val="minor"/>
      </rPr>
      <t>4</t>
    </r>
    <r>
      <rPr>
        <b/>
        <sz val="11"/>
        <color theme="1"/>
        <rFont val="Calibri"/>
        <family val="2"/>
        <scheme val="minor"/>
      </rPr>
      <t>Estimated Harvest (units/year)</t>
    </r>
  </si>
  <si>
    <r>
      <rPr>
        <b/>
        <vertAlign val="superscript"/>
        <sz val="11"/>
        <color theme="1"/>
        <rFont val="Calibri"/>
        <family val="2"/>
        <scheme val="minor"/>
      </rPr>
      <t>3</t>
    </r>
    <r>
      <rPr>
        <b/>
        <sz val="11"/>
        <color theme="1"/>
        <rFont val="Calibri"/>
        <family val="2"/>
        <scheme val="minor"/>
      </rPr>
      <t>Crops</t>
    </r>
  </si>
  <si>
    <r>
      <rPr>
        <b/>
        <vertAlign val="superscript"/>
        <sz val="11"/>
        <color theme="1"/>
        <rFont val="Calibri"/>
        <family val="2"/>
        <scheme val="minor"/>
      </rPr>
      <t>3</t>
    </r>
    <r>
      <rPr>
        <b/>
        <sz val="11"/>
        <color theme="1"/>
        <rFont val="Calibri"/>
        <family val="2"/>
        <scheme val="minor"/>
      </rPr>
      <t>Units</t>
    </r>
  </si>
  <si>
    <t>Break-Even Point (BEP) in Years</t>
  </si>
  <si>
    <t>Return on Investment Calculator</t>
  </si>
  <si>
    <t>Growing Dome Size Selection</t>
  </si>
  <si>
    <t>Average Gross Profit/Ft² Every Year</t>
  </si>
  <si>
    <t>Cucumbers</t>
  </si>
  <si>
    <r>
      <rPr>
        <b/>
        <vertAlign val="superscript"/>
        <sz val="12"/>
        <color theme="1"/>
        <rFont val="Calibri"/>
        <family val="2"/>
        <scheme val="minor"/>
      </rPr>
      <t>5</t>
    </r>
    <r>
      <rPr>
        <b/>
        <sz val="12"/>
        <color theme="1"/>
        <rFont val="Calibri"/>
        <family val="2"/>
        <scheme val="minor"/>
      </rPr>
      <t>Estimated Gross Profit/Year</t>
    </r>
  </si>
  <si>
    <t>Units</t>
  </si>
  <si>
    <t>Estimated Profit per Crop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</si>
</sst>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9"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vertAlign val="superscript"/>
      <sz val="11"/>
      <color theme="1"/>
      <name val="Calibri"/>
      <family val="2"/>
      <scheme val="minor"/>
    </font>
    <font>
      <b/>
      <sz val="18"/>
      <color theme="0"/>
      <name val="Calibri"/>
      <family val="2"/>
      <scheme val="minor"/>
    </font>
    <font>
      <b/>
      <sz val="12.5"/>
      <color theme="1"/>
      <name val="Calibri"/>
      <family val="2"/>
      <scheme val="minor"/>
    </font>
    <font>
      <b/>
      <vertAlign val="superscript"/>
      <sz val="12"/>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536F45"/>
        <bgColor indexed="64"/>
      </patternFill>
    </fill>
    <fill>
      <patternFill patternType="solid">
        <fgColor rgb="FFD5E4C3"/>
        <bgColor indexed="64"/>
      </patternFill>
    </fill>
    <fill>
      <patternFill patternType="solid">
        <fgColor rgb="FF97B876"/>
        <bgColor indexed="64"/>
      </patternFill>
    </fill>
    <fill>
      <patternFill patternType="solid">
        <fgColor rgb="FF644F44"/>
        <bgColor indexed="64"/>
      </patternFill>
    </fill>
    <fill>
      <patternFill patternType="solid">
        <fgColor rgb="FFC84328"/>
        <bgColor indexed="64"/>
      </patternFill>
    </fill>
  </fills>
  <borders count="12">
    <border>
      <left/>
      <right/>
      <top/>
      <bottom/>
      <diagonal/>
    </border>
    <border>
      <left style="thick">
        <color rgb="FF644F44"/>
      </left>
      <right/>
      <top/>
      <bottom/>
      <diagonal/>
    </border>
    <border>
      <left/>
      <right style="thick">
        <color rgb="FF644F44"/>
      </right>
      <top/>
      <bottom/>
      <diagonal/>
    </border>
    <border>
      <left style="thick">
        <color rgb="FF644F44"/>
      </left>
      <right/>
      <top/>
      <bottom style="thick">
        <color rgb="FF644F44"/>
      </bottom>
      <diagonal/>
    </border>
    <border>
      <left/>
      <right/>
      <top/>
      <bottom style="thick">
        <color rgb="FF644F44"/>
      </bottom>
      <diagonal/>
    </border>
    <border>
      <left/>
      <right style="thick">
        <color rgb="FF644F44"/>
      </right>
      <top/>
      <bottom style="thick">
        <color rgb="FF644F44"/>
      </bottom>
      <diagonal/>
    </border>
    <border>
      <left style="thick">
        <color rgb="FF644F44"/>
      </left>
      <right/>
      <top style="thick">
        <color rgb="FF644F44"/>
      </top>
      <bottom style="thick">
        <color rgb="FF644F44"/>
      </bottom>
      <diagonal/>
    </border>
    <border>
      <left/>
      <right/>
      <top style="thick">
        <color rgb="FF644F44"/>
      </top>
      <bottom style="thick">
        <color rgb="FF644F44"/>
      </bottom>
      <diagonal/>
    </border>
    <border>
      <left/>
      <right style="thick">
        <color rgb="FF644F44"/>
      </right>
      <top style="thick">
        <color rgb="FF644F44"/>
      </top>
      <bottom style="thick">
        <color rgb="FF644F44"/>
      </bottom>
      <diagonal/>
    </border>
    <border>
      <left style="thick">
        <color rgb="FF644F44"/>
      </left>
      <right style="thick">
        <color rgb="FF644F44"/>
      </right>
      <top/>
      <bottom/>
      <diagonal/>
    </border>
    <border>
      <left style="thick">
        <color rgb="FF644F44"/>
      </left>
      <right style="thick">
        <color rgb="FF644F44"/>
      </right>
      <top/>
      <bottom style="thick">
        <color rgb="FF644F44"/>
      </bottom>
      <diagonal/>
    </border>
    <border>
      <left style="thick">
        <color rgb="FF644F44"/>
      </left>
      <right style="thick">
        <color rgb="FF644F44"/>
      </right>
      <top style="thick">
        <color rgb="FF644F44"/>
      </top>
      <bottom/>
      <diagonal/>
    </border>
  </borders>
  <cellStyleXfs count="1">
    <xf numFmtId="0" fontId="0" fillId="0" borderId="0"/>
  </cellStyleXfs>
  <cellXfs count="37">
    <xf numFmtId="0" fontId="0" fillId="0" borderId="0" xfId="0"/>
    <xf numFmtId="0" fontId="1" fillId="0" borderId="0" xfId="0" applyFont="1"/>
    <xf numFmtId="164" fontId="0" fillId="0" borderId="0" xfId="0" applyNumberFormat="1"/>
    <xf numFmtId="0" fontId="2" fillId="0" borderId="0" xfId="0" applyFont="1"/>
    <xf numFmtId="164" fontId="0" fillId="2" borderId="0" xfId="0" applyNumberFormat="1" applyFill="1"/>
    <xf numFmtId="165" fontId="0" fillId="0" borderId="0" xfId="0" applyNumberFormat="1"/>
    <xf numFmtId="0" fontId="0" fillId="0" borderId="0" xfId="0" applyAlignment="1">
      <alignment horizontal="center"/>
    </xf>
    <xf numFmtId="164" fontId="0" fillId="4" borderId="2" xfId="0" applyNumberFormat="1" applyFill="1" applyBorder="1"/>
    <xf numFmtId="164" fontId="4" fillId="4" borderId="2" xfId="0" applyNumberFormat="1" applyFont="1" applyFill="1" applyBorder="1"/>
    <xf numFmtId="2" fontId="4" fillId="4" borderId="5" xfId="0" applyNumberFormat="1" applyFont="1" applyFill="1" applyBorder="1"/>
    <xf numFmtId="164" fontId="0" fillId="4" borderId="0" xfId="0" applyNumberFormat="1" applyFill="1" applyAlignment="1">
      <alignment horizontal="center"/>
    </xf>
    <xf numFmtId="0" fontId="0" fillId="4" borderId="0" xfId="0" applyFill="1" applyAlignment="1">
      <alignment horizontal="center"/>
    </xf>
    <xf numFmtId="0" fontId="1" fillId="5" borderId="0" xfId="0" applyFont="1" applyFill="1" applyAlignment="1">
      <alignment horizontal="center"/>
    </xf>
    <xf numFmtId="0" fontId="1" fillId="5" borderId="0" xfId="0" applyFont="1" applyFill="1" applyAlignment="1">
      <alignment horizontal="center" wrapText="1"/>
    </xf>
    <xf numFmtId="0" fontId="1" fillId="4" borderId="9" xfId="0" applyFont="1" applyFill="1" applyBorder="1" applyAlignment="1">
      <alignment horizontal="center"/>
    </xf>
    <xf numFmtId="0" fontId="0" fillId="4" borderId="9" xfId="0" applyFill="1" applyBorder="1"/>
    <xf numFmtId="164" fontId="0" fillId="4" borderId="9" xfId="0" applyNumberFormat="1" applyFill="1" applyBorder="1" applyAlignment="1">
      <alignment horizontal="center"/>
    </xf>
    <xf numFmtId="0" fontId="0" fillId="4" borderId="9" xfId="0" applyFill="1" applyBorder="1" applyAlignment="1">
      <alignment horizontal="center"/>
    </xf>
    <xf numFmtId="0" fontId="0" fillId="6" borderId="6" xfId="0" applyFill="1" applyBorder="1"/>
    <xf numFmtId="0" fontId="0" fillId="6" borderId="7" xfId="0" applyFill="1" applyBorder="1"/>
    <xf numFmtId="0" fontId="0" fillId="6" borderId="8" xfId="0" applyFill="1" applyBorder="1"/>
    <xf numFmtId="0" fontId="0" fillId="4" borderId="10" xfId="0" applyFill="1" applyBorder="1"/>
    <xf numFmtId="165" fontId="0" fillId="4" borderId="0" xfId="0" applyNumberFormat="1" applyFill="1" applyAlignment="1">
      <alignment horizontal="center"/>
    </xf>
    <xf numFmtId="0" fontId="0" fillId="0" borderId="4" xfId="0" applyBorder="1" applyAlignment="1">
      <alignment horizontal="center"/>
    </xf>
    <xf numFmtId="0" fontId="0" fillId="0" borderId="0" xfId="0" applyAlignment="1">
      <alignment horizontal="left"/>
    </xf>
    <xf numFmtId="0" fontId="4" fillId="7" borderId="10" xfId="0" applyFont="1" applyFill="1" applyBorder="1" applyAlignment="1">
      <alignment horizontal="center"/>
    </xf>
    <xf numFmtId="0" fontId="1" fillId="5" borderId="2" xfId="0" applyFont="1" applyFill="1" applyBorder="1" applyAlignment="1">
      <alignment horizontal="right" vertical="center" wrapText="1"/>
    </xf>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8" xfId="0" applyFont="1" applyFill="1" applyBorder="1" applyAlignment="1">
      <alignment horizontal="center"/>
    </xf>
    <xf numFmtId="0" fontId="3" fillId="4" borderId="1" xfId="0" applyFont="1" applyFill="1" applyBorder="1" applyAlignment="1">
      <alignment horizontal="right"/>
    </xf>
    <xf numFmtId="0" fontId="3" fillId="4" borderId="0" xfId="0" applyFont="1" applyFill="1" applyAlignment="1">
      <alignment horizontal="right"/>
    </xf>
    <xf numFmtId="0" fontId="3" fillId="4" borderId="3" xfId="0" applyFont="1" applyFill="1" applyBorder="1" applyAlignment="1">
      <alignment horizontal="right"/>
    </xf>
    <xf numFmtId="0" fontId="3" fillId="4" borderId="4" xfId="0" applyFont="1" applyFill="1" applyBorder="1" applyAlignment="1">
      <alignment horizontal="right"/>
    </xf>
    <xf numFmtId="0" fontId="0" fillId="0" borderId="0" xfId="0" applyAlignment="1">
      <alignment horizontal="center"/>
    </xf>
    <xf numFmtId="0" fontId="7" fillId="4" borderId="11" xfId="0" applyFont="1" applyFill="1" applyBorder="1" applyAlignment="1">
      <alignment horizontal="center" vertical="top" wrapText="1"/>
    </xf>
    <xf numFmtId="0" fontId="7" fillId="4" borderId="9"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C84328"/>
      <color rgb="FFD5E4C3"/>
      <color rgb="FF644F44"/>
      <color rgb="FF97B876"/>
      <color rgb="FF536F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21</xdr:row>
      <xdr:rowOff>1904</xdr:rowOff>
    </xdr:from>
    <xdr:to>
      <xdr:col>6</xdr:col>
      <xdr:colOff>9525</xdr:colOff>
      <xdr:row>36</xdr:row>
      <xdr:rowOff>3810</xdr:rowOff>
    </xdr:to>
    <xdr:sp macro="" textlink="">
      <xdr:nvSpPr>
        <xdr:cNvPr id="2" name="TextBox 1">
          <a:extLst>
            <a:ext uri="{FF2B5EF4-FFF2-40B4-BE49-F238E27FC236}">
              <a16:creationId xmlns:a16="http://schemas.microsoft.com/office/drawing/2014/main" id="{33E058AD-6BA0-4A6E-8E3F-FD20FD6A057E}"/>
            </a:ext>
          </a:extLst>
        </xdr:cNvPr>
        <xdr:cNvSpPr txBox="1"/>
      </xdr:nvSpPr>
      <xdr:spPr>
        <a:xfrm>
          <a:off x="0" y="5202554"/>
          <a:ext cx="7412355" cy="2745106"/>
        </a:xfrm>
        <a:prstGeom prst="rect">
          <a:avLst/>
        </a:prstGeom>
        <a:solidFill>
          <a:srgbClr val="D5E4C3"/>
        </a:solidFill>
        <a:ln w="28575">
          <a:solidFill>
            <a:srgbClr val="644F44"/>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en-US" sz="1000"/>
            <a:t>1.Growing Dome Cost </a:t>
          </a:r>
          <a:r>
            <a:rPr lang="en-US" sz="1000" b="1"/>
            <a:t>includes</a:t>
          </a:r>
          <a:r>
            <a:rPr lang="en-US" sz="1000"/>
            <a:t>: standard 5-wall kit, estimated owner supplied items, estimated raised bed materials, and estimated soil cost. This estimated cost </a:t>
          </a:r>
          <a:r>
            <a:rPr lang="en-US" sz="1000" b="1"/>
            <a:t>does not include </a:t>
          </a:r>
          <a:r>
            <a:rPr lang="en-US" sz="1000"/>
            <a:t>shipping/delivery, installation, crew travel expenses, lodging expenses, upgrades, installation of upgrades, site preparation, utilities, foundation materials, foundation installation, etc.        </a:t>
          </a:r>
        </a:p>
        <a:p>
          <a:r>
            <a:rPr lang="en-US" sz="1000"/>
            <a:t>                                                                                                                               </a:t>
          </a:r>
        </a:p>
        <a:p>
          <a:r>
            <a:rPr lang="en-US" sz="1000"/>
            <a:t>2. Growing Area is based on bed designs that maximize the available growing space in each dome, assuming most pathways are no smaller than 12"</a:t>
          </a:r>
          <a:r>
            <a:rPr lang="en-US" sz="1000" baseline="0"/>
            <a:t> </a:t>
          </a:r>
          <a:r>
            <a:rPr lang="en-US" sz="1000"/>
            <a:t>wide, and including half of the above ground pond as available growing space.                                                                                                                                                        </a:t>
          </a:r>
        </a:p>
        <a:p>
          <a:endParaRPr lang="en-US" sz="1000"/>
        </a:p>
        <a:p>
          <a:r>
            <a:rPr lang="en-US" sz="1000"/>
            <a:t>3. Crops, Organic Market Prices, and Units May be adjusted according to your location.                                                                                                                                          </a:t>
          </a:r>
        </a:p>
        <a:p>
          <a:endParaRPr lang="en-US" sz="1000"/>
        </a:p>
        <a:p>
          <a:r>
            <a:rPr lang="en-US" sz="1000"/>
            <a:t>4. Estimated Harvests are based upon true customer data. Estimates were calculated using four years of data in an 18' Growing Dome, located in Evergreen, Colorado. Not</a:t>
          </a:r>
          <a:r>
            <a:rPr lang="en-US" sz="1000" baseline="0"/>
            <a:t> all crops grown in the dome were included in this calculator, so the above data and assumptions are conservative. Many variables will impact these data which include, but are not limited to, latitude and longitude, climate, weather, gardener's skill, soil health, types of crops being grown, local produce prices, utilities used, and bed design.  You may change this value based on your estimated yield per year.</a:t>
          </a:r>
        </a:p>
        <a:p>
          <a:endParaRPr lang="en-US" sz="1000" baseline="0"/>
        </a:p>
        <a:p>
          <a:r>
            <a:rPr lang="en-US" sz="1000" baseline="0"/>
            <a:t>5. Estimated Gross Profit / Yr is based on the total yields and organic market price for the crops listed.  Another way to calculate your ROI is to simply estimate your current total spend for organic produce that will be replaced with crops in your greenhouse and enter that value here.</a:t>
          </a:r>
          <a:endParaRPr lang="en-US" sz="1000"/>
        </a:p>
      </xdr:txBody>
    </xdr:sp>
    <xdr:clientData/>
  </xdr:twoCellAnchor>
  <xdr:twoCellAnchor editAs="oneCell">
    <xdr:from>
      <xdr:col>2</xdr:col>
      <xdr:colOff>276226</xdr:colOff>
      <xdr:row>0</xdr:row>
      <xdr:rowOff>0</xdr:rowOff>
    </xdr:from>
    <xdr:to>
      <xdr:col>3</xdr:col>
      <xdr:colOff>514351</xdr:colOff>
      <xdr:row>0</xdr:row>
      <xdr:rowOff>1028528</xdr:rowOff>
    </xdr:to>
    <xdr:pic>
      <xdr:nvPicPr>
        <xdr:cNvPr id="4" name="Picture 3">
          <a:extLst>
            <a:ext uri="{FF2B5EF4-FFF2-40B4-BE49-F238E27FC236}">
              <a16:creationId xmlns:a16="http://schemas.microsoft.com/office/drawing/2014/main" id="{CE051289-AFDF-4F5E-9C37-6ADEDC8EE7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0351" y="0"/>
          <a:ext cx="1238250" cy="10285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E05BD-F42E-48F5-AF3F-2AABA5DF8FD0}">
  <dimension ref="A1:Q77"/>
  <sheetViews>
    <sheetView tabSelected="1" topLeftCell="A7" workbookViewId="0">
      <selection activeCell="G25" sqref="G25"/>
    </sheetView>
  </sheetViews>
  <sheetFormatPr defaultRowHeight="15" x14ac:dyDescent="0.25"/>
  <cols>
    <col min="1" max="1" width="19.5703125" bestFit="1" customWidth="1"/>
    <col min="2" max="2" width="18.28515625" bestFit="1" customWidth="1"/>
    <col min="3" max="3" width="15" customWidth="1"/>
    <col min="4" max="4" width="18.140625" customWidth="1"/>
    <col min="5" max="5" width="17.5703125" customWidth="1"/>
    <col min="6" max="6" width="13.7109375" bestFit="1" customWidth="1"/>
    <col min="7" max="7" width="12.85546875" customWidth="1"/>
    <col min="8" max="8" width="13.5703125" customWidth="1"/>
    <col min="14" max="14" width="28.85546875" customWidth="1"/>
    <col min="16" max="16" width="10.7109375" customWidth="1"/>
    <col min="17" max="17" width="28.7109375" customWidth="1"/>
    <col min="18" max="18" width="29.7109375" bestFit="1" customWidth="1"/>
  </cols>
  <sheetData>
    <row r="1" spans="1:9" ht="81.75" customHeight="1" x14ac:dyDescent="0.25">
      <c r="A1" s="34"/>
      <c r="B1" s="34"/>
      <c r="C1" s="34"/>
      <c r="D1" s="34"/>
      <c r="E1" s="34"/>
      <c r="F1" s="34"/>
    </row>
    <row r="2" spans="1:9" ht="15" customHeight="1" x14ac:dyDescent="0.25">
      <c r="A2" s="6"/>
      <c r="B2" s="6"/>
      <c r="C2" s="6"/>
      <c r="D2" s="6"/>
      <c r="E2" s="6"/>
      <c r="F2" s="6"/>
    </row>
    <row r="3" spans="1:9" ht="15" customHeight="1" thickBot="1" x14ac:dyDescent="0.3">
      <c r="A3" s="23"/>
      <c r="B3" s="23"/>
      <c r="C3" s="23"/>
      <c r="D3" s="23"/>
      <c r="E3" s="23"/>
      <c r="F3" s="23"/>
    </row>
    <row r="4" spans="1:9" ht="24.75" thickTop="1" thickBot="1" x14ac:dyDescent="0.4">
      <c r="A4" s="27" t="s">
        <v>42</v>
      </c>
      <c r="B4" s="28"/>
      <c r="C4" s="28"/>
      <c r="D4" s="28"/>
      <c r="E4" s="28"/>
      <c r="F4" s="29"/>
    </row>
    <row r="5" spans="1:9" ht="30" customHeight="1" thickTop="1" x14ac:dyDescent="0.25">
      <c r="A5" s="35" t="s">
        <v>43</v>
      </c>
      <c r="B5" s="12" t="s">
        <v>39</v>
      </c>
      <c r="C5" s="13" t="s">
        <v>37</v>
      </c>
      <c r="D5" s="13" t="s">
        <v>40</v>
      </c>
      <c r="E5" s="13" t="s">
        <v>38</v>
      </c>
      <c r="F5" s="26" t="s">
        <v>48</v>
      </c>
    </row>
    <row r="6" spans="1:9" x14ac:dyDescent="0.25">
      <c r="A6" s="36"/>
      <c r="B6" s="11" t="s">
        <v>0</v>
      </c>
      <c r="C6" s="10">
        <v>3.5</v>
      </c>
      <c r="D6" s="10" t="s">
        <v>26</v>
      </c>
      <c r="E6" s="22">
        <f t="shared" ref="E6:E16" si="0">D67*$A$14</f>
        <v>108.991825613079</v>
      </c>
      <c r="F6" s="7">
        <f>(C6*E6)</f>
        <v>381.47138964577653</v>
      </c>
    </row>
    <row r="7" spans="1:9" ht="16.5" thickBot="1" x14ac:dyDescent="0.3">
      <c r="A7" s="25">
        <v>15</v>
      </c>
      <c r="B7" s="11" t="s">
        <v>1</v>
      </c>
      <c r="C7" s="10">
        <v>5</v>
      </c>
      <c r="D7" s="10" t="s">
        <v>30</v>
      </c>
      <c r="E7" s="22">
        <f t="shared" si="0"/>
        <v>38.48773841961853</v>
      </c>
      <c r="F7" s="7">
        <f t="shared" ref="F7:F16" si="1">(C7*E7)</f>
        <v>192.43869209809264</v>
      </c>
    </row>
    <row r="8" spans="1:9" ht="15.75" thickTop="1" x14ac:dyDescent="0.25">
      <c r="A8" s="15"/>
      <c r="B8" s="11" t="s">
        <v>45</v>
      </c>
      <c r="C8" s="10">
        <v>5</v>
      </c>
      <c r="D8" s="10" t="s">
        <v>26</v>
      </c>
      <c r="E8" s="22">
        <f t="shared" si="0"/>
        <v>54.495912806539501</v>
      </c>
      <c r="F8" s="7">
        <f t="shared" si="1"/>
        <v>272.47956403269751</v>
      </c>
    </row>
    <row r="9" spans="1:9" x14ac:dyDescent="0.25">
      <c r="A9" s="15"/>
      <c r="B9" s="11" t="s">
        <v>25</v>
      </c>
      <c r="C9" s="10">
        <v>3</v>
      </c>
      <c r="D9" s="10" t="s">
        <v>30</v>
      </c>
      <c r="E9" s="22">
        <f t="shared" si="0"/>
        <v>13.964577656675747</v>
      </c>
      <c r="F9" s="7">
        <f t="shared" si="1"/>
        <v>41.893732970027244</v>
      </c>
    </row>
    <row r="10" spans="1:9" ht="17.25" x14ac:dyDescent="0.25">
      <c r="A10" s="14" t="s">
        <v>35</v>
      </c>
      <c r="B10" s="11" t="s">
        <v>27</v>
      </c>
      <c r="C10" s="10">
        <v>1.5</v>
      </c>
      <c r="D10" s="10" t="s">
        <v>31</v>
      </c>
      <c r="E10" s="22">
        <f t="shared" si="0"/>
        <v>54.155313351498634</v>
      </c>
      <c r="F10" s="7">
        <f t="shared" si="1"/>
        <v>81.232970027247944</v>
      </c>
    </row>
    <row r="11" spans="1:9" x14ac:dyDescent="0.25">
      <c r="A11" s="16">
        <f>IF(A7=A57, N57, IF(A7=A58, N58, IF(A7=A59, N59, IF(A7=A60, N60, IF(A7=A61, N61, IF(A7=A62, N62))))))</f>
        <v>13360</v>
      </c>
      <c r="B11" s="11" t="s">
        <v>28</v>
      </c>
      <c r="C11" s="10">
        <v>6</v>
      </c>
      <c r="D11" s="10" t="s">
        <v>26</v>
      </c>
      <c r="E11" s="22">
        <f t="shared" si="0"/>
        <v>158.03814713896455</v>
      </c>
      <c r="F11" s="7">
        <f t="shared" si="1"/>
        <v>948.22888283378734</v>
      </c>
    </row>
    <row r="12" spans="1:9" x14ac:dyDescent="0.25">
      <c r="A12" s="15"/>
      <c r="B12" s="11" t="s">
        <v>2</v>
      </c>
      <c r="C12" s="10">
        <v>2.5</v>
      </c>
      <c r="D12" s="10" t="s">
        <v>26</v>
      </c>
      <c r="E12" s="22">
        <f t="shared" si="0"/>
        <v>54.768392370572208</v>
      </c>
      <c r="F12" s="7">
        <f t="shared" si="1"/>
        <v>136.92098092643053</v>
      </c>
    </row>
    <row r="13" spans="1:9" ht="17.25" x14ac:dyDescent="0.25">
      <c r="A13" s="14" t="s">
        <v>36</v>
      </c>
      <c r="B13" s="11" t="s">
        <v>24</v>
      </c>
      <c r="C13" s="10">
        <v>3</v>
      </c>
      <c r="D13" s="10" t="s">
        <v>30</v>
      </c>
      <c r="E13" s="22">
        <f t="shared" si="0"/>
        <v>22.138964577656676</v>
      </c>
      <c r="F13" s="7">
        <f t="shared" si="1"/>
        <v>66.416893732970024</v>
      </c>
      <c r="I13" s="24"/>
    </row>
    <row r="14" spans="1:9" x14ac:dyDescent="0.25">
      <c r="A14" s="17">
        <f>IF(A7=A57, B57, IF(A7=A58, B58, IF(A7=A59, B59, IF(A7=A60, B60, IF(A7=A61, B61, IF(A7=A62, B62))))))</f>
        <v>100</v>
      </c>
      <c r="B14" s="11" t="s">
        <v>3</v>
      </c>
      <c r="C14" s="10">
        <v>2.5</v>
      </c>
      <c r="D14" s="10" t="s">
        <v>31</v>
      </c>
      <c r="E14" s="22">
        <f t="shared" si="0"/>
        <v>13.623978201634875</v>
      </c>
      <c r="F14" s="7">
        <f t="shared" si="1"/>
        <v>34.059945504087189</v>
      </c>
    </row>
    <row r="15" spans="1:9" x14ac:dyDescent="0.25">
      <c r="A15" s="15"/>
      <c r="B15" s="11" t="s">
        <v>23</v>
      </c>
      <c r="C15" s="10">
        <v>3</v>
      </c>
      <c r="D15" s="10" t="s">
        <v>30</v>
      </c>
      <c r="E15" s="22">
        <f t="shared" si="0"/>
        <v>24.86376021798365</v>
      </c>
      <c r="F15" s="7">
        <f t="shared" si="1"/>
        <v>74.591280653950946</v>
      </c>
    </row>
    <row r="16" spans="1:9" ht="15.75" thickBot="1" x14ac:dyDescent="0.3">
      <c r="A16" s="21"/>
      <c r="B16" s="11" t="s">
        <v>22</v>
      </c>
      <c r="C16" s="10">
        <v>4</v>
      </c>
      <c r="D16" s="10" t="s">
        <v>31</v>
      </c>
      <c r="E16" s="22">
        <f t="shared" si="0"/>
        <v>36.103542234332423</v>
      </c>
      <c r="F16" s="7">
        <f t="shared" si="1"/>
        <v>144.41416893732969</v>
      </c>
    </row>
    <row r="17" spans="1:6" ht="16.5" thickTop="1" thickBot="1" x14ac:dyDescent="0.3">
      <c r="A17" s="18"/>
      <c r="B17" s="19"/>
      <c r="C17" s="19"/>
      <c r="D17" s="19"/>
      <c r="E17" s="19"/>
      <c r="F17" s="20"/>
    </row>
    <row r="18" spans="1:6" ht="18.75" thickTop="1" x14ac:dyDescent="0.25">
      <c r="A18" s="30" t="s">
        <v>46</v>
      </c>
      <c r="B18" s="31"/>
      <c r="C18" s="31"/>
      <c r="D18" s="31"/>
      <c r="E18" s="31"/>
      <c r="F18" s="8">
        <f>SUM(F6:F16)</f>
        <v>2374.1485013623978</v>
      </c>
    </row>
    <row r="19" spans="1:6" ht="15.75" x14ac:dyDescent="0.25">
      <c r="A19" s="30" t="s">
        <v>44</v>
      </c>
      <c r="B19" s="31"/>
      <c r="C19" s="31"/>
      <c r="D19" s="31"/>
      <c r="E19" s="31"/>
      <c r="F19" s="8">
        <f>(F18/A14)</f>
        <v>23.741485013623979</v>
      </c>
    </row>
    <row r="20" spans="1:6" ht="16.5" thickBot="1" x14ac:dyDescent="0.3">
      <c r="A20" s="32" t="s">
        <v>41</v>
      </c>
      <c r="B20" s="33"/>
      <c r="C20" s="33"/>
      <c r="D20" s="33"/>
      <c r="E20" s="33"/>
      <c r="F20" s="9">
        <f>(A11/F18)</f>
        <v>5.6272806828778421</v>
      </c>
    </row>
    <row r="21" spans="1:6" ht="15.75" thickTop="1" x14ac:dyDescent="0.25"/>
    <row r="43" spans="1:17" ht="18.75" x14ac:dyDescent="0.3">
      <c r="A43" s="3"/>
      <c r="B43" s="3"/>
      <c r="C43" s="3"/>
      <c r="D43" s="3"/>
      <c r="E43" s="3"/>
      <c r="F43" s="3"/>
      <c r="G43" s="3"/>
      <c r="H43" s="3"/>
      <c r="I43" s="3"/>
      <c r="J43" s="3"/>
      <c r="K43" s="3"/>
      <c r="L43" s="3"/>
      <c r="M43" s="3"/>
      <c r="N43" s="3"/>
      <c r="O43" s="3"/>
      <c r="P43" s="3"/>
      <c r="Q43" s="3"/>
    </row>
    <row r="44" spans="1:17" x14ac:dyDescent="0.25">
      <c r="A44" s="1"/>
      <c r="B44" s="1"/>
      <c r="C44" s="1"/>
      <c r="D44" s="1"/>
      <c r="E44" s="1"/>
      <c r="F44" s="1"/>
      <c r="G44" s="1"/>
      <c r="H44" s="1"/>
      <c r="I44" s="1"/>
      <c r="J44" s="1"/>
      <c r="K44" s="1"/>
      <c r="L44" s="1"/>
      <c r="M44" s="1"/>
      <c r="N44" s="1"/>
      <c r="O44" s="1"/>
      <c r="P44" s="1"/>
      <c r="Q44" s="1"/>
    </row>
    <row r="45" spans="1:17" x14ac:dyDescent="0.25">
      <c r="H45" s="2"/>
      <c r="L45" s="2"/>
      <c r="M45" s="2"/>
      <c r="N45" s="2"/>
      <c r="O45" s="2"/>
      <c r="P45" s="2"/>
      <c r="Q45" s="2"/>
    </row>
    <row r="46" spans="1:17" x14ac:dyDescent="0.25">
      <c r="H46" s="2"/>
      <c r="L46" s="2"/>
      <c r="M46" s="2"/>
      <c r="N46" s="2"/>
      <c r="O46" s="2"/>
      <c r="P46" s="2"/>
      <c r="Q46" s="2"/>
    </row>
    <row r="47" spans="1:17" x14ac:dyDescent="0.25">
      <c r="H47" s="2"/>
      <c r="L47" s="2"/>
      <c r="M47" s="2"/>
      <c r="N47" s="2"/>
      <c r="P47" s="2"/>
      <c r="Q47" s="2"/>
    </row>
    <row r="48" spans="1:17" x14ac:dyDescent="0.25">
      <c r="H48" s="2"/>
      <c r="M48" s="2"/>
      <c r="N48" s="2"/>
      <c r="P48" s="2"/>
      <c r="Q48" s="2"/>
    </row>
    <row r="49" spans="1:17" x14ac:dyDescent="0.25">
      <c r="H49" s="2"/>
      <c r="L49" s="2"/>
      <c r="P49" s="2"/>
      <c r="Q49" s="2"/>
    </row>
    <row r="50" spans="1:17" x14ac:dyDescent="0.25">
      <c r="H50" s="2"/>
      <c r="L50" s="2"/>
      <c r="P50" s="2"/>
      <c r="Q50" s="2"/>
    </row>
    <row r="52" spans="1:17" x14ac:dyDescent="0.25">
      <c r="C52" s="2"/>
    </row>
    <row r="55" spans="1:17" ht="18.75" x14ac:dyDescent="0.3">
      <c r="A55" s="3" t="s">
        <v>4</v>
      </c>
    </row>
    <row r="56" spans="1:17" s="1" customFormat="1" x14ac:dyDescent="0.25">
      <c r="A56" s="1" t="s">
        <v>5</v>
      </c>
      <c r="B56" s="1" t="s">
        <v>6</v>
      </c>
      <c r="C56" s="1" t="s">
        <v>7</v>
      </c>
      <c r="D56" s="1" t="s">
        <v>8</v>
      </c>
      <c r="E56" s="1" t="s">
        <v>9</v>
      </c>
      <c r="F56" s="1" t="s">
        <v>20</v>
      </c>
      <c r="G56" s="1" t="s">
        <v>13</v>
      </c>
      <c r="H56" s="1" t="s">
        <v>15</v>
      </c>
      <c r="I56" s="1" t="s">
        <v>14</v>
      </c>
      <c r="J56" s="1" t="s">
        <v>18</v>
      </c>
      <c r="K56" s="1" t="s">
        <v>16</v>
      </c>
      <c r="L56" s="1" t="s">
        <v>17</v>
      </c>
      <c r="M56" s="1" t="s">
        <v>19</v>
      </c>
      <c r="N56" s="1" t="s">
        <v>21</v>
      </c>
    </row>
    <row r="57" spans="1:17" x14ac:dyDescent="0.25">
      <c r="A57">
        <v>15</v>
      </c>
      <c r="B57">
        <v>100</v>
      </c>
      <c r="C57" s="2">
        <v>9990</v>
      </c>
      <c r="D57" s="2">
        <v>1220</v>
      </c>
      <c r="E57" s="2">
        <v>1100</v>
      </c>
      <c r="F57" s="2">
        <v>1050</v>
      </c>
      <c r="G57" s="4">
        <v>350</v>
      </c>
      <c r="H57" s="4">
        <v>545</v>
      </c>
      <c r="I57" s="4">
        <v>495</v>
      </c>
      <c r="N57" s="2">
        <f>SUM(C57:F57)</f>
        <v>13360</v>
      </c>
    </row>
    <row r="58" spans="1:17" x14ac:dyDescent="0.25">
      <c r="A58">
        <v>18</v>
      </c>
      <c r="B58">
        <v>145</v>
      </c>
      <c r="C58" s="2">
        <v>13550</v>
      </c>
      <c r="D58" s="2">
        <v>1530</v>
      </c>
      <c r="E58" s="2">
        <v>1600</v>
      </c>
      <c r="F58" s="2">
        <v>1575</v>
      </c>
      <c r="G58" s="4">
        <v>350</v>
      </c>
      <c r="H58" s="4">
        <v>545</v>
      </c>
      <c r="I58" s="4">
        <v>495</v>
      </c>
      <c r="N58" s="2">
        <f>SUM(A58:I58)</f>
        <v>19808</v>
      </c>
    </row>
    <row r="59" spans="1:17" x14ac:dyDescent="0.25">
      <c r="A59">
        <v>22</v>
      </c>
      <c r="B59">
        <v>240</v>
      </c>
      <c r="C59" s="2">
        <v>18550</v>
      </c>
      <c r="D59" s="2">
        <v>1760</v>
      </c>
      <c r="E59" s="2">
        <v>2800</v>
      </c>
      <c r="F59" s="2">
        <v>2800</v>
      </c>
      <c r="G59" s="4">
        <v>350</v>
      </c>
      <c r="H59" s="4">
        <v>545</v>
      </c>
      <c r="I59" s="4">
        <v>495</v>
      </c>
      <c r="M59" s="4">
        <v>800</v>
      </c>
      <c r="N59" s="2">
        <f>SUM(C59:F59)</f>
        <v>25910</v>
      </c>
    </row>
    <row r="60" spans="1:17" x14ac:dyDescent="0.25">
      <c r="A60">
        <v>26</v>
      </c>
      <c r="B60">
        <v>340</v>
      </c>
      <c r="C60" s="2">
        <v>23750</v>
      </c>
      <c r="D60" s="2">
        <v>1230</v>
      </c>
      <c r="E60" s="2">
        <v>3950</v>
      </c>
      <c r="F60" s="2">
        <v>3850</v>
      </c>
      <c r="G60" s="4">
        <v>350</v>
      </c>
      <c r="H60" s="4">
        <v>545</v>
      </c>
      <c r="I60" s="4">
        <v>495</v>
      </c>
      <c r="J60" s="4">
        <v>545</v>
      </c>
      <c r="M60" s="4">
        <v>800</v>
      </c>
      <c r="N60" s="2">
        <f>SUM(C60:F60)</f>
        <v>32780</v>
      </c>
    </row>
    <row r="61" spans="1:17" x14ac:dyDescent="0.25">
      <c r="A61">
        <v>33</v>
      </c>
      <c r="B61">
        <v>570</v>
      </c>
      <c r="C61" s="2">
        <v>31950</v>
      </c>
      <c r="D61" s="2">
        <v>4260</v>
      </c>
      <c r="E61" s="2">
        <v>5300</v>
      </c>
      <c r="F61" s="2">
        <v>5250</v>
      </c>
      <c r="G61" s="4">
        <v>350</v>
      </c>
      <c r="H61" s="4">
        <v>545</v>
      </c>
      <c r="I61" s="4">
        <v>495</v>
      </c>
      <c r="K61" s="4">
        <v>995</v>
      </c>
      <c r="L61" s="4">
        <v>995</v>
      </c>
      <c r="M61" s="4">
        <v>800</v>
      </c>
      <c r="N61" s="2">
        <f>SUM(C61:F61)</f>
        <v>46760</v>
      </c>
    </row>
    <row r="62" spans="1:17" x14ac:dyDescent="0.25">
      <c r="A62">
        <v>42</v>
      </c>
      <c r="B62">
        <v>905</v>
      </c>
      <c r="C62" s="2">
        <v>48950</v>
      </c>
      <c r="D62" s="2">
        <v>4830</v>
      </c>
      <c r="E62" s="2">
        <v>6500</v>
      </c>
      <c r="F62" s="2">
        <v>7875</v>
      </c>
      <c r="G62" s="4">
        <v>350</v>
      </c>
      <c r="H62" s="4">
        <v>545</v>
      </c>
      <c r="I62" s="4">
        <v>495</v>
      </c>
      <c r="K62" s="4">
        <v>995</v>
      </c>
      <c r="L62" s="4">
        <v>995</v>
      </c>
      <c r="M62" s="4">
        <v>800</v>
      </c>
      <c r="N62" s="2">
        <f>SUM(C62:F62)</f>
        <v>68155</v>
      </c>
    </row>
    <row r="66" spans="1:4" x14ac:dyDescent="0.25">
      <c r="A66" t="s">
        <v>32</v>
      </c>
      <c r="B66" t="s">
        <v>34</v>
      </c>
      <c r="C66" t="s">
        <v>47</v>
      </c>
      <c r="D66" t="s">
        <v>33</v>
      </c>
    </row>
    <row r="67" spans="1:4" x14ac:dyDescent="0.25">
      <c r="A67" t="s">
        <v>0</v>
      </c>
      <c r="B67" s="5">
        <v>80</v>
      </c>
      <c r="C67" t="s">
        <v>26</v>
      </c>
      <c r="D67">
        <f t="shared" ref="D67:D77" si="2">(B67/73.4)</f>
        <v>1.0899182561307901</v>
      </c>
    </row>
    <row r="68" spans="1:4" x14ac:dyDescent="0.25">
      <c r="A68" t="s">
        <v>1</v>
      </c>
      <c r="B68" s="5">
        <v>28.25</v>
      </c>
      <c r="C68" t="s">
        <v>30</v>
      </c>
      <c r="D68">
        <f t="shared" si="2"/>
        <v>0.38487738419618528</v>
      </c>
    </row>
    <row r="69" spans="1:4" x14ac:dyDescent="0.25">
      <c r="A69" t="s">
        <v>45</v>
      </c>
      <c r="B69" s="5">
        <v>40</v>
      </c>
      <c r="C69" t="s">
        <v>26</v>
      </c>
      <c r="D69">
        <f t="shared" si="2"/>
        <v>0.54495912806539504</v>
      </c>
    </row>
    <row r="70" spans="1:4" x14ac:dyDescent="0.25">
      <c r="A70" t="s">
        <v>25</v>
      </c>
      <c r="B70" s="5">
        <v>10.25</v>
      </c>
      <c r="C70" t="s">
        <v>30</v>
      </c>
      <c r="D70">
        <f t="shared" si="2"/>
        <v>0.13964577656675747</v>
      </c>
    </row>
    <row r="71" spans="1:4" x14ac:dyDescent="0.25">
      <c r="A71" t="s">
        <v>27</v>
      </c>
      <c r="B71" s="5">
        <v>39.75</v>
      </c>
      <c r="C71" t="s">
        <v>31</v>
      </c>
      <c r="D71">
        <f t="shared" si="2"/>
        <v>0.54155313351498635</v>
      </c>
    </row>
    <row r="72" spans="1:4" x14ac:dyDescent="0.25">
      <c r="A72" t="s">
        <v>28</v>
      </c>
      <c r="B72" s="5">
        <v>116</v>
      </c>
      <c r="C72" t="s">
        <v>29</v>
      </c>
      <c r="D72">
        <f t="shared" si="2"/>
        <v>1.5803814713896456</v>
      </c>
    </row>
    <row r="73" spans="1:4" x14ac:dyDescent="0.25">
      <c r="A73" t="s">
        <v>2</v>
      </c>
      <c r="B73" s="5">
        <v>40.200000000000003</v>
      </c>
      <c r="C73" t="s">
        <v>30</v>
      </c>
      <c r="D73">
        <f t="shared" si="2"/>
        <v>0.54768392370572205</v>
      </c>
    </row>
    <row r="74" spans="1:4" x14ac:dyDescent="0.25">
      <c r="A74" t="s">
        <v>24</v>
      </c>
      <c r="B74" s="5">
        <v>16.25</v>
      </c>
      <c r="C74" t="s">
        <v>30</v>
      </c>
      <c r="D74">
        <f t="shared" si="2"/>
        <v>0.22138964577656675</v>
      </c>
    </row>
    <row r="75" spans="1:4" x14ac:dyDescent="0.25">
      <c r="A75" t="s">
        <v>3</v>
      </c>
      <c r="B75" s="5">
        <v>10</v>
      </c>
      <c r="C75" t="s">
        <v>31</v>
      </c>
      <c r="D75">
        <f t="shared" si="2"/>
        <v>0.13623978201634876</v>
      </c>
    </row>
    <row r="76" spans="1:4" x14ac:dyDescent="0.25">
      <c r="A76" t="s">
        <v>23</v>
      </c>
      <c r="B76" s="5">
        <v>18.25</v>
      </c>
      <c r="C76" t="s">
        <v>30</v>
      </c>
      <c r="D76">
        <f t="shared" si="2"/>
        <v>0.24863760217983649</v>
      </c>
    </row>
    <row r="77" spans="1:4" x14ac:dyDescent="0.25">
      <c r="A77" t="s">
        <v>22</v>
      </c>
      <c r="B77" s="5">
        <v>26.5</v>
      </c>
      <c r="C77" t="s">
        <v>31</v>
      </c>
      <c r="D77">
        <f t="shared" si="2"/>
        <v>0.3610354223433242</v>
      </c>
    </row>
  </sheetData>
  <mergeCells count="6">
    <mergeCell ref="A4:F4"/>
    <mergeCell ref="A18:E18"/>
    <mergeCell ref="A20:E20"/>
    <mergeCell ref="A19:E19"/>
    <mergeCell ref="A1:F1"/>
    <mergeCell ref="A5:A6"/>
  </mergeCells>
  <pageMargins left="0.25" right="0.25" top="0.75" bottom="0.75" header="0.3" footer="0.3"/>
  <pageSetup orientation="portrait"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E26BFBF-E716-47D5-AD85-C4C92CB18865}">
          <x14:formula1>
            <xm:f>Variables!$A$3:$A$8</xm:f>
          </x14:formula1>
          <xm:sqref>A7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E82A2-1C42-4539-97BD-F65FDA202D8E}">
  <dimension ref="A1:Q10"/>
  <sheetViews>
    <sheetView workbookViewId="0">
      <selection activeCell="G2" sqref="G2"/>
    </sheetView>
  </sheetViews>
  <sheetFormatPr defaultRowHeight="15" x14ac:dyDescent="0.25"/>
  <cols>
    <col min="1" max="1" width="11.85546875" bestFit="1" customWidth="1"/>
    <col min="2" max="2" width="17.28515625" bestFit="1" customWidth="1"/>
    <col min="3" max="3" width="24" bestFit="1" customWidth="1"/>
    <col min="4" max="4" width="9.140625" bestFit="1" customWidth="1"/>
    <col min="5" max="5" width="16.7109375" bestFit="1" customWidth="1"/>
    <col min="6" max="6" width="9.140625" bestFit="1" customWidth="1"/>
    <col min="7" max="8" width="15.5703125" bestFit="1" customWidth="1"/>
    <col min="10" max="11" width="7.5703125" bestFit="1" customWidth="1"/>
    <col min="12" max="12" width="16.7109375" bestFit="1" customWidth="1"/>
    <col min="13" max="13" width="18.7109375" bestFit="1" customWidth="1"/>
    <col min="14" max="14" width="13.7109375" bestFit="1" customWidth="1"/>
    <col min="15" max="15" width="10.140625" bestFit="1" customWidth="1"/>
    <col min="16" max="16" width="9.85546875" bestFit="1" customWidth="1"/>
    <col min="17" max="17" width="29.7109375" bestFit="1" customWidth="1"/>
  </cols>
  <sheetData>
    <row r="1" spans="1:17" s="3" customFormat="1" ht="18.75" x14ac:dyDescent="0.3">
      <c r="A1" s="3" t="s">
        <v>4</v>
      </c>
    </row>
    <row r="2" spans="1:17" s="1" customFormat="1" x14ac:dyDescent="0.25">
      <c r="A2" s="1" t="s">
        <v>5</v>
      </c>
      <c r="B2" s="1" t="s">
        <v>6</v>
      </c>
      <c r="C2" s="1" t="s">
        <v>7</v>
      </c>
      <c r="D2" s="1" t="s">
        <v>8</v>
      </c>
      <c r="E2" s="1" t="s">
        <v>9</v>
      </c>
      <c r="F2" s="1" t="s">
        <v>20</v>
      </c>
      <c r="G2" s="1" t="s">
        <v>11</v>
      </c>
      <c r="H2" s="1" t="s">
        <v>10</v>
      </c>
      <c r="I2" s="1" t="s">
        <v>13</v>
      </c>
      <c r="J2" s="1" t="s">
        <v>15</v>
      </c>
      <c r="K2" s="1" t="s">
        <v>14</v>
      </c>
      <c r="L2" s="1" t="s">
        <v>18</v>
      </c>
      <c r="M2" s="1" t="s">
        <v>16</v>
      </c>
      <c r="N2" s="1" t="s">
        <v>17</v>
      </c>
      <c r="O2" s="1" t="s">
        <v>19</v>
      </c>
      <c r="P2" s="1" t="s">
        <v>12</v>
      </c>
      <c r="Q2" s="1" t="s">
        <v>21</v>
      </c>
    </row>
    <row r="3" spans="1:17" x14ac:dyDescent="0.25">
      <c r="A3">
        <v>15</v>
      </c>
      <c r="B3">
        <v>100</v>
      </c>
      <c r="C3" s="2">
        <v>9990</v>
      </c>
      <c r="D3" s="2">
        <v>1220</v>
      </c>
      <c r="E3" s="2">
        <v>1100</v>
      </c>
      <c r="F3" s="2">
        <v>1050</v>
      </c>
      <c r="G3" s="2">
        <v>5709</v>
      </c>
      <c r="H3" s="4">
        <v>0</v>
      </c>
      <c r="I3" s="4">
        <v>350</v>
      </c>
      <c r="J3" s="4">
        <v>545</v>
      </c>
      <c r="K3" s="4">
        <v>495</v>
      </c>
      <c r="L3" s="4"/>
      <c r="M3" s="4"/>
      <c r="N3" s="4"/>
      <c r="O3" s="4"/>
      <c r="P3" s="4"/>
      <c r="Q3" s="2">
        <f t="shared" ref="Q3:Q8" si="0">SUM(C3:G3)</f>
        <v>19069</v>
      </c>
    </row>
    <row r="4" spans="1:17" x14ac:dyDescent="0.25">
      <c r="A4">
        <v>18</v>
      </c>
      <c r="B4">
        <v>145</v>
      </c>
      <c r="C4" s="2">
        <v>13550</v>
      </c>
      <c r="D4" s="2">
        <v>1530</v>
      </c>
      <c r="E4" s="2">
        <v>1600</v>
      </c>
      <c r="F4" s="2">
        <v>1575</v>
      </c>
      <c r="G4" s="2">
        <v>7291</v>
      </c>
      <c r="H4" s="4">
        <v>0</v>
      </c>
      <c r="I4" s="4">
        <v>350</v>
      </c>
      <c r="J4" s="4">
        <v>545</v>
      </c>
      <c r="K4" s="4">
        <v>495</v>
      </c>
      <c r="L4" s="4"/>
      <c r="M4" s="4"/>
      <c r="N4" s="4"/>
      <c r="O4" s="4"/>
      <c r="P4" s="4"/>
      <c r="Q4" s="2">
        <f t="shared" si="0"/>
        <v>25546</v>
      </c>
    </row>
    <row r="5" spans="1:17" x14ac:dyDescent="0.25">
      <c r="A5">
        <v>22</v>
      </c>
      <c r="B5">
        <v>250</v>
      </c>
      <c r="C5" s="2">
        <v>18550</v>
      </c>
      <c r="D5" s="2">
        <v>1760</v>
      </c>
      <c r="E5" s="2">
        <v>2800</v>
      </c>
      <c r="F5" s="2">
        <v>2800</v>
      </c>
      <c r="G5" s="2">
        <v>11733</v>
      </c>
      <c r="H5" s="4">
        <v>0</v>
      </c>
      <c r="I5" s="4">
        <v>350</v>
      </c>
      <c r="J5" s="4">
        <v>545</v>
      </c>
      <c r="K5" s="4">
        <v>495</v>
      </c>
      <c r="L5" s="4"/>
      <c r="M5" s="4"/>
      <c r="N5" s="4"/>
      <c r="O5" s="4">
        <v>800</v>
      </c>
      <c r="P5" s="4"/>
      <c r="Q5" s="2">
        <f t="shared" si="0"/>
        <v>37643</v>
      </c>
    </row>
    <row r="6" spans="1:17" x14ac:dyDescent="0.25">
      <c r="A6">
        <v>26</v>
      </c>
      <c r="B6">
        <v>345</v>
      </c>
      <c r="C6" s="2">
        <v>23750</v>
      </c>
      <c r="D6" s="2">
        <v>1230</v>
      </c>
      <c r="E6" s="2">
        <v>3950</v>
      </c>
      <c r="F6" s="2">
        <v>3850</v>
      </c>
      <c r="G6" s="2">
        <v>13488</v>
      </c>
      <c r="H6" s="4">
        <v>0</v>
      </c>
      <c r="I6" s="4">
        <v>350</v>
      </c>
      <c r="J6" s="4">
        <v>545</v>
      </c>
      <c r="K6" s="4">
        <v>495</v>
      </c>
      <c r="L6" s="4">
        <v>545</v>
      </c>
      <c r="M6" s="4"/>
      <c r="N6" s="4"/>
      <c r="O6" s="4">
        <v>800</v>
      </c>
      <c r="P6" s="4"/>
      <c r="Q6" s="2">
        <f t="shared" si="0"/>
        <v>46268</v>
      </c>
    </row>
    <row r="7" spans="1:17" x14ac:dyDescent="0.25">
      <c r="A7">
        <v>33</v>
      </c>
      <c r="B7">
        <v>570</v>
      </c>
      <c r="C7" s="2">
        <v>31950</v>
      </c>
      <c r="D7" s="2">
        <v>4260</v>
      </c>
      <c r="E7" s="2">
        <v>5300</v>
      </c>
      <c r="F7" s="2">
        <v>5250</v>
      </c>
      <c r="G7" s="2">
        <v>14697</v>
      </c>
      <c r="H7" s="4">
        <v>10250</v>
      </c>
      <c r="I7" s="4">
        <v>350</v>
      </c>
      <c r="J7" s="4">
        <v>545</v>
      </c>
      <c r="K7" s="4">
        <v>495</v>
      </c>
      <c r="L7" s="4"/>
      <c r="M7" s="4">
        <v>995</v>
      </c>
      <c r="N7" s="4">
        <v>995</v>
      </c>
      <c r="O7" s="4">
        <v>800</v>
      </c>
      <c r="P7" s="4"/>
      <c r="Q7" s="2">
        <f t="shared" si="0"/>
        <v>61457</v>
      </c>
    </row>
    <row r="8" spans="1:17" x14ac:dyDescent="0.25">
      <c r="A8">
        <v>42</v>
      </c>
      <c r="B8">
        <v>905</v>
      </c>
      <c r="C8" s="2">
        <v>48950</v>
      </c>
      <c r="D8" s="2">
        <v>4830</v>
      </c>
      <c r="E8" s="2">
        <v>6500</v>
      </c>
      <c r="F8" s="2">
        <v>7875</v>
      </c>
      <c r="G8" s="2">
        <v>21521</v>
      </c>
      <c r="H8" s="4">
        <v>10250</v>
      </c>
      <c r="I8" s="4">
        <v>350</v>
      </c>
      <c r="J8" s="4">
        <v>545</v>
      </c>
      <c r="K8" s="4">
        <v>495</v>
      </c>
      <c r="L8" s="4"/>
      <c r="M8" s="4">
        <v>995</v>
      </c>
      <c r="N8" s="4">
        <v>995</v>
      </c>
      <c r="O8" s="4">
        <v>800</v>
      </c>
      <c r="P8" s="4"/>
      <c r="Q8" s="2">
        <f t="shared" si="0"/>
        <v>89676</v>
      </c>
    </row>
    <row r="10" spans="1:17" x14ac:dyDescent="0.25">
      <c r="C10" s="2"/>
    </row>
  </sheetData>
  <pageMargins left="0.7" right="0.7" top="0.75" bottom="0.75" header="0.3" footer="0.3"/>
  <pageSetup orientation="portrait" r:id="rId1"/>
  <ignoredErrors>
    <ignoredError sqref="Q3:Q6 Q7:Q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ROI Calculator</vt:lpstr>
      <vt:lpstr>Variables</vt:lpstr>
      <vt:lpstr>'ROI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Kyle Brookens</dc:creator>
  <cp:lastModifiedBy>Shelby Lucero</cp:lastModifiedBy>
  <cp:lastPrinted>2019-10-14T20:44:17Z</cp:lastPrinted>
  <dcterms:created xsi:type="dcterms:W3CDTF">2019-10-09T21:38:46Z</dcterms:created>
  <dcterms:modified xsi:type="dcterms:W3CDTF">2023-06-08T20:10:59Z</dcterms:modified>
</cp:coreProperties>
</file>