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oneygrowindia-my.sharepoint.com/personal/manish_gupta_moneygrowindia_com/Documents/PMS Client Onboarding (Read-Only)/"/>
    </mc:Choice>
  </mc:AlternateContent>
  <xr:revisionPtr revIDLastSave="13" documentId="11_1828D6C65115E120934FDBED3B1CEE6F3237B543" xr6:coauthVersionLast="47" xr6:coauthVersionMax="47" xr10:uidLastSave="{6804E776-178E-4F34-910C-ECF7F29128F1}"/>
  <bookViews>
    <workbookView xWindow="-120" yWindow="-120" windowWidth="29040" windowHeight="15720" xr2:uid="{00000000-000D-0000-FFFF-FFFF00000000}"/>
  </bookViews>
  <sheets>
    <sheet name="One Year-Fixed Fees" sheetId="3" r:id="rId1"/>
    <sheet name="One Year-Fixed Hurdle " sheetId="1" r:id="rId2"/>
    <sheet name="One Year-Variable Fees" sheetId="4" r:id="rId3"/>
    <sheet name="Multi Year-Fixed Hurdle " sheetId="2" r:id="rId4"/>
  </sheets>
  <definedNames>
    <definedName name="_xlnm.Print_Area" localSheetId="1">'One Year-Fixed Hurdle '!$A$1:$J$34</definedName>
    <definedName name="_xlnm.Print_Area" localSheetId="2">'One Year-Variable Fees'!$A$1:$J$34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4" l="1"/>
  <c r="I24" i="4" s="1"/>
  <c r="G12" i="4"/>
  <c r="G24" i="4" s="1"/>
  <c r="E12" i="4"/>
  <c r="E24" i="4" s="1"/>
  <c r="J27" i="3"/>
  <c r="H27" i="3"/>
  <c r="F27" i="3"/>
  <c r="J16" i="3"/>
  <c r="J17" i="3" s="1"/>
  <c r="H16" i="3"/>
  <c r="H17" i="3" s="1"/>
  <c r="F16" i="3"/>
  <c r="F17" i="3" s="1"/>
  <c r="J15" i="3"/>
  <c r="H15" i="3"/>
  <c r="F15" i="3"/>
  <c r="E25" i="4" l="1"/>
  <c r="G25" i="4"/>
  <c r="I25" i="4"/>
  <c r="E13" i="4"/>
  <c r="G13" i="4"/>
  <c r="I13" i="4"/>
  <c r="E14" i="4"/>
  <c r="G14" i="4"/>
  <c r="I14" i="4"/>
  <c r="E16" i="4"/>
  <c r="G16" i="4"/>
  <c r="I16" i="4"/>
  <c r="H19" i="3"/>
  <c r="F19" i="3"/>
  <c r="J19" i="3"/>
  <c r="F28" i="3"/>
  <c r="H28" i="3"/>
  <c r="J28" i="3"/>
  <c r="E13" i="2"/>
  <c r="E25" i="2" s="1"/>
  <c r="I12" i="1"/>
  <c r="I25" i="1" s="1"/>
  <c r="G12" i="1"/>
  <c r="G24" i="1" s="1"/>
  <c r="E12" i="1"/>
  <c r="E24" i="1" s="1"/>
  <c r="I19" i="4" l="1"/>
  <c r="I18" i="4"/>
  <c r="G18" i="4"/>
  <c r="G19" i="4"/>
  <c r="E18" i="4"/>
  <c r="E19" i="4"/>
  <c r="E20" i="4" s="1"/>
  <c r="J22" i="3"/>
  <c r="J21" i="3"/>
  <c r="J23" i="3"/>
  <c r="F22" i="3"/>
  <c r="F23" i="3" s="1"/>
  <c r="F21" i="3"/>
  <c r="H22" i="3"/>
  <c r="H21" i="3"/>
  <c r="H23" i="3"/>
  <c r="E25" i="1"/>
  <c r="G25" i="1"/>
  <c r="E14" i="2"/>
  <c r="E15" i="2" s="1"/>
  <c r="G13" i="1"/>
  <c r="G14" i="1" s="1"/>
  <c r="G16" i="1" s="1"/>
  <c r="I13" i="1"/>
  <c r="I14" i="1" s="1"/>
  <c r="I24" i="1"/>
  <c r="E26" i="2"/>
  <c r="E13" i="1"/>
  <c r="E14" i="1" s="1"/>
  <c r="E21" i="4" l="1"/>
  <c r="E23" i="4" s="1"/>
  <c r="G20" i="4"/>
  <c r="G21" i="4" s="1"/>
  <c r="G23" i="4" s="1"/>
  <c r="I20" i="4"/>
  <c r="I21" i="4" s="1"/>
  <c r="I23" i="4" s="1"/>
  <c r="H24" i="3"/>
  <c r="H26" i="3" s="1"/>
  <c r="F24" i="3"/>
  <c r="F26" i="3" s="1"/>
  <c r="J24" i="3"/>
  <c r="J26" i="3" s="1"/>
  <c r="E16" i="1"/>
  <c r="I16" i="1"/>
  <c r="E17" i="2"/>
  <c r="G19" i="1"/>
  <c r="G18" i="1"/>
  <c r="G20" i="1" l="1"/>
  <c r="I26" i="4"/>
  <c r="I28" i="4" s="1"/>
  <c r="I29" i="4" s="1"/>
  <c r="I31" i="4" s="1"/>
  <c r="G26" i="4"/>
  <c r="G28" i="4" s="1"/>
  <c r="G29" i="4" s="1"/>
  <c r="G31" i="4" s="1"/>
  <c r="E26" i="4"/>
  <c r="E28" i="4" s="1"/>
  <c r="E29" i="4" s="1"/>
  <c r="E31" i="4" s="1"/>
  <c r="F29" i="3"/>
  <c r="F31" i="3" s="1"/>
  <c r="F32" i="3" s="1"/>
  <c r="F34" i="3" s="1"/>
  <c r="F35" i="3" s="1"/>
  <c r="F37" i="3"/>
  <c r="J29" i="3"/>
  <c r="J31" i="3" s="1"/>
  <c r="J32" i="3" s="1"/>
  <c r="J34" i="3" s="1"/>
  <c r="J35" i="3" s="1"/>
  <c r="J37" i="3"/>
  <c r="H29" i="3"/>
  <c r="H31" i="3" s="1"/>
  <c r="H32" i="3" s="1"/>
  <c r="H34" i="3"/>
  <c r="H35" i="3" s="1"/>
  <c r="H37" i="3"/>
  <c r="E21" i="2"/>
  <c r="E19" i="2"/>
  <c r="E20" i="2"/>
  <c r="I19" i="1"/>
  <c r="I18" i="1"/>
  <c r="I20" i="1" s="1"/>
  <c r="G21" i="1"/>
  <c r="G23" i="1" s="1"/>
  <c r="E18" i="1"/>
  <c r="E19" i="1"/>
  <c r="E32" i="4" l="1"/>
  <c r="E34" i="4"/>
  <c r="G32" i="4"/>
  <c r="G34" i="4"/>
  <c r="I32" i="4"/>
  <c r="I34" i="4"/>
  <c r="E20" i="1"/>
  <c r="E22" i="2"/>
  <c r="E24" i="2" s="1"/>
  <c r="I21" i="1"/>
  <c r="I23" i="1" s="1"/>
  <c r="I26" i="1" s="1"/>
  <c r="E21" i="1"/>
  <c r="E23" i="1" s="1"/>
  <c r="E26" i="1" s="1"/>
  <c r="G26" i="1"/>
  <c r="E27" i="2" l="1"/>
  <c r="E29" i="2" s="1"/>
  <c r="E30" i="2" s="1"/>
  <c r="E32" i="2" s="1"/>
  <c r="E36" i="2" s="1"/>
  <c r="G25" i="2" s="1"/>
  <c r="G26" i="2"/>
  <c r="G28" i="1"/>
  <c r="G29" i="1" s="1"/>
  <c r="G31" i="1" s="1"/>
  <c r="G34" i="1" s="1"/>
  <c r="I28" i="1"/>
  <c r="I29" i="1" s="1"/>
  <c r="I31" i="1" s="1"/>
  <c r="I34" i="1" s="1"/>
  <c r="E28" i="1"/>
  <c r="E29" i="1" s="1"/>
  <c r="E31" i="1" s="1"/>
  <c r="E32" i="1" l="1"/>
  <c r="E34" i="1"/>
  <c r="E34" i="2"/>
  <c r="G13" i="2"/>
  <c r="G14" i="2" s="1"/>
  <c r="G15" i="2" s="1"/>
  <c r="E33" i="2"/>
  <c r="I32" i="1"/>
  <c r="G32" i="1"/>
  <c r="G17" i="2" l="1"/>
  <c r="G21" i="2" l="1"/>
  <c r="G19" i="2"/>
  <c r="G20" i="2"/>
  <c r="G22" i="2" l="1"/>
  <c r="G24" i="2" s="1"/>
  <c r="G27" i="2" l="1"/>
  <c r="G29" i="2" s="1"/>
  <c r="G30" i="2" s="1"/>
  <c r="G32" i="2" s="1"/>
  <c r="G36" i="2" s="1"/>
  <c r="I26" i="2"/>
  <c r="I25" i="2" l="1"/>
  <c r="I13" i="2"/>
  <c r="I14" i="2" s="1"/>
  <c r="I15" i="2" s="1"/>
  <c r="G33" i="2"/>
  <c r="G34" i="2"/>
  <c r="I17" i="2" l="1"/>
  <c r="I21" i="2" l="1"/>
  <c r="I19" i="2"/>
  <c r="I20" i="2"/>
  <c r="I22" i="2" l="1"/>
  <c r="I24" i="2" s="1"/>
  <c r="K26" i="2" s="1"/>
  <c r="I27" i="2" l="1"/>
  <c r="I29" i="2" l="1"/>
  <c r="I30" i="2" s="1"/>
  <c r="I32" i="2" s="1"/>
  <c r="I36" i="2" s="1"/>
  <c r="K13" i="2" l="1"/>
  <c r="K14" i="2" s="1"/>
  <c r="K15" i="2" s="1"/>
  <c r="I34" i="2"/>
  <c r="K25" i="2"/>
  <c r="I33" i="2"/>
  <c r="K17" i="2" l="1"/>
  <c r="K19" i="2" l="1"/>
  <c r="K20" i="2"/>
  <c r="K21" i="2"/>
  <c r="K22" i="2" l="1"/>
  <c r="K24" i="2" s="1"/>
  <c r="M26" i="2" s="1"/>
  <c r="K27" i="2" l="1"/>
  <c r="K29" i="2" l="1"/>
  <c r="K30" i="2" s="1"/>
  <c r="K32" i="2" s="1"/>
  <c r="K36" i="2" s="1"/>
  <c r="M25" i="2" l="1"/>
  <c r="K34" i="2"/>
  <c r="K33" i="2"/>
  <c r="M13" i="2"/>
  <c r="M14" i="2" s="1"/>
  <c r="M15" i="2" s="1"/>
  <c r="M17" i="2" l="1"/>
  <c r="M19" i="2" l="1"/>
  <c r="M20" i="2"/>
  <c r="M21" i="2"/>
  <c r="M22" i="2" l="1"/>
  <c r="M24" i="2" s="1"/>
  <c r="M27" i="2" l="1"/>
  <c r="M29" i="2" l="1"/>
  <c r="M30" i="2" s="1"/>
  <c r="M32" i="2" s="1"/>
  <c r="M36" i="2" s="1"/>
  <c r="M34" i="2" l="1"/>
  <c r="M33" i="2"/>
</calcChain>
</file>

<file path=xl/sharedStrings.xml><?xml version="1.0" encoding="utf-8"?>
<sst xmlns="http://schemas.openxmlformats.org/spreadsheetml/2006/main" count="313" uniqueCount="107">
  <si>
    <t>Illustration for Performance Fee (Fixed Hurdle Rate)</t>
  </si>
  <si>
    <t>Assumptions</t>
  </si>
  <si>
    <t>Capital Contribution (Rs.)</t>
  </si>
  <si>
    <t>a</t>
  </si>
  <si>
    <t>Management Fee (%age per annum)</t>
  </si>
  <si>
    <t>b</t>
  </si>
  <si>
    <t>Other Expenses (%age per annum)</t>
  </si>
  <si>
    <t>c</t>
  </si>
  <si>
    <t>Performance Fee (%age per annum)</t>
  </si>
  <si>
    <t>d</t>
  </si>
  <si>
    <t>Hurdle Rate of Return (Hurdle Rate is Fixed) (%age per annum)</t>
  </si>
  <si>
    <t>e</t>
  </si>
  <si>
    <t>-----&gt;</t>
  </si>
  <si>
    <t>Brokerage and Transaction cost (%age per annum)</t>
  </si>
  <si>
    <t>f</t>
  </si>
  <si>
    <t>Hybrid Fee Illustration</t>
  </si>
  <si>
    <t>Scenario 1</t>
  </si>
  <si>
    <t>Scenario 2</t>
  </si>
  <si>
    <t>Scenario 3</t>
  </si>
  <si>
    <t>Gain of</t>
  </si>
  <si>
    <t>Loss of</t>
  </si>
  <si>
    <t>No Change</t>
  </si>
  <si>
    <t xml:space="preserve">Capital Contributed / Assets under Management </t>
  </si>
  <si>
    <t>i</t>
  </si>
  <si>
    <t>i = a</t>
  </si>
  <si>
    <t xml:space="preserve">Gain / (Loss) on Investment based on the Scenario </t>
  </si>
  <si>
    <t>ii</t>
  </si>
  <si>
    <t>ii= i*Scenario</t>
  </si>
  <si>
    <t xml:space="preserve">Gross Value of the Portfolio at the end of the year </t>
  </si>
  <si>
    <t>iii</t>
  </si>
  <si>
    <t>iii= i + ii</t>
  </si>
  <si>
    <t xml:space="preserve">Average assets under management </t>
  </si>
  <si>
    <t>iv</t>
  </si>
  <si>
    <t>iv= (i + iii) / 2</t>
  </si>
  <si>
    <t>Other Expense</t>
  </si>
  <si>
    <t>v</t>
  </si>
  <si>
    <t>v= iv x c</t>
  </si>
  <si>
    <t>Brokerage and Transaction cost</t>
  </si>
  <si>
    <t>vi</t>
  </si>
  <si>
    <t>vi= iv x f</t>
  </si>
  <si>
    <t xml:space="preserve">Management Fees </t>
  </si>
  <si>
    <t>vii</t>
  </si>
  <si>
    <t>Total charges before Performance fee.</t>
  </si>
  <si>
    <t>viii</t>
  </si>
  <si>
    <t>viii = v + vi + vii</t>
  </si>
  <si>
    <t>Value of the Portfolio before Performance fee</t>
  </si>
  <si>
    <t>ix</t>
  </si>
  <si>
    <t>ix = iii + viii</t>
  </si>
  <si>
    <t>High Water Mark Value (HWM) (Capital contributed for 1st year and second year onwards as defined in the PMS agreement.</t>
  </si>
  <si>
    <t>x</t>
  </si>
  <si>
    <t>Hurdle Rate of return - Fixed Hurdle</t>
  </si>
  <si>
    <t>xi</t>
  </si>
  <si>
    <t>xi = i x (1+e)</t>
  </si>
  <si>
    <t>Gross Value of the Portfolio before Performance fee is greater than High Water Mark Value + Hurdle rate of return</t>
  </si>
  <si>
    <t>xii</t>
  </si>
  <si>
    <t>xii = ix &gt; xi and x, then Yes else No P Fees</t>
  </si>
  <si>
    <r>
      <t xml:space="preserve">If </t>
    </r>
    <r>
      <rPr>
        <b/>
        <sz val="11"/>
        <color theme="1"/>
        <rFont val="Aptos Narrow"/>
        <family val="2"/>
        <scheme val="minor"/>
      </rPr>
      <t>Yes, proceed to performance fee calculation else 0 (zero) performance fee for the period)</t>
    </r>
  </si>
  <si>
    <t>Portfolio return subject of Performance Fee</t>
  </si>
  <si>
    <t>xiii</t>
  </si>
  <si>
    <t>Performance fee</t>
  </si>
  <si>
    <t>xiv</t>
  </si>
  <si>
    <t>xiv = xiii x d</t>
  </si>
  <si>
    <t>Net value of the Portfolio at the end of the year after all fees and expenses</t>
  </si>
  <si>
    <t>xv</t>
  </si>
  <si>
    <t>xv = ix + xiv</t>
  </si>
  <si>
    <t xml:space="preserve">% Portfolio Return </t>
  </si>
  <si>
    <t>xvi</t>
  </si>
  <si>
    <t>xvi = ((xv - i) / i) %</t>
  </si>
  <si>
    <r>
      <t>High Water Mark to be carried forward for next year.</t>
    </r>
    <r>
      <rPr>
        <b/>
        <sz val="11"/>
        <color theme="1"/>
        <rFont val="Aptos Narrow"/>
        <family val="2"/>
        <scheme val="minor"/>
      </rPr>
      <t xml:space="preserve"> When performance fee is charged from the portfolio itself</t>
    </r>
    <r>
      <rPr>
        <sz val="11"/>
        <color theme="1"/>
        <rFont val="Aptos Narrow"/>
        <family val="2"/>
        <scheme val="minor"/>
      </rPr>
      <t>.</t>
    </r>
  </si>
  <si>
    <t>xvii</t>
  </si>
  <si>
    <t>xvii = Max (x , xv)</t>
  </si>
  <si>
    <t>The above illustration is for information purpose only, is subject to change and may or may not be an exact representation</t>
  </si>
  <si>
    <t>Yr 1</t>
  </si>
  <si>
    <t>Yr 2</t>
  </si>
  <si>
    <t>Yr 3</t>
  </si>
  <si>
    <t>Yr 4</t>
  </si>
  <si>
    <t>Yr 5</t>
  </si>
  <si>
    <t>Performance (%age per annum)</t>
  </si>
  <si>
    <t>Fees</t>
  </si>
  <si>
    <t>Gain / (Loss)</t>
  </si>
  <si>
    <t xml:space="preserve">Capital Contributed /Assets under Management </t>
  </si>
  <si>
    <t>Total charges during the year (Sum of v, vi and vii)</t>
  </si>
  <si>
    <t xml:space="preserve">Value of the Portfolio before Performance fee </t>
  </si>
  <si>
    <t>High Water Mark Value (HWM)</t>
  </si>
  <si>
    <t>Max (x , xv)</t>
  </si>
  <si>
    <t>If Yes, proceed to performance fee calculation else 0 (zero) performance fee for the period)</t>
  </si>
  <si>
    <t>% Portfolio Return (Absolute Return of that specific year)</t>
  </si>
  <si>
    <t>% Portfolio Return (Annualised Since Inception)</t>
  </si>
  <si>
    <t>xviii</t>
  </si>
  <si>
    <t>Cells marked in Grey can be edited</t>
  </si>
  <si>
    <t>If Pfee then -&gt; xiii = ix - (higher of ix and xi) else 0</t>
  </si>
  <si>
    <t>vii = (iv+v+vi) x b</t>
  </si>
  <si>
    <t>xviii = Max (x , ix)</t>
  </si>
  <si>
    <t>MoneyGrow Asset Private Limited</t>
  </si>
  <si>
    <t>Dear Investor,</t>
  </si>
  <si>
    <r>
      <t xml:space="preserve">Please use below table to calculate </t>
    </r>
    <r>
      <rPr>
        <b/>
        <i/>
        <sz val="12"/>
        <color rgb="FFFF0000"/>
        <rFont val="Aptos Narrow"/>
        <family val="2"/>
        <scheme val="minor"/>
      </rPr>
      <t xml:space="preserve">ONE YEAR HYBRID FEES </t>
    </r>
    <r>
      <rPr>
        <i/>
        <sz val="12"/>
        <color theme="1"/>
        <rFont val="Aptos Narrow"/>
        <family val="2"/>
        <scheme val="minor"/>
      </rPr>
      <t>on PMS investments. You may update the required components under the Yellow Marked boxes to check the Portfolio Return</t>
    </r>
  </si>
  <si>
    <t>Hurdle Rate of Return (%age per annum)</t>
  </si>
  <si>
    <t>iii= I + ii</t>
  </si>
  <si>
    <t xml:space="preserve">Daily Weighted Average assets under management </t>
  </si>
  <si>
    <t>vii = (iv + v + vi) x b</t>
  </si>
  <si>
    <t>Gross Value of the Portfolio before Performance fee</t>
  </si>
  <si>
    <t>Hurdle Rate of return or as defined in the PMS agreement</t>
  </si>
  <si>
    <t>xi = i x e</t>
  </si>
  <si>
    <t>xii = ix &gt; (x+xi) then Yes else No P Fees</t>
  </si>
  <si>
    <t>xiii = ix - x - xi</t>
  </si>
  <si>
    <r>
      <t>High Water Mark to be carried forward for next year.</t>
    </r>
    <r>
      <rPr>
        <b/>
        <sz val="11"/>
        <color theme="1"/>
        <rFont val="Aptos Narrow"/>
        <family val="2"/>
        <scheme val="minor"/>
      </rPr>
      <t xml:space="preserve"> </t>
    </r>
  </si>
  <si>
    <t>xvii = Max (ix , 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</si>
</sst>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&quot;$&quot;#,##0.00_);[Red]\(&quot;$&quot;#,##0.00\)"/>
    <numFmt numFmtId="165" formatCode="0.0%"/>
    <numFmt numFmtId="166" formatCode="#,##0_ ;[Red]\-#,##0\ "/>
    <numFmt numFmtId="167" formatCode="#,##0.00_ ;[Red]\-#,##0.00\ "/>
    <numFmt numFmtId="168" formatCode="0.0"/>
    <numFmt numFmtId="169" formatCode="0.00000000000000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4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3" fontId="0" fillId="4" borderId="9" xfId="0" applyNumberFormat="1" applyFill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165" fontId="0" fillId="4" borderId="9" xfId="0" applyNumberForma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10" fontId="0" fillId="0" borderId="8" xfId="0" quotePrefix="1" applyNumberFormat="1" applyBorder="1" applyAlignment="1" applyProtection="1">
      <alignment vertical="center"/>
      <protection locked="0"/>
    </xf>
    <xf numFmtId="165" fontId="0" fillId="4" borderId="8" xfId="0" applyNumberFormat="1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 wrapText="1"/>
      <protection locked="0"/>
    </xf>
    <xf numFmtId="10" fontId="0" fillId="0" borderId="18" xfId="0" applyNumberFormat="1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horizontal="right" vertical="center"/>
      <protection locked="0"/>
    </xf>
    <xf numFmtId="9" fontId="2" fillId="4" borderId="21" xfId="0" applyNumberFormat="1" applyFont="1" applyFill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9" fontId="2" fillId="4" borderId="8" xfId="0" applyNumberFormat="1" applyFont="1" applyFill="1" applyBorder="1" applyAlignment="1" applyProtection="1">
      <alignment horizontal="left" vertical="center"/>
      <protection locked="0"/>
    </xf>
    <xf numFmtId="9" fontId="2" fillId="4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8" xfId="0" quotePrefix="1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 wrapText="1"/>
      <protection locked="0"/>
    </xf>
    <xf numFmtId="0" fontId="4" fillId="2" borderId="7" xfId="0" applyFont="1" applyFill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0" fillId="0" borderId="11" xfId="0" applyBorder="1" applyProtection="1"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3" fontId="5" fillId="5" borderId="8" xfId="0" applyNumberFormat="1" applyFont="1" applyFill="1" applyBorder="1" applyAlignment="1" applyProtection="1">
      <alignment vertical="center"/>
      <protection locked="0"/>
    </xf>
    <xf numFmtId="165" fontId="5" fillId="5" borderId="8" xfId="0" applyNumberFormat="1" applyFont="1" applyFill="1" applyBorder="1" applyAlignment="1" applyProtection="1">
      <alignment vertical="center"/>
      <protection locked="0"/>
    </xf>
    <xf numFmtId="165" fontId="5" fillId="6" borderId="8" xfId="0" quotePrefix="1" applyNumberFormat="1" applyFont="1" applyFill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165" fontId="5" fillId="5" borderId="23" xfId="0" applyNumberFormat="1" applyFont="1" applyFill="1" applyBorder="1" applyAlignment="1" applyProtection="1">
      <alignment vertical="center"/>
      <protection locked="0"/>
    </xf>
    <xf numFmtId="0" fontId="5" fillId="0" borderId="25" xfId="0" applyFont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0" fontId="5" fillId="0" borderId="0" xfId="0" applyNumberFormat="1" applyFont="1" applyAlignment="1" applyProtection="1">
      <alignment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horizontal="right" vertical="center"/>
      <protection locked="0"/>
    </xf>
    <xf numFmtId="9" fontId="4" fillId="3" borderId="28" xfId="0" applyNumberFormat="1" applyFont="1" applyFill="1" applyBorder="1" applyAlignment="1" applyProtection="1">
      <alignment horizontal="left" vertical="center"/>
      <protection locked="0"/>
    </xf>
    <xf numFmtId="0" fontId="4" fillId="0" borderId="23" xfId="0" applyFont="1" applyBorder="1" applyAlignment="1" applyProtection="1">
      <alignment horizontal="right" vertical="center"/>
      <protection locked="0"/>
    </xf>
    <xf numFmtId="9" fontId="4" fillId="3" borderId="23" xfId="0" applyNumberFormat="1" applyFont="1" applyFill="1" applyBorder="1" applyAlignment="1" applyProtection="1">
      <alignment horizontal="left" vertical="center"/>
      <protection locked="0"/>
    </xf>
    <xf numFmtId="9" fontId="4" fillId="3" borderId="24" xfId="0" applyNumberFormat="1" applyFont="1" applyFill="1" applyBorder="1" applyAlignment="1" applyProtection="1">
      <alignment horizontal="left" vertical="center"/>
      <protection locked="0"/>
    </xf>
    <xf numFmtId="0" fontId="5" fillId="0" borderId="8" xfId="0" quotePrefix="1" applyFont="1" applyBorder="1" applyAlignment="1" applyProtection="1">
      <alignment vertical="center" wrapText="1"/>
      <protection locked="0"/>
    </xf>
    <xf numFmtId="168" fontId="5" fillId="0" borderId="0" xfId="0" applyNumberFormat="1" applyFont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166" fontId="5" fillId="0" borderId="0" xfId="0" applyNumberFormat="1" applyFont="1" applyAlignment="1" applyProtection="1">
      <alignment vertical="center"/>
      <protection locked="0"/>
    </xf>
    <xf numFmtId="2" fontId="5" fillId="0" borderId="0" xfId="0" applyNumberFormat="1" applyFont="1" applyAlignment="1" applyProtection="1">
      <alignment vertical="center"/>
      <protection locked="0"/>
    </xf>
    <xf numFmtId="9" fontId="5" fillId="0" borderId="0" xfId="0" applyNumberFormat="1" applyFont="1" applyAlignment="1" applyProtection="1">
      <alignment vertical="center"/>
      <protection locked="0"/>
    </xf>
    <xf numFmtId="169" fontId="5" fillId="0" borderId="0" xfId="0" applyNumberFormat="1" applyFont="1" applyAlignment="1" applyProtection="1">
      <alignment vertical="center"/>
      <protection locked="0"/>
    </xf>
    <xf numFmtId="167" fontId="5" fillId="0" borderId="0" xfId="0" applyNumberFormat="1" applyFont="1" applyAlignment="1" applyProtection="1">
      <alignment vertical="center"/>
      <protection locked="0"/>
    </xf>
    <xf numFmtId="164" fontId="5" fillId="0" borderId="0" xfId="0" applyNumberFormat="1" applyFont="1" applyAlignment="1" applyProtection="1">
      <alignment vertical="center"/>
      <protection locked="0"/>
    </xf>
    <xf numFmtId="166" fontId="3" fillId="0" borderId="9" xfId="0" applyNumberFormat="1" applyFont="1" applyBorder="1" applyAlignment="1" applyProtection="1">
      <alignment horizontal="center" vertical="center"/>
      <protection locked="0"/>
    </xf>
    <xf numFmtId="166" fontId="3" fillId="0" borderId="15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35" xfId="0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vertical="center"/>
      <protection locked="0"/>
    </xf>
    <xf numFmtId="0" fontId="0" fillId="0" borderId="41" xfId="0" applyBorder="1" applyAlignment="1" applyProtection="1">
      <alignment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3" fontId="2" fillId="7" borderId="41" xfId="0" applyNumberFormat="1" applyFont="1" applyFill="1" applyBorder="1" applyAlignment="1" applyProtection="1">
      <alignment vertical="center"/>
      <protection locked="0"/>
    </xf>
    <xf numFmtId="10" fontId="2" fillId="7" borderId="41" xfId="0" applyNumberFormat="1" applyFont="1" applyFill="1" applyBorder="1" applyAlignment="1" applyProtection="1">
      <alignment vertical="center"/>
      <protection locked="0"/>
    </xf>
    <xf numFmtId="10" fontId="0" fillId="0" borderId="0" xfId="0" applyNumberFormat="1" applyAlignment="1" applyProtection="1">
      <alignment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9" fontId="2" fillId="7" borderId="41" xfId="0" applyNumberFormat="1" applyFont="1" applyFill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1" xfId="0" quotePrefix="1" applyBorder="1" applyAlignment="1">
      <alignment vertical="center" wrapText="1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horizontal="left" vertical="center" wrapText="1"/>
    </xf>
    <xf numFmtId="166" fontId="0" fillId="0" borderId="0" xfId="0" applyNumberFormat="1" applyAlignment="1">
      <alignment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166" fontId="0" fillId="0" borderId="32" xfId="0" applyNumberFormat="1" applyBorder="1" applyAlignment="1">
      <alignment horizontal="center" vertical="center"/>
    </xf>
    <xf numFmtId="166" fontId="0" fillId="0" borderId="33" xfId="0" applyNumberFormat="1" applyBorder="1" applyAlignment="1">
      <alignment horizontal="center" vertical="center"/>
    </xf>
    <xf numFmtId="0" fontId="5" fillId="0" borderId="5" xfId="0" applyFont="1" applyBorder="1" applyAlignment="1" applyProtection="1">
      <alignment horizontal="left" vertical="center" wrapText="1"/>
      <protection locked="0"/>
    </xf>
    <xf numFmtId="165" fontId="0" fillId="0" borderId="8" xfId="2" applyNumberFormat="1" applyFont="1" applyBorder="1" applyAlignment="1" applyProtection="1">
      <alignment horizontal="center" vertical="center"/>
    </xf>
    <xf numFmtId="165" fontId="0" fillId="0" borderId="17" xfId="2" applyNumberFormat="1" applyFont="1" applyBorder="1" applyAlignment="1" applyProtection="1">
      <alignment horizontal="center" vertical="center"/>
    </xf>
    <xf numFmtId="165" fontId="0" fillId="0" borderId="9" xfId="2" applyNumberFormat="1" applyFont="1" applyBorder="1" applyAlignment="1" applyProtection="1">
      <alignment horizontal="center" vertical="center"/>
    </xf>
    <xf numFmtId="165" fontId="0" fillId="0" borderId="15" xfId="2" applyNumberFormat="1" applyFont="1" applyBorder="1" applyAlignment="1" applyProtection="1">
      <alignment horizontal="center" vertical="center"/>
    </xf>
    <xf numFmtId="165" fontId="0" fillId="0" borderId="16" xfId="2" applyNumberFormat="1" applyFont="1" applyBorder="1" applyAlignment="1" applyProtection="1">
      <alignment horizontal="center" vertical="center"/>
    </xf>
    <xf numFmtId="166" fontId="0" fillId="0" borderId="9" xfId="0" applyNumberFormat="1" applyBorder="1" applyAlignment="1" applyProtection="1">
      <alignment horizontal="center" vertical="center"/>
      <protection locked="0"/>
    </xf>
    <xf numFmtId="166" fontId="0" fillId="0" borderId="15" xfId="0" applyNumberForma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166" fontId="0" fillId="0" borderId="8" xfId="0" applyNumberFormat="1" applyBorder="1" applyAlignment="1">
      <alignment horizontal="center" vertical="center"/>
    </xf>
    <xf numFmtId="166" fontId="0" fillId="0" borderId="17" xfId="0" applyNumberForma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166" fontId="0" fillId="0" borderId="15" xfId="0" applyNumberFormat="1" applyBorder="1" applyAlignment="1">
      <alignment horizontal="center" vertical="center"/>
    </xf>
    <xf numFmtId="166" fontId="0" fillId="0" borderId="16" xfId="0" applyNumberFormat="1" applyBorder="1" applyAlignment="1">
      <alignment horizontal="center" vertical="center"/>
    </xf>
    <xf numFmtId="166" fontId="0" fillId="0" borderId="8" xfId="0" applyNumberFormat="1" applyBorder="1" applyAlignment="1">
      <alignment horizontal="right" vertical="center"/>
    </xf>
    <xf numFmtId="166" fontId="0" fillId="0" borderId="17" xfId="0" applyNumberFormat="1" applyBorder="1" applyAlignment="1">
      <alignment horizontal="right" vertical="center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166" fontId="5" fillId="0" borderId="8" xfId="0" applyNumberFormat="1" applyFont="1" applyBorder="1" applyAlignment="1">
      <alignment horizontal="right" vertical="center"/>
    </xf>
    <xf numFmtId="0" fontId="6" fillId="0" borderId="8" xfId="0" applyFont="1" applyBorder="1"/>
    <xf numFmtId="166" fontId="5" fillId="0" borderId="15" xfId="0" applyNumberFormat="1" applyFont="1" applyBorder="1" applyAlignment="1">
      <alignment horizontal="right" vertical="center"/>
    </xf>
    <xf numFmtId="166" fontId="5" fillId="0" borderId="9" xfId="0" applyNumberFormat="1" applyFont="1" applyBorder="1" applyAlignment="1">
      <alignment horizontal="right" vertical="center"/>
    </xf>
    <xf numFmtId="0" fontId="6" fillId="0" borderId="17" xfId="0" applyFont="1" applyBorder="1"/>
    <xf numFmtId="0" fontId="5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Protection="1">
      <protection locked="0"/>
    </xf>
    <xf numFmtId="0" fontId="6" fillId="0" borderId="17" xfId="0" applyFont="1" applyBorder="1" applyProtection="1">
      <protection locked="0"/>
    </xf>
    <xf numFmtId="166" fontId="6" fillId="0" borderId="8" xfId="0" applyNumberFormat="1" applyFont="1" applyBorder="1"/>
    <xf numFmtId="166" fontId="6" fillId="0" borderId="17" xfId="0" applyNumberFormat="1" applyFont="1" applyBorder="1"/>
    <xf numFmtId="166" fontId="5" fillId="0" borderId="21" xfId="0" applyNumberFormat="1" applyFont="1" applyBorder="1" applyAlignment="1">
      <alignment horizontal="right" vertical="center"/>
    </xf>
    <xf numFmtId="0" fontId="6" fillId="0" borderId="21" xfId="0" applyFont="1" applyBorder="1"/>
    <xf numFmtId="0" fontId="6" fillId="0" borderId="29" xfId="0" applyFont="1" applyBorder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Protection="1">
      <protection locked="0"/>
    </xf>
    <xf numFmtId="165" fontId="5" fillId="5" borderId="8" xfId="0" applyNumberFormat="1" applyFont="1" applyFill="1" applyBorder="1" applyAlignment="1" applyProtection="1">
      <alignment horizontal="center" vertical="center"/>
      <protection locked="0"/>
    </xf>
    <xf numFmtId="165" fontId="5" fillId="5" borderId="8" xfId="2" applyNumberFormat="1" applyFont="1" applyFill="1" applyBorder="1" applyAlignment="1" applyProtection="1">
      <alignment horizontal="center" vertical="center"/>
      <protection locked="0"/>
    </xf>
    <xf numFmtId="165" fontId="5" fillId="5" borderId="17" xfId="2" applyNumberFormat="1" applyFont="1" applyFill="1" applyBorder="1" applyAlignment="1" applyProtection="1">
      <alignment horizontal="center" vertical="center"/>
      <protection locked="0"/>
    </xf>
    <xf numFmtId="166" fontId="0" fillId="0" borderId="41" xfId="0" applyNumberFormat="1" applyBorder="1" applyAlignment="1">
      <alignment horizontal="right" vertical="center"/>
    </xf>
    <xf numFmtId="10" fontId="2" fillId="8" borderId="41" xfId="2" applyNumberFormat="1" applyFont="1" applyFill="1" applyBorder="1" applyAlignment="1" applyProtection="1">
      <alignment horizontal="right" vertical="center"/>
    </xf>
    <xf numFmtId="0" fontId="0" fillId="0" borderId="4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6" fontId="0" fillId="0" borderId="44" xfId="0" applyNumberFormat="1" applyBorder="1" applyAlignment="1">
      <alignment horizontal="right" vertical="center"/>
    </xf>
    <xf numFmtId="166" fontId="0" fillId="0" borderId="45" xfId="0" applyNumberFormat="1" applyBorder="1" applyAlignment="1">
      <alignment horizontal="right" vertical="center"/>
    </xf>
    <xf numFmtId="167" fontId="0" fillId="0" borderId="44" xfId="0" applyNumberFormat="1" applyBorder="1" applyAlignment="1">
      <alignment horizontal="right" vertical="center"/>
    </xf>
    <xf numFmtId="167" fontId="0" fillId="0" borderId="45" xfId="0" applyNumberFormat="1" applyBorder="1" applyAlignment="1">
      <alignment horizontal="right" vertical="center"/>
    </xf>
    <xf numFmtId="167" fontId="0" fillId="0" borderId="41" xfId="0" applyNumberFormat="1" applyBorder="1" applyAlignment="1">
      <alignment horizontal="right" vertical="center"/>
    </xf>
    <xf numFmtId="43" fontId="0" fillId="0" borderId="44" xfId="1" applyFont="1" applyBorder="1" applyAlignment="1" applyProtection="1">
      <alignment horizontal="right" vertical="center"/>
    </xf>
    <xf numFmtId="43" fontId="0" fillId="0" borderId="45" xfId="1" applyFont="1" applyBorder="1" applyAlignment="1" applyProtection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37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166" fontId="0" fillId="0" borderId="23" xfId="0" applyNumberFormat="1" applyBorder="1" applyAlignment="1">
      <alignment horizontal="right" vertical="center"/>
    </xf>
    <xf numFmtId="0" fontId="0" fillId="0" borderId="5" xfId="0" applyBorder="1" applyAlignment="1" applyProtection="1">
      <alignment horizontal="left" vertical="center" wrapText="1"/>
      <protection locked="0"/>
    </xf>
    <xf numFmtId="165" fontId="0" fillId="0" borderId="8" xfId="2" applyNumberFormat="1" applyFont="1" applyBorder="1" applyAlignment="1" applyProtection="1">
      <alignment horizontal="right" vertical="center"/>
    </xf>
    <xf numFmtId="165" fontId="0" fillId="0" borderId="17" xfId="2" applyNumberFormat="1" applyFont="1" applyBorder="1" applyAlignment="1" applyProtection="1">
      <alignment horizontal="right" vertical="center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167" fontId="0" fillId="0" borderId="8" xfId="0" applyNumberFormat="1" applyBorder="1" applyAlignment="1">
      <alignment horizontal="right" vertical="center"/>
    </xf>
    <xf numFmtId="167" fontId="0" fillId="0" borderId="17" xfId="0" applyNumberFormat="1" applyBorder="1" applyAlignment="1">
      <alignment horizontal="right" vertical="center"/>
    </xf>
    <xf numFmtId="43" fontId="0" fillId="0" borderId="8" xfId="1" applyFont="1" applyBorder="1" applyAlignment="1" applyProtection="1">
      <alignment horizontal="right" vertical="center"/>
    </xf>
    <xf numFmtId="43" fontId="0" fillId="0" borderId="17" xfId="1" applyFont="1" applyBorder="1" applyAlignment="1" applyProtection="1">
      <alignment horizontal="right" vertical="center"/>
    </xf>
    <xf numFmtId="165" fontId="0" fillId="4" borderId="9" xfId="0" applyNumberFormat="1" applyFill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5" fontId="0" fillId="4" borderId="16" xfId="0" applyNumberForma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BCEB0-01DF-4E8B-B770-C4EC3AD1EE99}">
  <dimension ref="B1:N38"/>
  <sheetViews>
    <sheetView tabSelected="1" workbookViewId="0"/>
  </sheetViews>
  <sheetFormatPr defaultColWidth="8.7109375" defaultRowHeight="15" x14ac:dyDescent="0.25"/>
  <cols>
    <col min="1" max="1" width="8.7109375" style="91"/>
    <col min="2" max="2" width="1.7109375" style="90" customWidth="1"/>
    <col min="3" max="3" width="53.140625" style="94" customWidth="1"/>
    <col min="4" max="4" width="4.42578125" style="93" customWidth="1"/>
    <col min="5" max="5" width="17.7109375" style="94" customWidth="1"/>
    <col min="6" max="6" width="10.42578125" style="91" bestFit="1" customWidth="1"/>
    <col min="7" max="7" width="4.42578125" style="91" bestFit="1" customWidth="1"/>
    <col min="8" max="8" width="10.42578125" style="91" customWidth="1"/>
    <col min="9" max="9" width="5.28515625" style="91" bestFit="1" customWidth="1"/>
    <col min="10" max="10" width="11.28515625" style="91" customWidth="1"/>
    <col min="11" max="11" width="3.42578125" style="91" customWidth="1"/>
    <col min="12" max="12" width="1.85546875" style="91" customWidth="1"/>
    <col min="13" max="13" width="3.42578125" style="91" bestFit="1" customWidth="1"/>
    <col min="14" max="16384" width="8.7109375" style="91"/>
  </cols>
  <sheetData>
    <row r="1" spans="2:12" ht="18.75" x14ac:dyDescent="0.25">
      <c r="C1" s="176" t="s">
        <v>93</v>
      </c>
      <c r="D1" s="176"/>
      <c r="E1" s="176"/>
      <c r="F1" s="176"/>
      <c r="G1" s="176"/>
      <c r="H1" s="176"/>
      <c r="I1" s="176"/>
      <c r="J1" s="176"/>
      <c r="K1" s="176"/>
    </row>
    <row r="2" spans="2:12" ht="15.75" x14ac:dyDescent="0.25">
      <c r="C2" s="92" t="s">
        <v>94</v>
      </c>
    </row>
    <row r="3" spans="2:12" ht="16.5" thickBot="1" x14ac:dyDescent="0.3">
      <c r="C3" s="177" t="s">
        <v>95</v>
      </c>
      <c r="D3" s="177"/>
      <c r="E3" s="177"/>
      <c r="F3" s="177"/>
      <c r="G3" s="177"/>
      <c r="H3" s="177"/>
      <c r="I3" s="177"/>
      <c r="J3" s="177"/>
      <c r="K3" s="177"/>
    </row>
    <row r="4" spans="2:12" s="5" customFormat="1" ht="18.75" x14ac:dyDescent="0.25">
      <c r="B4" s="95"/>
      <c r="C4" s="178" t="s">
        <v>1</v>
      </c>
      <c r="D4" s="178"/>
      <c r="E4" s="178"/>
      <c r="F4" s="178"/>
      <c r="G4" s="178"/>
      <c r="H4" s="178"/>
      <c r="I4" s="178"/>
      <c r="J4" s="178"/>
      <c r="K4" s="178"/>
      <c r="L4" s="96"/>
    </row>
    <row r="5" spans="2:12" s="5" customFormat="1" ht="18.75" x14ac:dyDescent="0.25">
      <c r="B5" s="97"/>
      <c r="C5" s="98"/>
      <c r="D5" s="98"/>
      <c r="E5" s="98"/>
      <c r="F5" s="98"/>
      <c r="G5" s="98"/>
      <c r="H5" s="98"/>
      <c r="I5" s="98"/>
      <c r="J5" s="98"/>
      <c r="K5" s="98"/>
      <c r="L5" s="99"/>
    </row>
    <row r="6" spans="2:12" s="5" customFormat="1" x14ac:dyDescent="0.25">
      <c r="B6" s="97"/>
      <c r="C6" s="100" t="s">
        <v>2</v>
      </c>
      <c r="D6" s="101" t="s">
        <v>3</v>
      </c>
      <c r="E6" s="102">
        <v>5000000</v>
      </c>
      <c r="L6" s="99"/>
    </row>
    <row r="7" spans="2:12" s="5" customFormat="1" x14ac:dyDescent="0.25">
      <c r="B7" s="97"/>
      <c r="C7" s="100" t="s">
        <v>4</v>
      </c>
      <c r="D7" s="101" t="s">
        <v>5</v>
      </c>
      <c r="E7" s="103">
        <v>2.5000000000000001E-2</v>
      </c>
      <c r="L7" s="99"/>
    </row>
    <row r="8" spans="2:12" s="5" customFormat="1" x14ac:dyDescent="0.25">
      <c r="B8" s="97"/>
      <c r="C8" s="100" t="s">
        <v>6</v>
      </c>
      <c r="D8" s="101" t="s">
        <v>7</v>
      </c>
      <c r="E8" s="103">
        <v>5.0000000000000001E-3</v>
      </c>
      <c r="L8" s="99"/>
    </row>
    <row r="9" spans="2:12" s="5" customFormat="1" x14ac:dyDescent="0.25">
      <c r="B9" s="97"/>
      <c r="C9" s="100" t="s">
        <v>77</v>
      </c>
      <c r="D9" s="101" t="s">
        <v>9</v>
      </c>
      <c r="E9" s="103">
        <v>0</v>
      </c>
      <c r="L9" s="99"/>
    </row>
    <row r="10" spans="2:12" s="5" customFormat="1" x14ac:dyDescent="0.25">
      <c r="B10" s="97"/>
      <c r="C10" s="100" t="s">
        <v>96</v>
      </c>
      <c r="D10" s="101" t="s">
        <v>11</v>
      </c>
      <c r="E10" s="103">
        <v>0</v>
      </c>
      <c r="L10" s="99"/>
    </row>
    <row r="11" spans="2:12" s="5" customFormat="1" x14ac:dyDescent="0.25">
      <c r="B11" s="97"/>
      <c r="C11" s="100" t="s">
        <v>37</v>
      </c>
      <c r="D11" s="101" t="s">
        <v>14</v>
      </c>
      <c r="E11" s="103">
        <v>2E-3</v>
      </c>
      <c r="L11" s="99"/>
    </row>
    <row r="12" spans="2:12" s="5" customFormat="1" x14ac:dyDescent="0.25">
      <c r="B12" s="97"/>
      <c r="C12" s="4"/>
      <c r="D12" s="3"/>
      <c r="E12" s="4"/>
      <c r="F12" s="104"/>
      <c r="L12" s="99"/>
    </row>
    <row r="13" spans="2:12" s="5" customFormat="1" x14ac:dyDescent="0.25">
      <c r="B13" s="97"/>
      <c r="C13" s="179" t="s">
        <v>15</v>
      </c>
      <c r="D13" s="179"/>
      <c r="E13" s="179"/>
      <c r="F13" s="180" t="s">
        <v>16</v>
      </c>
      <c r="G13" s="181"/>
      <c r="H13" s="182" t="s">
        <v>17</v>
      </c>
      <c r="I13" s="183"/>
      <c r="J13" s="182" t="s">
        <v>18</v>
      </c>
      <c r="K13" s="183"/>
      <c r="L13" s="99"/>
    </row>
    <row r="14" spans="2:12" s="5" customFormat="1" x14ac:dyDescent="0.25">
      <c r="B14" s="97"/>
      <c r="C14" s="179"/>
      <c r="D14" s="179"/>
      <c r="E14" s="179"/>
      <c r="F14" s="105" t="s">
        <v>19</v>
      </c>
      <c r="G14" s="106">
        <v>0.2</v>
      </c>
      <c r="H14" s="105" t="s">
        <v>20</v>
      </c>
      <c r="I14" s="106">
        <v>-0.2</v>
      </c>
      <c r="J14" s="105" t="s">
        <v>21</v>
      </c>
      <c r="K14" s="106">
        <v>0</v>
      </c>
      <c r="L14" s="99"/>
    </row>
    <row r="15" spans="2:12" x14ac:dyDescent="0.25">
      <c r="B15" s="107"/>
      <c r="C15" s="108" t="s">
        <v>22</v>
      </c>
      <c r="D15" s="109" t="s">
        <v>23</v>
      </c>
      <c r="E15" s="110" t="s">
        <v>24</v>
      </c>
      <c r="F15" s="169">
        <f>+$E$6</f>
        <v>5000000</v>
      </c>
      <c r="G15" s="170"/>
      <c r="H15" s="169">
        <f>+$E$6</f>
        <v>5000000</v>
      </c>
      <c r="I15" s="170"/>
      <c r="J15" s="169">
        <f>+$E$6</f>
        <v>5000000</v>
      </c>
      <c r="K15" s="170"/>
      <c r="L15" s="111"/>
    </row>
    <row r="16" spans="2:12" x14ac:dyDescent="0.25">
      <c r="B16" s="107"/>
      <c r="C16" s="108" t="s">
        <v>25</v>
      </c>
      <c r="D16" s="109" t="s">
        <v>26</v>
      </c>
      <c r="E16" s="110" t="s">
        <v>27</v>
      </c>
      <c r="F16" s="169">
        <f>F15*G14</f>
        <v>1000000</v>
      </c>
      <c r="G16" s="170"/>
      <c r="H16" s="169">
        <f>H15*I14</f>
        <v>-1000000</v>
      </c>
      <c r="I16" s="170"/>
      <c r="J16" s="174">
        <f>J15*K14</f>
        <v>0</v>
      </c>
      <c r="K16" s="175"/>
      <c r="L16" s="111"/>
    </row>
    <row r="17" spans="2:14" x14ac:dyDescent="0.25">
      <c r="B17" s="107"/>
      <c r="C17" s="108" t="s">
        <v>28</v>
      </c>
      <c r="D17" s="109" t="s">
        <v>29</v>
      </c>
      <c r="E17" s="110" t="s">
        <v>97</v>
      </c>
      <c r="F17" s="169">
        <f>F15+F16</f>
        <v>6000000</v>
      </c>
      <c r="G17" s="170"/>
      <c r="H17" s="169">
        <f>H15+H16</f>
        <v>4000000</v>
      </c>
      <c r="I17" s="170"/>
      <c r="J17" s="169">
        <f>J15+J16</f>
        <v>5000000</v>
      </c>
      <c r="K17" s="170"/>
      <c r="L17" s="111"/>
    </row>
    <row r="18" spans="2:14" x14ac:dyDescent="0.25">
      <c r="B18" s="107"/>
      <c r="C18" s="168"/>
      <c r="D18" s="168"/>
      <c r="E18" s="168"/>
      <c r="F18" s="168"/>
      <c r="G18" s="168"/>
      <c r="H18" s="168"/>
      <c r="I18" s="168"/>
      <c r="J18" s="168"/>
      <c r="K18" s="168"/>
      <c r="L18" s="111"/>
    </row>
    <row r="19" spans="2:14" x14ac:dyDescent="0.25">
      <c r="B19" s="107"/>
      <c r="C19" s="108" t="s">
        <v>98</v>
      </c>
      <c r="D19" s="109" t="s">
        <v>32</v>
      </c>
      <c r="E19" s="110" t="s">
        <v>33</v>
      </c>
      <c r="F19" s="171">
        <f>(F15+F17)/2</f>
        <v>5500000</v>
      </c>
      <c r="G19" s="172"/>
      <c r="H19" s="173">
        <f>(H15+H17)/2</f>
        <v>4500000</v>
      </c>
      <c r="I19" s="173"/>
      <c r="J19" s="173">
        <f>(J15+J17)/2</f>
        <v>5000000</v>
      </c>
      <c r="K19" s="173"/>
      <c r="L19" s="111"/>
    </row>
    <row r="20" spans="2:14" x14ac:dyDescent="0.25">
      <c r="B20" s="107"/>
      <c r="C20" s="168"/>
      <c r="D20" s="168"/>
      <c r="E20" s="168"/>
      <c r="F20" s="168"/>
      <c r="G20" s="168"/>
      <c r="H20" s="168"/>
      <c r="I20" s="168"/>
      <c r="J20" s="168"/>
      <c r="K20" s="168"/>
      <c r="L20" s="111"/>
    </row>
    <row r="21" spans="2:14" x14ac:dyDescent="0.25">
      <c r="B21" s="107"/>
      <c r="C21" s="108" t="s">
        <v>34</v>
      </c>
      <c r="D21" s="109" t="s">
        <v>35</v>
      </c>
      <c r="E21" s="110" t="s">
        <v>36</v>
      </c>
      <c r="F21" s="165">
        <f>+F19*-$E$8</f>
        <v>-27500</v>
      </c>
      <c r="G21" s="165"/>
      <c r="H21" s="165">
        <f>+H19*-$E$8</f>
        <v>-22500</v>
      </c>
      <c r="I21" s="165"/>
      <c r="J21" s="165">
        <f>+J19*-$E$8</f>
        <v>-25000</v>
      </c>
      <c r="K21" s="165"/>
      <c r="L21" s="111"/>
    </row>
    <row r="22" spans="2:14" x14ac:dyDescent="0.25">
      <c r="B22" s="107"/>
      <c r="C22" s="108" t="s">
        <v>37</v>
      </c>
      <c r="D22" s="109" t="s">
        <v>38</v>
      </c>
      <c r="E22" s="110" t="s">
        <v>39</v>
      </c>
      <c r="F22" s="165">
        <f>+F19*-$E$11</f>
        <v>-11000</v>
      </c>
      <c r="G22" s="165"/>
      <c r="H22" s="165">
        <f>+H19*-$E$11</f>
        <v>-9000</v>
      </c>
      <c r="I22" s="165"/>
      <c r="J22" s="165">
        <f>+J19*-$E$11</f>
        <v>-10000</v>
      </c>
      <c r="K22" s="165"/>
      <c r="L22" s="111"/>
    </row>
    <row r="23" spans="2:14" x14ac:dyDescent="0.25">
      <c r="B23" s="107"/>
      <c r="C23" s="108" t="s">
        <v>40</v>
      </c>
      <c r="D23" s="109" t="s">
        <v>41</v>
      </c>
      <c r="E23" s="108" t="s">
        <v>99</v>
      </c>
      <c r="F23" s="165">
        <f>+(F19+F22+F21)*-$E$7</f>
        <v>-136537.5</v>
      </c>
      <c r="G23" s="165"/>
      <c r="H23" s="165">
        <f>+(H19+H22+H21)*-$E$7</f>
        <v>-111712.5</v>
      </c>
      <c r="I23" s="165"/>
      <c r="J23" s="165">
        <f>+(J19+J22+J21)*-$E$7</f>
        <v>-124125</v>
      </c>
      <c r="K23" s="165"/>
      <c r="L23" s="111"/>
    </row>
    <row r="24" spans="2:14" x14ac:dyDescent="0.25">
      <c r="B24" s="107"/>
      <c r="C24" s="108" t="s">
        <v>42</v>
      </c>
      <c r="D24" s="109" t="s">
        <v>43</v>
      </c>
      <c r="E24" s="108" t="s">
        <v>44</v>
      </c>
      <c r="F24" s="165">
        <f>+F21+F23+F22</f>
        <v>-175037.5</v>
      </c>
      <c r="G24" s="165"/>
      <c r="H24" s="165">
        <f>+H21+H23+H22</f>
        <v>-143212.5</v>
      </c>
      <c r="I24" s="165"/>
      <c r="J24" s="165">
        <f>+J21+J23+J22</f>
        <v>-159125</v>
      </c>
      <c r="K24" s="165"/>
      <c r="L24" s="111"/>
    </row>
    <row r="25" spans="2:14" x14ac:dyDescent="0.25">
      <c r="B25" s="107"/>
      <c r="C25" s="168"/>
      <c r="D25" s="168"/>
      <c r="E25" s="168"/>
      <c r="F25" s="168"/>
      <c r="G25" s="168"/>
      <c r="H25" s="168"/>
      <c r="I25" s="168"/>
      <c r="J25" s="168"/>
      <c r="K25" s="168"/>
      <c r="L25" s="111"/>
    </row>
    <row r="26" spans="2:14" x14ac:dyDescent="0.25">
      <c r="B26" s="107"/>
      <c r="C26" s="108" t="s">
        <v>100</v>
      </c>
      <c r="D26" s="109" t="s">
        <v>46</v>
      </c>
      <c r="E26" s="108" t="s">
        <v>47</v>
      </c>
      <c r="F26" s="165">
        <f>F17+F24</f>
        <v>5824962.5</v>
      </c>
      <c r="G26" s="165"/>
      <c r="H26" s="165">
        <f>H17+H24</f>
        <v>3856787.5</v>
      </c>
      <c r="I26" s="165"/>
      <c r="J26" s="165">
        <f>J17+J24</f>
        <v>4840875</v>
      </c>
      <c r="K26" s="165"/>
      <c r="L26" s="111"/>
    </row>
    <row r="27" spans="2:14" ht="45" x14ac:dyDescent="0.25">
      <c r="B27" s="107"/>
      <c r="C27" s="108" t="s">
        <v>48</v>
      </c>
      <c r="D27" s="109" t="s">
        <v>49</v>
      </c>
      <c r="E27" s="108"/>
      <c r="F27" s="165">
        <f>F15</f>
        <v>5000000</v>
      </c>
      <c r="G27" s="165"/>
      <c r="H27" s="165">
        <f>H15</f>
        <v>5000000</v>
      </c>
      <c r="I27" s="165"/>
      <c r="J27" s="165">
        <f>J15</f>
        <v>5000000</v>
      </c>
      <c r="K27" s="165"/>
      <c r="L27" s="111"/>
    </row>
    <row r="28" spans="2:14" x14ac:dyDescent="0.25">
      <c r="B28" s="107"/>
      <c r="C28" s="112" t="s">
        <v>101</v>
      </c>
      <c r="D28" s="109" t="s">
        <v>51</v>
      </c>
      <c r="E28" s="112" t="s">
        <v>102</v>
      </c>
      <c r="F28" s="165">
        <f>(F27*$E$10)</f>
        <v>0</v>
      </c>
      <c r="G28" s="165"/>
      <c r="H28" s="165">
        <f>(H27*$E$10)</f>
        <v>0</v>
      </c>
      <c r="I28" s="165"/>
      <c r="J28" s="165">
        <f>(J27*$E$10)</f>
        <v>0</v>
      </c>
      <c r="K28" s="165"/>
      <c r="L28" s="111"/>
    </row>
    <row r="29" spans="2:14" ht="30" x14ac:dyDescent="0.25">
      <c r="B29" s="107"/>
      <c r="C29" s="108" t="s">
        <v>53</v>
      </c>
      <c r="D29" s="109" t="s">
        <v>54</v>
      </c>
      <c r="E29" s="108" t="s">
        <v>103</v>
      </c>
      <c r="F29" s="165" t="str">
        <f>IF(F26&gt;(F27+F28),("Yes"),("No Pfee"))</f>
        <v>Yes</v>
      </c>
      <c r="G29" s="165"/>
      <c r="H29" s="165" t="str">
        <f>IF(H26&gt;(H27+H28),("Yes"),("No Pfee"))</f>
        <v>No Pfee</v>
      </c>
      <c r="I29" s="165"/>
      <c r="J29" s="165" t="str">
        <f>IF(J26&gt;(J27+J28),("Yes"),("No Pfee"))</f>
        <v>No Pfee</v>
      </c>
      <c r="K29" s="165"/>
      <c r="L29" s="111"/>
    </row>
    <row r="30" spans="2:14" x14ac:dyDescent="0.25">
      <c r="B30" s="107"/>
      <c r="C30" s="167" t="s">
        <v>56</v>
      </c>
      <c r="D30" s="167"/>
      <c r="E30" s="167"/>
      <c r="F30" s="167"/>
      <c r="G30" s="167"/>
      <c r="H30" s="167"/>
      <c r="I30" s="167"/>
      <c r="J30" s="167"/>
      <c r="K30" s="167"/>
      <c r="L30" s="111"/>
    </row>
    <row r="31" spans="2:14" x14ac:dyDescent="0.25">
      <c r="B31" s="107"/>
      <c r="C31" s="108" t="s">
        <v>57</v>
      </c>
      <c r="D31" s="109" t="s">
        <v>58</v>
      </c>
      <c r="E31" s="108" t="s">
        <v>104</v>
      </c>
      <c r="F31" s="165">
        <f>+IF(F29="Yes",(F26-F27-F28),(0))</f>
        <v>824962.5</v>
      </c>
      <c r="G31" s="165"/>
      <c r="H31" s="165">
        <f>+IF(H29="Yes",(H26-H27-H28),(0))</f>
        <v>0</v>
      </c>
      <c r="I31" s="165"/>
      <c r="J31" s="165">
        <f>+IF(J29="Yes",(J26-J27-J28),(0))</f>
        <v>0</v>
      </c>
      <c r="K31" s="165"/>
      <c r="L31" s="111"/>
      <c r="N31" s="113"/>
    </row>
    <row r="32" spans="2:14" x14ac:dyDescent="0.25">
      <c r="B32" s="107"/>
      <c r="C32" s="112" t="s">
        <v>59</v>
      </c>
      <c r="D32" s="109" t="s">
        <v>60</v>
      </c>
      <c r="E32" s="112" t="s">
        <v>61</v>
      </c>
      <c r="F32" s="165">
        <f>+F31*-$E$9</f>
        <v>0</v>
      </c>
      <c r="G32" s="165"/>
      <c r="H32" s="165">
        <f>+H31*-$E$9</f>
        <v>0</v>
      </c>
      <c r="I32" s="165"/>
      <c r="J32" s="165">
        <f>+J31*-$E$9</f>
        <v>0</v>
      </c>
      <c r="K32" s="165"/>
      <c r="L32" s="111"/>
    </row>
    <row r="33" spans="2:12" x14ac:dyDescent="0.25">
      <c r="B33" s="107"/>
      <c r="C33" s="93"/>
      <c r="E33" s="93"/>
      <c r="F33" s="93"/>
      <c r="G33" s="93"/>
      <c r="H33" s="93"/>
      <c r="I33" s="93"/>
      <c r="J33" s="93"/>
      <c r="K33" s="93"/>
      <c r="L33" s="111"/>
    </row>
    <row r="34" spans="2:12" ht="30" x14ac:dyDescent="0.25">
      <c r="B34" s="107"/>
      <c r="C34" s="108" t="s">
        <v>62</v>
      </c>
      <c r="D34" s="109" t="s">
        <v>63</v>
      </c>
      <c r="E34" s="108" t="s">
        <v>64</v>
      </c>
      <c r="F34" s="165">
        <f>+F26+F32</f>
        <v>5824962.5</v>
      </c>
      <c r="G34" s="165"/>
      <c r="H34" s="165">
        <f>+H26+H32</f>
        <v>3856787.5</v>
      </c>
      <c r="I34" s="165"/>
      <c r="J34" s="165">
        <f>+J26+J32</f>
        <v>4840875</v>
      </c>
      <c r="K34" s="165"/>
      <c r="L34" s="111"/>
    </row>
    <row r="35" spans="2:12" x14ac:dyDescent="0.25">
      <c r="B35" s="107"/>
      <c r="C35" s="108" t="s">
        <v>65</v>
      </c>
      <c r="D35" s="109" t="s">
        <v>66</v>
      </c>
      <c r="E35" s="108" t="s">
        <v>67</v>
      </c>
      <c r="F35" s="166">
        <f>+F34/F15-1</f>
        <v>0.1649925000000001</v>
      </c>
      <c r="G35" s="166"/>
      <c r="H35" s="166">
        <f>+H34/H15-1</f>
        <v>-0.22864249999999997</v>
      </c>
      <c r="I35" s="166"/>
      <c r="J35" s="166">
        <f>+J34/J15-1</f>
        <v>-3.1824999999999992E-2</v>
      </c>
      <c r="K35" s="166"/>
      <c r="L35" s="111"/>
    </row>
    <row r="36" spans="2:12" x14ac:dyDescent="0.25">
      <c r="B36" s="107"/>
      <c r="C36" s="93"/>
      <c r="E36" s="93"/>
      <c r="F36" s="93"/>
      <c r="G36" s="93"/>
      <c r="H36" s="93"/>
      <c r="I36" s="93"/>
      <c r="J36" s="93"/>
      <c r="K36" s="93"/>
      <c r="L36" s="111"/>
    </row>
    <row r="37" spans="2:12" x14ac:dyDescent="0.25">
      <c r="B37" s="107"/>
      <c r="C37" s="108" t="s">
        <v>105</v>
      </c>
      <c r="D37" s="109" t="s">
        <v>69</v>
      </c>
      <c r="E37" s="108" t="s">
        <v>106</v>
      </c>
      <c r="F37" s="165">
        <f>+MAX(F27,F26)</f>
        <v>5824962.5</v>
      </c>
      <c r="G37" s="165"/>
      <c r="H37" s="165">
        <f t="shared" ref="H37" si="0">+MAX(H27,H26)</f>
        <v>5000000</v>
      </c>
      <c r="I37" s="165"/>
      <c r="J37" s="165">
        <f t="shared" ref="J37" si="1">+MAX(J27,J26)</f>
        <v>5000000</v>
      </c>
      <c r="K37" s="165"/>
      <c r="L37" s="111"/>
    </row>
    <row r="38" spans="2:12" ht="15.75" thickBot="1" x14ac:dyDescent="0.3">
      <c r="B38" s="114"/>
      <c r="C38" s="115"/>
      <c r="D38" s="116"/>
      <c r="E38" s="115"/>
      <c r="F38" s="117"/>
      <c r="G38" s="117"/>
      <c r="H38" s="117"/>
      <c r="I38" s="117"/>
      <c r="J38" s="117"/>
      <c r="K38" s="117"/>
      <c r="L38" s="118"/>
    </row>
  </sheetData>
  <mergeCells count="62">
    <mergeCell ref="C1:K1"/>
    <mergeCell ref="C3:K3"/>
    <mergeCell ref="C4:K4"/>
    <mergeCell ref="C13:E14"/>
    <mergeCell ref="F13:G13"/>
    <mergeCell ref="H13:I13"/>
    <mergeCell ref="J13:K13"/>
    <mergeCell ref="F15:G15"/>
    <mergeCell ref="H15:I15"/>
    <mergeCell ref="J15:K15"/>
    <mergeCell ref="F16:G16"/>
    <mergeCell ref="H16:I16"/>
    <mergeCell ref="J16:K16"/>
    <mergeCell ref="F17:G17"/>
    <mergeCell ref="H17:I17"/>
    <mergeCell ref="J17:K17"/>
    <mergeCell ref="C18:K18"/>
    <mergeCell ref="F19:G19"/>
    <mergeCell ref="H19:I19"/>
    <mergeCell ref="J19:K19"/>
    <mergeCell ref="C20:K20"/>
    <mergeCell ref="F21:G21"/>
    <mergeCell ref="H21:I21"/>
    <mergeCell ref="J21:K21"/>
    <mergeCell ref="F22:G22"/>
    <mergeCell ref="H22:I22"/>
    <mergeCell ref="J22:K22"/>
    <mergeCell ref="F23:G23"/>
    <mergeCell ref="H23:I23"/>
    <mergeCell ref="J23:K23"/>
    <mergeCell ref="F24:G24"/>
    <mergeCell ref="H24:I24"/>
    <mergeCell ref="J24:K24"/>
    <mergeCell ref="C25:K25"/>
    <mergeCell ref="F26:G26"/>
    <mergeCell ref="H26:I26"/>
    <mergeCell ref="J26:K26"/>
    <mergeCell ref="F27:G27"/>
    <mergeCell ref="H27:I27"/>
    <mergeCell ref="J27:K27"/>
    <mergeCell ref="F28:G28"/>
    <mergeCell ref="H28:I28"/>
    <mergeCell ref="J28:K28"/>
    <mergeCell ref="F29:G29"/>
    <mergeCell ref="H29:I29"/>
    <mergeCell ref="J29:K29"/>
    <mergeCell ref="C30:K30"/>
    <mergeCell ref="F31:G31"/>
    <mergeCell ref="H31:I31"/>
    <mergeCell ref="J31:K31"/>
    <mergeCell ref="F32:G32"/>
    <mergeCell ref="H32:I32"/>
    <mergeCell ref="J32:K32"/>
    <mergeCell ref="F37:G37"/>
    <mergeCell ref="H37:I37"/>
    <mergeCell ref="J37:K37"/>
    <mergeCell ref="F34:G34"/>
    <mergeCell ref="H34:I34"/>
    <mergeCell ref="J34:K34"/>
    <mergeCell ref="F35:G35"/>
    <mergeCell ref="H35:I35"/>
    <mergeCell ref="J35:K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showGridLines="0" zoomScaleNormal="100" workbookViewId="0"/>
  </sheetViews>
  <sheetFormatPr defaultColWidth="8.85546875" defaultRowHeight="15" x14ac:dyDescent="0.25"/>
  <cols>
    <col min="1" max="1" width="5.42578125" style="1" customWidth="1"/>
    <col min="2" max="2" width="56.140625" style="4" customWidth="1"/>
    <col min="3" max="3" width="4.5703125" style="3" customWidth="1"/>
    <col min="4" max="4" width="17.85546875" style="4" customWidth="1"/>
    <col min="5" max="5" width="10.42578125" style="5" bestFit="1" customWidth="1"/>
    <col min="6" max="6" width="6.28515625" style="5" customWidth="1"/>
    <col min="7" max="7" width="10.42578125" style="5" customWidth="1"/>
    <col min="8" max="8" width="8.85546875" style="5" customWidth="1"/>
    <col min="9" max="9" width="12.28515625" style="5" customWidth="1"/>
    <col min="10" max="10" width="7.28515625" style="5" customWidth="1"/>
    <col min="11" max="16384" width="8.85546875" style="5"/>
  </cols>
  <sheetData>
    <row r="1" spans="2:10" ht="15.75" thickBot="1" x14ac:dyDescent="0.3">
      <c r="B1" s="2" t="s">
        <v>0</v>
      </c>
    </row>
    <row r="2" spans="2:10" ht="45" x14ac:dyDescent="0.25">
      <c r="B2" s="6" t="s">
        <v>1</v>
      </c>
      <c r="C2" s="7"/>
      <c r="D2" s="8" t="s">
        <v>89</v>
      </c>
      <c r="E2" s="9"/>
      <c r="F2" s="10"/>
      <c r="G2" s="10"/>
      <c r="H2" s="10"/>
      <c r="I2" s="10"/>
      <c r="J2" s="11"/>
    </row>
    <row r="3" spans="2:10" x14ac:dyDescent="0.25">
      <c r="B3" s="12" t="s">
        <v>2</v>
      </c>
      <c r="C3" s="13" t="s">
        <v>3</v>
      </c>
      <c r="D3" s="14">
        <v>5000000</v>
      </c>
      <c r="E3" s="15"/>
      <c r="J3" s="16"/>
    </row>
    <row r="4" spans="2:10" x14ac:dyDescent="0.25">
      <c r="B4" s="12" t="s">
        <v>4</v>
      </c>
      <c r="C4" s="13" t="s">
        <v>5</v>
      </c>
      <c r="D4" s="17">
        <v>1.4999999999999999E-2</v>
      </c>
      <c r="E4" s="15"/>
      <c r="J4" s="16"/>
    </row>
    <row r="5" spans="2:10" x14ac:dyDescent="0.25">
      <c r="B5" s="12" t="s">
        <v>6</v>
      </c>
      <c r="C5" s="13" t="s">
        <v>7</v>
      </c>
      <c r="D5" s="17">
        <v>5.0000000000000001E-3</v>
      </c>
      <c r="E5" s="15"/>
      <c r="J5" s="16"/>
    </row>
    <row r="6" spans="2:10" x14ac:dyDescent="0.25">
      <c r="B6" s="12" t="s">
        <v>8</v>
      </c>
      <c r="C6" s="13" t="s">
        <v>9</v>
      </c>
      <c r="D6" s="17">
        <v>0.2</v>
      </c>
      <c r="E6" s="18"/>
      <c r="F6" s="19"/>
      <c r="G6" s="19"/>
      <c r="H6" s="19"/>
      <c r="I6" s="19"/>
      <c r="J6" s="20"/>
    </row>
    <row r="7" spans="2:10" ht="30" x14ac:dyDescent="0.25">
      <c r="B7" s="12" t="s">
        <v>10</v>
      </c>
      <c r="C7" s="13" t="s">
        <v>11</v>
      </c>
      <c r="D7" s="21" t="s">
        <v>12</v>
      </c>
      <c r="E7" s="198">
        <v>0.08</v>
      </c>
      <c r="F7" s="199"/>
      <c r="G7" s="198">
        <v>0.08</v>
      </c>
      <c r="H7" s="199"/>
      <c r="I7" s="198">
        <v>0.08</v>
      </c>
      <c r="J7" s="200"/>
    </row>
    <row r="8" spans="2:10" x14ac:dyDescent="0.25">
      <c r="B8" s="12" t="s">
        <v>13</v>
      </c>
      <c r="C8" s="13" t="s">
        <v>14</v>
      </c>
      <c r="D8" s="22">
        <v>2E-3</v>
      </c>
      <c r="E8" s="23"/>
      <c r="F8" s="23"/>
      <c r="G8" s="23"/>
      <c r="H8" s="23"/>
      <c r="I8" s="23"/>
      <c r="J8" s="24"/>
    </row>
    <row r="9" spans="2:10" ht="15.75" thickBot="1" x14ac:dyDescent="0.3">
      <c r="B9" s="86"/>
      <c r="C9" s="87"/>
      <c r="D9" s="88"/>
      <c r="E9" s="26"/>
      <c r="F9" s="27"/>
      <c r="G9" s="27"/>
      <c r="H9" s="27"/>
      <c r="I9" s="27"/>
      <c r="J9" s="89"/>
    </row>
    <row r="10" spans="2:10" ht="15.75" thickBot="1" x14ac:dyDescent="0.3">
      <c r="B10" s="201" t="s">
        <v>15</v>
      </c>
      <c r="C10" s="202"/>
      <c r="D10" s="203"/>
      <c r="E10" s="206" t="s">
        <v>16</v>
      </c>
      <c r="F10" s="207"/>
      <c r="G10" s="206" t="s">
        <v>17</v>
      </c>
      <c r="H10" s="207"/>
      <c r="I10" s="206" t="s">
        <v>18</v>
      </c>
      <c r="J10" s="207"/>
    </row>
    <row r="11" spans="2:10" x14ac:dyDescent="0.25">
      <c r="B11" s="204"/>
      <c r="C11" s="205"/>
      <c r="D11" s="205"/>
      <c r="E11" s="28" t="s">
        <v>19</v>
      </c>
      <c r="F11" s="29">
        <v>0.2</v>
      </c>
      <c r="G11" s="30" t="s">
        <v>20</v>
      </c>
      <c r="H11" s="31">
        <v>-0.2</v>
      </c>
      <c r="I11" s="30" t="s">
        <v>21</v>
      </c>
      <c r="J11" s="32">
        <v>0</v>
      </c>
    </row>
    <row r="12" spans="2:10" x14ac:dyDescent="0.25">
      <c r="B12" s="12" t="s">
        <v>22</v>
      </c>
      <c r="C12" s="13" t="s">
        <v>23</v>
      </c>
      <c r="D12" s="33" t="s">
        <v>24</v>
      </c>
      <c r="E12" s="137">
        <f>+$D$3</f>
        <v>5000000</v>
      </c>
      <c r="F12" s="137"/>
      <c r="G12" s="137">
        <f>+$D$3</f>
        <v>5000000</v>
      </c>
      <c r="H12" s="137"/>
      <c r="I12" s="137">
        <f>+$D$3</f>
        <v>5000000</v>
      </c>
      <c r="J12" s="138"/>
    </row>
    <row r="13" spans="2:10" x14ac:dyDescent="0.25">
      <c r="B13" s="12" t="s">
        <v>25</v>
      </c>
      <c r="C13" s="13" t="s">
        <v>26</v>
      </c>
      <c r="D13" s="33" t="s">
        <v>27</v>
      </c>
      <c r="E13" s="137">
        <f>E12*F11</f>
        <v>1000000</v>
      </c>
      <c r="F13" s="137"/>
      <c r="G13" s="137">
        <f>G12*H11</f>
        <v>-1000000</v>
      </c>
      <c r="H13" s="137"/>
      <c r="I13" s="196">
        <f>I12*J11</f>
        <v>0</v>
      </c>
      <c r="J13" s="197"/>
    </row>
    <row r="14" spans="2:10" x14ac:dyDescent="0.25">
      <c r="B14" s="12" t="s">
        <v>28</v>
      </c>
      <c r="C14" s="13" t="s">
        <v>29</v>
      </c>
      <c r="D14" s="33" t="s">
        <v>30</v>
      </c>
      <c r="E14" s="137">
        <f>E12+E13</f>
        <v>6000000</v>
      </c>
      <c r="F14" s="137"/>
      <c r="G14" s="137">
        <f>G12+G13</f>
        <v>4000000</v>
      </c>
      <c r="H14" s="137"/>
      <c r="I14" s="137">
        <f>I12+I13</f>
        <v>5000000</v>
      </c>
      <c r="J14" s="138"/>
    </row>
    <row r="15" spans="2:10" x14ac:dyDescent="0.25">
      <c r="B15" s="191"/>
      <c r="C15" s="192"/>
      <c r="D15" s="192"/>
      <c r="E15" s="192"/>
      <c r="F15" s="192"/>
      <c r="G15" s="192"/>
      <c r="H15" s="192"/>
      <c r="I15" s="192"/>
      <c r="J15" s="193"/>
    </row>
    <row r="16" spans="2:10" x14ac:dyDescent="0.25">
      <c r="B16" s="12" t="s">
        <v>31</v>
      </c>
      <c r="C16" s="13" t="s">
        <v>32</v>
      </c>
      <c r="D16" s="33" t="s">
        <v>33</v>
      </c>
      <c r="E16" s="194">
        <f>(E12+E14)/2</f>
        <v>5500000</v>
      </c>
      <c r="F16" s="194"/>
      <c r="G16" s="194">
        <f>(G12+G14)/2</f>
        <v>4500000</v>
      </c>
      <c r="H16" s="194"/>
      <c r="I16" s="194">
        <f>(I12+I14)/2</f>
        <v>5000000</v>
      </c>
      <c r="J16" s="195"/>
    </row>
    <row r="17" spans="2:10" x14ac:dyDescent="0.25">
      <c r="B17" s="191"/>
      <c r="C17" s="192"/>
      <c r="D17" s="192"/>
      <c r="E17" s="192"/>
      <c r="F17" s="192"/>
      <c r="G17" s="192"/>
      <c r="H17" s="192"/>
      <c r="I17" s="192"/>
      <c r="J17" s="193"/>
    </row>
    <row r="18" spans="2:10" x14ac:dyDescent="0.25">
      <c r="B18" s="12" t="s">
        <v>34</v>
      </c>
      <c r="C18" s="13" t="s">
        <v>35</v>
      </c>
      <c r="D18" s="33" t="s">
        <v>36</v>
      </c>
      <c r="E18" s="137">
        <f>+E16*-$D$5</f>
        <v>-27500</v>
      </c>
      <c r="F18" s="137"/>
      <c r="G18" s="137">
        <f>+G16*-$D$5</f>
        <v>-22500</v>
      </c>
      <c r="H18" s="137"/>
      <c r="I18" s="137">
        <f>+I16*-$D$5</f>
        <v>-25000</v>
      </c>
      <c r="J18" s="138"/>
    </row>
    <row r="19" spans="2:10" x14ac:dyDescent="0.25">
      <c r="B19" s="12" t="s">
        <v>37</v>
      </c>
      <c r="C19" s="13" t="s">
        <v>38</v>
      </c>
      <c r="D19" s="33" t="s">
        <v>39</v>
      </c>
      <c r="E19" s="137">
        <f>+E16*-$D$8</f>
        <v>-11000</v>
      </c>
      <c r="F19" s="137"/>
      <c r="G19" s="137">
        <f>+G16*-$D$8</f>
        <v>-9000</v>
      </c>
      <c r="H19" s="137"/>
      <c r="I19" s="137">
        <f>+I16*-$D$8</f>
        <v>-10000</v>
      </c>
      <c r="J19" s="138"/>
    </row>
    <row r="20" spans="2:10" x14ac:dyDescent="0.25">
      <c r="B20" s="12" t="s">
        <v>40</v>
      </c>
      <c r="C20" s="13" t="s">
        <v>41</v>
      </c>
      <c r="D20" s="25" t="s">
        <v>91</v>
      </c>
      <c r="E20" s="137">
        <f>+(E16+E18+E19)*-$D$4</f>
        <v>-81922.5</v>
      </c>
      <c r="F20" s="137"/>
      <c r="G20" s="137">
        <f t="shared" ref="G20" si="0">+(G16+G18+G19)*-$D$4</f>
        <v>-67027.5</v>
      </c>
      <c r="H20" s="137"/>
      <c r="I20" s="137">
        <f t="shared" ref="I20" si="1">+(I16+I18+I19)*-$D$4</f>
        <v>-74475</v>
      </c>
      <c r="J20" s="138"/>
    </row>
    <row r="21" spans="2:10" x14ac:dyDescent="0.25">
      <c r="B21" s="12" t="s">
        <v>42</v>
      </c>
      <c r="C21" s="13" t="s">
        <v>43</v>
      </c>
      <c r="D21" s="25" t="s">
        <v>44</v>
      </c>
      <c r="E21" s="137">
        <f>+E18+E20+E19</f>
        <v>-120422.5</v>
      </c>
      <c r="F21" s="137"/>
      <c r="G21" s="137">
        <f>+G18+G20+G19</f>
        <v>-98527.5</v>
      </c>
      <c r="H21" s="137"/>
      <c r="I21" s="137">
        <f>+I18+I20+I19</f>
        <v>-109475</v>
      </c>
      <c r="J21" s="138"/>
    </row>
    <row r="22" spans="2:10" x14ac:dyDescent="0.25">
      <c r="B22" s="191"/>
      <c r="C22" s="192"/>
      <c r="D22" s="192"/>
      <c r="E22" s="192"/>
      <c r="F22" s="192"/>
      <c r="G22" s="192"/>
      <c r="H22" s="192"/>
      <c r="I22" s="192"/>
      <c r="J22" s="193"/>
    </row>
    <row r="23" spans="2:10" x14ac:dyDescent="0.25">
      <c r="B23" s="12" t="s">
        <v>45</v>
      </c>
      <c r="C23" s="13" t="s">
        <v>46</v>
      </c>
      <c r="D23" s="25" t="s">
        <v>47</v>
      </c>
      <c r="E23" s="137">
        <f>E14+E21</f>
        <v>5879577.5</v>
      </c>
      <c r="F23" s="137"/>
      <c r="G23" s="137">
        <f>G14+G21</f>
        <v>3901472.5</v>
      </c>
      <c r="H23" s="137"/>
      <c r="I23" s="137">
        <f>I14+I21</f>
        <v>4890525</v>
      </c>
      <c r="J23" s="138"/>
    </row>
    <row r="24" spans="2:10" ht="45" x14ac:dyDescent="0.25">
      <c r="B24" s="12" t="s">
        <v>48</v>
      </c>
      <c r="C24" s="13" t="s">
        <v>49</v>
      </c>
      <c r="D24" s="25" t="s">
        <v>23</v>
      </c>
      <c r="E24" s="137">
        <f>E12</f>
        <v>5000000</v>
      </c>
      <c r="F24" s="137"/>
      <c r="G24" s="137">
        <f>G12</f>
        <v>5000000</v>
      </c>
      <c r="H24" s="137"/>
      <c r="I24" s="137">
        <f>I12</f>
        <v>5000000</v>
      </c>
      <c r="J24" s="138"/>
    </row>
    <row r="25" spans="2:10" x14ac:dyDescent="0.25">
      <c r="B25" s="36" t="s">
        <v>50</v>
      </c>
      <c r="C25" s="13" t="s">
        <v>51</v>
      </c>
      <c r="D25" s="37" t="s">
        <v>52</v>
      </c>
      <c r="E25" s="137">
        <f>(E12*(1+E7))</f>
        <v>5400000</v>
      </c>
      <c r="F25" s="137"/>
      <c r="G25" s="137">
        <f t="shared" ref="G25" si="2">(G12*(1+G7))</f>
        <v>5400000</v>
      </c>
      <c r="H25" s="137"/>
      <c r="I25" s="137">
        <f t="shared" ref="I25" si="3">(I12*(1+I7))</f>
        <v>5400000</v>
      </c>
      <c r="J25" s="138"/>
    </row>
    <row r="26" spans="2:10" ht="45" x14ac:dyDescent="0.25">
      <c r="B26" s="12" t="s">
        <v>53</v>
      </c>
      <c r="C26" s="13" t="s">
        <v>54</v>
      </c>
      <c r="D26" s="25" t="s">
        <v>55</v>
      </c>
      <c r="E26" s="137" t="str">
        <f>IF(AND(E23&gt;E25,E23&gt;E24),("Yes"),("No Pfee"))</f>
        <v>Yes</v>
      </c>
      <c r="F26" s="137"/>
      <c r="G26" s="137" t="str">
        <f t="shared" ref="G26" si="4">IF(AND(G23&gt;G25,G23&gt;G24),("Yes"),("No Pfee"))</f>
        <v>No Pfee</v>
      </c>
      <c r="H26" s="137"/>
      <c r="I26" s="137" t="str">
        <f t="shared" ref="I26" si="5">IF(AND(I23&gt;I25,I23&gt;I24),("Yes"),("No Pfee"))</f>
        <v>No Pfee</v>
      </c>
      <c r="J26" s="138"/>
    </row>
    <row r="27" spans="2:10" x14ac:dyDescent="0.25">
      <c r="B27" s="188" t="s">
        <v>56</v>
      </c>
      <c r="C27" s="189"/>
      <c r="D27" s="189"/>
      <c r="E27" s="189"/>
      <c r="F27" s="189"/>
      <c r="G27" s="189"/>
      <c r="H27" s="189"/>
      <c r="I27" s="189"/>
      <c r="J27" s="190"/>
    </row>
    <row r="28" spans="2:10" ht="45" x14ac:dyDescent="0.25">
      <c r="B28" s="12" t="s">
        <v>57</v>
      </c>
      <c r="C28" s="13" t="s">
        <v>58</v>
      </c>
      <c r="D28" s="25" t="s">
        <v>90</v>
      </c>
      <c r="E28" s="137">
        <f>+IF(E26="Yes",IF(E25&gt;E24,(E23-E25),(E23-E24)),(0))</f>
        <v>479577.5</v>
      </c>
      <c r="F28" s="137"/>
      <c r="G28" s="137">
        <f t="shared" ref="G28" si="6">+IF(G26="Yes",IF(G25&gt;G24,(G23-G25),(G23-G24)),(0))</f>
        <v>0</v>
      </c>
      <c r="H28" s="137"/>
      <c r="I28" s="137">
        <f t="shared" ref="I28" si="7">+IF(I26="Yes",IF(I25&gt;I24,(I23-I25),(I23-I24)),(0))</f>
        <v>0</v>
      </c>
      <c r="J28" s="138"/>
    </row>
    <row r="29" spans="2:10" x14ac:dyDescent="0.25">
      <c r="B29" s="38" t="s">
        <v>59</v>
      </c>
      <c r="C29" s="13" t="s">
        <v>60</v>
      </c>
      <c r="D29" s="37" t="s">
        <v>61</v>
      </c>
      <c r="E29" s="137">
        <f>+E28*-$D$6</f>
        <v>-95915.5</v>
      </c>
      <c r="F29" s="137"/>
      <c r="G29" s="137">
        <f t="shared" ref="G29" si="8">+G28*-$D$6</f>
        <v>0</v>
      </c>
      <c r="H29" s="137"/>
      <c r="I29" s="137">
        <f t="shared" ref="I29" si="9">+I28*-$D$6</f>
        <v>0</v>
      </c>
      <c r="J29" s="138"/>
    </row>
    <row r="30" spans="2:10" x14ac:dyDescent="0.25">
      <c r="B30" s="34"/>
      <c r="C30" s="13"/>
      <c r="D30" s="13"/>
      <c r="E30" s="13"/>
      <c r="F30" s="13"/>
      <c r="G30" s="13"/>
      <c r="H30" s="13"/>
      <c r="I30" s="13"/>
      <c r="J30" s="35"/>
    </row>
    <row r="31" spans="2:10" ht="30" x14ac:dyDescent="0.25">
      <c r="B31" s="12" t="s">
        <v>62</v>
      </c>
      <c r="C31" s="13" t="s">
        <v>63</v>
      </c>
      <c r="D31" s="25" t="s">
        <v>64</v>
      </c>
      <c r="E31" s="137">
        <f>+E23+E29</f>
        <v>5783662</v>
      </c>
      <c r="F31" s="137"/>
      <c r="G31" s="137">
        <f>+G23+G29</f>
        <v>3901472.5</v>
      </c>
      <c r="H31" s="137"/>
      <c r="I31" s="137">
        <f>+I23+I29</f>
        <v>4890525</v>
      </c>
      <c r="J31" s="138"/>
    </row>
    <row r="32" spans="2:10" x14ac:dyDescent="0.25">
      <c r="B32" s="12" t="s">
        <v>65</v>
      </c>
      <c r="C32" s="13" t="s">
        <v>66</v>
      </c>
      <c r="D32" s="25" t="s">
        <v>67</v>
      </c>
      <c r="E32" s="186">
        <f>+E31/E12-1</f>
        <v>0.1567324000000001</v>
      </c>
      <c r="F32" s="186"/>
      <c r="G32" s="186">
        <f>+G31/G12-1</f>
        <v>-0.2197055</v>
      </c>
      <c r="H32" s="186"/>
      <c r="I32" s="186">
        <f>+I31/I12-1</f>
        <v>-2.1894999999999998E-2</v>
      </c>
      <c r="J32" s="187"/>
    </row>
    <row r="33" spans="2:10" x14ac:dyDescent="0.25">
      <c r="B33" s="34"/>
      <c r="C33" s="13"/>
      <c r="D33" s="13"/>
      <c r="E33" s="13"/>
      <c r="F33" s="13"/>
      <c r="G33" s="13"/>
      <c r="H33" s="13"/>
      <c r="I33" s="13"/>
      <c r="J33" s="35"/>
    </row>
    <row r="34" spans="2:10" ht="30.75" thickBot="1" x14ac:dyDescent="0.3">
      <c r="B34" s="39" t="s">
        <v>68</v>
      </c>
      <c r="C34" s="40" t="s">
        <v>69</v>
      </c>
      <c r="D34" s="41" t="s">
        <v>70</v>
      </c>
      <c r="E34" s="184">
        <f>+MAX(E24,E31,E23)</f>
        <v>5879577.5</v>
      </c>
      <c r="F34" s="184"/>
      <c r="G34" s="184">
        <f>+MAX(G24,G31,G23)</f>
        <v>5000000</v>
      </c>
      <c r="H34" s="184"/>
      <c r="I34" s="184">
        <f>+MAX(I24,I31,I23)</f>
        <v>5000000</v>
      </c>
      <c r="J34" s="184"/>
    </row>
    <row r="35" spans="2:10" x14ac:dyDescent="0.25">
      <c r="B35" s="185" t="s">
        <v>71</v>
      </c>
      <c r="C35" s="185"/>
      <c r="D35" s="185"/>
      <c r="E35" s="185"/>
      <c r="F35" s="185"/>
      <c r="G35" s="185"/>
      <c r="H35" s="185"/>
      <c r="I35" s="185"/>
      <c r="J35" s="185"/>
    </row>
  </sheetData>
  <mergeCells count="63">
    <mergeCell ref="E7:F7"/>
    <mergeCell ref="G7:H7"/>
    <mergeCell ref="I7:J7"/>
    <mergeCell ref="B10:D11"/>
    <mergeCell ref="E10:F10"/>
    <mergeCell ref="G10:H10"/>
    <mergeCell ref="I10:J10"/>
    <mergeCell ref="E12:F12"/>
    <mergeCell ref="G12:H12"/>
    <mergeCell ref="I12:J12"/>
    <mergeCell ref="E13:F13"/>
    <mergeCell ref="G13:H13"/>
    <mergeCell ref="I13:J13"/>
    <mergeCell ref="E14:F14"/>
    <mergeCell ref="G14:H14"/>
    <mergeCell ref="I14:J14"/>
    <mergeCell ref="B15:J15"/>
    <mergeCell ref="E16:F16"/>
    <mergeCell ref="G16:H16"/>
    <mergeCell ref="I16:J16"/>
    <mergeCell ref="B17:J17"/>
    <mergeCell ref="E18:F18"/>
    <mergeCell ref="G18:H18"/>
    <mergeCell ref="I18:J18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B22:J22"/>
    <mergeCell ref="E23:F23"/>
    <mergeCell ref="G23:H23"/>
    <mergeCell ref="I23:J23"/>
    <mergeCell ref="E24:F24"/>
    <mergeCell ref="G24:H24"/>
    <mergeCell ref="I24:J24"/>
    <mergeCell ref="E25:F25"/>
    <mergeCell ref="G25:H25"/>
    <mergeCell ref="I25:J25"/>
    <mergeCell ref="E26:F26"/>
    <mergeCell ref="G26:H26"/>
    <mergeCell ref="I26:J26"/>
    <mergeCell ref="B27:J27"/>
    <mergeCell ref="E28:F28"/>
    <mergeCell ref="G28:H28"/>
    <mergeCell ref="I28:J28"/>
    <mergeCell ref="E29:F29"/>
    <mergeCell ref="G29:H29"/>
    <mergeCell ref="I29:J29"/>
    <mergeCell ref="E34:F34"/>
    <mergeCell ref="G34:H34"/>
    <mergeCell ref="I34:J34"/>
    <mergeCell ref="B35:J35"/>
    <mergeCell ref="E31:F31"/>
    <mergeCell ref="G31:H31"/>
    <mergeCell ref="I31:J31"/>
    <mergeCell ref="E32:F32"/>
    <mergeCell ref="G32:H32"/>
    <mergeCell ref="I32:J32"/>
  </mergeCells>
  <printOptions horizontalCentered="1"/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143D9-E7B6-4649-B0B7-3371E4C45E96}">
  <dimension ref="A1:J35"/>
  <sheetViews>
    <sheetView showGridLines="0" zoomScaleNormal="100" workbookViewId="0"/>
  </sheetViews>
  <sheetFormatPr defaultColWidth="8.85546875" defaultRowHeight="15" x14ac:dyDescent="0.25"/>
  <cols>
    <col min="1" max="1" width="5.42578125" style="1" customWidth="1"/>
    <col min="2" max="2" width="56.140625" style="4" customWidth="1"/>
    <col min="3" max="3" width="4.5703125" style="3" customWidth="1"/>
    <col min="4" max="4" width="17.85546875" style="4" customWidth="1"/>
    <col min="5" max="5" width="10.42578125" style="5" bestFit="1" customWidth="1"/>
    <col min="6" max="6" width="6.28515625" style="5" customWidth="1"/>
    <col min="7" max="7" width="10.42578125" style="5" customWidth="1"/>
    <col min="8" max="8" width="8.85546875" style="5" customWidth="1"/>
    <col min="9" max="9" width="12.28515625" style="5" customWidth="1"/>
    <col min="10" max="10" width="7.28515625" style="5" customWidth="1"/>
    <col min="11" max="16384" width="8.85546875" style="5"/>
  </cols>
  <sheetData>
    <row r="1" spans="2:10" ht="15.75" thickBot="1" x14ac:dyDescent="0.3">
      <c r="B1" s="2" t="s">
        <v>0</v>
      </c>
    </row>
    <row r="2" spans="2:10" ht="45" x14ac:dyDescent="0.25">
      <c r="B2" s="6" t="s">
        <v>1</v>
      </c>
      <c r="C2" s="7"/>
      <c r="D2" s="8" t="s">
        <v>89</v>
      </c>
      <c r="E2" s="9"/>
      <c r="F2" s="10"/>
      <c r="G2" s="10"/>
      <c r="H2" s="10"/>
      <c r="I2" s="10"/>
      <c r="J2" s="11"/>
    </row>
    <row r="3" spans="2:10" x14ac:dyDescent="0.25">
      <c r="B3" s="12" t="s">
        <v>2</v>
      </c>
      <c r="C3" s="13" t="s">
        <v>3</v>
      </c>
      <c r="D3" s="14">
        <v>5000000</v>
      </c>
      <c r="E3" s="15"/>
      <c r="J3" s="16"/>
    </row>
    <row r="4" spans="2:10" x14ac:dyDescent="0.25">
      <c r="B4" s="12" t="s">
        <v>4</v>
      </c>
      <c r="C4" s="13" t="s">
        <v>5</v>
      </c>
      <c r="D4" s="17">
        <v>0</v>
      </c>
      <c r="E4" s="15"/>
      <c r="J4" s="16"/>
    </row>
    <row r="5" spans="2:10" x14ac:dyDescent="0.25">
      <c r="B5" s="12" t="s">
        <v>6</v>
      </c>
      <c r="C5" s="13" t="s">
        <v>7</v>
      </c>
      <c r="D5" s="17">
        <v>5.0000000000000001E-3</v>
      </c>
      <c r="E5" s="15"/>
      <c r="J5" s="16"/>
    </row>
    <row r="6" spans="2:10" x14ac:dyDescent="0.25">
      <c r="B6" s="12" t="s">
        <v>8</v>
      </c>
      <c r="C6" s="13" t="s">
        <v>9</v>
      </c>
      <c r="D6" s="17">
        <v>0.2</v>
      </c>
      <c r="E6" s="18"/>
      <c r="F6" s="19"/>
      <c r="G6" s="19"/>
      <c r="H6" s="19"/>
      <c r="I6" s="19"/>
      <c r="J6" s="20"/>
    </row>
    <row r="7" spans="2:10" ht="30" x14ac:dyDescent="0.25">
      <c r="B7" s="12" t="s">
        <v>10</v>
      </c>
      <c r="C7" s="13" t="s">
        <v>11</v>
      </c>
      <c r="D7" s="21" t="s">
        <v>12</v>
      </c>
      <c r="E7" s="198">
        <v>0.08</v>
      </c>
      <c r="F7" s="199"/>
      <c r="G7" s="198">
        <v>0.08</v>
      </c>
      <c r="H7" s="199"/>
      <c r="I7" s="198">
        <v>0.08</v>
      </c>
      <c r="J7" s="200"/>
    </row>
    <row r="8" spans="2:10" x14ac:dyDescent="0.25">
      <c r="B8" s="12" t="s">
        <v>13</v>
      </c>
      <c r="C8" s="13" t="s">
        <v>14</v>
      </c>
      <c r="D8" s="22">
        <v>2E-3</v>
      </c>
      <c r="E8" s="23"/>
      <c r="F8" s="23"/>
      <c r="G8" s="23"/>
      <c r="H8" s="23"/>
      <c r="I8" s="23"/>
      <c r="J8" s="24"/>
    </row>
    <row r="9" spans="2:10" ht="15.75" thickBot="1" x14ac:dyDescent="0.3">
      <c r="B9" s="86"/>
      <c r="C9" s="87"/>
      <c r="D9" s="88"/>
      <c r="E9" s="26"/>
      <c r="F9" s="27"/>
      <c r="G9" s="27"/>
      <c r="H9" s="27"/>
      <c r="I9" s="27"/>
      <c r="J9" s="89"/>
    </row>
    <row r="10" spans="2:10" ht="15.75" thickBot="1" x14ac:dyDescent="0.3">
      <c r="B10" s="201" t="s">
        <v>15</v>
      </c>
      <c r="C10" s="202"/>
      <c r="D10" s="203"/>
      <c r="E10" s="206" t="s">
        <v>16</v>
      </c>
      <c r="F10" s="207"/>
      <c r="G10" s="206" t="s">
        <v>17</v>
      </c>
      <c r="H10" s="207"/>
      <c r="I10" s="206" t="s">
        <v>18</v>
      </c>
      <c r="J10" s="207"/>
    </row>
    <row r="11" spans="2:10" x14ac:dyDescent="0.25">
      <c r="B11" s="204"/>
      <c r="C11" s="205"/>
      <c r="D11" s="205"/>
      <c r="E11" s="28" t="s">
        <v>19</v>
      </c>
      <c r="F11" s="29">
        <v>0.2</v>
      </c>
      <c r="G11" s="30" t="s">
        <v>20</v>
      </c>
      <c r="H11" s="31">
        <v>-0.2</v>
      </c>
      <c r="I11" s="30" t="s">
        <v>21</v>
      </c>
      <c r="J11" s="32">
        <v>0</v>
      </c>
    </row>
    <row r="12" spans="2:10" x14ac:dyDescent="0.25">
      <c r="B12" s="12" t="s">
        <v>22</v>
      </c>
      <c r="C12" s="13" t="s">
        <v>23</v>
      </c>
      <c r="D12" s="33" t="s">
        <v>24</v>
      </c>
      <c r="E12" s="137">
        <f>+$D$3</f>
        <v>5000000</v>
      </c>
      <c r="F12" s="137"/>
      <c r="G12" s="137">
        <f>+$D$3</f>
        <v>5000000</v>
      </c>
      <c r="H12" s="137"/>
      <c r="I12" s="137">
        <f>+$D$3</f>
        <v>5000000</v>
      </c>
      <c r="J12" s="138"/>
    </row>
    <row r="13" spans="2:10" x14ac:dyDescent="0.25">
      <c r="B13" s="12" t="s">
        <v>25</v>
      </c>
      <c r="C13" s="13" t="s">
        <v>26</v>
      </c>
      <c r="D13" s="33" t="s">
        <v>27</v>
      </c>
      <c r="E13" s="137">
        <f>E12*F11</f>
        <v>1000000</v>
      </c>
      <c r="F13" s="137"/>
      <c r="G13" s="137">
        <f>G12*H11</f>
        <v>-1000000</v>
      </c>
      <c r="H13" s="137"/>
      <c r="I13" s="196">
        <f>I12*J11</f>
        <v>0</v>
      </c>
      <c r="J13" s="197"/>
    </row>
    <row r="14" spans="2:10" x14ac:dyDescent="0.25">
      <c r="B14" s="12" t="s">
        <v>28</v>
      </c>
      <c r="C14" s="13" t="s">
        <v>29</v>
      </c>
      <c r="D14" s="33" t="s">
        <v>30</v>
      </c>
      <c r="E14" s="137">
        <f>E12+E13</f>
        <v>6000000</v>
      </c>
      <c r="F14" s="137"/>
      <c r="G14" s="137">
        <f>G12+G13</f>
        <v>4000000</v>
      </c>
      <c r="H14" s="137"/>
      <c r="I14" s="137">
        <f>I12+I13</f>
        <v>5000000</v>
      </c>
      <c r="J14" s="138"/>
    </row>
    <row r="15" spans="2:10" x14ac:dyDescent="0.25">
      <c r="B15" s="191"/>
      <c r="C15" s="192"/>
      <c r="D15" s="192"/>
      <c r="E15" s="192"/>
      <c r="F15" s="192"/>
      <c r="G15" s="192"/>
      <c r="H15" s="192"/>
      <c r="I15" s="192"/>
      <c r="J15" s="193"/>
    </row>
    <row r="16" spans="2:10" x14ac:dyDescent="0.25">
      <c r="B16" s="12" t="s">
        <v>31</v>
      </c>
      <c r="C16" s="13" t="s">
        <v>32</v>
      </c>
      <c r="D16" s="33" t="s">
        <v>33</v>
      </c>
      <c r="E16" s="194">
        <f>(E12+E14)/2</f>
        <v>5500000</v>
      </c>
      <c r="F16" s="194"/>
      <c r="G16" s="194">
        <f>(G12+G14)/2</f>
        <v>4500000</v>
      </c>
      <c r="H16" s="194"/>
      <c r="I16" s="194">
        <f>(I12+I14)/2</f>
        <v>5000000</v>
      </c>
      <c r="J16" s="195"/>
    </row>
    <row r="17" spans="2:10" x14ac:dyDescent="0.25">
      <c r="B17" s="191"/>
      <c r="C17" s="192"/>
      <c r="D17" s="192"/>
      <c r="E17" s="192"/>
      <c r="F17" s="192"/>
      <c r="G17" s="192"/>
      <c r="H17" s="192"/>
      <c r="I17" s="192"/>
      <c r="J17" s="193"/>
    </row>
    <row r="18" spans="2:10" x14ac:dyDescent="0.25">
      <c r="B18" s="12" t="s">
        <v>34</v>
      </c>
      <c r="C18" s="13" t="s">
        <v>35</v>
      </c>
      <c r="D18" s="33" t="s">
        <v>36</v>
      </c>
      <c r="E18" s="137">
        <f>+E16*-$D$5</f>
        <v>-27500</v>
      </c>
      <c r="F18" s="137"/>
      <c r="G18" s="137">
        <f>+G16*-$D$5</f>
        <v>-22500</v>
      </c>
      <c r="H18" s="137"/>
      <c r="I18" s="137">
        <f>+I16*-$D$5</f>
        <v>-25000</v>
      </c>
      <c r="J18" s="138"/>
    </row>
    <row r="19" spans="2:10" x14ac:dyDescent="0.25">
      <c r="B19" s="12" t="s">
        <v>37</v>
      </c>
      <c r="C19" s="13" t="s">
        <v>38</v>
      </c>
      <c r="D19" s="33" t="s">
        <v>39</v>
      </c>
      <c r="E19" s="137">
        <f>+E16*-$D$8</f>
        <v>-11000</v>
      </c>
      <c r="F19" s="137"/>
      <c r="G19" s="137">
        <f>+G16*-$D$8</f>
        <v>-9000</v>
      </c>
      <c r="H19" s="137"/>
      <c r="I19" s="137">
        <f>+I16*-$D$8</f>
        <v>-10000</v>
      </c>
      <c r="J19" s="138"/>
    </row>
    <row r="20" spans="2:10" x14ac:dyDescent="0.25">
      <c r="B20" s="12" t="s">
        <v>40</v>
      </c>
      <c r="C20" s="13" t="s">
        <v>41</v>
      </c>
      <c r="D20" s="25" t="s">
        <v>91</v>
      </c>
      <c r="E20" s="137">
        <f>+(E16+E18+E19)*-$D$4</f>
        <v>0</v>
      </c>
      <c r="F20" s="137"/>
      <c r="G20" s="137">
        <f t="shared" ref="G20" si="0">+(G16+G18+G19)*-$D$4</f>
        <v>0</v>
      </c>
      <c r="H20" s="137"/>
      <c r="I20" s="137">
        <f t="shared" ref="I20" si="1">+(I16+I18+I19)*-$D$4</f>
        <v>0</v>
      </c>
      <c r="J20" s="138"/>
    </row>
    <row r="21" spans="2:10" x14ac:dyDescent="0.25">
      <c r="B21" s="12" t="s">
        <v>42</v>
      </c>
      <c r="C21" s="13" t="s">
        <v>43</v>
      </c>
      <c r="D21" s="25" t="s">
        <v>44</v>
      </c>
      <c r="E21" s="137">
        <f>+E18+E20+E19</f>
        <v>-38500</v>
      </c>
      <c r="F21" s="137"/>
      <c r="G21" s="137">
        <f>+G18+G20+G19</f>
        <v>-31500</v>
      </c>
      <c r="H21" s="137"/>
      <c r="I21" s="137">
        <f>+I18+I20+I19</f>
        <v>-35000</v>
      </c>
      <c r="J21" s="138"/>
    </row>
    <row r="22" spans="2:10" x14ac:dyDescent="0.25">
      <c r="B22" s="191"/>
      <c r="C22" s="192"/>
      <c r="D22" s="192"/>
      <c r="E22" s="192"/>
      <c r="F22" s="192"/>
      <c r="G22" s="192"/>
      <c r="H22" s="192"/>
      <c r="I22" s="192"/>
      <c r="J22" s="193"/>
    </row>
    <row r="23" spans="2:10" x14ac:dyDescent="0.25">
      <c r="B23" s="12" t="s">
        <v>45</v>
      </c>
      <c r="C23" s="13" t="s">
        <v>46</v>
      </c>
      <c r="D23" s="25" t="s">
        <v>47</v>
      </c>
      <c r="E23" s="137">
        <f>E14+E21</f>
        <v>5961500</v>
      </c>
      <c r="F23" s="137"/>
      <c r="G23" s="137">
        <f>G14+G21</f>
        <v>3968500</v>
      </c>
      <c r="H23" s="137"/>
      <c r="I23" s="137">
        <f>I14+I21</f>
        <v>4965000</v>
      </c>
      <c r="J23" s="138"/>
    </row>
    <row r="24" spans="2:10" ht="45" x14ac:dyDescent="0.25">
      <c r="B24" s="12" t="s">
        <v>48</v>
      </c>
      <c r="C24" s="13" t="s">
        <v>49</v>
      </c>
      <c r="D24" s="25" t="s">
        <v>23</v>
      </c>
      <c r="E24" s="137">
        <f>E12</f>
        <v>5000000</v>
      </c>
      <c r="F24" s="137"/>
      <c r="G24" s="137">
        <f>G12</f>
        <v>5000000</v>
      </c>
      <c r="H24" s="137"/>
      <c r="I24" s="137">
        <f>I12</f>
        <v>5000000</v>
      </c>
      <c r="J24" s="138"/>
    </row>
    <row r="25" spans="2:10" x14ac:dyDescent="0.25">
      <c r="B25" s="36" t="s">
        <v>50</v>
      </c>
      <c r="C25" s="13" t="s">
        <v>51</v>
      </c>
      <c r="D25" s="37" t="s">
        <v>52</v>
      </c>
      <c r="E25" s="137">
        <f>(E12*(1+E7))</f>
        <v>5400000</v>
      </c>
      <c r="F25" s="137"/>
      <c r="G25" s="137">
        <f t="shared" ref="G25" si="2">(G12*(1+G7))</f>
        <v>5400000</v>
      </c>
      <c r="H25" s="137"/>
      <c r="I25" s="137">
        <f t="shared" ref="I25" si="3">(I12*(1+I7))</f>
        <v>5400000</v>
      </c>
      <c r="J25" s="138"/>
    </row>
    <row r="26" spans="2:10" ht="45" x14ac:dyDescent="0.25">
      <c r="B26" s="12" t="s">
        <v>53</v>
      </c>
      <c r="C26" s="13" t="s">
        <v>54</v>
      </c>
      <c r="D26" s="25" t="s">
        <v>55</v>
      </c>
      <c r="E26" s="137" t="str">
        <f>IF(AND(E23&gt;E25,E23&gt;E24),("Yes"),("No Pfee"))</f>
        <v>Yes</v>
      </c>
      <c r="F26" s="137"/>
      <c r="G26" s="137" t="str">
        <f t="shared" ref="G26" si="4">IF(AND(G23&gt;G25,G23&gt;G24),("Yes"),("No Pfee"))</f>
        <v>No Pfee</v>
      </c>
      <c r="H26" s="137"/>
      <c r="I26" s="137" t="str">
        <f t="shared" ref="I26" si="5">IF(AND(I23&gt;I25,I23&gt;I24),("Yes"),("No Pfee"))</f>
        <v>No Pfee</v>
      </c>
      <c r="J26" s="138"/>
    </row>
    <row r="27" spans="2:10" x14ac:dyDescent="0.25">
      <c r="B27" s="188" t="s">
        <v>56</v>
      </c>
      <c r="C27" s="189"/>
      <c r="D27" s="189"/>
      <c r="E27" s="189"/>
      <c r="F27" s="189"/>
      <c r="G27" s="189"/>
      <c r="H27" s="189"/>
      <c r="I27" s="189"/>
      <c r="J27" s="190"/>
    </row>
    <row r="28" spans="2:10" ht="45" x14ac:dyDescent="0.25">
      <c r="B28" s="12" t="s">
        <v>57</v>
      </c>
      <c r="C28" s="13" t="s">
        <v>58</v>
      </c>
      <c r="D28" s="25" t="s">
        <v>90</v>
      </c>
      <c r="E28" s="137">
        <f>+IF(E26="Yes",IF(E25&gt;E24,(E23-E25),(E23-E24)),(0))</f>
        <v>561500</v>
      </c>
      <c r="F28" s="137"/>
      <c r="G28" s="137">
        <f t="shared" ref="G28" si="6">+IF(G26="Yes",IF(G25&gt;G24,(G23-G25),(G23-G24)),(0))</f>
        <v>0</v>
      </c>
      <c r="H28" s="137"/>
      <c r="I28" s="137">
        <f t="shared" ref="I28" si="7">+IF(I26="Yes",IF(I25&gt;I24,(I23-I25),(I23-I24)),(0))</f>
        <v>0</v>
      </c>
      <c r="J28" s="138"/>
    </row>
    <row r="29" spans="2:10" x14ac:dyDescent="0.25">
      <c r="B29" s="38" t="s">
        <v>59</v>
      </c>
      <c r="C29" s="13" t="s">
        <v>60</v>
      </c>
      <c r="D29" s="37" t="s">
        <v>61</v>
      </c>
      <c r="E29" s="137">
        <f>+E28*-$D$6</f>
        <v>-112300</v>
      </c>
      <c r="F29" s="137"/>
      <c r="G29" s="137">
        <f t="shared" ref="G29" si="8">+G28*-$D$6</f>
        <v>0</v>
      </c>
      <c r="H29" s="137"/>
      <c r="I29" s="137">
        <f t="shared" ref="I29" si="9">+I28*-$D$6</f>
        <v>0</v>
      </c>
      <c r="J29" s="138"/>
    </row>
    <row r="30" spans="2:10" x14ac:dyDescent="0.25">
      <c r="B30" s="34"/>
      <c r="C30" s="13"/>
      <c r="D30" s="13"/>
      <c r="E30" s="13"/>
      <c r="F30" s="13"/>
      <c r="G30" s="13"/>
      <c r="H30" s="13"/>
      <c r="I30" s="13"/>
      <c r="J30" s="35"/>
    </row>
    <row r="31" spans="2:10" ht="30" x14ac:dyDescent="0.25">
      <c r="B31" s="12" t="s">
        <v>62</v>
      </c>
      <c r="C31" s="13" t="s">
        <v>63</v>
      </c>
      <c r="D31" s="25" t="s">
        <v>64</v>
      </c>
      <c r="E31" s="137">
        <f>+E23+E29</f>
        <v>5849200</v>
      </c>
      <c r="F31" s="137"/>
      <c r="G31" s="137">
        <f>+G23+G29</f>
        <v>3968500</v>
      </c>
      <c r="H31" s="137"/>
      <c r="I31" s="137">
        <f>+I23+I29</f>
        <v>4965000</v>
      </c>
      <c r="J31" s="138"/>
    </row>
    <row r="32" spans="2:10" x14ac:dyDescent="0.25">
      <c r="B32" s="12" t="s">
        <v>65</v>
      </c>
      <c r="C32" s="13" t="s">
        <v>66</v>
      </c>
      <c r="D32" s="25" t="s">
        <v>67</v>
      </c>
      <c r="E32" s="186">
        <f>+E31/E12-1</f>
        <v>0.16983999999999999</v>
      </c>
      <c r="F32" s="186"/>
      <c r="G32" s="186">
        <f>+G31/G12-1</f>
        <v>-0.20630000000000004</v>
      </c>
      <c r="H32" s="186"/>
      <c r="I32" s="186">
        <f>+I31/I12-1</f>
        <v>-7.0000000000000062E-3</v>
      </c>
      <c r="J32" s="187"/>
    </row>
    <row r="33" spans="2:10" x14ac:dyDescent="0.25">
      <c r="B33" s="34"/>
      <c r="C33" s="13"/>
      <c r="D33" s="13"/>
      <c r="E33" s="13"/>
      <c r="F33" s="13"/>
      <c r="G33" s="13"/>
      <c r="H33" s="13"/>
      <c r="I33" s="13"/>
      <c r="J33" s="35"/>
    </row>
    <row r="34" spans="2:10" ht="30.75" thickBot="1" x14ac:dyDescent="0.3">
      <c r="B34" s="39" t="s">
        <v>68</v>
      </c>
      <c r="C34" s="40" t="s">
        <v>69</v>
      </c>
      <c r="D34" s="41" t="s">
        <v>70</v>
      </c>
      <c r="E34" s="184">
        <f>+MAX(E24,E31,E23)</f>
        <v>5961500</v>
      </c>
      <c r="F34" s="184"/>
      <c r="G34" s="184">
        <f>+MAX(G24,G31,G23)</f>
        <v>5000000</v>
      </c>
      <c r="H34" s="184"/>
      <c r="I34" s="184">
        <f>+MAX(I24,I31,I23)</f>
        <v>5000000</v>
      </c>
      <c r="J34" s="184"/>
    </row>
    <row r="35" spans="2:10" x14ac:dyDescent="0.25">
      <c r="B35" s="185" t="s">
        <v>71</v>
      </c>
      <c r="C35" s="185"/>
      <c r="D35" s="185"/>
      <c r="E35" s="185"/>
      <c r="F35" s="185"/>
      <c r="G35" s="185"/>
      <c r="H35" s="185"/>
      <c r="I35" s="185"/>
      <c r="J35" s="185"/>
    </row>
  </sheetData>
  <mergeCells count="63">
    <mergeCell ref="E7:F7"/>
    <mergeCell ref="G7:H7"/>
    <mergeCell ref="I7:J7"/>
    <mergeCell ref="B10:D11"/>
    <mergeCell ref="E10:F10"/>
    <mergeCell ref="G10:H10"/>
    <mergeCell ref="I10:J10"/>
    <mergeCell ref="E12:F12"/>
    <mergeCell ref="G12:H12"/>
    <mergeCell ref="I12:J12"/>
    <mergeCell ref="E13:F13"/>
    <mergeCell ref="G13:H13"/>
    <mergeCell ref="I13:J13"/>
    <mergeCell ref="E14:F14"/>
    <mergeCell ref="G14:H14"/>
    <mergeCell ref="I14:J14"/>
    <mergeCell ref="B15:J15"/>
    <mergeCell ref="E16:F16"/>
    <mergeCell ref="G16:H16"/>
    <mergeCell ref="I16:J16"/>
    <mergeCell ref="B17:J17"/>
    <mergeCell ref="E18:F18"/>
    <mergeCell ref="G18:H18"/>
    <mergeCell ref="I18:J18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B22:J22"/>
    <mergeCell ref="E23:F23"/>
    <mergeCell ref="G23:H23"/>
    <mergeCell ref="I23:J23"/>
    <mergeCell ref="E24:F24"/>
    <mergeCell ref="G24:H24"/>
    <mergeCell ref="I24:J24"/>
    <mergeCell ref="E25:F25"/>
    <mergeCell ref="G25:H25"/>
    <mergeCell ref="I25:J25"/>
    <mergeCell ref="E26:F26"/>
    <mergeCell ref="G26:H26"/>
    <mergeCell ref="I26:J26"/>
    <mergeCell ref="B27:J27"/>
    <mergeCell ref="E28:F28"/>
    <mergeCell ref="G28:H28"/>
    <mergeCell ref="I28:J28"/>
    <mergeCell ref="E29:F29"/>
    <mergeCell ref="G29:H29"/>
    <mergeCell ref="I29:J29"/>
    <mergeCell ref="E34:F34"/>
    <mergeCell ref="G34:H34"/>
    <mergeCell ref="I34:J34"/>
    <mergeCell ref="B35:J35"/>
    <mergeCell ref="E31:F31"/>
    <mergeCell ref="G31:H31"/>
    <mergeCell ref="I31:J31"/>
    <mergeCell ref="E32:F32"/>
    <mergeCell ref="G32:H32"/>
    <mergeCell ref="I32:J32"/>
  </mergeCells>
  <printOptions horizontalCentered="1"/>
  <pageMargins left="0.7" right="0.7" top="0.75" bottom="0.75" header="0.3" footer="0.3"/>
  <pageSetup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82"/>
  <sheetViews>
    <sheetView showGridLines="0" zoomScaleNormal="100" workbookViewId="0"/>
  </sheetViews>
  <sheetFormatPr defaultColWidth="14.42578125" defaultRowHeight="15" customHeight="1" x14ac:dyDescent="0.25"/>
  <cols>
    <col min="1" max="1" width="4.140625" style="42" customWidth="1"/>
    <col min="2" max="2" width="48" style="42" customWidth="1"/>
    <col min="3" max="3" width="8" style="42" customWidth="1"/>
    <col min="4" max="4" width="14.7109375" style="42" customWidth="1"/>
    <col min="5" max="5" width="12.85546875" style="42" customWidth="1"/>
    <col min="6" max="6" width="7.140625" style="42" customWidth="1"/>
    <col min="7" max="7" width="14.7109375" style="42" customWidth="1"/>
    <col min="8" max="8" width="8.140625" style="42" customWidth="1"/>
    <col min="9" max="9" width="13.7109375" style="42" customWidth="1"/>
    <col min="10" max="10" width="6.140625" style="42" customWidth="1"/>
    <col min="11" max="11" width="13.7109375" style="42" customWidth="1"/>
    <col min="12" max="12" width="6.140625" style="42" customWidth="1"/>
    <col min="13" max="13" width="13" style="42" customWidth="1"/>
    <col min="14" max="14" width="6.140625" style="42" customWidth="1"/>
    <col min="15" max="15" width="14.7109375" style="42" customWidth="1"/>
    <col min="16" max="16" width="11" style="42" customWidth="1"/>
    <col min="17" max="17" width="8.85546875" style="42" customWidth="1"/>
    <col min="18" max="18" width="17.28515625" style="42" customWidth="1"/>
    <col min="19" max="19" width="8.85546875" style="42" customWidth="1"/>
    <col min="20" max="20" width="20.140625" style="42" customWidth="1"/>
    <col min="21" max="25" width="8.85546875" style="42" customWidth="1"/>
    <col min="26" max="16384" width="14.42578125" style="42"/>
  </cols>
  <sheetData>
    <row r="1" spans="1:25" ht="15" customHeight="1" thickBot="1" x14ac:dyDescent="0.3">
      <c r="B1" s="43" t="s">
        <v>0</v>
      </c>
    </row>
    <row r="2" spans="1:25" ht="45.75" thickBot="1" x14ac:dyDescent="0.3">
      <c r="A2" s="44"/>
      <c r="B2" s="45"/>
      <c r="C2" s="46"/>
      <c r="D2" s="47" t="s">
        <v>89</v>
      </c>
      <c r="E2" s="160" t="s">
        <v>72</v>
      </c>
      <c r="F2" s="161"/>
      <c r="G2" s="160" t="s">
        <v>73</v>
      </c>
      <c r="H2" s="161"/>
      <c r="I2" s="160" t="s">
        <v>74</v>
      </c>
      <c r="J2" s="161"/>
      <c r="K2" s="160" t="s">
        <v>75</v>
      </c>
      <c r="L2" s="161"/>
      <c r="M2" s="160" t="s">
        <v>76</v>
      </c>
      <c r="N2" s="161"/>
    </row>
    <row r="3" spans="1:25" x14ac:dyDescent="0.25">
      <c r="A3" s="44"/>
      <c r="B3" s="48" t="s">
        <v>1</v>
      </c>
      <c r="C3" s="49"/>
      <c r="D3" s="50"/>
      <c r="E3" s="44"/>
      <c r="F3" s="44"/>
      <c r="G3" s="44"/>
      <c r="H3" s="44"/>
      <c r="I3" s="44"/>
      <c r="J3" s="44"/>
      <c r="K3" s="44"/>
      <c r="L3" s="44"/>
      <c r="M3" s="44"/>
      <c r="N3" s="51"/>
    </row>
    <row r="4" spans="1:25" x14ac:dyDescent="0.25">
      <c r="A4" s="44"/>
      <c r="B4" s="52" t="s">
        <v>2</v>
      </c>
      <c r="C4" s="53" t="s">
        <v>3</v>
      </c>
      <c r="D4" s="54">
        <v>5000000</v>
      </c>
      <c r="E4" s="44"/>
      <c r="F4" s="44"/>
      <c r="G4" s="44"/>
      <c r="H4" s="44"/>
      <c r="I4" s="44"/>
      <c r="J4" s="44"/>
      <c r="K4" s="44"/>
      <c r="L4" s="44"/>
      <c r="M4" s="44"/>
      <c r="N4" s="51"/>
    </row>
    <row r="5" spans="1:25" x14ac:dyDescent="0.25">
      <c r="A5" s="44"/>
      <c r="B5" s="52" t="s">
        <v>4</v>
      </c>
      <c r="C5" s="53" t="s">
        <v>5</v>
      </c>
      <c r="D5" s="55">
        <v>1.4999999999999999E-2</v>
      </c>
      <c r="E5" s="44"/>
      <c r="F5" s="44"/>
      <c r="G5" s="44"/>
      <c r="H5" s="44"/>
      <c r="I5" s="44"/>
      <c r="J5" s="44"/>
      <c r="K5" s="44"/>
      <c r="L5" s="44"/>
      <c r="M5" s="44"/>
      <c r="N5" s="51"/>
    </row>
    <row r="6" spans="1:25" x14ac:dyDescent="0.25">
      <c r="A6" s="44"/>
      <c r="B6" s="52" t="s">
        <v>6</v>
      </c>
      <c r="C6" s="53" t="s">
        <v>7</v>
      </c>
      <c r="D6" s="55">
        <v>5.0000000000000001E-3</v>
      </c>
      <c r="E6" s="44"/>
      <c r="F6" s="44"/>
      <c r="G6" s="44"/>
      <c r="H6" s="44"/>
      <c r="I6" s="44"/>
      <c r="J6" s="44"/>
      <c r="K6" s="44"/>
      <c r="L6" s="44"/>
      <c r="M6" s="44"/>
      <c r="N6" s="51"/>
    </row>
    <row r="7" spans="1:25" x14ac:dyDescent="0.25">
      <c r="A7" s="44"/>
      <c r="B7" s="52" t="s">
        <v>77</v>
      </c>
      <c r="C7" s="53" t="s">
        <v>9</v>
      </c>
      <c r="D7" s="55">
        <v>0.2</v>
      </c>
      <c r="E7" s="44"/>
      <c r="F7" s="44"/>
      <c r="G7" s="44"/>
      <c r="H7" s="44"/>
      <c r="I7" s="44"/>
      <c r="J7" s="44"/>
      <c r="K7" s="44"/>
      <c r="L7" s="44"/>
      <c r="M7" s="44"/>
      <c r="N7" s="51"/>
    </row>
    <row r="8" spans="1:25" ht="30" x14ac:dyDescent="0.25">
      <c r="A8" s="44"/>
      <c r="B8" s="52" t="s">
        <v>10</v>
      </c>
      <c r="C8" s="53" t="s">
        <v>11</v>
      </c>
      <c r="D8" s="56" t="s">
        <v>12</v>
      </c>
      <c r="E8" s="162">
        <v>0.1</v>
      </c>
      <c r="F8" s="162"/>
      <c r="G8" s="163">
        <v>0.1</v>
      </c>
      <c r="H8" s="163"/>
      <c r="I8" s="163">
        <v>0.1</v>
      </c>
      <c r="J8" s="163"/>
      <c r="K8" s="163">
        <v>0.1</v>
      </c>
      <c r="L8" s="163"/>
      <c r="M8" s="163">
        <v>0.1</v>
      </c>
      <c r="N8" s="164"/>
    </row>
    <row r="9" spans="1:25" ht="28.5" customHeight="1" thickBot="1" x14ac:dyDescent="0.3">
      <c r="A9" s="44"/>
      <c r="B9" s="57" t="s">
        <v>13</v>
      </c>
      <c r="C9" s="58" t="s">
        <v>14</v>
      </c>
      <c r="D9" s="59">
        <v>2E-3</v>
      </c>
      <c r="E9" s="60"/>
      <c r="F9" s="60"/>
      <c r="G9" s="60"/>
      <c r="H9" s="60"/>
      <c r="I9" s="60"/>
      <c r="J9" s="60"/>
      <c r="K9" s="60"/>
      <c r="L9" s="60"/>
      <c r="M9" s="60"/>
      <c r="N9" s="61"/>
      <c r="O9" s="44"/>
    </row>
    <row r="10" spans="1:25" ht="15.75" thickBot="1" x14ac:dyDescent="0.3">
      <c r="A10" s="44"/>
      <c r="B10" s="62"/>
      <c r="C10" s="63"/>
      <c r="D10" s="64"/>
      <c r="E10" s="65"/>
      <c r="F10" s="44"/>
      <c r="G10" s="44"/>
      <c r="H10" s="44"/>
      <c r="I10" s="44"/>
      <c r="J10" s="44"/>
      <c r="K10" s="44"/>
      <c r="L10" s="44"/>
      <c r="M10" s="44"/>
      <c r="N10" s="66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thickBot="1" x14ac:dyDescent="0.3">
      <c r="A11" s="44"/>
      <c r="B11" s="155" t="s">
        <v>78</v>
      </c>
      <c r="C11" s="156"/>
      <c r="D11" s="157"/>
      <c r="E11" s="160" t="s">
        <v>72</v>
      </c>
      <c r="F11" s="161"/>
      <c r="G11" s="160" t="s">
        <v>73</v>
      </c>
      <c r="H11" s="161"/>
      <c r="I11" s="160" t="s">
        <v>74</v>
      </c>
      <c r="J11" s="161"/>
      <c r="K11" s="160" t="s">
        <v>75</v>
      </c>
      <c r="L11" s="161"/>
      <c r="M11" s="160" t="s">
        <v>76</v>
      </c>
      <c r="N11" s="161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thickBot="1" x14ac:dyDescent="0.3">
      <c r="A12" s="44"/>
      <c r="B12" s="158"/>
      <c r="C12" s="148"/>
      <c r="D12" s="159"/>
      <c r="E12" s="67" t="s">
        <v>79</v>
      </c>
      <c r="F12" s="68">
        <v>0.05</v>
      </c>
      <c r="G12" s="69" t="s">
        <v>79</v>
      </c>
      <c r="H12" s="70">
        <v>0.3</v>
      </c>
      <c r="I12" s="69" t="s">
        <v>79</v>
      </c>
      <c r="J12" s="70">
        <v>-0.05</v>
      </c>
      <c r="K12" s="69" t="s">
        <v>79</v>
      </c>
      <c r="L12" s="70">
        <v>0.12</v>
      </c>
      <c r="M12" s="69" t="s">
        <v>79</v>
      </c>
      <c r="N12" s="71">
        <v>0.2</v>
      </c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25">
      <c r="A13" s="44"/>
      <c r="B13" s="52" t="s">
        <v>80</v>
      </c>
      <c r="C13" s="53" t="s">
        <v>23</v>
      </c>
      <c r="D13" s="72" t="s">
        <v>24</v>
      </c>
      <c r="E13" s="152">
        <f>D4</f>
        <v>5000000</v>
      </c>
      <c r="F13" s="153"/>
      <c r="G13" s="152">
        <f>E32</f>
        <v>5137250</v>
      </c>
      <c r="H13" s="153"/>
      <c r="I13" s="152">
        <f>G32</f>
        <v>6448762.0600000005</v>
      </c>
      <c r="J13" s="153"/>
      <c r="K13" s="152">
        <f>I32</f>
        <v>5987998.0108130006</v>
      </c>
      <c r="L13" s="153"/>
      <c r="M13" s="152">
        <f>K32</f>
        <v>6566917.6584984018</v>
      </c>
      <c r="N13" s="15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25">
      <c r="A14" s="44"/>
      <c r="B14" s="52" t="s">
        <v>25</v>
      </c>
      <c r="C14" s="53" t="s">
        <v>26</v>
      </c>
      <c r="D14" s="72" t="s">
        <v>27</v>
      </c>
      <c r="E14" s="142">
        <f>E13*F12</f>
        <v>250000</v>
      </c>
      <c r="F14" s="143"/>
      <c r="G14" s="142">
        <f>G13*H12</f>
        <v>1541175</v>
      </c>
      <c r="H14" s="143"/>
      <c r="I14" s="142">
        <f>I13*J12</f>
        <v>-322438.10300000006</v>
      </c>
      <c r="J14" s="143"/>
      <c r="K14" s="142">
        <f>K13*L12</f>
        <v>718559.76129756006</v>
      </c>
      <c r="L14" s="143"/>
      <c r="M14" s="142">
        <f>M13*N12</f>
        <v>1313383.5316996805</v>
      </c>
      <c r="N14" s="146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25">
      <c r="A15" s="44"/>
      <c r="B15" s="52" t="s">
        <v>28</v>
      </c>
      <c r="C15" s="53" t="s">
        <v>29</v>
      </c>
      <c r="D15" s="72" t="s">
        <v>30</v>
      </c>
      <c r="E15" s="142">
        <f>E13+E14</f>
        <v>5250000</v>
      </c>
      <c r="F15" s="143"/>
      <c r="G15" s="142">
        <f>G13+G14</f>
        <v>6678425</v>
      </c>
      <c r="H15" s="143"/>
      <c r="I15" s="142">
        <f>I13+I14</f>
        <v>6126323.9570000004</v>
      </c>
      <c r="J15" s="143"/>
      <c r="K15" s="142">
        <f>K13+K14</f>
        <v>6706557.7721105609</v>
      </c>
      <c r="L15" s="143"/>
      <c r="M15" s="142">
        <f>M13+M14</f>
        <v>7880301.1901980825</v>
      </c>
      <c r="N15" s="146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25">
      <c r="A16" s="44"/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25">
      <c r="A17" s="44"/>
      <c r="B17" s="52" t="s">
        <v>31</v>
      </c>
      <c r="C17" s="53" t="s">
        <v>32</v>
      </c>
      <c r="D17" s="33" t="s">
        <v>33</v>
      </c>
      <c r="E17" s="142">
        <f>(E15+E13)/2</f>
        <v>5125000</v>
      </c>
      <c r="F17" s="150"/>
      <c r="G17" s="142">
        <f>(G15+G13)/2</f>
        <v>5907837.5</v>
      </c>
      <c r="H17" s="150"/>
      <c r="I17" s="142">
        <f>(I15+I13)/2</f>
        <v>6287543.0085000005</v>
      </c>
      <c r="J17" s="150"/>
      <c r="K17" s="142">
        <f>(K15+K13)/2</f>
        <v>6347277.8914617803</v>
      </c>
      <c r="L17" s="150"/>
      <c r="M17" s="142">
        <f>(M15+M13)/2</f>
        <v>7223609.4243482426</v>
      </c>
      <c r="N17" s="151"/>
      <c r="O17" s="44"/>
      <c r="P17" s="73"/>
      <c r="Q17" s="73"/>
      <c r="R17" s="44"/>
      <c r="S17" s="44"/>
      <c r="T17" s="44"/>
      <c r="U17" s="44"/>
      <c r="V17" s="44"/>
      <c r="W17" s="44"/>
      <c r="X17" s="44"/>
      <c r="Y17" s="44"/>
    </row>
    <row r="18" spans="1:25" x14ac:dyDescent="0.25">
      <c r="A18" s="44"/>
      <c r="B18" s="147"/>
      <c r="C18" s="148"/>
      <c r="D18" s="148"/>
      <c r="E18" s="148"/>
      <c r="F18" s="148"/>
      <c r="G18" s="148"/>
      <c r="H18" s="148"/>
      <c r="I18" s="148"/>
      <c r="J18" s="148"/>
      <c r="K18" s="129"/>
      <c r="L18" s="130"/>
      <c r="M18" s="129"/>
      <c r="N18" s="131"/>
      <c r="O18" s="44"/>
      <c r="P18" s="73"/>
      <c r="Q18" s="73"/>
      <c r="R18" s="44"/>
      <c r="S18" s="44"/>
      <c r="T18" s="44"/>
      <c r="U18" s="44"/>
      <c r="V18" s="44"/>
      <c r="W18" s="44"/>
      <c r="X18" s="44"/>
      <c r="Y18" s="44"/>
    </row>
    <row r="19" spans="1:25" x14ac:dyDescent="0.25">
      <c r="A19" s="44"/>
      <c r="B19" s="52" t="s">
        <v>34</v>
      </c>
      <c r="C19" s="53" t="s">
        <v>35</v>
      </c>
      <c r="D19" s="72" t="s">
        <v>36</v>
      </c>
      <c r="E19" s="142">
        <f>$D$6*-E17</f>
        <v>-25625</v>
      </c>
      <c r="F19" s="143"/>
      <c r="G19" s="142">
        <f>$D$6*-G17</f>
        <v>-29539.1875</v>
      </c>
      <c r="H19" s="143"/>
      <c r="I19" s="142">
        <f>$D$6*-I17</f>
        <v>-31437.715042500004</v>
      </c>
      <c r="J19" s="143"/>
      <c r="K19" s="142">
        <f>$D$6*-K17</f>
        <v>-31736.389457308902</v>
      </c>
      <c r="L19" s="143"/>
      <c r="M19" s="142">
        <f>$D$6*-M17</f>
        <v>-36118.047121741212</v>
      </c>
      <c r="N19" s="146"/>
      <c r="O19" s="44"/>
      <c r="P19" s="73"/>
      <c r="Q19" s="73"/>
      <c r="R19" s="44"/>
      <c r="S19" s="44"/>
      <c r="T19" s="44"/>
      <c r="U19" s="44"/>
      <c r="V19" s="44"/>
      <c r="W19" s="44"/>
      <c r="X19" s="44"/>
      <c r="Y19" s="44"/>
    </row>
    <row r="20" spans="1:25" x14ac:dyDescent="0.25">
      <c r="A20" s="44"/>
      <c r="B20" s="52" t="s">
        <v>37</v>
      </c>
      <c r="C20" s="53" t="s">
        <v>38</v>
      </c>
      <c r="D20" s="72" t="s">
        <v>39</v>
      </c>
      <c r="E20" s="142">
        <f>$D$9*-E17</f>
        <v>-10250</v>
      </c>
      <c r="F20" s="143"/>
      <c r="G20" s="142">
        <f>$D$9*-G17</f>
        <v>-11815.675000000001</v>
      </c>
      <c r="H20" s="143"/>
      <c r="I20" s="142">
        <f>$D$9*-I17</f>
        <v>-12575.086017000001</v>
      </c>
      <c r="J20" s="143"/>
      <c r="K20" s="142">
        <f>$D$9*-K17</f>
        <v>-12694.55578292356</v>
      </c>
      <c r="L20" s="143"/>
      <c r="M20" s="142">
        <f>$D$9*-M17</f>
        <v>-14447.218848696486</v>
      </c>
      <c r="N20" s="146"/>
      <c r="O20" s="44"/>
      <c r="P20" s="73"/>
      <c r="Q20" s="73"/>
      <c r="R20" s="44"/>
      <c r="S20" s="44"/>
      <c r="T20" s="44"/>
      <c r="U20" s="44"/>
      <c r="V20" s="44"/>
      <c r="W20" s="44"/>
      <c r="X20" s="44"/>
      <c r="Y20" s="44"/>
    </row>
    <row r="21" spans="1:25" ht="30" x14ac:dyDescent="0.25">
      <c r="A21" s="44"/>
      <c r="B21" s="52" t="s">
        <v>40</v>
      </c>
      <c r="C21" s="53" t="s">
        <v>41</v>
      </c>
      <c r="D21" s="74" t="s">
        <v>91</v>
      </c>
      <c r="E21" s="142">
        <f>E17*-$D5</f>
        <v>-76875</v>
      </c>
      <c r="F21" s="143"/>
      <c r="G21" s="142">
        <f>G17*-$D5</f>
        <v>-88617.5625</v>
      </c>
      <c r="H21" s="143"/>
      <c r="I21" s="142">
        <f>I17*-$D5</f>
        <v>-94313.1451275</v>
      </c>
      <c r="J21" s="143"/>
      <c r="K21" s="142">
        <f>K17*-$D5</f>
        <v>-95209.168371926702</v>
      </c>
      <c r="L21" s="143"/>
      <c r="M21" s="142">
        <f>M17*-$D5</f>
        <v>-108354.14136522364</v>
      </c>
      <c r="N21" s="146"/>
      <c r="O21" s="75"/>
      <c r="P21" s="73"/>
      <c r="Q21" s="73"/>
      <c r="R21" s="44"/>
      <c r="S21" s="44"/>
      <c r="T21" s="44"/>
      <c r="U21" s="44"/>
      <c r="V21" s="44"/>
      <c r="W21" s="44"/>
      <c r="X21" s="44"/>
      <c r="Y21" s="44"/>
    </row>
    <row r="22" spans="1:25" x14ac:dyDescent="0.25">
      <c r="A22" s="44"/>
      <c r="B22" s="52" t="s">
        <v>81</v>
      </c>
      <c r="C22" s="53" t="s">
        <v>43</v>
      </c>
      <c r="D22" s="74" t="s">
        <v>44</v>
      </c>
      <c r="E22" s="142">
        <f>SUM(E19:F21)</f>
        <v>-112750</v>
      </c>
      <c r="F22" s="143"/>
      <c r="G22" s="142">
        <f>SUM(G19:H21)</f>
        <v>-129972.425</v>
      </c>
      <c r="H22" s="143"/>
      <c r="I22" s="142">
        <f>SUM(I19:J21)</f>
        <v>-138325.94618700002</v>
      </c>
      <c r="J22" s="143"/>
      <c r="K22" s="142">
        <f>SUM(K19:L21)</f>
        <v>-139640.11361215916</v>
      </c>
      <c r="L22" s="143"/>
      <c r="M22" s="142">
        <f>SUM(M19:N21)</f>
        <v>-158919.40733566135</v>
      </c>
      <c r="N22" s="146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25">
      <c r="A23" s="44"/>
      <c r="B23" s="147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9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25">
      <c r="A24" s="44"/>
      <c r="B24" s="52" t="s">
        <v>82</v>
      </c>
      <c r="C24" s="53" t="s">
        <v>46</v>
      </c>
      <c r="D24" s="25" t="s">
        <v>47</v>
      </c>
      <c r="E24" s="142">
        <f>E15+E22</f>
        <v>5137250</v>
      </c>
      <c r="F24" s="143"/>
      <c r="G24" s="142">
        <f>G15+G22</f>
        <v>6548452.5750000002</v>
      </c>
      <c r="H24" s="143"/>
      <c r="I24" s="142">
        <f>I15+I22</f>
        <v>5987998.0108130006</v>
      </c>
      <c r="J24" s="143"/>
      <c r="K24" s="142">
        <f>K15+K22</f>
        <v>6566917.6584984018</v>
      </c>
      <c r="L24" s="143"/>
      <c r="M24" s="142">
        <f>M15+M22</f>
        <v>7721381.7828624211</v>
      </c>
      <c r="N24" s="146"/>
      <c r="O24" s="44"/>
      <c r="P24" s="76"/>
      <c r="Q24" s="77"/>
      <c r="R24" s="77"/>
      <c r="S24" s="77"/>
      <c r="T24" s="78"/>
      <c r="U24" s="44"/>
      <c r="V24" s="44"/>
      <c r="W24" s="44"/>
      <c r="X24" s="44"/>
      <c r="Y24" s="44"/>
    </row>
    <row r="25" spans="1:25" x14ac:dyDescent="0.25">
      <c r="A25" s="44"/>
      <c r="B25" s="52" t="s">
        <v>83</v>
      </c>
      <c r="C25" s="53" t="s">
        <v>49</v>
      </c>
      <c r="D25" s="74" t="s">
        <v>84</v>
      </c>
      <c r="E25" s="142">
        <f>E13</f>
        <v>5000000</v>
      </c>
      <c r="F25" s="143"/>
      <c r="G25" s="142">
        <f>E36</f>
        <v>5137250</v>
      </c>
      <c r="H25" s="144"/>
      <c r="I25" s="145">
        <f>G36</f>
        <v>6548452.5750000002</v>
      </c>
      <c r="J25" s="144"/>
      <c r="K25" s="142">
        <f>I36</f>
        <v>6548452.5750000002</v>
      </c>
      <c r="L25" s="143"/>
      <c r="M25" s="142">
        <f t="shared" ref="M25" si="0">K36</f>
        <v>6566917.6584984018</v>
      </c>
      <c r="N25" s="146"/>
      <c r="O25" s="44"/>
      <c r="P25" s="44"/>
      <c r="Q25" s="44"/>
      <c r="R25" s="44"/>
      <c r="S25" s="44"/>
      <c r="T25" s="78"/>
      <c r="U25" s="44"/>
      <c r="V25" s="44"/>
      <c r="W25" s="44"/>
      <c r="X25" s="44"/>
      <c r="Y25" s="44"/>
    </row>
    <row r="26" spans="1:25" x14ac:dyDescent="0.25">
      <c r="A26" s="44"/>
      <c r="B26" s="36" t="s">
        <v>50</v>
      </c>
      <c r="C26" s="53" t="s">
        <v>51</v>
      </c>
      <c r="D26" s="37" t="s">
        <v>52</v>
      </c>
      <c r="E26" s="142">
        <f>E13*(1+E8)</f>
        <v>5500000</v>
      </c>
      <c r="F26" s="143"/>
      <c r="G26" s="145">
        <f>+MAX(E26,E24)*(1+G8)</f>
        <v>6050000.0000000009</v>
      </c>
      <c r="H26" s="144"/>
      <c r="I26" s="145">
        <f>+MAX(G26,G24)*(1+I8)</f>
        <v>7203297.8325000005</v>
      </c>
      <c r="J26" s="144"/>
      <c r="K26" s="145">
        <f>+MAX(I26,I24)*(1+K8)</f>
        <v>7923627.6157500008</v>
      </c>
      <c r="L26" s="144"/>
      <c r="M26" s="145">
        <f>+MAX(K26,K24)*(1+M8)</f>
        <v>8715990.3773250021</v>
      </c>
      <c r="N26" s="144"/>
      <c r="O26" s="44"/>
      <c r="P26" s="79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45" x14ac:dyDescent="0.25">
      <c r="A27" s="44"/>
      <c r="B27" s="12" t="s">
        <v>53</v>
      </c>
      <c r="C27" s="13" t="s">
        <v>54</v>
      </c>
      <c r="D27" s="25" t="s">
        <v>55</v>
      </c>
      <c r="E27" s="137" t="str">
        <f>IF(AND(E24&gt;E26,E24&gt;E25),("Yes"),("No Pfee"))</f>
        <v>No Pfee</v>
      </c>
      <c r="F27" s="137"/>
      <c r="G27" s="137" t="str">
        <f t="shared" ref="G27" si="1">IF(AND(G24&gt;G26,G24&gt;G25),("Yes"),("No Pfee"))</f>
        <v>Yes</v>
      </c>
      <c r="H27" s="137"/>
      <c r="I27" s="137" t="str">
        <f t="shared" ref="I27" si="2">IF(AND(I24&gt;I26,I24&gt;I25),("Yes"),("No Pfee"))</f>
        <v>No Pfee</v>
      </c>
      <c r="J27" s="137"/>
      <c r="K27" s="137" t="str">
        <f t="shared" ref="K27" si="3">IF(AND(K24&gt;K26,K24&gt;K25),("Yes"),("No Pfee"))</f>
        <v>No Pfee</v>
      </c>
      <c r="L27" s="137"/>
      <c r="M27" s="137" t="str">
        <f t="shared" ref="M27" si="4">IF(AND(M24&gt;M26,M24&gt;M25),("Yes"),("No Pfee"))</f>
        <v>No Pfee</v>
      </c>
      <c r="N27" s="138"/>
      <c r="O27" s="44"/>
      <c r="P27" s="44"/>
      <c r="Q27" s="44"/>
      <c r="R27" s="80"/>
      <c r="S27" s="44"/>
      <c r="T27" s="44"/>
      <c r="U27" s="44"/>
      <c r="V27" s="44"/>
      <c r="W27" s="44"/>
      <c r="X27" s="44"/>
      <c r="Y27" s="44"/>
    </row>
    <row r="28" spans="1:25" x14ac:dyDescent="0.25">
      <c r="A28" s="44"/>
      <c r="B28" s="139" t="s">
        <v>85</v>
      </c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1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60" x14ac:dyDescent="0.25">
      <c r="A29" s="44"/>
      <c r="B29" s="12" t="s">
        <v>57</v>
      </c>
      <c r="C29" s="13" t="s">
        <v>58</v>
      </c>
      <c r="D29" s="25" t="s">
        <v>90</v>
      </c>
      <c r="E29" s="134">
        <f>IF(E27="Yes",IF(E26&gt;E25,(E24-E26),(E24-E25)),0)</f>
        <v>0</v>
      </c>
      <c r="F29" s="135"/>
      <c r="G29" s="134">
        <f t="shared" ref="G29" si="5">IF(G27="Yes",IF(G26&gt;G25,(G24-G26),(G24-G25)),0)</f>
        <v>498452.57499999925</v>
      </c>
      <c r="H29" s="135"/>
      <c r="I29" s="134">
        <f t="shared" ref="I29" si="6">IF(I27="Yes",IF(I26&gt;I25,(I24-I26),(I24-I25)),0)</f>
        <v>0</v>
      </c>
      <c r="J29" s="135"/>
      <c r="K29" s="134">
        <f t="shared" ref="K29" si="7">IF(K27="Yes",IF(K26&gt;K25,(K24-K26),(K24-K25)),0)</f>
        <v>0</v>
      </c>
      <c r="L29" s="135"/>
      <c r="M29" s="134">
        <f t="shared" ref="M29" si="8">IF(M27="Yes",IF(M26&gt;M25,(M24-M26),(M24-M25)),0)</f>
        <v>0</v>
      </c>
      <c r="N29" s="135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25">
      <c r="A30" s="44"/>
      <c r="B30" s="38" t="s">
        <v>59</v>
      </c>
      <c r="C30" s="13" t="s">
        <v>60</v>
      </c>
      <c r="D30" s="37" t="s">
        <v>61</v>
      </c>
      <c r="E30" s="134">
        <f>E29*-$D$7</f>
        <v>0</v>
      </c>
      <c r="F30" s="135"/>
      <c r="G30" s="134">
        <f>G29*-$D$7</f>
        <v>-99690.514999999854</v>
      </c>
      <c r="H30" s="135"/>
      <c r="I30" s="134">
        <f t="shared" ref="I30" si="9">I29*-$D$7</f>
        <v>0</v>
      </c>
      <c r="J30" s="135"/>
      <c r="K30" s="134">
        <f t="shared" ref="K30" si="10">K29*-$D$7</f>
        <v>0</v>
      </c>
      <c r="L30" s="135"/>
      <c r="M30" s="134">
        <f t="shared" ref="M30" si="11">M29*-$D$7</f>
        <v>0</v>
      </c>
      <c r="N30" s="136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25">
      <c r="A31" s="44"/>
      <c r="B31" s="12"/>
      <c r="C31" s="13"/>
      <c r="D31" s="25"/>
      <c r="E31" s="127"/>
      <c r="F31" s="128"/>
      <c r="G31" s="127"/>
      <c r="H31" s="128"/>
      <c r="I31" s="127"/>
      <c r="J31" s="128"/>
      <c r="K31" s="129"/>
      <c r="L31" s="130"/>
      <c r="M31" s="129"/>
      <c r="N31" s="131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30" x14ac:dyDescent="0.25">
      <c r="A32" s="44"/>
      <c r="B32" s="12" t="s">
        <v>62</v>
      </c>
      <c r="C32" s="13" t="s">
        <v>63</v>
      </c>
      <c r="D32" s="25" t="s">
        <v>64</v>
      </c>
      <c r="E32" s="132">
        <f>E24+E30</f>
        <v>5137250</v>
      </c>
      <c r="F32" s="132"/>
      <c r="G32" s="132">
        <f>G24+G30</f>
        <v>6448762.0600000005</v>
      </c>
      <c r="H32" s="132"/>
      <c r="I32" s="132">
        <f>I24+I30</f>
        <v>5987998.0108130006</v>
      </c>
      <c r="J32" s="132"/>
      <c r="K32" s="132">
        <f>K24+K30</f>
        <v>6566917.6584984018</v>
      </c>
      <c r="L32" s="132"/>
      <c r="M32" s="132">
        <f>M24+M30</f>
        <v>7721381.7828624211</v>
      </c>
      <c r="N32" s="133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30" x14ac:dyDescent="0.25">
      <c r="A33" s="44"/>
      <c r="B33" s="12" t="s">
        <v>86</v>
      </c>
      <c r="C33" s="13" t="s">
        <v>66</v>
      </c>
      <c r="D33" s="25" t="s">
        <v>67</v>
      </c>
      <c r="E33" s="122">
        <f>((E32-E13)/E13)</f>
        <v>2.7449999999999999E-2</v>
      </c>
      <c r="F33" s="122"/>
      <c r="G33" s="122">
        <f>((G32-G13)/G13)</f>
        <v>0.25529457589177101</v>
      </c>
      <c r="H33" s="122"/>
      <c r="I33" s="122">
        <f>((I32-I13)/I13)</f>
        <v>-7.1449999999999986E-2</v>
      </c>
      <c r="J33" s="122"/>
      <c r="K33" s="122">
        <f>((K32-K13)/K13)</f>
        <v>9.6680000000000044E-2</v>
      </c>
      <c r="L33" s="122"/>
      <c r="M33" s="122">
        <f>((M32-M13)/M13)</f>
        <v>0.17580000000000004</v>
      </c>
      <c r="N33" s="123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25">
      <c r="A34" s="44"/>
      <c r="B34" s="12" t="s">
        <v>87</v>
      </c>
      <c r="C34" s="13" t="s">
        <v>69</v>
      </c>
      <c r="D34" s="25"/>
      <c r="E34" s="124">
        <f>((E32/E13)^(1/E35))-1</f>
        <v>2.7449999999999974E-2</v>
      </c>
      <c r="F34" s="125"/>
      <c r="G34" s="124">
        <f>((G32/$E$13)^(1/G35))-1</f>
        <v>0.13567266939026057</v>
      </c>
      <c r="H34" s="125"/>
      <c r="I34" s="124">
        <f t="shared" ref="I34" si="12">((I32/$E$13)^(1/I35))-1</f>
        <v>6.1949539726655622E-2</v>
      </c>
      <c r="J34" s="125"/>
      <c r="K34" s="124">
        <f t="shared" ref="K34" si="13">((K32/$E$13)^(1/K35))-1</f>
        <v>7.0527656678518236E-2</v>
      </c>
      <c r="L34" s="125"/>
      <c r="M34" s="124">
        <f>((M32/$E$13)^(1/M35))-1</f>
        <v>9.0799686516598976E-2</v>
      </c>
      <c r="N34" s="126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25">
      <c r="A35" s="44"/>
      <c r="B35" s="12"/>
      <c r="C35" s="13"/>
      <c r="D35" s="25"/>
      <c r="E35" s="81">
        <v>1</v>
      </c>
      <c r="F35" s="82"/>
      <c r="G35" s="81">
        <v>2</v>
      </c>
      <c r="H35" s="82"/>
      <c r="I35" s="81">
        <v>3</v>
      </c>
      <c r="J35" s="82"/>
      <c r="K35" s="83">
        <v>4</v>
      </c>
      <c r="L35" s="84"/>
      <c r="M35" s="83">
        <v>5</v>
      </c>
      <c r="N35" s="85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45.75" thickBot="1" x14ac:dyDescent="0.3">
      <c r="A36" s="44"/>
      <c r="B36" s="39" t="s">
        <v>68</v>
      </c>
      <c r="C36" s="40" t="s">
        <v>88</v>
      </c>
      <c r="D36" s="41" t="s">
        <v>92</v>
      </c>
      <c r="E36" s="119">
        <f>MAX(E32,E24,E25)</f>
        <v>5137250</v>
      </c>
      <c r="F36" s="120"/>
      <c r="G36" s="119">
        <f>MAX(G32,G24,G25)</f>
        <v>6548452.5750000002</v>
      </c>
      <c r="H36" s="120"/>
      <c r="I36" s="119">
        <f>MAX(I32,I24,I25)</f>
        <v>6548452.5750000002</v>
      </c>
      <c r="J36" s="120"/>
      <c r="K36" s="119">
        <f>MAX(K32,K24,K25)</f>
        <v>6566917.6584984018</v>
      </c>
      <c r="L36" s="120"/>
      <c r="M36" s="119">
        <f>MAX(M32,M24,M25)</f>
        <v>7721381.7828624211</v>
      </c>
      <c r="N36" s="120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25">
      <c r="A37" s="44"/>
      <c r="B37" s="121" t="s">
        <v>71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25">
      <c r="A38" s="44"/>
      <c r="B38" s="64"/>
      <c r="C38" s="63"/>
      <c r="D38" s="6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25">
      <c r="A39" s="44"/>
      <c r="B39" s="64"/>
      <c r="C39" s="63"/>
      <c r="D39" s="6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25">
      <c r="A40" s="44"/>
      <c r="B40" s="64"/>
      <c r="C40" s="63"/>
      <c r="D40" s="6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25">
      <c r="A41" s="44"/>
      <c r="B41" s="64"/>
      <c r="C41" s="63"/>
      <c r="D41" s="6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25">
      <c r="A42" s="44"/>
      <c r="B42" s="64"/>
      <c r="C42" s="63"/>
      <c r="D42" s="6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25">
      <c r="A43" s="44"/>
      <c r="B43" s="64"/>
      <c r="C43" s="63"/>
      <c r="D43" s="6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25">
      <c r="A44" s="44"/>
      <c r="B44" s="64"/>
      <c r="C44" s="63"/>
      <c r="D44" s="6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25">
      <c r="A45" s="44"/>
      <c r="B45" s="44"/>
      <c r="C45" s="63"/>
      <c r="D45" s="6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25">
      <c r="A46" s="44"/>
      <c r="B46" s="64"/>
      <c r="C46" s="63"/>
      <c r="D46" s="6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25">
      <c r="A47" s="44"/>
      <c r="B47" s="44"/>
      <c r="C47" s="63"/>
      <c r="D47" s="6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25">
      <c r="A48" s="44"/>
      <c r="B48" s="44"/>
      <c r="C48" s="63"/>
      <c r="D48" s="6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25">
      <c r="A49" s="44"/>
      <c r="B49" s="44"/>
      <c r="C49" s="63"/>
      <c r="D49" s="6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25">
      <c r="A50" s="44"/>
      <c r="B50" s="44"/>
      <c r="C50" s="63"/>
      <c r="D50" s="6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25">
      <c r="A51" s="44"/>
      <c r="B51" s="64"/>
      <c r="C51" s="63"/>
      <c r="D51" s="6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25">
      <c r="A52" s="44"/>
      <c r="B52" s="64"/>
      <c r="C52" s="63"/>
      <c r="D52" s="6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25">
      <c r="A53" s="44"/>
      <c r="B53" s="64"/>
      <c r="C53" s="63"/>
      <c r="D53" s="6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25">
      <c r="A54" s="44"/>
      <c r="B54" s="64"/>
      <c r="C54" s="63"/>
      <c r="D54" s="6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25">
      <c r="A55" s="44"/>
      <c r="B55" s="64"/>
      <c r="C55" s="63"/>
      <c r="D55" s="6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25">
      <c r="A56" s="44"/>
      <c r="B56" s="64"/>
      <c r="C56" s="63"/>
      <c r="D56" s="6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25">
      <c r="A57" s="44"/>
      <c r="B57" s="64"/>
      <c r="C57" s="63"/>
      <c r="D57" s="6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25">
      <c r="A58" s="44"/>
      <c r="B58" s="64"/>
      <c r="C58" s="63"/>
      <c r="D58" s="6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25">
      <c r="A59" s="44"/>
      <c r="B59" s="64"/>
      <c r="C59" s="63"/>
      <c r="D59" s="6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25">
      <c r="A60" s="44"/>
      <c r="B60" s="64"/>
      <c r="C60" s="63"/>
      <c r="D60" s="6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25">
      <c r="A61" s="44"/>
      <c r="B61" s="64"/>
      <c r="C61" s="63"/>
      <c r="D61" s="6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25">
      <c r="A62" s="44"/>
      <c r="B62" s="64"/>
      <c r="C62" s="63"/>
      <c r="D62" s="6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25">
      <c r="A63" s="44"/>
      <c r="B63" s="64"/>
      <c r="C63" s="63"/>
      <c r="D63" s="6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25">
      <c r="A64" s="44"/>
      <c r="B64" s="64"/>
      <c r="C64" s="63"/>
      <c r="D64" s="6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25">
      <c r="A65" s="44"/>
      <c r="B65" s="64"/>
      <c r="C65" s="63"/>
      <c r="D65" s="6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25">
      <c r="A66" s="44"/>
      <c r="B66" s="64"/>
      <c r="C66" s="63"/>
      <c r="D66" s="6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25">
      <c r="A67" s="44"/>
      <c r="B67" s="64"/>
      <c r="C67" s="63"/>
      <c r="D67" s="6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25">
      <c r="A68" s="44"/>
      <c r="B68" s="64"/>
      <c r="C68" s="63"/>
      <c r="D68" s="6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25">
      <c r="A69" s="44"/>
      <c r="B69" s="64"/>
      <c r="C69" s="63"/>
      <c r="D69" s="6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25">
      <c r="A70" s="44"/>
      <c r="B70" s="64"/>
      <c r="C70" s="63"/>
      <c r="D70" s="6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25">
      <c r="A71" s="44"/>
      <c r="B71" s="64"/>
      <c r="C71" s="63"/>
      <c r="D71" s="6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25">
      <c r="A72" s="44"/>
      <c r="B72" s="64"/>
      <c r="C72" s="63"/>
      <c r="D72" s="6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ht="15.75" customHeight="1" x14ac:dyDescent="0.25">
      <c r="A73" s="44"/>
      <c r="B73" s="64"/>
      <c r="C73" s="63"/>
      <c r="D73" s="6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ht="15.75" customHeight="1" x14ac:dyDescent="0.25">
      <c r="A74" s="44"/>
      <c r="B74" s="64"/>
      <c r="C74" s="63"/>
      <c r="D74" s="6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ht="15.75" customHeight="1" x14ac:dyDescent="0.25">
      <c r="A75" s="44"/>
      <c r="B75" s="64"/>
      <c r="C75" s="63"/>
      <c r="D75" s="6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ht="15.75" customHeight="1" x14ac:dyDescent="0.25">
      <c r="A76" s="44"/>
      <c r="B76" s="64"/>
      <c r="C76" s="63"/>
      <c r="D76" s="6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ht="15.75" customHeight="1" x14ac:dyDescent="0.25">
      <c r="A77" s="44"/>
      <c r="B77" s="64"/>
      <c r="C77" s="63"/>
      <c r="D77" s="6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</row>
    <row r="78" spans="1:25" ht="15.75" customHeight="1" x14ac:dyDescent="0.25">
      <c r="A78" s="44"/>
      <c r="B78" s="64"/>
      <c r="C78" s="63"/>
      <c r="D78" s="6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ht="15.75" customHeight="1" x14ac:dyDescent="0.25">
      <c r="A79" s="44"/>
      <c r="B79" s="64"/>
      <c r="C79" s="63"/>
      <c r="D79" s="6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</row>
    <row r="80" spans="1:25" ht="15.75" customHeight="1" x14ac:dyDescent="0.25">
      <c r="A80" s="44"/>
      <c r="B80" s="64"/>
      <c r="C80" s="63"/>
      <c r="D80" s="6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1:25" ht="15.75" customHeight="1" x14ac:dyDescent="0.25">
      <c r="A81" s="44"/>
      <c r="B81" s="64"/>
      <c r="C81" s="63"/>
      <c r="D81" s="6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</row>
    <row r="82" spans="1:25" ht="15.75" customHeight="1" x14ac:dyDescent="0.25">
      <c r="A82" s="44"/>
      <c r="B82" s="64"/>
      <c r="C82" s="63"/>
      <c r="D82" s="6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</row>
    <row r="83" spans="1:25" ht="15.75" customHeight="1" x14ac:dyDescent="0.25">
      <c r="A83" s="44"/>
      <c r="B83" s="64"/>
      <c r="C83" s="63"/>
      <c r="D83" s="6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</row>
    <row r="84" spans="1:25" ht="15.75" customHeight="1" x14ac:dyDescent="0.25">
      <c r="A84" s="44"/>
      <c r="B84" s="64"/>
      <c r="C84" s="63"/>
      <c r="D84" s="6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</row>
    <row r="85" spans="1:25" ht="15.75" customHeight="1" x14ac:dyDescent="0.25">
      <c r="A85" s="44"/>
      <c r="B85" s="64"/>
      <c r="C85" s="63"/>
      <c r="D85" s="6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</row>
    <row r="86" spans="1:25" ht="15.75" customHeight="1" x14ac:dyDescent="0.25">
      <c r="A86" s="44"/>
      <c r="B86" s="64"/>
      <c r="C86" s="63"/>
      <c r="D86" s="6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</row>
    <row r="87" spans="1:25" ht="15.75" customHeight="1" x14ac:dyDescent="0.25">
      <c r="A87" s="44"/>
      <c r="B87" s="64"/>
      <c r="C87" s="63"/>
      <c r="D87" s="6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</row>
    <row r="88" spans="1:25" ht="15.75" customHeight="1" x14ac:dyDescent="0.25">
      <c r="A88" s="44"/>
      <c r="B88" s="64"/>
      <c r="C88" s="63"/>
      <c r="D88" s="6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</row>
    <row r="89" spans="1:25" ht="15.75" customHeight="1" x14ac:dyDescent="0.25">
      <c r="A89" s="44"/>
      <c r="B89" s="64"/>
      <c r="C89" s="63"/>
      <c r="D89" s="6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</row>
    <row r="90" spans="1:25" ht="15.75" customHeight="1" x14ac:dyDescent="0.25">
      <c r="A90" s="44"/>
      <c r="B90" s="64"/>
      <c r="C90" s="63"/>
      <c r="D90" s="6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</row>
    <row r="91" spans="1:25" ht="15.75" customHeight="1" x14ac:dyDescent="0.25">
      <c r="A91" s="44"/>
      <c r="B91" s="64"/>
      <c r="C91" s="63"/>
      <c r="D91" s="6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</row>
    <row r="92" spans="1:25" ht="15.75" customHeight="1" x14ac:dyDescent="0.25">
      <c r="A92" s="44"/>
      <c r="B92" s="64"/>
      <c r="C92" s="63"/>
      <c r="D92" s="6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</row>
    <row r="93" spans="1:25" ht="15.75" customHeight="1" x14ac:dyDescent="0.25">
      <c r="A93" s="44"/>
      <c r="B93" s="64"/>
      <c r="C93" s="63"/>
      <c r="D93" s="6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</row>
    <row r="94" spans="1:25" ht="15.75" customHeight="1" x14ac:dyDescent="0.25">
      <c r="A94" s="44"/>
      <c r="B94" s="64"/>
      <c r="C94" s="63"/>
      <c r="D94" s="6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</row>
    <row r="95" spans="1:25" ht="15.75" customHeight="1" x14ac:dyDescent="0.25">
      <c r="A95" s="44"/>
      <c r="B95" s="64"/>
      <c r="C95" s="63"/>
      <c r="D95" s="6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</row>
    <row r="96" spans="1:25" ht="15.75" customHeight="1" x14ac:dyDescent="0.25">
      <c r="A96" s="44"/>
      <c r="B96" s="64"/>
      <c r="C96" s="63"/>
      <c r="D96" s="6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</row>
    <row r="97" spans="1:25" ht="15.75" customHeight="1" x14ac:dyDescent="0.25">
      <c r="A97" s="44"/>
      <c r="B97" s="64"/>
      <c r="C97" s="63"/>
      <c r="D97" s="6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</row>
    <row r="98" spans="1:25" ht="15.75" customHeight="1" x14ac:dyDescent="0.25">
      <c r="A98" s="44"/>
      <c r="B98" s="64"/>
      <c r="C98" s="63"/>
      <c r="D98" s="6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</row>
    <row r="99" spans="1:25" ht="15.75" customHeight="1" x14ac:dyDescent="0.25">
      <c r="A99" s="44"/>
      <c r="B99" s="64"/>
      <c r="C99" s="63"/>
      <c r="D99" s="6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</row>
    <row r="100" spans="1:25" ht="15.75" customHeight="1" x14ac:dyDescent="0.25">
      <c r="A100" s="44"/>
      <c r="B100" s="64"/>
      <c r="C100" s="63"/>
      <c r="D100" s="6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</row>
    <row r="101" spans="1:25" ht="15.75" customHeight="1" x14ac:dyDescent="0.25">
      <c r="A101" s="44"/>
      <c r="B101" s="64"/>
      <c r="C101" s="63"/>
      <c r="D101" s="6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</row>
    <row r="102" spans="1:25" ht="15.75" customHeight="1" x14ac:dyDescent="0.25">
      <c r="A102" s="44"/>
      <c r="B102" s="64"/>
      <c r="C102" s="63"/>
      <c r="D102" s="6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</row>
    <row r="103" spans="1:25" ht="15.75" customHeight="1" x14ac:dyDescent="0.25">
      <c r="A103" s="44"/>
      <c r="B103" s="64"/>
      <c r="C103" s="63"/>
      <c r="D103" s="6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</row>
    <row r="104" spans="1:25" ht="15.75" customHeight="1" x14ac:dyDescent="0.25">
      <c r="A104" s="44"/>
      <c r="B104" s="64"/>
      <c r="C104" s="63"/>
      <c r="D104" s="6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</row>
    <row r="105" spans="1:25" ht="15.75" customHeight="1" x14ac:dyDescent="0.25">
      <c r="A105" s="44"/>
      <c r="B105" s="64"/>
      <c r="C105" s="63"/>
      <c r="D105" s="6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</row>
    <row r="106" spans="1:25" ht="15.75" customHeight="1" x14ac:dyDescent="0.25">
      <c r="A106" s="44"/>
      <c r="B106" s="64"/>
      <c r="C106" s="63"/>
      <c r="D106" s="6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</row>
    <row r="107" spans="1:25" ht="15.75" customHeight="1" x14ac:dyDescent="0.25">
      <c r="A107" s="44"/>
      <c r="B107" s="64"/>
      <c r="C107" s="63"/>
      <c r="D107" s="6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</row>
    <row r="108" spans="1:25" ht="15.75" customHeight="1" x14ac:dyDescent="0.25">
      <c r="A108" s="44"/>
      <c r="B108" s="64"/>
      <c r="C108" s="63"/>
      <c r="D108" s="6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</row>
    <row r="109" spans="1:25" ht="15.75" customHeight="1" x14ac:dyDescent="0.25">
      <c r="A109" s="44"/>
      <c r="B109" s="64"/>
      <c r="C109" s="63"/>
      <c r="D109" s="6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</row>
    <row r="110" spans="1:25" ht="15.75" customHeight="1" x14ac:dyDescent="0.25">
      <c r="A110" s="44"/>
      <c r="B110" s="64"/>
      <c r="C110" s="63"/>
      <c r="D110" s="6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</row>
    <row r="111" spans="1:25" ht="15.75" customHeight="1" x14ac:dyDescent="0.25">
      <c r="A111" s="44"/>
      <c r="B111" s="64"/>
      <c r="C111" s="63"/>
      <c r="D111" s="6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</row>
    <row r="112" spans="1:25" ht="15.75" customHeight="1" x14ac:dyDescent="0.25">
      <c r="A112" s="44"/>
      <c r="B112" s="64"/>
      <c r="C112" s="63"/>
      <c r="D112" s="6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 spans="1:25" ht="15.75" customHeight="1" x14ac:dyDescent="0.25">
      <c r="A113" s="44"/>
      <c r="B113" s="64"/>
      <c r="C113" s="63"/>
      <c r="D113" s="6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</row>
    <row r="114" spans="1:25" ht="15.75" customHeight="1" x14ac:dyDescent="0.25">
      <c r="A114" s="44"/>
      <c r="B114" s="64"/>
      <c r="C114" s="63"/>
      <c r="D114" s="6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</row>
    <row r="115" spans="1:25" ht="15.75" customHeight="1" x14ac:dyDescent="0.25">
      <c r="A115" s="44"/>
      <c r="B115" s="64"/>
      <c r="C115" s="63"/>
      <c r="D115" s="6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</row>
    <row r="116" spans="1:25" ht="15.75" customHeight="1" x14ac:dyDescent="0.25">
      <c r="A116" s="44"/>
      <c r="B116" s="64"/>
      <c r="C116" s="63"/>
      <c r="D116" s="6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</row>
    <row r="117" spans="1:25" ht="15.75" customHeight="1" x14ac:dyDescent="0.25">
      <c r="A117" s="44"/>
      <c r="B117" s="64"/>
      <c r="C117" s="63"/>
      <c r="D117" s="6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</row>
    <row r="118" spans="1:25" ht="15.75" customHeight="1" x14ac:dyDescent="0.25">
      <c r="A118" s="44"/>
      <c r="B118" s="64"/>
      <c r="C118" s="63"/>
      <c r="D118" s="6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</row>
    <row r="119" spans="1:25" ht="15.75" customHeight="1" x14ac:dyDescent="0.25">
      <c r="A119" s="44"/>
      <c r="B119" s="64"/>
      <c r="C119" s="63"/>
      <c r="D119" s="6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</row>
    <row r="120" spans="1:25" ht="15.75" customHeight="1" x14ac:dyDescent="0.25">
      <c r="A120" s="44"/>
      <c r="B120" s="64"/>
      <c r="C120" s="63"/>
      <c r="D120" s="6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</row>
    <row r="121" spans="1:25" ht="15.75" customHeight="1" x14ac:dyDescent="0.25">
      <c r="A121" s="44"/>
      <c r="B121" s="64"/>
      <c r="C121" s="63"/>
      <c r="D121" s="6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</row>
    <row r="122" spans="1:25" ht="15.75" customHeight="1" x14ac:dyDescent="0.25">
      <c r="A122" s="44"/>
      <c r="B122" s="64"/>
      <c r="C122" s="63"/>
      <c r="D122" s="6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</row>
    <row r="123" spans="1:25" ht="15.75" customHeight="1" x14ac:dyDescent="0.25">
      <c r="A123" s="44"/>
      <c r="B123" s="64"/>
      <c r="C123" s="63"/>
      <c r="D123" s="6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</row>
    <row r="124" spans="1:25" ht="15.75" customHeight="1" x14ac:dyDescent="0.25">
      <c r="A124" s="44"/>
      <c r="B124" s="64"/>
      <c r="C124" s="63"/>
      <c r="D124" s="6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</row>
    <row r="125" spans="1:25" ht="15.75" customHeight="1" x14ac:dyDescent="0.25">
      <c r="A125" s="44"/>
      <c r="B125" s="64"/>
      <c r="C125" s="63"/>
      <c r="D125" s="6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</row>
    <row r="126" spans="1:25" ht="15.75" customHeight="1" x14ac:dyDescent="0.25">
      <c r="A126" s="44"/>
      <c r="B126" s="64"/>
      <c r="C126" s="63"/>
      <c r="D126" s="6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</row>
    <row r="127" spans="1:25" ht="15.75" customHeight="1" x14ac:dyDescent="0.25">
      <c r="A127" s="44"/>
      <c r="B127" s="64"/>
      <c r="C127" s="63"/>
      <c r="D127" s="6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</row>
    <row r="128" spans="1:25" ht="15.75" customHeight="1" x14ac:dyDescent="0.25">
      <c r="A128" s="44"/>
      <c r="B128" s="64"/>
      <c r="C128" s="63"/>
      <c r="D128" s="6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</row>
    <row r="129" spans="1:25" ht="15.75" customHeight="1" x14ac:dyDescent="0.25">
      <c r="A129" s="44"/>
      <c r="B129" s="64"/>
      <c r="C129" s="63"/>
      <c r="D129" s="6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</row>
    <row r="130" spans="1:25" ht="15.75" customHeight="1" x14ac:dyDescent="0.25">
      <c r="A130" s="44"/>
      <c r="B130" s="64"/>
      <c r="C130" s="63"/>
      <c r="D130" s="6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</row>
    <row r="131" spans="1:25" ht="15.75" customHeight="1" x14ac:dyDescent="0.25">
      <c r="A131" s="44"/>
      <c r="B131" s="64"/>
      <c r="C131" s="63"/>
      <c r="D131" s="6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</row>
    <row r="132" spans="1:25" ht="15.75" customHeight="1" x14ac:dyDescent="0.25">
      <c r="A132" s="44"/>
      <c r="B132" s="64"/>
      <c r="C132" s="63"/>
      <c r="D132" s="6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</row>
    <row r="133" spans="1:25" ht="15.75" customHeight="1" x14ac:dyDescent="0.25">
      <c r="A133" s="44"/>
      <c r="B133" s="64"/>
      <c r="C133" s="63"/>
      <c r="D133" s="6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</row>
    <row r="134" spans="1:25" ht="15.75" customHeight="1" x14ac:dyDescent="0.25">
      <c r="A134" s="44"/>
      <c r="B134" s="64"/>
      <c r="C134" s="63"/>
      <c r="D134" s="6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</row>
    <row r="135" spans="1:25" ht="15.75" customHeight="1" x14ac:dyDescent="0.25">
      <c r="A135" s="44"/>
      <c r="B135" s="64"/>
      <c r="C135" s="63"/>
      <c r="D135" s="6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</row>
    <row r="136" spans="1:25" ht="15.75" customHeight="1" x14ac:dyDescent="0.25">
      <c r="A136" s="44"/>
      <c r="B136" s="64"/>
      <c r="C136" s="63"/>
      <c r="D136" s="6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</row>
    <row r="137" spans="1:25" ht="15.75" customHeight="1" x14ac:dyDescent="0.25">
      <c r="A137" s="44"/>
      <c r="B137" s="64"/>
      <c r="C137" s="63"/>
      <c r="D137" s="6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</row>
    <row r="138" spans="1:25" ht="15.75" customHeight="1" x14ac:dyDescent="0.25">
      <c r="A138" s="44"/>
      <c r="B138" s="64"/>
      <c r="C138" s="63"/>
      <c r="D138" s="6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</row>
    <row r="139" spans="1:25" ht="15.75" customHeight="1" x14ac:dyDescent="0.25">
      <c r="A139" s="44"/>
      <c r="B139" s="64"/>
      <c r="C139" s="63"/>
      <c r="D139" s="6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</row>
    <row r="140" spans="1:25" ht="15.75" customHeight="1" x14ac:dyDescent="0.25">
      <c r="A140" s="44"/>
      <c r="B140" s="64"/>
      <c r="C140" s="63"/>
      <c r="D140" s="6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</row>
    <row r="141" spans="1:25" ht="15.75" customHeight="1" x14ac:dyDescent="0.25">
      <c r="A141" s="44"/>
      <c r="B141" s="64"/>
      <c r="C141" s="63"/>
      <c r="D141" s="6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</row>
    <row r="142" spans="1:25" ht="15.75" customHeight="1" x14ac:dyDescent="0.25">
      <c r="A142" s="44"/>
      <c r="B142" s="64"/>
      <c r="C142" s="63"/>
      <c r="D142" s="6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</row>
    <row r="143" spans="1:25" ht="15.75" customHeight="1" x14ac:dyDescent="0.25">
      <c r="A143" s="44"/>
      <c r="B143" s="64"/>
      <c r="C143" s="63"/>
      <c r="D143" s="6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</row>
    <row r="144" spans="1:25" ht="15.75" customHeight="1" x14ac:dyDescent="0.25">
      <c r="A144" s="44"/>
      <c r="B144" s="64"/>
      <c r="C144" s="63"/>
      <c r="D144" s="6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</row>
    <row r="145" spans="1:25" ht="15.75" customHeight="1" x14ac:dyDescent="0.25">
      <c r="A145" s="44"/>
      <c r="B145" s="64"/>
      <c r="C145" s="63"/>
      <c r="D145" s="6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</row>
    <row r="146" spans="1:25" ht="15.75" customHeight="1" x14ac:dyDescent="0.25">
      <c r="A146" s="44"/>
      <c r="B146" s="64"/>
      <c r="C146" s="63"/>
      <c r="D146" s="6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</row>
    <row r="147" spans="1:25" ht="15.75" customHeight="1" x14ac:dyDescent="0.25">
      <c r="A147" s="44"/>
      <c r="B147" s="64"/>
      <c r="C147" s="63"/>
      <c r="D147" s="6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</row>
    <row r="148" spans="1:25" ht="15.75" customHeight="1" x14ac:dyDescent="0.25">
      <c r="A148" s="44"/>
      <c r="B148" s="64"/>
      <c r="C148" s="63"/>
      <c r="D148" s="6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</row>
    <row r="149" spans="1:25" ht="15.75" customHeight="1" x14ac:dyDescent="0.25">
      <c r="A149" s="44"/>
      <c r="B149" s="64"/>
      <c r="C149" s="63"/>
      <c r="D149" s="6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</row>
    <row r="150" spans="1:25" ht="15.75" customHeight="1" x14ac:dyDescent="0.25">
      <c r="A150" s="44"/>
      <c r="B150" s="64"/>
      <c r="C150" s="63"/>
      <c r="D150" s="6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</row>
    <row r="151" spans="1:25" ht="15.75" customHeight="1" x14ac:dyDescent="0.25">
      <c r="A151" s="44"/>
      <c r="B151" s="64"/>
      <c r="C151" s="63"/>
      <c r="D151" s="6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</row>
    <row r="152" spans="1:25" ht="15.75" customHeight="1" x14ac:dyDescent="0.25">
      <c r="A152" s="44"/>
      <c r="B152" s="64"/>
      <c r="C152" s="63"/>
      <c r="D152" s="6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</row>
    <row r="153" spans="1:25" ht="15.75" customHeight="1" x14ac:dyDescent="0.25">
      <c r="A153" s="44"/>
      <c r="B153" s="64"/>
      <c r="C153" s="63"/>
      <c r="D153" s="6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</row>
    <row r="154" spans="1:25" ht="15.75" customHeight="1" x14ac:dyDescent="0.25">
      <c r="A154" s="44"/>
      <c r="B154" s="64"/>
      <c r="C154" s="63"/>
      <c r="D154" s="6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</row>
    <row r="155" spans="1:25" ht="15.75" customHeight="1" x14ac:dyDescent="0.25">
      <c r="A155" s="44"/>
      <c r="B155" s="64"/>
      <c r="C155" s="63"/>
      <c r="D155" s="6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</row>
    <row r="156" spans="1:25" ht="15.75" customHeight="1" x14ac:dyDescent="0.25">
      <c r="A156" s="44"/>
      <c r="B156" s="64"/>
      <c r="C156" s="63"/>
      <c r="D156" s="6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</row>
    <row r="157" spans="1:25" ht="15.75" customHeight="1" x14ac:dyDescent="0.25">
      <c r="A157" s="44"/>
      <c r="B157" s="64"/>
      <c r="C157" s="63"/>
      <c r="D157" s="6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</row>
    <row r="158" spans="1:25" ht="15.75" customHeight="1" x14ac:dyDescent="0.25">
      <c r="A158" s="44"/>
      <c r="B158" s="64"/>
      <c r="C158" s="63"/>
      <c r="D158" s="6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</row>
    <row r="159" spans="1:25" ht="15.75" customHeight="1" x14ac:dyDescent="0.25">
      <c r="A159" s="44"/>
      <c r="B159" s="64"/>
      <c r="C159" s="63"/>
      <c r="D159" s="6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</row>
    <row r="160" spans="1:25" ht="15.75" customHeight="1" x14ac:dyDescent="0.25">
      <c r="A160" s="44"/>
      <c r="B160" s="64"/>
      <c r="C160" s="63"/>
      <c r="D160" s="6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</row>
    <row r="161" spans="1:25" ht="15.75" customHeight="1" x14ac:dyDescent="0.25">
      <c r="A161" s="44"/>
      <c r="B161" s="64"/>
      <c r="C161" s="63"/>
      <c r="D161" s="6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</row>
    <row r="162" spans="1:25" ht="15.75" customHeight="1" x14ac:dyDescent="0.25">
      <c r="A162" s="44"/>
      <c r="B162" s="64"/>
      <c r="C162" s="63"/>
      <c r="D162" s="6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</row>
    <row r="163" spans="1:25" ht="15.75" customHeight="1" x14ac:dyDescent="0.25">
      <c r="A163" s="44"/>
      <c r="B163" s="64"/>
      <c r="C163" s="63"/>
      <c r="D163" s="6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</row>
    <row r="164" spans="1:25" ht="15.75" customHeight="1" x14ac:dyDescent="0.25">
      <c r="A164" s="44"/>
      <c r="B164" s="64"/>
      <c r="C164" s="63"/>
      <c r="D164" s="6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</row>
    <row r="165" spans="1:25" ht="15.75" customHeight="1" x14ac:dyDescent="0.25">
      <c r="A165" s="44"/>
      <c r="B165" s="64"/>
      <c r="C165" s="63"/>
      <c r="D165" s="6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</row>
    <row r="166" spans="1:25" ht="15.75" customHeight="1" x14ac:dyDescent="0.25">
      <c r="A166" s="44"/>
      <c r="B166" s="64"/>
      <c r="C166" s="63"/>
      <c r="D166" s="6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</row>
    <row r="167" spans="1:25" ht="15.75" customHeight="1" x14ac:dyDescent="0.25">
      <c r="A167" s="44"/>
      <c r="B167" s="64"/>
      <c r="C167" s="63"/>
      <c r="D167" s="6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</row>
    <row r="168" spans="1:25" ht="15.75" customHeight="1" x14ac:dyDescent="0.25">
      <c r="A168" s="44"/>
      <c r="B168" s="64"/>
      <c r="C168" s="63"/>
      <c r="D168" s="6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</row>
    <row r="169" spans="1:25" ht="15.75" customHeight="1" x14ac:dyDescent="0.25">
      <c r="A169" s="44"/>
      <c r="B169" s="64"/>
      <c r="C169" s="63"/>
      <c r="D169" s="6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</row>
    <row r="170" spans="1:25" ht="15.75" customHeight="1" x14ac:dyDescent="0.25">
      <c r="A170" s="44"/>
      <c r="B170" s="64"/>
      <c r="C170" s="63"/>
      <c r="D170" s="6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</row>
    <row r="171" spans="1:25" ht="15.75" customHeight="1" x14ac:dyDescent="0.25">
      <c r="A171" s="44"/>
      <c r="B171" s="64"/>
      <c r="C171" s="63"/>
      <c r="D171" s="6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</row>
    <row r="172" spans="1:25" ht="15.75" customHeight="1" x14ac:dyDescent="0.25">
      <c r="A172" s="44"/>
      <c r="B172" s="64"/>
      <c r="C172" s="63"/>
      <c r="D172" s="6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</row>
    <row r="173" spans="1:25" ht="15.75" customHeight="1" x14ac:dyDescent="0.25">
      <c r="A173" s="44"/>
      <c r="B173" s="64"/>
      <c r="C173" s="63"/>
      <c r="D173" s="6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</row>
    <row r="174" spans="1:25" ht="15.75" customHeight="1" x14ac:dyDescent="0.25">
      <c r="A174" s="44"/>
      <c r="B174" s="64"/>
      <c r="C174" s="63"/>
      <c r="D174" s="6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</row>
    <row r="175" spans="1:25" ht="15.75" customHeight="1" x14ac:dyDescent="0.25">
      <c r="A175" s="44"/>
      <c r="B175" s="64"/>
      <c r="C175" s="63"/>
      <c r="D175" s="6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</row>
    <row r="176" spans="1:25" ht="15.75" customHeight="1" x14ac:dyDescent="0.25">
      <c r="A176" s="44"/>
      <c r="B176" s="64"/>
      <c r="C176" s="63"/>
      <c r="D176" s="6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</row>
    <row r="177" spans="1:25" ht="15.75" customHeight="1" x14ac:dyDescent="0.25">
      <c r="A177" s="44"/>
      <c r="B177" s="64"/>
      <c r="C177" s="63"/>
      <c r="D177" s="6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</row>
    <row r="178" spans="1:25" ht="15.75" customHeight="1" x14ac:dyDescent="0.25">
      <c r="A178" s="44"/>
      <c r="B178" s="64"/>
      <c r="C178" s="63"/>
      <c r="D178" s="6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</row>
    <row r="179" spans="1:25" ht="15.75" customHeight="1" x14ac:dyDescent="0.25">
      <c r="A179" s="44"/>
      <c r="B179" s="64"/>
      <c r="C179" s="63"/>
      <c r="D179" s="6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</row>
    <row r="180" spans="1:25" ht="15.75" customHeight="1" x14ac:dyDescent="0.25">
      <c r="A180" s="44"/>
      <c r="B180" s="64"/>
      <c r="C180" s="63"/>
      <c r="D180" s="6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</row>
    <row r="181" spans="1:25" ht="15.75" customHeight="1" x14ac:dyDescent="0.25">
      <c r="A181" s="44"/>
      <c r="B181" s="64"/>
      <c r="C181" s="63"/>
      <c r="D181" s="6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</row>
    <row r="182" spans="1:25" ht="15.75" customHeight="1" x14ac:dyDescent="0.25">
      <c r="A182" s="44"/>
      <c r="B182" s="64"/>
      <c r="C182" s="63"/>
      <c r="D182" s="6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</row>
    <row r="183" spans="1:25" ht="15.75" customHeight="1" x14ac:dyDescent="0.25">
      <c r="A183" s="44"/>
      <c r="B183" s="64"/>
      <c r="C183" s="63"/>
      <c r="D183" s="6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</row>
    <row r="184" spans="1:25" ht="15.75" customHeight="1" x14ac:dyDescent="0.25">
      <c r="A184" s="44"/>
      <c r="B184" s="64"/>
      <c r="C184" s="63"/>
      <c r="D184" s="6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</row>
    <row r="185" spans="1:25" ht="15.75" customHeight="1" x14ac:dyDescent="0.25">
      <c r="A185" s="44"/>
      <c r="B185" s="64"/>
      <c r="C185" s="63"/>
      <c r="D185" s="6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</row>
    <row r="186" spans="1:25" ht="15.75" customHeight="1" x14ac:dyDescent="0.25">
      <c r="A186" s="44"/>
      <c r="B186" s="64"/>
      <c r="C186" s="63"/>
      <c r="D186" s="6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</row>
    <row r="187" spans="1:25" ht="15.75" customHeight="1" x14ac:dyDescent="0.25">
      <c r="A187" s="44"/>
      <c r="B187" s="64"/>
      <c r="C187" s="63"/>
      <c r="D187" s="6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</row>
    <row r="188" spans="1:25" ht="15.75" customHeight="1" x14ac:dyDescent="0.25">
      <c r="A188" s="44"/>
      <c r="B188" s="64"/>
      <c r="C188" s="63"/>
      <c r="D188" s="6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</row>
    <row r="189" spans="1:25" ht="15.75" customHeight="1" x14ac:dyDescent="0.25">
      <c r="A189" s="44"/>
      <c r="B189" s="64"/>
      <c r="C189" s="63"/>
      <c r="D189" s="6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</row>
    <row r="190" spans="1:25" ht="15.75" customHeight="1" x14ac:dyDescent="0.25">
      <c r="A190" s="44"/>
      <c r="B190" s="64"/>
      <c r="C190" s="63"/>
      <c r="D190" s="6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</row>
    <row r="191" spans="1:25" ht="15.75" customHeight="1" x14ac:dyDescent="0.25">
      <c r="A191" s="44"/>
      <c r="B191" s="64"/>
      <c r="C191" s="63"/>
      <c r="D191" s="6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</row>
    <row r="192" spans="1:25" ht="15.75" customHeight="1" x14ac:dyDescent="0.25">
      <c r="A192" s="44"/>
      <c r="B192" s="64"/>
      <c r="C192" s="63"/>
      <c r="D192" s="6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</row>
    <row r="193" spans="1:25" ht="15.75" customHeight="1" x14ac:dyDescent="0.25">
      <c r="A193" s="44"/>
      <c r="B193" s="64"/>
      <c r="C193" s="63"/>
      <c r="D193" s="6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</row>
    <row r="194" spans="1:25" ht="15.75" customHeight="1" x14ac:dyDescent="0.25">
      <c r="A194" s="44"/>
      <c r="B194" s="64"/>
      <c r="C194" s="63"/>
      <c r="D194" s="6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</row>
    <row r="195" spans="1:25" ht="15.75" customHeight="1" x14ac:dyDescent="0.25">
      <c r="A195" s="44"/>
      <c r="B195" s="64"/>
      <c r="C195" s="63"/>
      <c r="D195" s="6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</row>
    <row r="196" spans="1:25" ht="15.75" customHeight="1" x14ac:dyDescent="0.25">
      <c r="A196" s="44"/>
      <c r="B196" s="64"/>
      <c r="C196" s="63"/>
      <c r="D196" s="6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</row>
    <row r="197" spans="1:25" ht="15.75" customHeight="1" x14ac:dyDescent="0.25">
      <c r="A197" s="44"/>
      <c r="B197" s="64"/>
      <c r="C197" s="63"/>
      <c r="D197" s="6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</row>
    <row r="198" spans="1:25" ht="15.75" customHeight="1" x14ac:dyDescent="0.25">
      <c r="A198" s="44"/>
      <c r="B198" s="64"/>
      <c r="C198" s="63"/>
      <c r="D198" s="6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</row>
    <row r="199" spans="1:25" ht="15.75" customHeight="1" x14ac:dyDescent="0.25">
      <c r="A199" s="44"/>
      <c r="B199" s="64"/>
      <c r="C199" s="63"/>
      <c r="D199" s="6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</row>
    <row r="200" spans="1:25" ht="15.75" customHeight="1" x14ac:dyDescent="0.25">
      <c r="A200" s="44"/>
      <c r="B200" s="64"/>
      <c r="C200" s="63"/>
      <c r="D200" s="6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</row>
    <row r="201" spans="1:25" ht="15.75" customHeight="1" x14ac:dyDescent="0.25">
      <c r="A201" s="44"/>
      <c r="B201" s="64"/>
      <c r="C201" s="63"/>
      <c r="D201" s="6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</row>
    <row r="202" spans="1:25" ht="15.75" customHeight="1" x14ac:dyDescent="0.25">
      <c r="A202" s="44"/>
      <c r="B202" s="64"/>
      <c r="C202" s="63"/>
      <c r="D202" s="6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</row>
    <row r="203" spans="1:25" ht="15.75" customHeight="1" x14ac:dyDescent="0.25">
      <c r="A203" s="44"/>
      <c r="B203" s="64"/>
      <c r="C203" s="63"/>
      <c r="D203" s="6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</row>
    <row r="204" spans="1:25" ht="15.75" customHeight="1" x14ac:dyDescent="0.25">
      <c r="A204" s="44"/>
      <c r="B204" s="64"/>
      <c r="C204" s="63"/>
      <c r="D204" s="6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</row>
    <row r="205" spans="1:25" ht="15.75" customHeight="1" x14ac:dyDescent="0.25">
      <c r="A205" s="44"/>
      <c r="B205" s="64"/>
      <c r="C205" s="63"/>
      <c r="D205" s="6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</row>
    <row r="206" spans="1:25" ht="15.75" customHeight="1" x14ac:dyDescent="0.25">
      <c r="A206" s="44"/>
      <c r="B206" s="64"/>
      <c r="C206" s="63"/>
      <c r="D206" s="6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</row>
    <row r="207" spans="1:25" ht="15.75" customHeight="1" x14ac:dyDescent="0.25">
      <c r="A207" s="44"/>
      <c r="B207" s="64"/>
      <c r="C207" s="63"/>
      <c r="D207" s="6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</row>
    <row r="208" spans="1:25" ht="15.75" customHeight="1" x14ac:dyDescent="0.25">
      <c r="A208" s="44"/>
      <c r="B208" s="64"/>
      <c r="C208" s="63"/>
      <c r="D208" s="6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</row>
    <row r="209" spans="1:25" ht="15.75" customHeight="1" x14ac:dyDescent="0.25">
      <c r="A209" s="44"/>
      <c r="B209" s="64"/>
      <c r="C209" s="63"/>
      <c r="D209" s="6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</row>
    <row r="210" spans="1:25" ht="15.75" customHeight="1" x14ac:dyDescent="0.25">
      <c r="A210" s="44"/>
      <c r="B210" s="64"/>
      <c r="C210" s="63"/>
      <c r="D210" s="6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</row>
    <row r="211" spans="1:25" ht="15.75" customHeight="1" x14ac:dyDescent="0.25">
      <c r="A211" s="44"/>
      <c r="B211" s="64"/>
      <c r="C211" s="63"/>
      <c r="D211" s="6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</row>
    <row r="212" spans="1:25" ht="15.75" customHeight="1" x14ac:dyDescent="0.25">
      <c r="A212" s="44"/>
      <c r="B212" s="64"/>
      <c r="C212" s="63"/>
      <c r="D212" s="6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</row>
    <row r="213" spans="1:25" ht="15.75" customHeight="1" x14ac:dyDescent="0.25">
      <c r="A213" s="44"/>
      <c r="B213" s="64"/>
      <c r="C213" s="63"/>
      <c r="D213" s="6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</row>
    <row r="214" spans="1:25" ht="15.75" customHeight="1" x14ac:dyDescent="0.25">
      <c r="A214" s="44"/>
      <c r="B214" s="64"/>
      <c r="C214" s="63"/>
      <c r="D214" s="6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</row>
    <row r="215" spans="1:25" ht="15.75" customHeight="1" x14ac:dyDescent="0.25">
      <c r="A215" s="44"/>
      <c r="B215" s="64"/>
      <c r="C215" s="63"/>
      <c r="D215" s="6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</row>
    <row r="216" spans="1:25" ht="15.75" customHeight="1" x14ac:dyDescent="0.25">
      <c r="A216" s="44"/>
      <c r="B216" s="64"/>
      <c r="C216" s="63"/>
      <c r="D216" s="6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</row>
    <row r="217" spans="1:25" ht="15.75" customHeight="1" x14ac:dyDescent="0.25">
      <c r="A217" s="44"/>
      <c r="B217" s="64"/>
      <c r="C217" s="63"/>
      <c r="D217" s="6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</row>
    <row r="218" spans="1:25" ht="15.75" customHeight="1" x14ac:dyDescent="0.25">
      <c r="A218" s="44"/>
      <c r="B218" s="64"/>
      <c r="C218" s="63"/>
      <c r="D218" s="6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</row>
    <row r="219" spans="1:25" ht="15.75" customHeight="1" x14ac:dyDescent="0.25">
      <c r="A219" s="44"/>
      <c r="B219" s="64"/>
      <c r="C219" s="63"/>
      <c r="D219" s="6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</row>
    <row r="220" spans="1:25" ht="15.75" customHeight="1" x14ac:dyDescent="0.25">
      <c r="A220" s="44"/>
      <c r="B220" s="64"/>
      <c r="C220" s="63"/>
      <c r="D220" s="6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</row>
    <row r="221" spans="1:25" ht="15.75" customHeight="1" x14ac:dyDescent="0.25">
      <c r="A221" s="44"/>
      <c r="B221" s="64"/>
      <c r="C221" s="63"/>
      <c r="D221" s="6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</row>
    <row r="222" spans="1:25" ht="15.75" customHeight="1" x14ac:dyDescent="0.25">
      <c r="A222" s="44"/>
      <c r="B222" s="64"/>
      <c r="C222" s="63"/>
      <c r="D222" s="6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</row>
    <row r="223" spans="1:25" ht="15.75" customHeight="1" x14ac:dyDescent="0.25">
      <c r="A223" s="44"/>
      <c r="B223" s="64"/>
      <c r="C223" s="63"/>
      <c r="D223" s="6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</row>
    <row r="224" spans="1:25" ht="15.75" customHeight="1" x14ac:dyDescent="0.25">
      <c r="A224" s="44"/>
      <c r="B224" s="64"/>
      <c r="C224" s="63"/>
      <c r="D224" s="6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</row>
    <row r="225" spans="1:25" ht="15.75" customHeight="1" x14ac:dyDescent="0.25">
      <c r="A225" s="44"/>
      <c r="B225" s="64"/>
      <c r="C225" s="63"/>
      <c r="D225" s="6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</row>
    <row r="226" spans="1:25" ht="15.75" customHeight="1" x14ac:dyDescent="0.25">
      <c r="A226" s="44"/>
      <c r="B226" s="64"/>
      <c r="C226" s="63"/>
      <c r="D226" s="6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</row>
    <row r="227" spans="1:25" ht="15.75" customHeight="1" x14ac:dyDescent="0.25">
      <c r="A227" s="44"/>
      <c r="B227" s="64"/>
      <c r="C227" s="63"/>
      <c r="D227" s="6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</row>
    <row r="228" spans="1:25" ht="15.75" customHeight="1" x14ac:dyDescent="0.25">
      <c r="A228" s="44"/>
      <c r="B228" s="64"/>
      <c r="C228" s="63"/>
      <c r="D228" s="6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</row>
    <row r="229" spans="1:25" ht="15.75" customHeight="1" x14ac:dyDescent="0.25">
      <c r="A229" s="44"/>
      <c r="B229" s="64"/>
      <c r="C229" s="63"/>
      <c r="D229" s="6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</row>
    <row r="230" spans="1:25" ht="15.75" customHeight="1" x14ac:dyDescent="0.25">
      <c r="A230" s="44"/>
      <c r="B230" s="64"/>
      <c r="C230" s="63"/>
      <c r="D230" s="6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</row>
    <row r="231" spans="1:25" ht="15.75" customHeight="1" x14ac:dyDescent="0.25">
      <c r="A231" s="44"/>
      <c r="B231" s="64"/>
      <c r="C231" s="63"/>
      <c r="D231" s="6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</row>
    <row r="232" spans="1:25" ht="15.75" customHeight="1" x14ac:dyDescent="0.25">
      <c r="A232" s="44"/>
      <c r="B232" s="64"/>
      <c r="C232" s="63"/>
      <c r="D232" s="6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</row>
    <row r="233" spans="1:25" ht="15.75" customHeight="1" x14ac:dyDescent="0.25">
      <c r="A233" s="44"/>
      <c r="B233" s="64"/>
      <c r="C233" s="63"/>
      <c r="D233" s="6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</row>
    <row r="234" spans="1:25" ht="15.75" customHeight="1" x14ac:dyDescent="0.25">
      <c r="A234" s="44"/>
      <c r="B234" s="64"/>
      <c r="C234" s="63"/>
      <c r="D234" s="6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</row>
    <row r="235" spans="1:25" ht="15.75" customHeight="1" x14ac:dyDescent="0.25">
      <c r="A235" s="44"/>
      <c r="B235" s="64"/>
      <c r="C235" s="63"/>
      <c r="D235" s="6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</row>
    <row r="236" spans="1:25" ht="15.75" customHeight="1" x14ac:dyDescent="0.25">
      <c r="A236" s="44"/>
      <c r="B236" s="64"/>
      <c r="C236" s="63"/>
      <c r="D236" s="6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</row>
    <row r="237" spans="1:25" ht="15.75" customHeight="1" x14ac:dyDescent="0.25">
      <c r="A237" s="44"/>
      <c r="B237" s="64"/>
      <c r="C237" s="63"/>
      <c r="D237" s="6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</row>
    <row r="238" spans="1:25" ht="15.75" customHeight="1" x14ac:dyDescent="0.25">
      <c r="A238" s="44"/>
      <c r="B238" s="64"/>
      <c r="C238" s="63"/>
      <c r="D238" s="6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</row>
    <row r="239" spans="1:25" ht="15.75" customHeight="1" x14ac:dyDescent="0.25">
      <c r="A239" s="44"/>
      <c r="B239" s="64"/>
      <c r="C239" s="63"/>
      <c r="D239" s="6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</row>
    <row r="240" spans="1:25" ht="15.75" customHeight="1" x14ac:dyDescent="0.25">
      <c r="A240" s="44"/>
      <c r="B240" s="64"/>
      <c r="C240" s="63"/>
      <c r="D240" s="6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</row>
    <row r="241" spans="1:25" ht="15.75" customHeight="1" x14ac:dyDescent="0.25">
      <c r="A241" s="44"/>
      <c r="B241" s="64"/>
      <c r="C241" s="63"/>
      <c r="D241" s="6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</row>
    <row r="242" spans="1:25" ht="15.75" customHeight="1" x14ac:dyDescent="0.25">
      <c r="A242" s="44"/>
      <c r="B242" s="64"/>
      <c r="C242" s="63"/>
      <c r="D242" s="6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</row>
    <row r="243" spans="1:25" ht="15.75" customHeight="1" x14ac:dyDescent="0.25">
      <c r="A243" s="44"/>
      <c r="B243" s="64"/>
      <c r="C243" s="63"/>
      <c r="D243" s="6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</row>
    <row r="244" spans="1:25" ht="15.75" customHeight="1" x14ac:dyDescent="0.25">
      <c r="A244" s="44"/>
      <c r="B244" s="64"/>
      <c r="C244" s="63"/>
      <c r="D244" s="6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</row>
    <row r="245" spans="1:25" ht="15.75" customHeight="1" x14ac:dyDescent="0.25">
      <c r="A245" s="44"/>
      <c r="B245" s="64"/>
      <c r="C245" s="63"/>
      <c r="D245" s="6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</row>
    <row r="246" spans="1:25" ht="15.75" customHeight="1" x14ac:dyDescent="0.25">
      <c r="A246" s="44"/>
      <c r="B246" s="64"/>
      <c r="C246" s="63"/>
      <c r="D246" s="6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</row>
    <row r="247" spans="1:25" ht="15.75" customHeight="1" x14ac:dyDescent="0.25">
      <c r="A247" s="44"/>
      <c r="B247" s="64"/>
      <c r="C247" s="63"/>
      <c r="D247" s="6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</row>
    <row r="248" spans="1:25" ht="15.75" customHeight="1" x14ac:dyDescent="0.25">
      <c r="A248" s="44"/>
      <c r="B248" s="64"/>
      <c r="C248" s="63"/>
      <c r="D248" s="6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</row>
    <row r="249" spans="1:25" ht="15.75" customHeight="1" x14ac:dyDescent="0.25">
      <c r="A249" s="44"/>
      <c r="B249" s="64"/>
      <c r="C249" s="63"/>
      <c r="D249" s="6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</row>
    <row r="250" spans="1:25" ht="15.75" customHeight="1" x14ac:dyDescent="0.25">
      <c r="A250" s="44"/>
      <c r="B250" s="64"/>
      <c r="C250" s="63"/>
      <c r="D250" s="6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</row>
    <row r="251" spans="1:25" ht="15.75" customHeight="1" x14ac:dyDescent="0.25">
      <c r="A251" s="44"/>
      <c r="B251" s="64"/>
      <c r="C251" s="63"/>
      <c r="D251" s="6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</row>
    <row r="252" spans="1:25" ht="15.75" customHeight="1" x14ac:dyDescent="0.25">
      <c r="A252" s="44"/>
      <c r="B252" s="64"/>
      <c r="C252" s="63"/>
      <c r="D252" s="6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</row>
    <row r="253" spans="1:25" ht="15.75" customHeight="1" x14ac:dyDescent="0.25">
      <c r="A253" s="44"/>
      <c r="B253" s="64"/>
      <c r="C253" s="63"/>
      <c r="D253" s="6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</row>
    <row r="254" spans="1:25" ht="15.75" customHeight="1" x14ac:dyDescent="0.25">
      <c r="A254" s="44"/>
      <c r="B254" s="64"/>
      <c r="C254" s="63"/>
      <c r="D254" s="6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</row>
    <row r="255" spans="1:25" ht="15.75" customHeight="1" x14ac:dyDescent="0.25">
      <c r="A255" s="44"/>
      <c r="B255" s="64"/>
      <c r="C255" s="63"/>
      <c r="D255" s="6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</row>
    <row r="256" spans="1:25" ht="15.75" customHeight="1" x14ac:dyDescent="0.25">
      <c r="A256" s="44"/>
      <c r="B256" s="64"/>
      <c r="C256" s="63"/>
      <c r="D256" s="6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</row>
    <row r="257" spans="1:25" ht="15.75" customHeight="1" x14ac:dyDescent="0.25">
      <c r="A257" s="44"/>
      <c r="B257" s="64"/>
      <c r="C257" s="63"/>
      <c r="D257" s="6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</row>
    <row r="258" spans="1:25" ht="15.75" customHeight="1" x14ac:dyDescent="0.25">
      <c r="A258" s="44"/>
      <c r="B258" s="64"/>
      <c r="C258" s="63"/>
      <c r="D258" s="6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</row>
    <row r="259" spans="1:25" ht="15.75" customHeight="1" x14ac:dyDescent="0.25">
      <c r="A259" s="44"/>
      <c r="B259" s="64"/>
      <c r="C259" s="63"/>
      <c r="D259" s="6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</row>
    <row r="260" spans="1:25" ht="15.75" customHeight="1" x14ac:dyDescent="0.25">
      <c r="A260" s="44"/>
      <c r="B260" s="64"/>
      <c r="C260" s="63"/>
      <c r="D260" s="6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</row>
    <row r="261" spans="1:25" ht="15.75" customHeight="1" x14ac:dyDescent="0.25">
      <c r="A261" s="44"/>
      <c r="B261" s="64"/>
      <c r="C261" s="63"/>
      <c r="D261" s="6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</row>
    <row r="262" spans="1:25" ht="15.75" customHeight="1" x14ac:dyDescent="0.25">
      <c r="A262" s="44"/>
      <c r="B262" s="64"/>
      <c r="C262" s="63"/>
      <c r="D262" s="6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</row>
    <row r="263" spans="1:25" ht="15.75" customHeight="1" x14ac:dyDescent="0.25">
      <c r="A263" s="44"/>
      <c r="B263" s="64"/>
      <c r="C263" s="63"/>
      <c r="D263" s="6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</row>
    <row r="264" spans="1:25" ht="15.75" customHeight="1" x14ac:dyDescent="0.25">
      <c r="A264" s="44"/>
      <c r="B264" s="64"/>
      <c r="C264" s="63"/>
      <c r="D264" s="6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</row>
    <row r="265" spans="1:25" ht="15.75" customHeight="1" x14ac:dyDescent="0.25">
      <c r="A265" s="44"/>
      <c r="B265" s="64"/>
      <c r="C265" s="63"/>
      <c r="D265" s="6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</row>
    <row r="266" spans="1:25" ht="15.75" customHeight="1" x14ac:dyDescent="0.25">
      <c r="A266" s="44"/>
      <c r="B266" s="64"/>
      <c r="C266" s="63"/>
      <c r="D266" s="6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</row>
    <row r="267" spans="1:25" ht="15.75" customHeight="1" x14ac:dyDescent="0.25">
      <c r="A267" s="44"/>
      <c r="B267" s="64"/>
      <c r="C267" s="63"/>
      <c r="D267" s="6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</row>
    <row r="268" spans="1:25" ht="15.75" customHeight="1" x14ac:dyDescent="0.25">
      <c r="A268" s="44"/>
      <c r="B268" s="64"/>
      <c r="C268" s="63"/>
      <c r="D268" s="6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</row>
    <row r="269" spans="1:25" ht="15.75" customHeight="1" x14ac:dyDescent="0.25">
      <c r="A269" s="44"/>
      <c r="B269" s="64"/>
      <c r="C269" s="63"/>
      <c r="D269" s="6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</row>
    <row r="270" spans="1:25" ht="15.75" customHeight="1" x14ac:dyDescent="0.25">
      <c r="A270" s="44"/>
      <c r="B270" s="64"/>
      <c r="C270" s="63"/>
      <c r="D270" s="6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</row>
    <row r="271" spans="1:25" ht="15.75" customHeight="1" x14ac:dyDescent="0.25">
      <c r="A271" s="44"/>
      <c r="B271" s="64"/>
      <c r="C271" s="63"/>
      <c r="D271" s="6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</row>
    <row r="272" spans="1:25" ht="15.75" customHeight="1" x14ac:dyDescent="0.25">
      <c r="A272" s="44"/>
      <c r="B272" s="64"/>
      <c r="C272" s="63"/>
      <c r="D272" s="6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</row>
    <row r="273" spans="1:25" ht="15.75" customHeight="1" x14ac:dyDescent="0.25">
      <c r="A273" s="44"/>
      <c r="B273" s="64"/>
      <c r="C273" s="63"/>
      <c r="D273" s="6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</row>
    <row r="274" spans="1:25" ht="15.75" customHeight="1" x14ac:dyDescent="0.25">
      <c r="A274" s="44"/>
      <c r="B274" s="64"/>
      <c r="C274" s="63"/>
      <c r="D274" s="6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</row>
    <row r="275" spans="1:25" ht="15.75" customHeight="1" x14ac:dyDescent="0.25">
      <c r="A275" s="44"/>
      <c r="B275" s="64"/>
      <c r="C275" s="63"/>
      <c r="D275" s="6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</row>
    <row r="276" spans="1:25" ht="15.75" customHeight="1" x14ac:dyDescent="0.25">
      <c r="A276" s="44"/>
      <c r="B276" s="64"/>
      <c r="C276" s="63"/>
      <c r="D276" s="6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</row>
    <row r="277" spans="1:25" ht="15.75" customHeight="1" x14ac:dyDescent="0.25">
      <c r="A277" s="44"/>
      <c r="B277" s="64"/>
      <c r="C277" s="63"/>
      <c r="D277" s="6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</row>
    <row r="278" spans="1:25" ht="15.75" customHeight="1" x14ac:dyDescent="0.25">
      <c r="A278" s="44"/>
      <c r="B278" s="64"/>
      <c r="C278" s="63"/>
      <c r="D278" s="6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</row>
    <row r="279" spans="1:25" ht="15.75" customHeight="1" x14ac:dyDescent="0.25">
      <c r="A279" s="44"/>
      <c r="B279" s="64"/>
      <c r="C279" s="63"/>
      <c r="D279" s="6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</row>
    <row r="280" spans="1:25" ht="15.75" customHeight="1" x14ac:dyDescent="0.25">
      <c r="A280" s="44"/>
      <c r="B280" s="64"/>
      <c r="C280" s="63"/>
      <c r="D280" s="6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</row>
    <row r="281" spans="1:25" ht="15.75" customHeight="1" x14ac:dyDescent="0.25">
      <c r="A281" s="44"/>
      <c r="B281" s="64"/>
      <c r="C281" s="63"/>
      <c r="D281" s="6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</row>
    <row r="282" spans="1:25" ht="15.75" customHeight="1" x14ac:dyDescent="0.25">
      <c r="A282" s="44"/>
      <c r="B282" s="64"/>
      <c r="C282" s="63"/>
      <c r="D282" s="6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</row>
    <row r="283" spans="1:25" ht="15.75" customHeight="1" x14ac:dyDescent="0.25">
      <c r="A283" s="44"/>
      <c r="B283" s="64"/>
      <c r="C283" s="63"/>
      <c r="D283" s="6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</row>
    <row r="284" spans="1:25" ht="15.75" customHeight="1" x14ac:dyDescent="0.25">
      <c r="A284" s="44"/>
      <c r="B284" s="64"/>
      <c r="C284" s="63"/>
      <c r="D284" s="6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</row>
    <row r="285" spans="1:25" ht="15.75" customHeight="1" x14ac:dyDescent="0.25">
      <c r="A285" s="44"/>
      <c r="B285" s="64"/>
      <c r="C285" s="63"/>
      <c r="D285" s="6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</row>
    <row r="286" spans="1:25" ht="15.75" customHeight="1" x14ac:dyDescent="0.25">
      <c r="A286" s="44"/>
      <c r="B286" s="64"/>
      <c r="C286" s="63"/>
      <c r="D286" s="6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</row>
    <row r="287" spans="1:25" ht="15.75" customHeight="1" x14ac:dyDescent="0.25">
      <c r="A287" s="44"/>
      <c r="B287" s="64"/>
      <c r="C287" s="63"/>
      <c r="D287" s="6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</row>
    <row r="288" spans="1:25" ht="15.75" customHeight="1" x14ac:dyDescent="0.25">
      <c r="A288" s="44"/>
      <c r="B288" s="64"/>
      <c r="C288" s="63"/>
      <c r="D288" s="6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</row>
    <row r="289" spans="1:25" ht="15.75" customHeight="1" x14ac:dyDescent="0.25">
      <c r="A289" s="44"/>
      <c r="B289" s="64"/>
      <c r="C289" s="63"/>
      <c r="D289" s="6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</row>
    <row r="290" spans="1:25" ht="15.75" customHeight="1" x14ac:dyDescent="0.25">
      <c r="A290" s="44"/>
      <c r="B290" s="64"/>
      <c r="C290" s="63"/>
      <c r="D290" s="6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</row>
    <row r="291" spans="1:25" ht="15.75" customHeight="1" x14ac:dyDescent="0.25">
      <c r="A291" s="44"/>
      <c r="B291" s="64"/>
      <c r="C291" s="63"/>
      <c r="D291" s="6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</row>
    <row r="292" spans="1:25" ht="15.75" customHeight="1" x14ac:dyDescent="0.25">
      <c r="A292" s="44"/>
      <c r="B292" s="64"/>
      <c r="C292" s="63"/>
      <c r="D292" s="6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</row>
    <row r="293" spans="1:25" ht="15.75" customHeight="1" x14ac:dyDescent="0.25">
      <c r="A293" s="44"/>
      <c r="B293" s="64"/>
      <c r="C293" s="63"/>
      <c r="D293" s="6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</row>
    <row r="294" spans="1:25" ht="15.75" customHeight="1" x14ac:dyDescent="0.25">
      <c r="A294" s="44"/>
      <c r="B294" s="64"/>
      <c r="C294" s="63"/>
      <c r="D294" s="6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</row>
    <row r="295" spans="1:25" ht="15.75" customHeight="1" x14ac:dyDescent="0.25">
      <c r="A295" s="44"/>
      <c r="B295" s="64"/>
      <c r="C295" s="63"/>
      <c r="D295" s="6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</row>
    <row r="296" spans="1:25" ht="15.75" customHeight="1" x14ac:dyDescent="0.25">
      <c r="A296" s="44"/>
      <c r="B296" s="64"/>
      <c r="C296" s="63"/>
      <c r="D296" s="6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</row>
    <row r="297" spans="1:25" ht="15.75" customHeight="1" x14ac:dyDescent="0.25">
      <c r="A297" s="44"/>
      <c r="B297" s="64"/>
      <c r="C297" s="63"/>
      <c r="D297" s="6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</row>
    <row r="298" spans="1:25" ht="15.75" customHeight="1" x14ac:dyDescent="0.25">
      <c r="A298" s="44"/>
      <c r="B298" s="64"/>
      <c r="C298" s="63"/>
      <c r="D298" s="6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</row>
    <row r="299" spans="1:25" ht="15.75" customHeight="1" x14ac:dyDescent="0.25">
      <c r="A299" s="44"/>
      <c r="B299" s="64"/>
      <c r="C299" s="63"/>
      <c r="D299" s="6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</row>
    <row r="300" spans="1:25" ht="15.75" customHeight="1" x14ac:dyDescent="0.25">
      <c r="A300" s="44"/>
      <c r="B300" s="64"/>
      <c r="C300" s="63"/>
      <c r="D300" s="6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</row>
    <row r="301" spans="1:25" ht="15.75" customHeight="1" x14ac:dyDescent="0.25">
      <c r="A301" s="44"/>
      <c r="B301" s="64"/>
      <c r="C301" s="63"/>
      <c r="D301" s="6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</row>
    <row r="302" spans="1:25" ht="15.75" customHeight="1" x14ac:dyDescent="0.25">
      <c r="A302" s="44"/>
      <c r="B302" s="64"/>
      <c r="C302" s="63"/>
      <c r="D302" s="6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</row>
    <row r="303" spans="1:25" ht="15.75" customHeight="1" x14ac:dyDescent="0.25">
      <c r="A303" s="44"/>
      <c r="B303" s="64"/>
      <c r="C303" s="63"/>
      <c r="D303" s="6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</row>
    <row r="304" spans="1:25" ht="15.75" customHeight="1" x14ac:dyDescent="0.25">
      <c r="A304" s="44"/>
      <c r="B304" s="64"/>
      <c r="C304" s="63"/>
      <c r="D304" s="6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</row>
    <row r="305" spans="1:25" ht="15.75" customHeight="1" x14ac:dyDescent="0.25">
      <c r="A305" s="44"/>
      <c r="B305" s="64"/>
      <c r="C305" s="63"/>
      <c r="D305" s="6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</row>
    <row r="306" spans="1:25" ht="15.75" customHeight="1" x14ac:dyDescent="0.25">
      <c r="A306" s="44"/>
      <c r="B306" s="64"/>
      <c r="C306" s="63"/>
      <c r="D306" s="6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</row>
    <row r="307" spans="1:25" ht="15.75" customHeight="1" x14ac:dyDescent="0.25">
      <c r="A307" s="44"/>
      <c r="B307" s="64"/>
      <c r="C307" s="63"/>
      <c r="D307" s="6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</row>
    <row r="308" spans="1:25" ht="15.75" customHeight="1" x14ac:dyDescent="0.25">
      <c r="A308" s="44"/>
      <c r="B308" s="64"/>
      <c r="C308" s="63"/>
      <c r="D308" s="6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</row>
    <row r="309" spans="1:25" ht="15.75" customHeight="1" x14ac:dyDescent="0.25">
      <c r="A309" s="44"/>
      <c r="B309" s="64"/>
      <c r="C309" s="63"/>
      <c r="D309" s="6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</row>
    <row r="310" spans="1:25" ht="15.75" customHeight="1" x14ac:dyDescent="0.25">
      <c r="A310" s="44"/>
      <c r="B310" s="64"/>
      <c r="C310" s="63"/>
      <c r="D310" s="6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</row>
    <row r="311" spans="1:25" ht="15.75" customHeight="1" x14ac:dyDescent="0.25">
      <c r="A311" s="44"/>
      <c r="B311" s="64"/>
      <c r="C311" s="63"/>
      <c r="D311" s="6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</row>
    <row r="312" spans="1:25" ht="15.75" customHeight="1" x14ac:dyDescent="0.25">
      <c r="A312" s="44"/>
      <c r="B312" s="64"/>
      <c r="C312" s="63"/>
      <c r="D312" s="6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</row>
    <row r="313" spans="1:25" ht="15.75" customHeight="1" x14ac:dyDescent="0.25">
      <c r="A313" s="44"/>
      <c r="B313" s="64"/>
      <c r="C313" s="63"/>
      <c r="D313" s="6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</row>
    <row r="314" spans="1:25" ht="15.75" customHeight="1" x14ac:dyDescent="0.25">
      <c r="A314" s="44"/>
      <c r="B314" s="64"/>
      <c r="C314" s="63"/>
      <c r="D314" s="6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</row>
    <row r="315" spans="1:25" ht="15.75" customHeight="1" x14ac:dyDescent="0.25">
      <c r="A315" s="44"/>
      <c r="B315" s="64"/>
      <c r="C315" s="63"/>
      <c r="D315" s="6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</row>
    <row r="316" spans="1:25" ht="15.75" customHeight="1" x14ac:dyDescent="0.25">
      <c r="A316" s="44"/>
      <c r="B316" s="64"/>
      <c r="C316" s="63"/>
      <c r="D316" s="6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</row>
    <row r="317" spans="1:25" ht="15.75" customHeight="1" x14ac:dyDescent="0.25">
      <c r="A317" s="44"/>
      <c r="B317" s="64"/>
      <c r="C317" s="63"/>
      <c r="D317" s="6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</row>
    <row r="318" spans="1:25" ht="15.75" customHeight="1" x14ac:dyDescent="0.25">
      <c r="A318" s="44"/>
      <c r="B318" s="64"/>
      <c r="C318" s="63"/>
      <c r="D318" s="6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</row>
    <row r="319" spans="1:25" ht="15.75" customHeight="1" x14ac:dyDescent="0.25">
      <c r="A319" s="44"/>
      <c r="B319" s="64"/>
      <c r="C319" s="63"/>
      <c r="D319" s="6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</row>
    <row r="320" spans="1:25" ht="15.75" customHeight="1" x14ac:dyDescent="0.25">
      <c r="A320" s="44"/>
      <c r="B320" s="64"/>
      <c r="C320" s="63"/>
      <c r="D320" s="6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</row>
    <row r="321" spans="1:25" ht="15.75" customHeight="1" x14ac:dyDescent="0.25">
      <c r="A321" s="44"/>
      <c r="B321" s="64"/>
      <c r="C321" s="63"/>
      <c r="D321" s="6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</row>
    <row r="322" spans="1:25" ht="15.75" customHeight="1" x14ac:dyDescent="0.25">
      <c r="A322" s="44"/>
      <c r="B322" s="64"/>
      <c r="C322" s="63"/>
      <c r="D322" s="6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</row>
    <row r="323" spans="1:25" ht="15.75" customHeight="1" x14ac:dyDescent="0.25">
      <c r="A323" s="44"/>
      <c r="B323" s="64"/>
      <c r="C323" s="63"/>
      <c r="D323" s="6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</row>
    <row r="324" spans="1:25" ht="15.75" customHeight="1" x14ac:dyDescent="0.25">
      <c r="A324" s="44"/>
      <c r="B324" s="64"/>
      <c r="C324" s="63"/>
      <c r="D324" s="6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</row>
    <row r="325" spans="1:25" ht="15.75" customHeight="1" x14ac:dyDescent="0.25">
      <c r="A325" s="44"/>
      <c r="B325" s="64"/>
      <c r="C325" s="63"/>
      <c r="D325" s="6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</row>
    <row r="326" spans="1:25" ht="15.75" customHeight="1" x14ac:dyDescent="0.25">
      <c r="A326" s="44"/>
      <c r="B326" s="64"/>
      <c r="C326" s="63"/>
      <c r="D326" s="6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</row>
    <row r="327" spans="1:25" ht="15.75" customHeight="1" x14ac:dyDescent="0.25">
      <c r="A327" s="44"/>
      <c r="B327" s="64"/>
      <c r="C327" s="63"/>
      <c r="D327" s="6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</row>
    <row r="328" spans="1:25" ht="15.75" customHeight="1" x14ac:dyDescent="0.25">
      <c r="A328" s="44"/>
      <c r="B328" s="64"/>
      <c r="C328" s="63"/>
      <c r="D328" s="6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</row>
    <row r="329" spans="1:25" ht="15.75" customHeight="1" x14ac:dyDescent="0.25">
      <c r="A329" s="44"/>
      <c r="B329" s="64"/>
      <c r="C329" s="63"/>
      <c r="D329" s="6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</row>
    <row r="330" spans="1:25" ht="15.75" customHeight="1" x14ac:dyDescent="0.25">
      <c r="A330" s="44"/>
      <c r="B330" s="64"/>
      <c r="C330" s="63"/>
      <c r="D330" s="6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</row>
    <row r="331" spans="1:25" ht="15.75" customHeight="1" x14ac:dyDescent="0.25">
      <c r="A331" s="44"/>
      <c r="B331" s="64"/>
      <c r="C331" s="63"/>
      <c r="D331" s="6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</row>
    <row r="332" spans="1:25" ht="15.75" customHeight="1" x14ac:dyDescent="0.25">
      <c r="A332" s="44"/>
      <c r="B332" s="64"/>
      <c r="C332" s="63"/>
      <c r="D332" s="6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</row>
    <row r="333" spans="1:25" ht="15.75" customHeight="1" x14ac:dyDescent="0.25">
      <c r="A333" s="44"/>
      <c r="B333" s="64"/>
      <c r="C333" s="63"/>
      <c r="D333" s="6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</row>
    <row r="334" spans="1:25" ht="15.75" customHeight="1" x14ac:dyDescent="0.25">
      <c r="A334" s="44"/>
      <c r="B334" s="64"/>
      <c r="C334" s="63"/>
      <c r="D334" s="6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</row>
    <row r="335" spans="1:25" ht="15.75" customHeight="1" x14ac:dyDescent="0.25">
      <c r="A335" s="44"/>
      <c r="B335" s="64"/>
      <c r="C335" s="63"/>
      <c r="D335" s="6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</row>
    <row r="336" spans="1:25" ht="15.75" customHeight="1" x14ac:dyDescent="0.25">
      <c r="A336" s="44"/>
      <c r="B336" s="64"/>
      <c r="C336" s="63"/>
      <c r="D336" s="6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</row>
    <row r="337" spans="1:25" ht="15.75" customHeight="1" x14ac:dyDescent="0.25">
      <c r="A337" s="44"/>
      <c r="B337" s="64"/>
      <c r="C337" s="63"/>
      <c r="D337" s="6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</row>
    <row r="338" spans="1:25" ht="15.75" customHeight="1" x14ac:dyDescent="0.25">
      <c r="A338" s="44"/>
      <c r="B338" s="64"/>
      <c r="C338" s="63"/>
      <c r="D338" s="6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</row>
    <row r="339" spans="1:25" ht="15.75" customHeight="1" x14ac:dyDescent="0.25">
      <c r="A339" s="44"/>
      <c r="B339" s="64"/>
      <c r="C339" s="63"/>
      <c r="D339" s="6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</row>
    <row r="340" spans="1:25" ht="15.75" customHeight="1" x14ac:dyDescent="0.25">
      <c r="A340" s="44"/>
      <c r="B340" s="64"/>
      <c r="C340" s="63"/>
      <c r="D340" s="6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</row>
    <row r="341" spans="1:25" ht="15.75" customHeight="1" x14ac:dyDescent="0.25">
      <c r="A341" s="44"/>
      <c r="B341" s="64"/>
      <c r="C341" s="63"/>
      <c r="D341" s="6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</row>
    <row r="342" spans="1:25" ht="15.75" customHeight="1" x14ac:dyDescent="0.25">
      <c r="A342" s="44"/>
      <c r="B342" s="64"/>
      <c r="C342" s="63"/>
      <c r="D342" s="6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</row>
    <row r="343" spans="1:25" ht="15.75" customHeight="1" x14ac:dyDescent="0.25">
      <c r="A343" s="44"/>
      <c r="B343" s="64"/>
      <c r="C343" s="63"/>
      <c r="D343" s="6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</row>
    <row r="344" spans="1:25" ht="15.75" customHeight="1" x14ac:dyDescent="0.25">
      <c r="A344" s="44"/>
      <c r="B344" s="64"/>
      <c r="C344" s="63"/>
      <c r="D344" s="6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</row>
    <row r="345" spans="1:25" ht="15.75" customHeight="1" x14ac:dyDescent="0.25">
      <c r="A345" s="44"/>
      <c r="B345" s="64"/>
      <c r="C345" s="63"/>
      <c r="D345" s="6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</row>
    <row r="346" spans="1:25" ht="15.75" customHeight="1" x14ac:dyDescent="0.25">
      <c r="A346" s="44"/>
      <c r="B346" s="64"/>
      <c r="C346" s="63"/>
      <c r="D346" s="6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</row>
    <row r="347" spans="1:25" ht="15.75" customHeight="1" x14ac:dyDescent="0.25">
      <c r="A347" s="44"/>
      <c r="B347" s="64"/>
      <c r="C347" s="63"/>
      <c r="D347" s="6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</row>
    <row r="348" spans="1:25" ht="15.75" customHeight="1" x14ac:dyDescent="0.25">
      <c r="A348" s="44"/>
      <c r="B348" s="64"/>
      <c r="C348" s="63"/>
      <c r="D348" s="6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</row>
    <row r="349" spans="1:25" ht="15.75" customHeight="1" x14ac:dyDescent="0.25">
      <c r="A349" s="44"/>
      <c r="B349" s="64"/>
      <c r="C349" s="63"/>
      <c r="D349" s="6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</row>
    <row r="350" spans="1:25" ht="15.75" customHeight="1" x14ac:dyDescent="0.25">
      <c r="A350" s="44"/>
      <c r="B350" s="64"/>
      <c r="C350" s="63"/>
      <c r="D350" s="6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</row>
    <row r="351" spans="1:25" ht="15.75" customHeight="1" x14ac:dyDescent="0.25">
      <c r="A351" s="44"/>
      <c r="B351" s="64"/>
      <c r="C351" s="63"/>
      <c r="D351" s="6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</row>
    <row r="352" spans="1:25" ht="15.75" customHeight="1" x14ac:dyDescent="0.25">
      <c r="A352" s="44"/>
      <c r="B352" s="64"/>
      <c r="C352" s="63"/>
      <c r="D352" s="6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</row>
    <row r="353" spans="1:25" ht="15.75" customHeight="1" x14ac:dyDescent="0.25">
      <c r="A353" s="44"/>
      <c r="B353" s="64"/>
      <c r="C353" s="63"/>
      <c r="D353" s="6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</row>
    <row r="354" spans="1:25" ht="15.75" customHeight="1" x14ac:dyDescent="0.25">
      <c r="A354" s="44"/>
      <c r="B354" s="64"/>
      <c r="C354" s="63"/>
      <c r="D354" s="6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</row>
    <row r="355" spans="1:25" ht="15.75" customHeight="1" x14ac:dyDescent="0.25">
      <c r="A355" s="44"/>
      <c r="B355" s="64"/>
      <c r="C355" s="63"/>
      <c r="D355" s="6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</row>
    <row r="356" spans="1:25" ht="15.75" customHeight="1" x14ac:dyDescent="0.25">
      <c r="A356" s="44"/>
      <c r="B356" s="64"/>
      <c r="C356" s="63"/>
      <c r="D356" s="6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</row>
    <row r="357" spans="1:25" ht="15.75" customHeight="1" x14ac:dyDescent="0.25">
      <c r="A357" s="44"/>
      <c r="B357" s="64"/>
      <c r="C357" s="63"/>
      <c r="D357" s="6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</row>
    <row r="358" spans="1:25" ht="15.75" customHeight="1" x14ac:dyDescent="0.25">
      <c r="A358" s="44"/>
      <c r="B358" s="64"/>
      <c r="C358" s="63"/>
      <c r="D358" s="6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</row>
    <row r="359" spans="1:25" ht="15.75" customHeight="1" x14ac:dyDescent="0.25">
      <c r="A359" s="44"/>
      <c r="B359" s="64"/>
      <c r="C359" s="63"/>
      <c r="D359" s="6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</row>
    <row r="360" spans="1:25" ht="15.75" customHeight="1" x14ac:dyDescent="0.25">
      <c r="A360" s="44"/>
      <c r="B360" s="64"/>
      <c r="C360" s="63"/>
      <c r="D360" s="6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</row>
    <row r="361" spans="1:25" ht="15.75" customHeight="1" x14ac:dyDescent="0.25">
      <c r="A361" s="44"/>
      <c r="B361" s="64"/>
      <c r="C361" s="63"/>
      <c r="D361" s="6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</row>
    <row r="362" spans="1:25" ht="15.75" customHeight="1" x14ac:dyDescent="0.25">
      <c r="A362" s="44"/>
      <c r="B362" s="64"/>
      <c r="C362" s="63"/>
      <c r="D362" s="6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</row>
    <row r="363" spans="1:25" ht="15.75" customHeight="1" x14ac:dyDescent="0.25">
      <c r="A363" s="44"/>
      <c r="B363" s="64"/>
      <c r="C363" s="63"/>
      <c r="D363" s="6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</row>
    <row r="364" spans="1:25" ht="15.75" customHeight="1" x14ac:dyDescent="0.25">
      <c r="A364" s="44"/>
      <c r="B364" s="64"/>
      <c r="C364" s="63"/>
      <c r="D364" s="6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</row>
    <row r="365" spans="1:25" ht="15.75" customHeight="1" x14ac:dyDescent="0.25">
      <c r="A365" s="44"/>
      <c r="B365" s="64"/>
      <c r="C365" s="63"/>
      <c r="D365" s="6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</row>
    <row r="366" spans="1:25" ht="15.75" customHeight="1" x14ac:dyDescent="0.25">
      <c r="A366" s="44"/>
      <c r="B366" s="64"/>
      <c r="C366" s="63"/>
      <c r="D366" s="6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</row>
    <row r="367" spans="1:25" ht="15.75" customHeight="1" x14ac:dyDescent="0.25">
      <c r="A367" s="44"/>
      <c r="B367" s="64"/>
      <c r="C367" s="63"/>
      <c r="D367" s="6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</row>
    <row r="368" spans="1:25" ht="15.75" customHeight="1" x14ac:dyDescent="0.25">
      <c r="A368" s="44"/>
      <c r="B368" s="64"/>
      <c r="C368" s="63"/>
      <c r="D368" s="6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</row>
    <row r="369" spans="1:25" ht="15.75" customHeight="1" x14ac:dyDescent="0.25">
      <c r="A369" s="44"/>
      <c r="B369" s="64"/>
      <c r="C369" s="63"/>
      <c r="D369" s="6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</row>
    <row r="370" spans="1:25" ht="15.75" customHeight="1" x14ac:dyDescent="0.25">
      <c r="A370" s="44"/>
      <c r="B370" s="64"/>
      <c r="C370" s="63"/>
      <c r="D370" s="6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</row>
    <row r="371" spans="1:25" ht="15.75" customHeight="1" x14ac:dyDescent="0.25">
      <c r="A371" s="44"/>
      <c r="B371" s="64"/>
      <c r="C371" s="63"/>
      <c r="D371" s="6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</row>
    <row r="372" spans="1:25" ht="15.75" customHeight="1" x14ac:dyDescent="0.25">
      <c r="A372" s="44"/>
      <c r="B372" s="64"/>
      <c r="C372" s="63"/>
      <c r="D372" s="6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</row>
    <row r="373" spans="1:25" ht="15.75" customHeight="1" x14ac:dyDescent="0.25">
      <c r="A373" s="44"/>
      <c r="B373" s="64"/>
      <c r="C373" s="63"/>
      <c r="D373" s="6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</row>
    <row r="374" spans="1:25" ht="15.75" customHeight="1" x14ac:dyDescent="0.25">
      <c r="A374" s="44"/>
      <c r="B374" s="64"/>
      <c r="C374" s="63"/>
      <c r="D374" s="6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</row>
    <row r="375" spans="1:25" ht="15.75" customHeight="1" x14ac:dyDescent="0.25">
      <c r="A375" s="44"/>
      <c r="B375" s="64"/>
      <c r="C375" s="63"/>
      <c r="D375" s="6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</row>
    <row r="376" spans="1:25" ht="15.75" customHeight="1" x14ac:dyDescent="0.25">
      <c r="A376" s="44"/>
      <c r="B376" s="64"/>
      <c r="C376" s="63"/>
      <c r="D376" s="6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</row>
    <row r="377" spans="1:25" ht="15.75" customHeight="1" x14ac:dyDescent="0.25">
      <c r="A377" s="44"/>
      <c r="B377" s="64"/>
      <c r="C377" s="63"/>
      <c r="D377" s="6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</row>
    <row r="378" spans="1:25" ht="15.75" customHeight="1" x14ac:dyDescent="0.25">
      <c r="A378" s="44"/>
      <c r="B378" s="64"/>
      <c r="C378" s="63"/>
      <c r="D378" s="6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</row>
    <row r="379" spans="1:25" ht="15.75" customHeight="1" x14ac:dyDescent="0.25">
      <c r="A379" s="44"/>
      <c r="B379" s="64"/>
      <c r="C379" s="63"/>
      <c r="D379" s="6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</row>
    <row r="380" spans="1:25" ht="15.75" customHeight="1" x14ac:dyDescent="0.25">
      <c r="A380" s="44"/>
      <c r="B380" s="64"/>
      <c r="C380" s="63"/>
      <c r="D380" s="6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</row>
    <row r="381" spans="1:25" ht="15.75" customHeight="1" x14ac:dyDescent="0.25">
      <c r="A381" s="44"/>
      <c r="B381" s="64"/>
      <c r="C381" s="63"/>
      <c r="D381" s="6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</row>
    <row r="382" spans="1:25" ht="15.75" customHeight="1" x14ac:dyDescent="0.25">
      <c r="A382" s="44"/>
      <c r="B382" s="64"/>
      <c r="C382" s="63"/>
      <c r="D382" s="6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</row>
    <row r="383" spans="1:25" ht="15.75" customHeight="1" x14ac:dyDescent="0.25">
      <c r="A383" s="44"/>
      <c r="B383" s="64"/>
      <c r="C383" s="63"/>
      <c r="D383" s="6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</row>
    <row r="384" spans="1:25" ht="15.75" customHeight="1" x14ac:dyDescent="0.25">
      <c r="A384" s="44"/>
      <c r="B384" s="64"/>
      <c r="C384" s="63"/>
      <c r="D384" s="6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</row>
    <row r="385" spans="1:25" ht="15.75" customHeight="1" x14ac:dyDescent="0.25">
      <c r="A385" s="44"/>
      <c r="B385" s="64"/>
      <c r="C385" s="63"/>
      <c r="D385" s="6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</row>
    <row r="386" spans="1:25" ht="15.75" customHeight="1" x14ac:dyDescent="0.25">
      <c r="A386" s="44"/>
      <c r="B386" s="64"/>
      <c r="C386" s="63"/>
      <c r="D386" s="6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</row>
    <row r="387" spans="1:25" ht="15.75" customHeight="1" x14ac:dyDescent="0.25">
      <c r="A387" s="44"/>
      <c r="B387" s="64"/>
      <c r="C387" s="63"/>
      <c r="D387" s="6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</row>
    <row r="388" spans="1:25" ht="15.75" customHeight="1" x14ac:dyDescent="0.25">
      <c r="A388" s="44"/>
      <c r="B388" s="64"/>
      <c r="C388" s="63"/>
      <c r="D388" s="6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</row>
    <row r="389" spans="1:25" ht="15.75" customHeight="1" x14ac:dyDescent="0.25">
      <c r="A389" s="44"/>
      <c r="B389" s="64"/>
      <c r="C389" s="63"/>
      <c r="D389" s="6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</row>
    <row r="390" spans="1:25" ht="15.75" customHeight="1" x14ac:dyDescent="0.25">
      <c r="A390" s="44"/>
      <c r="B390" s="64"/>
      <c r="C390" s="63"/>
      <c r="D390" s="6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</row>
    <row r="391" spans="1:25" ht="15.75" customHeight="1" x14ac:dyDescent="0.25">
      <c r="A391" s="44"/>
      <c r="B391" s="64"/>
      <c r="C391" s="63"/>
      <c r="D391" s="6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</row>
    <row r="392" spans="1:25" ht="15.75" customHeight="1" x14ac:dyDescent="0.25">
      <c r="A392" s="44"/>
      <c r="B392" s="64"/>
      <c r="C392" s="63"/>
      <c r="D392" s="6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</row>
    <row r="393" spans="1:25" ht="15.75" customHeight="1" x14ac:dyDescent="0.25">
      <c r="A393" s="44"/>
      <c r="B393" s="64"/>
      <c r="C393" s="63"/>
      <c r="D393" s="6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</row>
    <row r="394" spans="1:25" ht="15.75" customHeight="1" x14ac:dyDescent="0.25">
      <c r="A394" s="44"/>
      <c r="B394" s="64"/>
      <c r="C394" s="63"/>
      <c r="D394" s="6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</row>
    <row r="395" spans="1:25" ht="15.75" customHeight="1" x14ac:dyDescent="0.25">
      <c r="A395" s="44"/>
      <c r="B395" s="64"/>
      <c r="C395" s="63"/>
      <c r="D395" s="6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</row>
    <row r="396" spans="1:25" ht="15.75" customHeight="1" x14ac:dyDescent="0.25">
      <c r="A396" s="44"/>
      <c r="B396" s="64"/>
      <c r="C396" s="63"/>
      <c r="D396" s="6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</row>
    <row r="397" spans="1:25" ht="15.75" customHeight="1" x14ac:dyDescent="0.25">
      <c r="A397" s="44"/>
      <c r="B397" s="64"/>
      <c r="C397" s="63"/>
      <c r="D397" s="6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</row>
    <row r="398" spans="1:25" ht="15.75" customHeight="1" x14ac:dyDescent="0.25">
      <c r="A398" s="44"/>
      <c r="B398" s="64"/>
      <c r="C398" s="63"/>
      <c r="D398" s="6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</row>
    <row r="399" spans="1:25" ht="15.75" customHeight="1" x14ac:dyDescent="0.25">
      <c r="A399" s="44"/>
      <c r="B399" s="64"/>
      <c r="C399" s="63"/>
      <c r="D399" s="6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</row>
    <row r="400" spans="1:25" ht="15.75" customHeight="1" x14ac:dyDescent="0.25">
      <c r="A400" s="44"/>
      <c r="B400" s="64"/>
      <c r="C400" s="63"/>
      <c r="D400" s="6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</row>
    <row r="401" spans="1:25" ht="15.75" customHeight="1" x14ac:dyDescent="0.25">
      <c r="A401" s="44"/>
      <c r="B401" s="64"/>
      <c r="C401" s="63"/>
      <c r="D401" s="6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</row>
    <row r="402" spans="1:25" ht="15.75" customHeight="1" x14ac:dyDescent="0.25">
      <c r="A402" s="44"/>
      <c r="B402" s="64"/>
      <c r="C402" s="63"/>
      <c r="D402" s="6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</row>
    <row r="403" spans="1:25" ht="15.75" customHeight="1" x14ac:dyDescent="0.25">
      <c r="A403" s="44"/>
      <c r="B403" s="64"/>
      <c r="C403" s="63"/>
      <c r="D403" s="6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</row>
    <row r="404" spans="1:25" ht="15.75" customHeight="1" x14ac:dyDescent="0.25">
      <c r="A404" s="44"/>
      <c r="B404" s="64"/>
      <c r="C404" s="63"/>
      <c r="D404" s="6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</row>
    <row r="405" spans="1:25" ht="15.75" customHeight="1" x14ac:dyDescent="0.25">
      <c r="A405" s="44"/>
      <c r="B405" s="64"/>
      <c r="C405" s="63"/>
      <c r="D405" s="6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</row>
    <row r="406" spans="1:25" ht="15.75" customHeight="1" x14ac:dyDescent="0.25">
      <c r="A406" s="44"/>
      <c r="B406" s="64"/>
      <c r="C406" s="63"/>
      <c r="D406" s="6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</row>
    <row r="407" spans="1:25" ht="15.75" customHeight="1" x14ac:dyDescent="0.25">
      <c r="A407" s="44"/>
      <c r="B407" s="64"/>
      <c r="C407" s="63"/>
      <c r="D407" s="6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</row>
    <row r="408" spans="1:25" ht="15.75" customHeight="1" x14ac:dyDescent="0.25">
      <c r="A408" s="44"/>
      <c r="B408" s="64"/>
      <c r="C408" s="63"/>
      <c r="D408" s="6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</row>
    <row r="409" spans="1:25" ht="15.75" customHeight="1" x14ac:dyDescent="0.25">
      <c r="A409" s="44"/>
      <c r="B409" s="64"/>
      <c r="C409" s="63"/>
      <c r="D409" s="6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</row>
    <row r="410" spans="1:25" ht="15.75" customHeight="1" x14ac:dyDescent="0.25">
      <c r="A410" s="44"/>
      <c r="B410" s="64"/>
      <c r="C410" s="63"/>
      <c r="D410" s="6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</row>
    <row r="411" spans="1:25" ht="15.75" customHeight="1" x14ac:dyDescent="0.25">
      <c r="A411" s="44"/>
      <c r="B411" s="64"/>
      <c r="C411" s="63"/>
      <c r="D411" s="6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</row>
    <row r="412" spans="1:25" ht="15.75" customHeight="1" x14ac:dyDescent="0.25">
      <c r="A412" s="44"/>
      <c r="B412" s="64"/>
      <c r="C412" s="63"/>
      <c r="D412" s="6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</row>
    <row r="413" spans="1:25" ht="15.75" customHeight="1" x14ac:dyDescent="0.25">
      <c r="A413" s="44"/>
      <c r="B413" s="64"/>
      <c r="C413" s="63"/>
      <c r="D413" s="6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</row>
    <row r="414" spans="1:25" ht="15.75" customHeight="1" x14ac:dyDescent="0.25">
      <c r="A414" s="44"/>
      <c r="B414" s="64"/>
      <c r="C414" s="63"/>
      <c r="D414" s="6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</row>
    <row r="415" spans="1:25" ht="15.75" customHeight="1" x14ac:dyDescent="0.25">
      <c r="A415" s="44"/>
      <c r="B415" s="64"/>
      <c r="C415" s="63"/>
      <c r="D415" s="6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</row>
    <row r="416" spans="1:25" ht="15.75" customHeight="1" x14ac:dyDescent="0.25">
      <c r="A416" s="44"/>
      <c r="B416" s="64"/>
      <c r="C416" s="63"/>
      <c r="D416" s="6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</row>
    <row r="417" spans="1:25" ht="15.75" customHeight="1" x14ac:dyDescent="0.25">
      <c r="A417" s="44"/>
      <c r="B417" s="64"/>
      <c r="C417" s="63"/>
      <c r="D417" s="6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</row>
    <row r="418" spans="1:25" ht="15.75" customHeight="1" x14ac:dyDescent="0.25">
      <c r="A418" s="44"/>
      <c r="B418" s="64"/>
      <c r="C418" s="63"/>
      <c r="D418" s="6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</row>
    <row r="419" spans="1:25" ht="15.75" customHeight="1" x14ac:dyDescent="0.25">
      <c r="A419" s="44"/>
      <c r="B419" s="64"/>
      <c r="C419" s="63"/>
      <c r="D419" s="6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</row>
    <row r="420" spans="1:25" ht="15.75" customHeight="1" x14ac:dyDescent="0.25">
      <c r="A420" s="44"/>
      <c r="B420" s="64"/>
      <c r="C420" s="63"/>
      <c r="D420" s="6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</row>
    <row r="421" spans="1:25" ht="15.75" customHeight="1" x14ac:dyDescent="0.25">
      <c r="A421" s="44"/>
      <c r="B421" s="64"/>
      <c r="C421" s="63"/>
      <c r="D421" s="6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</row>
    <row r="422" spans="1:25" ht="15.75" customHeight="1" x14ac:dyDescent="0.25">
      <c r="A422" s="44"/>
      <c r="B422" s="64"/>
      <c r="C422" s="63"/>
      <c r="D422" s="6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</row>
    <row r="423" spans="1:25" ht="15.75" customHeight="1" x14ac:dyDescent="0.25">
      <c r="A423" s="44"/>
      <c r="B423" s="64"/>
      <c r="C423" s="63"/>
      <c r="D423" s="6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</row>
    <row r="424" spans="1:25" ht="15.75" customHeight="1" x14ac:dyDescent="0.25">
      <c r="A424" s="44"/>
      <c r="B424" s="64"/>
      <c r="C424" s="63"/>
      <c r="D424" s="6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</row>
    <row r="425" spans="1:25" ht="15.75" customHeight="1" x14ac:dyDescent="0.25">
      <c r="A425" s="44"/>
      <c r="B425" s="64"/>
      <c r="C425" s="63"/>
      <c r="D425" s="6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</row>
    <row r="426" spans="1:25" ht="15.75" customHeight="1" x14ac:dyDescent="0.25">
      <c r="A426" s="44"/>
      <c r="B426" s="64"/>
      <c r="C426" s="63"/>
      <c r="D426" s="6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</row>
    <row r="427" spans="1:25" ht="15.75" customHeight="1" x14ac:dyDescent="0.25">
      <c r="A427" s="44"/>
      <c r="B427" s="64"/>
      <c r="C427" s="63"/>
      <c r="D427" s="6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</row>
    <row r="428" spans="1:25" ht="15.75" customHeight="1" x14ac:dyDescent="0.25">
      <c r="A428" s="44"/>
      <c r="B428" s="64"/>
      <c r="C428" s="63"/>
      <c r="D428" s="6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</row>
    <row r="429" spans="1:25" ht="15.75" customHeight="1" x14ac:dyDescent="0.25">
      <c r="A429" s="44"/>
      <c r="B429" s="64"/>
      <c r="C429" s="63"/>
      <c r="D429" s="6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</row>
    <row r="430" spans="1:25" ht="15.75" customHeight="1" x14ac:dyDescent="0.25">
      <c r="A430" s="44"/>
      <c r="B430" s="64"/>
      <c r="C430" s="63"/>
      <c r="D430" s="6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</row>
    <row r="431" spans="1:25" ht="15.75" customHeight="1" x14ac:dyDescent="0.25">
      <c r="A431" s="44"/>
      <c r="B431" s="64"/>
      <c r="C431" s="63"/>
      <c r="D431" s="6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</row>
    <row r="432" spans="1:25" ht="15.75" customHeight="1" x14ac:dyDescent="0.25">
      <c r="A432" s="44"/>
      <c r="B432" s="64"/>
      <c r="C432" s="63"/>
      <c r="D432" s="6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</row>
    <row r="433" spans="1:25" ht="15.75" customHeight="1" x14ac:dyDescent="0.25">
      <c r="A433" s="44"/>
      <c r="B433" s="64"/>
      <c r="C433" s="63"/>
      <c r="D433" s="6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</row>
    <row r="434" spans="1:25" ht="15.75" customHeight="1" x14ac:dyDescent="0.25">
      <c r="A434" s="44"/>
      <c r="B434" s="64"/>
      <c r="C434" s="63"/>
      <c r="D434" s="6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</row>
    <row r="435" spans="1:25" ht="15.75" customHeight="1" x14ac:dyDescent="0.25">
      <c r="A435" s="44"/>
      <c r="B435" s="64"/>
      <c r="C435" s="63"/>
      <c r="D435" s="6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</row>
    <row r="436" spans="1:25" ht="15.75" customHeight="1" x14ac:dyDescent="0.25">
      <c r="A436" s="44"/>
      <c r="B436" s="64"/>
      <c r="C436" s="63"/>
      <c r="D436" s="6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</row>
    <row r="437" spans="1:25" ht="15.75" customHeight="1" x14ac:dyDescent="0.25">
      <c r="A437" s="44"/>
      <c r="B437" s="64"/>
      <c r="C437" s="63"/>
      <c r="D437" s="6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</row>
    <row r="438" spans="1:25" ht="15.75" customHeight="1" x14ac:dyDescent="0.25">
      <c r="A438" s="44"/>
      <c r="B438" s="64"/>
      <c r="C438" s="63"/>
      <c r="D438" s="6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</row>
    <row r="439" spans="1:25" ht="15.75" customHeight="1" x14ac:dyDescent="0.25">
      <c r="A439" s="44"/>
      <c r="B439" s="64"/>
      <c r="C439" s="63"/>
      <c r="D439" s="6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</row>
    <row r="440" spans="1:25" ht="15.75" customHeight="1" x14ac:dyDescent="0.25">
      <c r="A440" s="44"/>
      <c r="B440" s="64"/>
      <c r="C440" s="63"/>
      <c r="D440" s="6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</row>
    <row r="441" spans="1:25" ht="15.75" customHeight="1" x14ac:dyDescent="0.25">
      <c r="A441" s="44"/>
      <c r="B441" s="64"/>
      <c r="C441" s="63"/>
      <c r="D441" s="6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</row>
    <row r="442" spans="1:25" ht="15.75" customHeight="1" x14ac:dyDescent="0.25">
      <c r="A442" s="44"/>
      <c r="B442" s="64"/>
      <c r="C442" s="63"/>
      <c r="D442" s="6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</row>
    <row r="443" spans="1:25" ht="15.75" customHeight="1" x14ac:dyDescent="0.25">
      <c r="A443" s="44"/>
      <c r="B443" s="64"/>
      <c r="C443" s="63"/>
      <c r="D443" s="6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</row>
    <row r="444" spans="1:25" ht="15.75" customHeight="1" x14ac:dyDescent="0.25">
      <c r="A444" s="44"/>
      <c r="B444" s="64"/>
      <c r="C444" s="63"/>
      <c r="D444" s="6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</row>
    <row r="445" spans="1:25" ht="15.75" customHeight="1" x14ac:dyDescent="0.25">
      <c r="A445" s="44"/>
      <c r="B445" s="64"/>
      <c r="C445" s="63"/>
      <c r="D445" s="6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</row>
    <row r="446" spans="1:25" ht="15.75" customHeight="1" x14ac:dyDescent="0.25">
      <c r="A446" s="44"/>
      <c r="B446" s="64"/>
      <c r="C446" s="63"/>
      <c r="D446" s="6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</row>
    <row r="447" spans="1:25" ht="15.75" customHeight="1" x14ac:dyDescent="0.25">
      <c r="A447" s="44"/>
      <c r="B447" s="64"/>
      <c r="C447" s="63"/>
      <c r="D447" s="6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</row>
    <row r="448" spans="1:25" ht="15.75" customHeight="1" x14ac:dyDescent="0.25">
      <c r="A448" s="44"/>
      <c r="B448" s="64"/>
      <c r="C448" s="63"/>
      <c r="D448" s="6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</row>
    <row r="449" spans="1:25" ht="15.75" customHeight="1" x14ac:dyDescent="0.25">
      <c r="A449" s="44"/>
      <c r="B449" s="64"/>
      <c r="C449" s="63"/>
      <c r="D449" s="6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</row>
    <row r="450" spans="1:25" ht="15.75" customHeight="1" x14ac:dyDescent="0.25">
      <c r="A450" s="44"/>
      <c r="B450" s="64"/>
      <c r="C450" s="63"/>
      <c r="D450" s="6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</row>
    <row r="451" spans="1:25" ht="15.75" customHeight="1" x14ac:dyDescent="0.25">
      <c r="A451" s="44"/>
      <c r="B451" s="64"/>
      <c r="C451" s="63"/>
      <c r="D451" s="6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</row>
    <row r="452" spans="1:25" ht="15.75" customHeight="1" x14ac:dyDescent="0.25">
      <c r="A452" s="44"/>
      <c r="B452" s="64"/>
      <c r="C452" s="63"/>
      <c r="D452" s="6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</row>
    <row r="453" spans="1:25" ht="15.75" customHeight="1" x14ac:dyDescent="0.25">
      <c r="A453" s="44"/>
      <c r="B453" s="64"/>
      <c r="C453" s="63"/>
      <c r="D453" s="6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</row>
    <row r="454" spans="1:25" ht="15.75" customHeight="1" x14ac:dyDescent="0.25">
      <c r="A454" s="44"/>
      <c r="B454" s="64"/>
      <c r="C454" s="63"/>
      <c r="D454" s="6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</row>
    <row r="455" spans="1:25" ht="15.75" customHeight="1" x14ac:dyDescent="0.25">
      <c r="A455" s="44"/>
      <c r="B455" s="64"/>
      <c r="C455" s="63"/>
      <c r="D455" s="6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</row>
    <row r="456" spans="1:25" ht="15.75" customHeight="1" x14ac:dyDescent="0.25">
      <c r="A456" s="44"/>
      <c r="B456" s="64"/>
      <c r="C456" s="63"/>
      <c r="D456" s="6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</row>
    <row r="457" spans="1:25" ht="15.75" customHeight="1" x14ac:dyDescent="0.25">
      <c r="A457" s="44"/>
      <c r="B457" s="64"/>
      <c r="C457" s="63"/>
      <c r="D457" s="6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</row>
    <row r="458" spans="1:25" ht="15.75" customHeight="1" x14ac:dyDescent="0.25">
      <c r="A458" s="44"/>
      <c r="B458" s="64"/>
      <c r="C458" s="63"/>
      <c r="D458" s="6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</row>
    <row r="459" spans="1:25" ht="15.75" customHeight="1" x14ac:dyDescent="0.25">
      <c r="A459" s="44"/>
      <c r="B459" s="64"/>
      <c r="C459" s="63"/>
      <c r="D459" s="6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</row>
    <row r="460" spans="1:25" ht="15.75" customHeight="1" x14ac:dyDescent="0.25">
      <c r="A460" s="44"/>
      <c r="B460" s="64"/>
      <c r="C460" s="63"/>
      <c r="D460" s="6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</row>
    <row r="461" spans="1:25" ht="15.75" customHeight="1" x14ac:dyDescent="0.25">
      <c r="A461" s="44"/>
      <c r="B461" s="64"/>
      <c r="C461" s="63"/>
      <c r="D461" s="6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</row>
    <row r="462" spans="1:25" ht="15.75" customHeight="1" x14ac:dyDescent="0.25">
      <c r="A462" s="44"/>
      <c r="B462" s="64"/>
      <c r="C462" s="63"/>
      <c r="D462" s="6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</row>
    <row r="463" spans="1:25" ht="15.75" customHeight="1" x14ac:dyDescent="0.25">
      <c r="A463" s="44"/>
      <c r="B463" s="64"/>
      <c r="C463" s="63"/>
      <c r="D463" s="6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</row>
    <row r="464" spans="1:25" ht="15.75" customHeight="1" x14ac:dyDescent="0.25">
      <c r="A464" s="44"/>
      <c r="B464" s="64"/>
      <c r="C464" s="63"/>
      <c r="D464" s="6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</row>
    <row r="465" spans="1:25" ht="15.75" customHeight="1" x14ac:dyDescent="0.25">
      <c r="A465" s="44"/>
      <c r="B465" s="64"/>
      <c r="C465" s="63"/>
      <c r="D465" s="6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</row>
    <row r="466" spans="1:25" ht="15.75" customHeight="1" x14ac:dyDescent="0.25">
      <c r="A466" s="44"/>
      <c r="B466" s="64"/>
      <c r="C466" s="63"/>
      <c r="D466" s="6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</row>
    <row r="467" spans="1:25" ht="15.75" customHeight="1" x14ac:dyDescent="0.25">
      <c r="A467" s="44"/>
      <c r="B467" s="64"/>
      <c r="C467" s="63"/>
      <c r="D467" s="6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</row>
    <row r="468" spans="1:25" ht="15.75" customHeight="1" x14ac:dyDescent="0.25">
      <c r="A468" s="44"/>
      <c r="B468" s="64"/>
      <c r="C468" s="63"/>
      <c r="D468" s="6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</row>
    <row r="469" spans="1:25" ht="15.75" customHeight="1" x14ac:dyDescent="0.25">
      <c r="A469" s="44"/>
      <c r="B469" s="64"/>
      <c r="C469" s="63"/>
      <c r="D469" s="6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</row>
    <row r="470" spans="1:25" ht="15.75" customHeight="1" x14ac:dyDescent="0.25">
      <c r="A470" s="44"/>
      <c r="B470" s="64"/>
      <c r="C470" s="63"/>
      <c r="D470" s="6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</row>
    <row r="471" spans="1:25" ht="15.75" customHeight="1" x14ac:dyDescent="0.25">
      <c r="A471" s="44"/>
      <c r="B471" s="64"/>
      <c r="C471" s="63"/>
      <c r="D471" s="6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</row>
    <row r="472" spans="1:25" ht="15.75" customHeight="1" x14ac:dyDescent="0.25">
      <c r="A472" s="44"/>
      <c r="B472" s="64"/>
      <c r="C472" s="63"/>
      <c r="D472" s="6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</row>
    <row r="473" spans="1:25" ht="15.75" customHeight="1" x14ac:dyDescent="0.25">
      <c r="A473" s="44"/>
      <c r="B473" s="64"/>
      <c r="C473" s="63"/>
      <c r="D473" s="6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</row>
    <row r="474" spans="1:25" ht="15.75" customHeight="1" x14ac:dyDescent="0.25">
      <c r="A474" s="44"/>
      <c r="B474" s="64"/>
      <c r="C474" s="63"/>
      <c r="D474" s="6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</row>
    <row r="475" spans="1:25" ht="15.75" customHeight="1" x14ac:dyDescent="0.25">
      <c r="A475" s="44"/>
      <c r="B475" s="64"/>
      <c r="C475" s="63"/>
      <c r="D475" s="6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</row>
    <row r="476" spans="1:25" ht="15.75" customHeight="1" x14ac:dyDescent="0.25">
      <c r="A476" s="44"/>
      <c r="B476" s="64"/>
      <c r="C476" s="63"/>
      <c r="D476" s="6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</row>
    <row r="477" spans="1:25" ht="15.75" customHeight="1" x14ac:dyDescent="0.25">
      <c r="A477" s="44"/>
      <c r="B477" s="64"/>
      <c r="C477" s="63"/>
      <c r="D477" s="6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</row>
    <row r="478" spans="1:25" ht="15.75" customHeight="1" x14ac:dyDescent="0.25">
      <c r="A478" s="44"/>
      <c r="B478" s="64"/>
      <c r="C478" s="63"/>
      <c r="D478" s="6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</row>
    <row r="479" spans="1:25" ht="15.75" customHeight="1" x14ac:dyDescent="0.25">
      <c r="A479" s="44"/>
      <c r="B479" s="64"/>
      <c r="C479" s="63"/>
      <c r="D479" s="6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</row>
    <row r="480" spans="1:25" ht="15.75" customHeight="1" x14ac:dyDescent="0.25">
      <c r="A480" s="44"/>
      <c r="B480" s="64"/>
      <c r="C480" s="63"/>
      <c r="D480" s="6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</row>
    <row r="481" spans="1:25" ht="15.75" customHeight="1" x14ac:dyDescent="0.25">
      <c r="A481" s="44"/>
      <c r="B481" s="64"/>
      <c r="C481" s="63"/>
      <c r="D481" s="6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</row>
    <row r="482" spans="1:25" ht="15.75" customHeight="1" x14ac:dyDescent="0.25">
      <c r="A482" s="44"/>
      <c r="B482" s="64"/>
      <c r="C482" s="63"/>
      <c r="D482" s="6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</row>
    <row r="483" spans="1:25" ht="15.75" customHeight="1" x14ac:dyDescent="0.25">
      <c r="A483" s="44"/>
      <c r="B483" s="64"/>
      <c r="C483" s="63"/>
      <c r="D483" s="6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</row>
    <row r="484" spans="1:25" ht="15.75" customHeight="1" x14ac:dyDescent="0.25">
      <c r="A484" s="44"/>
      <c r="B484" s="64"/>
      <c r="C484" s="63"/>
      <c r="D484" s="6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</row>
    <row r="485" spans="1:25" ht="15.75" customHeight="1" x14ac:dyDescent="0.25">
      <c r="A485" s="44"/>
      <c r="B485" s="64"/>
      <c r="C485" s="63"/>
      <c r="D485" s="6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</row>
    <row r="486" spans="1:25" ht="15.75" customHeight="1" x14ac:dyDescent="0.25">
      <c r="A486" s="44"/>
      <c r="B486" s="64"/>
      <c r="C486" s="63"/>
      <c r="D486" s="6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</row>
    <row r="487" spans="1:25" ht="15.75" customHeight="1" x14ac:dyDescent="0.25">
      <c r="A487" s="44"/>
      <c r="B487" s="64"/>
      <c r="C487" s="63"/>
      <c r="D487" s="6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</row>
    <row r="488" spans="1:25" ht="15.75" customHeight="1" x14ac:dyDescent="0.25">
      <c r="A488" s="44"/>
      <c r="B488" s="64"/>
      <c r="C488" s="63"/>
      <c r="D488" s="6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</row>
    <row r="489" spans="1:25" ht="15.75" customHeight="1" x14ac:dyDescent="0.25">
      <c r="A489" s="44"/>
      <c r="B489" s="64"/>
      <c r="C489" s="63"/>
      <c r="D489" s="6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</row>
    <row r="490" spans="1:25" ht="15.75" customHeight="1" x14ac:dyDescent="0.25">
      <c r="A490" s="44"/>
      <c r="B490" s="64"/>
      <c r="C490" s="63"/>
      <c r="D490" s="6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</row>
    <row r="491" spans="1:25" ht="15.75" customHeight="1" x14ac:dyDescent="0.25">
      <c r="A491" s="44"/>
      <c r="B491" s="64"/>
      <c r="C491" s="63"/>
      <c r="D491" s="6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</row>
    <row r="492" spans="1:25" ht="15.75" customHeight="1" x14ac:dyDescent="0.25">
      <c r="A492" s="44"/>
      <c r="B492" s="64"/>
      <c r="C492" s="63"/>
      <c r="D492" s="6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</row>
    <row r="493" spans="1:25" ht="15.75" customHeight="1" x14ac:dyDescent="0.25">
      <c r="A493" s="44"/>
      <c r="B493" s="64"/>
      <c r="C493" s="63"/>
      <c r="D493" s="6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</row>
    <row r="494" spans="1:25" ht="15.75" customHeight="1" x14ac:dyDescent="0.25">
      <c r="A494" s="44"/>
      <c r="B494" s="64"/>
      <c r="C494" s="63"/>
      <c r="D494" s="6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</row>
    <row r="495" spans="1:25" ht="15.75" customHeight="1" x14ac:dyDescent="0.25">
      <c r="A495" s="44"/>
      <c r="B495" s="64"/>
      <c r="C495" s="63"/>
      <c r="D495" s="6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</row>
    <row r="496" spans="1:25" ht="15.75" customHeight="1" x14ac:dyDescent="0.25">
      <c r="A496" s="44"/>
      <c r="B496" s="64"/>
      <c r="C496" s="63"/>
      <c r="D496" s="6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</row>
    <row r="497" spans="1:25" ht="15.75" customHeight="1" x14ac:dyDescent="0.25">
      <c r="A497" s="44"/>
      <c r="B497" s="64"/>
      <c r="C497" s="63"/>
      <c r="D497" s="6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</row>
    <row r="498" spans="1:25" ht="15.75" customHeight="1" x14ac:dyDescent="0.25">
      <c r="A498" s="44"/>
      <c r="B498" s="64"/>
      <c r="C498" s="63"/>
      <c r="D498" s="6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</row>
    <row r="499" spans="1:25" ht="15.75" customHeight="1" x14ac:dyDescent="0.25">
      <c r="A499" s="44"/>
      <c r="B499" s="64"/>
      <c r="C499" s="63"/>
      <c r="D499" s="6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</row>
    <row r="500" spans="1:25" ht="15.75" customHeight="1" x14ac:dyDescent="0.25">
      <c r="A500" s="44"/>
      <c r="B500" s="64"/>
      <c r="C500" s="63"/>
      <c r="D500" s="6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</row>
    <row r="501" spans="1:25" ht="15.75" customHeight="1" x14ac:dyDescent="0.25">
      <c r="A501" s="44"/>
      <c r="B501" s="64"/>
      <c r="C501" s="63"/>
      <c r="D501" s="6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</row>
    <row r="502" spans="1:25" ht="15.75" customHeight="1" x14ac:dyDescent="0.25">
      <c r="A502" s="44"/>
      <c r="B502" s="64"/>
      <c r="C502" s="63"/>
      <c r="D502" s="6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</row>
    <row r="503" spans="1:25" ht="15.75" customHeight="1" x14ac:dyDescent="0.25">
      <c r="A503" s="44"/>
      <c r="B503" s="64"/>
      <c r="C503" s="63"/>
      <c r="D503" s="6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</row>
    <row r="504" spans="1:25" ht="15.75" customHeight="1" x14ac:dyDescent="0.25">
      <c r="A504" s="44"/>
      <c r="B504" s="64"/>
      <c r="C504" s="63"/>
      <c r="D504" s="6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</row>
    <row r="505" spans="1:25" ht="15.75" customHeight="1" x14ac:dyDescent="0.25">
      <c r="A505" s="44"/>
      <c r="B505" s="64"/>
      <c r="C505" s="63"/>
      <c r="D505" s="6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</row>
    <row r="506" spans="1:25" ht="15.75" customHeight="1" x14ac:dyDescent="0.25">
      <c r="A506" s="44"/>
      <c r="B506" s="64"/>
      <c r="C506" s="63"/>
      <c r="D506" s="6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</row>
    <row r="507" spans="1:25" ht="15.75" customHeight="1" x14ac:dyDescent="0.25">
      <c r="A507" s="44"/>
      <c r="B507" s="64"/>
      <c r="C507" s="63"/>
      <c r="D507" s="6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</row>
    <row r="508" spans="1:25" ht="15.75" customHeight="1" x14ac:dyDescent="0.25">
      <c r="A508" s="44"/>
      <c r="B508" s="64"/>
      <c r="C508" s="63"/>
      <c r="D508" s="6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</row>
    <row r="509" spans="1:25" ht="15.75" customHeight="1" x14ac:dyDescent="0.25">
      <c r="A509" s="44"/>
      <c r="B509" s="64"/>
      <c r="C509" s="63"/>
      <c r="D509" s="6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</row>
    <row r="510" spans="1:25" ht="15.75" customHeight="1" x14ac:dyDescent="0.25">
      <c r="A510" s="44"/>
      <c r="B510" s="64"/>
      <c r="C510" s="63"/>
      <c r="D510" s="6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</row>
    <row r="511" spans="1:25" ht="15.75" customHeight="1" x14ac:dyDescent="0.25">
      <c r="A511" s="44"/>
      <c r="B511" s="64"/>
      <c r="C511" s="63"/>
      <c r="D511" s="6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</row>
    <row r="512" spans="1:25" ht="15.75" customHeight="1" x14ac:dyDescent="0.25">
      <c r="A512" s="44"/>
      <c r="B512" s="64"/>
      <c r="C512" s="63"/>
      <c r="D512" s="6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</row>
    <row r="513" spans="1:25" ht="15.75" customHeight="1" x14ac:dyDescent="0.25">
      <c r="A513" s="44"/>
      <c r="B513" s="64"/>
      <c r="C513" s="63"/>
      <c r="D513" s="6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</row>
    <row r="514" spans="1:25" ht="15.75" customHeight="1" x14ac:dyDescent="0.25">
      <c r="A514" s="44"/>
      <c r="B514" s="64"/>
      <c r="C514" s="63"/>
      <c r="D514" s="6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</row>
    <row r="515" spans="1:25" ht="15.75" customHeight="1" x14ac:dyDescent="0.25">
      <c r="A515" s="44"/>
      <c r="B515" s="64"/>
      <c r="C515" s="63"/>
      <c r="D515" s="6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</row>
    <row r="516" spans="1:25" ht="15.75" customHeight="1" x14ac:dyDescent="0.25">
      <c r="A516" s="44"/>
      <c r="B516" s="64"/>
      <c r="C516" s="63"/>
      <c r="D516" s="6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</row>
    <row r="517" spans="1:25" ht="15.75" customHeight="1" x14ac:dyDescent="0.25">
      <c r="A517" s="44"/>
      <c r="B517" s="64"/>
      <c r="C517" s="63"/>
      <c r="D517" s="6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</row>
    <row r="518" spans="1:25" ht="15.75" customHeight="1" x14ac:dyDescent="0.25">
      <c r="A518" s="44"/>
      <c r="B518" s="64"/>
      <c r="C518" s="63"/>
      <c r="D518" s="6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</row>
    <row r="519" spans="1:25" ht="15.75" customHeight="1" x14ac:dyDescent="0.25">
      <c r="A519" s="44"/>
      <c r="B519" s="64"/>
      <c r="C519" s="63"/>
      <c r="D519" s="6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</row>
    <row r="520" spans="1:25" ht="15.75" customHeight="1" x14ac:dyDescent="0.25">
      <c r="A520" s="44"/>
      <c r="B520" s="64"/>
      <c r="C520" s="63"/>
      <c r="D520" s="6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</row>
    <row r="521" spans="1:25" ht="15.75" customHeight="1" x14ac:dyDescent="0.25">
      <c r="A521" s="44"/>
      <c r="B521" s="64"/>
      <c r="C521" s="63"/>
      <c r="D521" s="6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</row>
    <row r="522" spans="1:25" ht="15.75" customHeight="1" x14ac:dyDescent="0.25">
      <c r="A522" s="44"/>
      <c r="B522" s="64"/>
      <c r="C522" s="63"/>
      <c r="D522" s="6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</row>
    <row r="523" spans="1:25" ht="15.75" customHeight="1" x14ac:dyDescent="0.25">
      <c r="A523" s="44"/>
      <c r="B523" s="64"/>
      <c r="C523" s="63"/>
      <c r="D523" s="6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</row>
    <row r="524" spans="1:25" ht="15.75" customHeight="1" x14ac:dyDescent="0.25">
      <c r="A524" s="44"/>
      <c r="B524" s="64"/>
      <c r="C524" s="63"/>
      <c r="D524" s="6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</row>
    <row r="525" spans="1:25" ht="15.75" customHeight="1" x14ac:dyDescent="0.25">
      <c r="A525" s="44"/>
      <c r="B525" s="64"/>
      <c r="C525" s="63"/>
      <c r="D525" s="6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</row>
    <row r="526" spans="1:25" ht="15.75" customHeight="1" x14ac:dyDescent="0.25">
      <c r="A526" s="44"/>
      <c r="B526" s="64"/>
      <c r="C526" s="63"/>
      <c r="D526" s="6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</row>
    <row r="527" spans="1:25" ht="15.75" customHeight="1" x14ac:dyDescent="0.25">
      <c r="A527" s="44"/>
      <c r="B527" s="64"/>
      <c r="C527" s="63"/>
      <c r="D527" s="6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</row>
    <row r="528" spans="1:25" ht="15.75" customHeight="1" x14ac:dyDescent="0.25">
      <c r="A528" s="44"/>
      <c r="B528" s="64"/>
      <c r="C528" s="63"/>
      <c r="D528" s="6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</row>
    <row r="529" spans="1:25" ht="15.75" customHeight="1" x14ac:dyDescent="0.25">
      <c r="A529" s="44"/>
      <c r="B529" s="64"/>
      <c r="C529" s="63"/>
      <c r="D529" s="6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</row>
    <row r="530" spans="1:25" ht="15.75" customHeight="1" x14ac:dyDescent="0.25">
      <c r="A530" s="44"/>
      <c r="B530" s="64"/>
      <c r="C530" s="63"/>
      <c r="D530" s="6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</row>
    <row r="531" spans="1:25" ht="15.75" customHeight="1" x14ac:dyDescent="0.25">
      <c r="A531" s="44"/>
      <c r="B531" s="64"/>
      <c r="C531" s="63"/>
      <c r="D531" s="6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</row>
    <row r="532" spans="1:25" ht="15.75" customHeight="1" x14ac:dyDescent="0.25">
      <c r="A532" s="44"/>
      <c r="B532" s="64"/>
      <c r="C532" s="63"/>
      <c r="D532" s="6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</row>
    <row r="533" spans="1:25" ht="15.75" customHeight="1" x14ac:dyDescent="0.25">
      <c r="A533" s="44"/>
      <c r="B533" s="64"/>
      <c r="C533" s="63"/>
      <c r="D533" s="6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</row>
    <row r="534" spans="1:25" ht="15.75" customHeight="1" x14ac:dyDescent="0.25">
      <c r="A534" s="44"/>
      <c r="B534" s="64"/>
      <c r="C534" s="63"/>
      <c r="D534" s="6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</row>
    <row r="535" spans="1:25" ht="15.75" customHeight="1" x14ac:dyDescent="0.25">
      <c r="A535" s="44"/>
      <c r="B535" s="64"/>
      <c r="C535" s="63"/>
      <c r="D535" s="6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</row>
    <row r="536" spans="1:25" ht="15.75" customHeight="1" x14ac:dyDescent="0.25">
      <c r="A536" s="44"/>
      <c r="B536" s="64"/>
      <c r="C536" s="63"/>
      <c r="D536" s="6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</row>
    <row r="537" spans="1:25" ht="15.75" customHeight="1" x14ac:dyDescent="0.25">
      <c r="A537" s="44"/>
      <c r="B537" s="64"/>
      <c r="C537" s="63"/>
      <c r="D537" s="6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</row>
    <row r="538" spans="1:25" ht="15.75" customHeight="1" x14ac:dyDescent="0.25">
      <c r="A538" s="44"/>
      <c r="B538" s="64"/>
      <c r="C538" s="63"/>
      <c r="D538" s="6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</row>
    <row r="539" spans="1:25" ht="15.75" customHeight="1" x14ac:dyDescent="0.25">
      <c r="A539" s="44"/>
      <c r="B539" s="64"/>
      <c r="C539" s="63"/>
      <c r="D539" s="6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</row>
    <row r="540" spans="1:25" ht="15.75" customHeight="1" x14ac:dyDescent="0.25">
      <c r="A540" s="44"/>
      <c r="B540" s="64"/>
      <c r="C540" s="63"/>
      <c r="D540" s="6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</row>
    <row r="541" spans="1:25" ht="15.75" customHeight="1" x14ac:dyDescent="0.25">
      <c r="A541" s="44"/>
      <c r="B541" s="64"/>
      <c r="C541" s="63"/>
      <c r="D541" s="6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</row>
    <row r="542" spans="1:25" ht="15.75" customHeight="1" x14ac:dyDescent="0.25">
      <c r="A542" s="44"/>
      <c r="B542" s="64"/>
      <c r="C542" s="63"/>
      <c r="D542" s="6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</row>
    <row r="543" spans="1:25" ht="15.75" customHeight="1" x14ac:dyDescent="0.25">
      <c r="A543" s="44"/>
      <c r="B543" s="64"/>
      <c r="C543" s="63"/>
      <c r="D543" s="6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</row>
    <row r="544" spans="1:25" ht="15.75" customHeight="1" x14ac:dyDescent="0.25">
      <c r="A544" s="44"/>
      <c r="B544" s="64"/>
      <c r="C544" s="63"/>
      <c r="D544" s="6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</row>
    <row r="545" spans="1:25" ht="15.75" customHeight="1" x14ac:dyDescent="0.25">
      <c r="A545" s="44"/>
      <c r="B545" s="64"/>
      <c r="C545" s="63"/>
      <c r="D545" s="6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</row>
    <row r="546" spans="1:25" ht="15.75" customHeight="1" x14ac:dyDescent="0.25">
      <c r="A546" s="44"/>
      <c r="B546" s="64"/>
      <c r="C546" s="63"/>
      <c r="D546" s="6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</row>
    <row r="547" spans="1:25" ht="15.75" customHeight="1" x14ac:dyDescent="0.25">
      <c r="A547" s="44"/>
      <c r="B547" s="64"/>
      <c r="C547" s="63"/>
      <c r="D547" s="6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</row>
    <row r="548" spans="1:25" ht="15.75" customHeight="1" x14ac:dyDescent="0.25">
      <c r="A548" s="44"/>
      <c r="B548" s="64"/>
      <c r="C548" s="63"/>
      <c r="D548" s="6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</row>
    <row r="549" spans="1:25" ht="15.75" customHeight="1" x14ac:dyDescent="0.25">
      <c r="A549" s="44"/>
      <c r="B549" s="64"/>
      <c r="C549" s="63"/>
      <c r="D549" s="6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</row>
    <row r="550" spans="1:25" ht="15.75" customHeight="1" x14ac:dyDescent="0.25">
      <c r="A550" s="44"/>
      <c r="B550" s="64"/>
      <c r="C550" s="63"/>
      <c r="D550" s="6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</row>
    <row r="551" spans="1:25" ht="15.75" customHeight="1" x14ac:dyDescent="0.25">
      <c r="A551" s="44"/>
      <c r="B551" s="64"/>
      <c r="C551" s="63"/>
      <c r="D551" s="6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</row>
    <row r="552" spans="1:25" ht="15.75" customHeight="1" x14ac:dyDescent="0.25">
      <c r="A552" s="44"/>
      <c r="B552" s="64"/>
      <c r="C552" s="63"/>
      <c r="D552" s="6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</row>
    <row r="553" spans="1:25" ht="15.75" customHeight="1" x14ac:dyDescent="0.25">
      <c r="A553" s="44"/>
      <c r="B553" s="64"/>
      <c r="C553" s="63"/>
      <c r="D553" s="6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</row>
    <row r="554" spans="1:25" ht="15.75" customHeight="1" x14ac:dyDescent="0.25">
      <c r="A554" s="44"/>
      <c r="B554" s="64"/>
      <c r="C554" s="63"/>
      <c r="D554" s="6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</row>
    <row r="555" spans="1:25" ht="15.75" customHeight="1" x14ac:dyDescent="0.25">
      <c r="A555" s="44"/>
      <c r="B555" s="64"/>
      <c r="C555" s="63"/>
      <c r="D555" s="6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</row>
    <row r="556" spans="1:25" ht="15.75" customHeight="1" x14ac:dyDescent="0.25">
      <c r="A556" s="44"/>
      <c r="B556" s="64"/>
      <c r="C556" s="63"/>
      <c r="D556" s="6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</row>
    <row r="557" spans="1:25" ht="15.75" customHeight="1" x14ac:dyDescent="0.25">
      <c r="A557" s="44"/>
      <c r="B557" s="64"/>
      <c r="C557" s="63"/>
      <c r="D557" s="6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</row>
    <row r="558" spans="1:25" ht="15.75" customHeight="1" x14ac:dyDescent="0.25">
      <c r="A558" s="44"/>
      <c r="B558" s="64"/>
      <c r="C558" s="63"/>
      <c r="D558" s="6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</row>
    <row r="559" spans="1:25" ht="15.75" customHeight="1" x14ac:dyDescent="0.25">
      <c r="A559" s="44"/>
      <c r="B559" s="64"/>
      <c r="C559" s="63"/>
      <c r="D559" s="6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</row>
    <row r="560" spans="1:25" ht="15.75" customHeight="1" x14ac:dyDescent="0.25">
      <c r="A560" s="44"/>
      <c r="B560" s="64"/>
      <c r="C560" s="63"/>
      <c r="D560" s="6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</row>
    <row r="561" spans="1:25" ht="15.75" customHeight="1" x14ac:dyDescent="0.25">
      <c r="A561" s="44"/>
      <c r="B561" s="64"/>
      <c r="C561" s="63"/>
      <c r="D561" s="6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</row>
    <row r="562" spans="1:25" ht="15.75" customHeight="1" x14ac:dyDescent="0.25">
      <c r="A562" s="44"/>
      <c r="B562" s="64"/>
      <c r="C562" s="63"/>
      <c r="D562" s="6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</row>
    <row r="563" spans="1:25" ht="15.75" customHeight="1" x14ac:dyDescent="0.25">
      <c r="A563" s="44"/>
      <c r="B563" s="64"/>
      <c r="C563" s="63"/>
      <c r="D563" s="6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</row>
    <row r="564" spans="1:25" ht="15.75" customHeight="1" x14ac:dyDescent="0.25">
      <c r="A564" s="44"/>
      <c r="B564" s="64"/>
      <c r="C564" s="63"/>
      <c r="D564" s="6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</row>
    <row r="565" spans="1:25" ht="15.75" customHeight="1" x14ac:dyDescent="0.25">
      <c r="A565" s="44"/>
      <c r="B565" s="64"/>
      <c r="C565" s="63"/>
      <c r="D565" s="6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</row>
    <row r="566" spans="1:25" ht="15.75" customHeight="1" x14ac:dyDescent="0.25">
      <c r="A566" s="44"/>
      <c r="B566" s="64"/>
      <c r="C566" s="63"/>
      <c r="D566" s="6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</row>
    <row r="567" spans="1:25" ht="15.75" customHeight="1" x14ac:dyDescent="0.25">
      <c r="A567" s="44"/>
      <c r="B567" s="64"/>
      <c r="C567" s="63"/>
      <c r="D567" s="6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</row>
    <row r="568" spans="1:25" ht="15.75" customHeight="1" x14ac:dyDescent="0.25">
      <c r="A568" s="44"/>
      <c r="B568" s="64"/>
      <c r="C568" s="63"/>
      <c r="D568" s="6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</row>
    <row r="569" spans="1:25" ht="15.75" customHeight="1" x14ac:dyDescent="0.25">
      <c r="A569" s="44"/>
      <c r="B569" s="64"/>
      <c r="C569" s="63"/>
      <c r="D569" s="6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</row>
    <row r="570" spans="1:25" ht="15.75" customHeight="1" x14ac:dyDescent="0.25">
      <c r="A570" s="44"/>
      <c r="B570" s="64"/>
      <c r="C570" s="63"/>
      <c r="D570" s="6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</row>
    <row r="571" spans="1:25" ht="15.75" customHeight="1" x14ac:dyDescent="0.25">
      <c r="A571" s="44"/>
      <c r="B571" s="64"/>
      <c r="C571" s="63"/>
      <c r="D571" s="6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</row>
    <row r="572" spans="1:25" ht="15.75" customHeight="1" x14ac:dyDescent="0.25">
      <c r="A572" s="44"/>
      <c r="B572" s="64"/>
      <c r="C572" s="63"/>
      <c r="D572" s="6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</row>
    <row r="573" spans="1:25" ht="15.75" customHeight="1" x14ac:dyDescent="0.25">
      <c r="A573" s="44"/>
      <c r="B573" s="64"/>
      <c r="C573" s="63"/>
      <c r="D573" s="6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</row>
    <row r="574" spans="1:25" ht="15.75" customHeight="1" x14ac:dyDescent="0.25">
      <c r="A574" s="44"/>
      <c r="B574" s="64"/>
      <c r="C574" s="63"/>
      <c r="D574" s="6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</row>
    <row r="575" spans="1:25" ht="15.75" customHeight="1" x14ac:dyDescent="0.25">
      <c r="A575" s="44"/>
      <c r="B575" s="64"/>
      <c r="C575" s="63"/>
      <c r="D575" s="6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</row>
    <row r="576" spans="1:25" ht="15.75" customHeight="1" x14ac:dyDescent="0.25">
      <c r="A576" s="44"/>
      <c r="B576" s="64"/>
      <c r="C576" s="63"/>
      <c r="D576" s="6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</row>
    <row r="577" spans="1:25" ht="15.75" customHeight="1" x14ac:dyDescent="0.25">
      <c r="A577" s="44"/>
      <c r="B577" s="64"/>
      <c r="C577" s="63"/>
      <c r="D577" s="6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</row>
    <row r="578" spans="1:25" ht="15.75" customHeight="1" x14ac:dyDescent="0.25">
      <c r="A578" s="44"/>
      <c r="B578" s="64"/>
      <c r="C578" s="63"/>
      <c r="D578" s="6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</row>
    <row r="579" spans="1:25" ht="15.75" customHeight="1" x14ac:dyDescent="0.25">
      <c r="A579" s="44"/>
      <c r="B579" s="64"/>
      <c r="C579" s="63"/>
      <c r="D579" s="6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</row>
    <row r="580" spans="1:25" ht="15.75" customHeight="1" x14ac:dyDescent="0.25">
      <c r="A580" s="44"/>
      <c r="B580" s="64"/>
      <c r="C580" s="63"/>
      <c r="D580" s="6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</row>
    <row r="581" spans="1:25" ht="15.75" customHeight="1" x14ac:dyDescent="0.25">
      <c r="A581" s="44"/>
      <c r="B581" s="64"/>
      <c r="C581" s="63"/>
      <c r="D581" s="6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</row>
    <row r="582" spans="1:25" ht="15.75" customHeight="1" x14ac:dyDescent="0.25">
      <c r="A582" s="44"/>
      <c r="B582" s="64"/>
      <c r="C582" s="63"/>
      <c r="D582" s="6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</row>
    <row r="583" spans="1:25" ht="15.75" customHeight="1" x14ac:dyDescent="0.25">
      <c r="A583" s="44"/>
      <c r="B583" s="64"/>
      <c r="C583" s="63"/>
      <c r="D583" s="6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</row>
    <row r="584" spans="1:25" ht="15.75" customHeight="1" x14ac:dyDescent="0.25">
      <c r="A584" s="44"/>
      <c r="B584" s="64"/>
      <c r="C584" s="63"/>
      <c r="D584" s="6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</row>
    <row r="585" spans="1:25" ht="15.75" customHeight="1" x14ac:dyDescent="0.25">
      <c r="A585" s="44"/>
      <c r="B585" s="64"/>
      <c r="C585" s="63"/>
      <c r="D585" s="6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</row>
    <row r="586" spans="1:25" ht="15.75" customHeight="1" x14ac:dyDescent="0.25">
      <c r="A586" s="44"/>
      <c r="B586" s="64"/>
      <c r="C586" s="63"/>
      <c r="D586" s="6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</row>
    <row r="587" spans="1:25" ht="15.75" customHeight="1" x14ac:dyDescent="0.25">
      <c r="A587" s="44"/>
      <c r="B587" s="64"/>
      <c r="C587" s="63"/>
      <c r="D587" s="6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</row>
    <row r="588" spans="1:25" ht="15.75" customHeight="1" x14ac:dyDescent="0.25">
      <c r="A588" s="44"/>
      <c r="B588" s="64"/>
      <c r="C588" s="63"/>
      <c r="D588" s="6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</row>
    <row r="589" spans="1:25" ht="15.75" customHeight="1" x14ac:dyDescent="0.25">
      <c r="A589" s="44"/>
      <c r="B589" s="64"/>
      <c r="C589" s="63"/>
      <c r="D589" s="6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</row>
    <row r="590" spans="1:25" ht="15.75" customHeight="1" x14ac:dyDescent="0.25">
      <c r="A590" s="44"/>
      <c r="B590" s="64"/>
      <c r="C590" s="63"/>
      <c r="D590" s="6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</row>
    <row r="591" spans="1:25" ht="15.75" customHeight="1" x14ac:dyDescent="0.25">
      <c r="A591" s="44"/>
      <c r="B591" s="64"/>
      <c r="C591" s="63"/>
      <c r="D591" s="6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</row>
    <row r="592" spans="1:25" ht="15.75" customHeight="1" x14ac:dyDescent="0.25">
      <c r="A592" s="44"/>
      <c r="B592" s="64"/>
      <c r="C592" s="63"/>
      <c r="D592" s="6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</row>
    <row r="593" spans="1:25" ht="15.75" customHeight="1" x14ac:dyDescent="0.25">
      <c r="A593" s="44"/>
      <c r="B593" s="64"/>
      <c r="C593" s="63"/>
      <c r="D593" s="6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</row>
    <row r="594" spans="1:25" ht="15.75" customHeight="1" x14ac:dyDescent="0.25">
      <c r="A594" s="44"/>
      <c r="B594" s="64"/>
      <c r="C594" s="63"/>
      <c r="D594" s="6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</row>
    <row r="595" spans="1:25" ht="15.75" customHeight="1" x14ac:dyDescent="0.25">
      <c r="A595" s="44"/>
      <c r="B595" s="64"/>
      <c r="C595" s="63"/>
      <c r="D595" s="6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</row>
    <row r="596" spans="1:25" ht="15.75" customHeight="1" x14ac:dyDescent="0.25">
      <c r="A596" s="44"/>
      <c r="B596" s="64"/>
      <c r="C596" s="63"/>
      <c r="D596" s="6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</row>
    <row r="597" spans="1:25" ht="15.75" customHeight="1" x14ac:dyDescent="0.25">
      <c r="A597" s="44"/>
      <c r="B597" s="64"/>
      <c r="C597" s="63"/>
      <c r="D597" s="6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</row>
    <row r="598" spans="1:25" ht="15.75" customHeight="1" x14ac:dyDescent="0.25">
      <c r="A598" s="44"/>
      <c r="B598" s="64"/>
      <c r="C598" s="63"/>
      <c r="D598" s="6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</row>
    <row r="599" spans="1:25" ht="15.75" customHeight="1" x14ac:dyDescent="0.25">
      <c r="A599" s="44"/>
      <c r="B599" s="64"/>
      <c r="C599" s="63"/>
      <c r="D599" s="6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</row>
    <row r="600" spans="1:25" ht="15.75" customHeight="1" x14ac:dyDescent="0.25">
      <c r="A600" s="44"/>
      <c r="B600" s="64"/>
      <c r="C600" s="63"/>
      <c r="D600" s="6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</row>
    <row r="601" spans="1:25" ht="15.75" customHeight="1" x14ac:dyDescent="0.25">
      <c r="A601" s="44"/>
      <c r="B601" s="64"/>
      <c r="C601" s="63"/>
      <c r="D601" s="6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</row>
    <row r="602" spans="1:25" ht="15.75" customHeight="1" x14ac:dyDescent="0.25">
      <c r="A602" s="44"/>
      <c r="B602" s="64"/>
      <c r="C602" s="63"/>
      <c r="D602" s="6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</row>
    <row r="603" spans="1:25" ht="15.75" customHeight="1" x14ac:dyDescent="0.25">
      <c r="A603" s="44"/>
      <c r="B603" s="64"/>
      <c r="C603" s="63"/>
      <c r="D603" s="6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</row>
    <row r="604" spans="1:25" ht="15.75" customHeight="1" x14ac:dyDescent="0.25">
      <c r="A604" s="44"/>
      <c r="B604" s="64"/>
      <c r="C604" s="63"/>
      <c r="D604" s="6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</row>
    <row r="605" spans="1:25" ht="15.75" customHeight="1" x14ac:dyDescent="0.25">
      <c r="A605" s="44"/>
      <c r="B605" s="64"/>
      <c r="C605" s="63"/>
      <c r="D605" s="6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</row>
    <row r="606" spans="1:25" ht="15.75" customHeight="1" x14ac:dyDescent="0.25">
      <c r="A606" s="44"/>
      <c r="B606" s="64"/>
      <c r="C606" s="63"/>
      <c r="D606" s="6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</row>
    <row r="607" spans="1:25" ht="15.75" customHeight="1" x14ac:dyDescent="0.25">
      <c r="A607" s="44"/>
      <c r="B607" s="64"/>
      <c r="C607" s="63"/>
      <c r="D607" s="6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</row>
    <row r="608" spans="1:25" ht="15.75" customHeight="1" x14ac:dyDescent="0.25">
      <c r="A608" s="44"/>
      <c r="B608" s="64"/>
      <c r="C608" s="63"/>
      <c r="D608" s="6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</row>
    <row r="609" spans="1:25" ht="15.75" customHeight="1" x14ac:dyDescent="0.25">
      <c r="A609" s="44"/>
      <c r="B609" s="64"/>
      <c r="C609" s="63"/>
      <c r="D609" s="6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</row>
    <row r="610" spans="1:25" ht="15.75" customHeight="1" x14ac:dyDescent="0.25">
      <c r="A610" s="44"/>
      <c r="B610" s="64"/>
      <c r="C610" s="63"/>
      <c r="D610" s="6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</row>
    <row r="611" spans="1:25" ht="15.75" customHeight="1" x14ac:dyDescent="0.25">
      <c r="A611" s="44"/>
      <c r="B611" s="64"/>
      <c r="C611" s="63"/>
      <c r="D611" s="6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</row>
    <row r="612" spans="1:25" ht="15.75" customHeight="1" x14ac:dyDescent="0.25">
      <c r="A612" s="44"/>
      <c r="B612" s="64"/>
      <c r="C612" s="63"/>
      <c r="D612" s="6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</row>
    <row r="613" spans="1:25" ht="15.75" customHeight="1" x14ac:dyDescent="0.25">
      <c r="A613" s="44"/>
      <c r="B613" s="64"/>
      <c r="C613" s="63"/>
      <c r="D613" s="6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</row>
    <row r="614" spans="1:25" ht="15.75" customHeight="1" x14ac:dyDescent="0.25">
      <c r="A614" s="44"/>
      <c r="B614" s="64"/>
      <c r="C614" s="63"/>
      <c r="D614" s="6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</row>
    <row r="615" spans="1:25" ht="15.75" customHeight="1" x14ac:dyDescent="0.25">
      <c r="A615" s="44"/>
      <c r="B615" s="64"/>
      <c r="C615" s="63"/>
      <c r="D615" s="6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</row>
    <row r="616" spans="1:25" ht="15.75" customHeight="1" x14ac:dyDescent="0.25">
      <c r="A616" s="44"/>
      <c r="B616" s="64"/>
      <c r="C616" s="63"/>
      <c r="D616" s="6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</row>
    <row r="617" spans="1:25" ht="15.75" customHeight="1" x14ac:dyDescent="0.25">
      <c r="A617" s="44"/>
      <c r="B617" s="64"/>
      <c r="C617" s="63"/>
      <c r="D617" s="6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</row>
    <row r="618" spans="1:25" ht="15.75" customHeight="1" x14ac:dyDescent="0.25">
      <c r="A618" s="44"/>
      <c r="B618" s="64"/>
      <c r="C618" s="63"/>
      <c r="D618" s="6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</row>
    <row r="619" spans="1:25" ht="15.75" customHeight="1" x14ac:dyDescent="0.25">
      <c r="A619" s="44"/>
      <c r="B619" s="64"/>
      <c r="C619" s="63"/>
      <c r="D619" s="6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</row>
    <row r="620" spans="1:25" ht="15.75" customHeight="1" x14ac:dyDescent="0.25">
      <c r="A620" s="44"/>
      <c r="B620" s="64"/>
      <c r="C620" s="63"/>
      <c r="D620" s="6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</row>
    <row r="621" spans="1:25" ht="15.75" customHeight="1" x14ac:dyDescent="0.25">
      <c r="A621" s="44"/>
      <c r="B621" s="64"/>
      <c r="C621" s="63"/>
      <c r="D621" s="6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</row>
    <row r="622" spans="1:25" ht="15.75" customHeight="1" x14ac:dyDescent="0.25">
      <c r="A622" s="44"/>
      <c r="B622" s="64"/>
      <c r="C622" s="63"/>
      <c r="D622" s="6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</row>
    <row r="623" spans="1:25" ht="15.75" customHeight="1" x14ac:dyDescent="0.25">
      <c r="A623" s="44"/>
      <c r="B623" s="64"/>
      <c r="C623" s="63"/>
      <c r="D623" s="6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</row>
    <row r="624" spans="1:25" ht="15.75" customHeight="1" x14ac:dyDescent="0.25">
      <c r="A624" s="44"/>
      <c r="B624" s="64"/>
      <c r="C624" s="63"/>
      <c r="D624" s="6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</row>
    <row r="625" spans="1:25" ht="15.75" customHeight="1" x14ac:dyDescent="0.25">
      <c r="A625" s="44"/>
      <c r="B625" s="64"/>
      <c r="C625" s="63"/>
      <c r="D625" s="6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</row>
    <row r="626" spans="1:25" ht="15.75" customHeight="1" x14ac:dyDescent="0.25">
      <c r="A626" s="44"/>
      <c r="B626" s="64"/>
      <c r="C626" s="63"/>
      <c r="D626" s="6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</row>
    <row r="627" spans="1:25" ht="15.75" customHeight="1" x14ac:dyDescent="0.25">
      <c r="A627" s="44"/>
      <c r="B627" s="64"/>
      <c r="C627" s="63"/>
      <c r="D627" s="6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</row>
    <row r="628" spans="1:25" ht="15.75" customHeight="1" x14ac:dyDescent="0.25">
      <c r="A628" s="44"/>
      <c r="B628" s="64"/>
      <c r="C628" s="63"/>
      <c r="D628" s="6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</row>
    <row r="629" spans="1:25" ht="15.75" customHeight="1" x14ac:dyDescent="0.25">
      <c r="A629" s="44"/>
      <c r="B629" s="64"/>
      <c r="C629" s="63"/>
      <c r="D629" s="6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</row>
    <row r="630" spans="1:25" ht="15.75" customHeight="1" x14ac:dyDescent="0.25">
      <c r="A630" s="44"/>
      <c r="B630" s="64"/>
      <c r="C630" s="63"/>
      <c r="D630" s="6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</row>
    <row r="631" spans="1:25" ht="15.75" customHeight="1" x14ac:dyDescent="0.25">
      <c r="A631" s="44"/>
      <c r="B631" s="64"/>
      <c r="C631" s="63"/>
      <c r="D631" s="6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</row>
    <row r="632" spans="1:25" ht="15.75" customHeight="1" x14ac:dyDescent="0.25">
      <c r="A632" s="44"/>
      <c r="B632" s="64"/>
      <c r="C632" s="63"/>
      <c r="D632" s="6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</row>
    <row r="633" spans="1:25" ht="15.75" customHeight="1" x14ac:dyDescent="0.25">
      <c r="A633" s="44"/>
      <c r="B633" s="64"/>
      <c r="C633" s="63"/>
      <c r="D633" s="6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</row>
    <row r="634" spans="1:25" ht="15.75" customHeight="1" x14ac:dyDescent="0.25">
      <c r="A634" s="44"/>
      <c r="B634" s="64"/>
      <c r="C634" s="63"/>
      <c r="D634" s="6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</row>
    <row r="635" spans="1:25" ht="15.75" customHeight="1" x14ac:dyDescent="0.25">
      <c r="A635" s="44"/>
      <c r="B635" s="64"/>
      <c r="C635" s="63"/>
      <c r="D635" s="6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</row>
    <row r="636" spans="1:25" ht="15.75" customHeight="1" x14ac:dyDescent="0.25">
      <c r="A636" s="44"/>
      <c r="B636" s="64"/>
      <c r="C636" s="63"/>
      <c r="D636" s="6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</row>
    <row r="637" spans="1:25" ht="15.75" customHeight="1" x14ac:dyDescent="0.25">
      <c r="A637" s="44"/>
      <c r="B637" s="64"/>
      <c r="C637" s="63"/>
      <c r="D637" s="6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</row>
    <row r="638" spans="1:25" ht="15.75" customHeight="1" x14ac:dyDescent="0.25">
      <c r="A638" s="44"/>
      <c r="B638" s="64"/>
      <c r="C638" s="63"/>
      <c r="D638" s="6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</row>
    <row r="639" spans="1:25" ht="15.75" customHeight="1" x14ac:dyDescent="0.25">
      <c r="A639" s="44"/>
      <c r="B639" s="64"/>
      <c r="C639" s="63"/>
      <c r="D639" s="6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</row>
    <row r="640" spans="1:25" ht="15.75" customHeight="1" x14ac:dyDescent="0.25">
      <c r="A640" s="44"/>
      <c r="B640" s="64"/>
      <c r="C640" s="63"/>
      <c r="D640" s="6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</row>
    <row r="641" spans="1:25" ht="15.75" customHeight="1" x14ac:dyDescent="0.25">
      <c r="A641" s="44"/>
      <c r="B641" s="64"/>
      <c r="C641" s="63"/>
      <c r="D641" s="6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</row>
    <row r="642" spans="1:25" ht="15.75" customHeight="1" x14ac:dyDescent="0.25">
      <c r="A642" s="44"/>
      <c r="B642" s="64"/>
      <c r="C642" s="63"/>
      <c r="D642" s="6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</row>
    <row r="643" spans="1:25" ht="15.75" customHeight="1" x14ac:dyDescent="0.25">
      <c r="A643" s="44"/>
      <c r="B643" s="64"/>
      <c r="C643" s="63"/>
      <c r="D643" s="6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</row>
    <row r="644" spans="1:25" ht="15.75" customHeight="1" x14ac:dyDescent="0.25">
      <c r="A644" s="44"/>
      <c r="B644" s="64"/>
      <c r="C644" s="63"/>
      <c r="D644" s="6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</row>
    <row r="645" spans="1:25" ht="15.75" customHeight="1" x14ac:dyDescent="0.25">
      <c r="A645" s="44"/>
      <c r="B645" s="64"/>
      <c r="C645" s="63"/>
      <c r="D645" s="6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</row>
    <row r="646" spans="1:25" ht="15.75" customHeight="1" x14ac:dyDescent="0.25">
      <c r="A646" s="44"/>
      <c r="B646" s="64"/>
      <c r="C646" s="63"/>
      <c r="D646" s="6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</row>
    <row r="647" spans="1:25" ht="15.75" customHeight="1" x14ac:dyDescent="0.25">
      <c r="A647" s="44"/>
      <c r="B647" s="64"/>
      <c r="C647" s="63"/>
      <c r="D647" s="6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</row>
    <row r="648" spans="1:25" ht="15.75" customHeight="1" x14ac:dyDescent="0.25">
      <c r="A648" s="44"/>
      <c r="B648" s="64"/>
      <c r="C648" s="63"/>
      <c r="D648" s="6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</row>
    <row r="649" spans="1:25" ht="15.75" customHeight="1" x14ac:dyDescent="0.25">
      <c r="A649" s="44"/>
      <c r="B649" s="64"/>
      <c r="C649" s="63"/>
      <c r="D649" s="6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</row>
    <row r="650" spans="1:25" ht="15.75" customHeight="1" x14ac:dyDescent="0.25">
      <c r="A650" s="44"/>
      <c r="B650" s="64"/>
      <c r="C650" s="63"/>
      <c r="D650" s="6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</row>
    <row r="651" spans="1:25" ht="15.75" customHeight="1" x14ac:dyDescent="0.25">
      <c r="A651" s="44"/>
      <c r="B651" s="64"/>
      <c r="C651" s="63"/>
      <c r="D651" s="6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</row>
    <row r="652" spans="1:25" ht="15.75" customHeight="1" x14ac:dyDescent="0.25">
      <c r="A652" s="44"/>
      <c r="B652" s="64"/>
      <c r="C652" s="63"/>
      <c r="D652" s="6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</row>
    <row r="653" spans="1:25" ht="15.75" customHeight="1" x14ac:dyDescent="0.25">
      <c r="A653" s="44"/>
      <c r="B653" s="64"/>
      <c r="C653" s="63"/>
      <c r="D653" s="6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</row>
    <row r="654" spans="1:25" ht="15.75" customHeight="1" x14ac:dyDescent="0.25">
      <c r="A654" s="44"/>
      <c r="B654" s="64"/>
      <c r="C654" s="63"/>
      <c r="D654" s="6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</row>
    <row r="655" spans="1:25" ht="15.75" customHeight="1" x14ac:dyDescent="0.25">
      <c r="A655" s="44"/>
      <c r="B655" s="64"/>
      <c r="C655" s="63"/>
      <c r="D655" s="6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</row>
    <row r="656" spans="1:25" ht="15.75" customHeight="1" x14ac:dyDescent="0.25">
      <c r="A656" s="44"/>
      <c r="B656" s="64"/>
      <c r="C656" s="63"/>
      <c r="D656" s="6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</row>
    <row r="657" spans="1:25" ht="15.75" customHeight="1" x14ac:dyDescent="0.25">
      <c r="A657" s="44"/>
      <c r="B657" s="64"/>
      <c r="C657" s="63"/>
      <c r="D657" s="6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</row>
    <row r="658" spans="1:25" ht="15.75" customHeight="1" x14ac:dyDescent="0.25">
      <c r="A658" s="44"/>
      <c r="B658" s="64"/>
      <c r="C658" s="63"/>
      <c r="D658" s="6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</row>
    <row r="659" spans="1:25" ht="15.75" customHeight="1" x14ac:dyDescent="0.25">
      <c r="A659" s="44"/>
      <c r="B659" s="64"/>
      <c r="C659" s="63"/>
      <c r="D659" s="6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</row>
    <row r="660" spans="1:25" ht="15.75" customHeight="1" x14ac:dyDescent="0.25">
      <c r="A660" s="44"/>
      <c r="B660" s="64"/>
      <c r="C660" s="63"/>
      <c r="D660" s="6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</row>
    <row r="661" spans="1:25" ht="15.75" customHeight="1" x14ac:dyDescent="0.25">
      <c r="A661" s="44"/>
      <c r="B661" s="64"/>
      <c r="C661" s="63"/>
      <c r="D661" s="6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</row>
    <row r="662" spans="1:25" ht="15.75" customHeight="1" x14ac:dyDescent="0.25">
      <c r="A662" s="44"/>
      <c r="B662" s="64"/>
      <c r="C662" s="63"/>
      <c r="D662" s="6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</row>
    <row r="663" spans="1:25" ht="15.75" customHeight="1" x14ac:dyDescent="0.25">
      <c r="A663" s="44"/>
      <c r="B663" s="64"/>
      <c r="C663" s="63"/>
      <c r="D663" s="6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</row>
    <row r="664" spans="1:25" ht="15.75" customHeight="1" x14ac:dyDescent="0.25">
      <c r="A664" s="44"/>
      <c r="B664" s="64"/>
      <c r="C664" s="63"/>
      <c r="D664" s="6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</row>
    <row r="665" spans="1:25" ht="15.75" customHeight="1" x14ac:dyDescent="0.25">
      <c r="A665" s="44"/>
      <c r="B665" s="64"/>
      <c r="C665" s="63"/>
      <c r="D665" s="6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</row>
    <row r="666" spans="1:25" ht="15.75" customHeight="1" x14ac:dyDescent="0.25">
      <c r="A666" s="44"/>
      <c r="B666" s="64"/>
      <c r="C666" s="63"/>
      <c r="D666" s="6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</row>
    <row r="667" spans="1:25" ht="15.75" customHeight="1" x14ac:dyDescent="0.25">
      <c r="A667" s="44"/>
      <c r="B667" s="64"/>
      <c r="C667" s="63"/>
      <c r="D667" s="6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</row>
    <row r="668" spans="1:25" ht="15.75" customHeight="1" x14ac:dyDescent="0.25">
      <c r="A668" s="44"/>
      <c r="B668" s="64"/>
      <c r="C668" s="63"/>
      <c r="D668" s="6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</row>
    <row r="669" spans="1:25" ht="15.75" customHeight="1" x14ac:dyDescent="0.25">
      <c r="A669" s="44"/>
      <c r="B669" s="64"/>
      <c r="C669" s="63"/>
      <c r="D669" s="6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</row>
    <row r="670" spans="1:25" ht="15.75" customHeight="1" x14ac:dyDescent="0.25">
      <c r="A670" s="44"/>
      <c r="B670" s="64"/>
      <c r="C670" s="63"/>
      <c r="D670" s="6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</row>
    <row r="671" spans="1:25" ht="15.75" customHeight="1" x14ac:dyDescent="0.25">
      <c r="A671" s="44"/>
      <c r="B671" s="64"/>
      <c r="C671" s="63"/>
      <c r="D671" s="6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</row>
    <row r="672" spans="1:25" ht="15.75" customHeight="1" x14ac:dyDescent="0.25">
      <c r="A672" s="44"/>
      <c r="B672" s="64"/>
      <c r="C672" s="63"/>
      <c r="D672" s="6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</row>
    <row r="673" spans="1:25" ht="15.75" customHeight="1" x14ac:dyDescent="0.25">
      <c r="A673" s="44"/>
      <c r="B673" s="64"/>
      <c r="C673" s="63"/>
      <c r="D673" s="6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</row>
    <row r="674" spans="1:25" ht="15.75" customHeight="1" x14ac:dyDescent="0.25">
      <c r="A674" s="44"/>
      <c r="B674" s="64"/>
      <c r="C674" s="63"/>
      <c r="D674" s="6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</row>
    <row r="675" spans="1:25" ht="15.75" customHeight="1" x14ac:dyDescent="0.25">
      <c r="A675" s="44"/>
      <c r="B675" s="64"/>
      <c r="C675" s="63"/>
      <c r="D675" s="6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</row>
    <row r="676" spans="1:25" ht="15.75" customHeight="1" x14ac:dyDescent="0.25">
      <c r="A676" s="44"/>
      <c r="B676" s="64"/>
      <c r="C676" s="63"/>
      <c r="D676" s="6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</row>
    <row r="677" spans="1:25" ht="15.75" customHeight="1" x14ac:dyDescent="0.25">
      <c r="A677" s="44"/>
      <c r="B677" s="64"/>
      <c r="C677" s="63"/>
      <c r="D677" s="6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</row>
    <row r="678" spans="1:25" ht="15.75" customHeight="1" x14ac:dyDescent="0.25">
      <c r="A678" s="44"/>
      <c r="B678" s="64"/>
      <c r="C678" s="63"/>
      <c r="D678" s="6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</row>
    <row r="679" spans="1:25" ht="15.75" customHeight="1" x14ac:dyDescent="0.25">
      <c r="A679" s="44"/>
      <c r="B679" s="64"/>
      <c r="C679" s="63"/>
      <c r="D679" s="6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</row>
    <row r="680" spans="1:25" ht="15.75" customHeight="1" x14ac:dyDescent="0.25">
      <c r="A680" s="44"/>
      <c r="B680" s="64"/>
      <c r="C680" s="63"/>
      <c r="D680" s="6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</row>
    <row r="681" spans="1:25" ht="15.75" customHeight="1" x14ac:dyDescent="0.25">
      <c r="A681" s="44"/>
      <c r="B681" s="64"/>
      <c r="C681" s="63"/>
      <c r="D681" s="6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</row>
    <row r="682" spans="1:25" ht="15.75" customHeight="1" x14ac:dyDescent="0.25">
      <c r="A682" s="44"/>
      <c r="B682" s="64"/>
      <c r="C682" s="63"/>
      <c r="D682" s="6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</row>
    <row r="683" spans="1:25" ht="15.75" customHeight="1" x14ac:dyDescent="0.25">
      <c r="A683" s="44"/>
      <c r="B683" s="64"/>
      <c r="C683" s="63"/>
      <c r="D683" s="6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</row>
    <row r="684" spans="1:25" ht="15.75" customHeight="1" x14ac:dyDescent="0.25">
      <c r="A684" s="44"/>
      <c r="B684" s="64"/>
      <c r="C684" s="63"/>
      <c r="D684" s="6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</row>
    <row r="685" spans="1:25" ht="15.75" customHeight="1" x14ac:dyDescent="0.25">
      <c r="A685" s="44"/>
      <c r="B685" s="64"/>
      <c r="C685" s="63"/>
      <c r="D685" s="6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</row>
    <row r="686" spans="1:25" ht="15.75" customHeight="1" x14ac:dyDescent="0.25">
      <c r="A686" s="44"/>
      <c r="B686" s="64"/>
      <c r="C686" s="63"/>
      <c r="D686" s="6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</row>
    <row r="687" spans="1:25" ht="15.75" customHeight="1" x14ac:dyDescent="0.25">
      <c r="A687" s="44"/>
      <c r="B687" s="64"/>
      <c r="C687" s="63"/>
      <c r="D687" s="6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</row>
    <row r="688" spans="1:25" ht="15.75" customHeight="1" x14ac:dyDescent="0.25">
      <c r="A688" s="44"/>
      <c r="B688" s="64"/>
      <c r="C688" s="63"/>
      <c r="D688" s="6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</row>
    <row r="689" spans="1:25" ht="15.75" customHeight="1" x14ac:dyDescent="0.25">
      <c r="A689" s="44"/>
      <c r="B689" s="64"/>
      <c r="C689" s="63"/>
      <c r="D689" s="6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</row>
    <row r="690" spans="1:25" ht="15.75" customHeight="1" x14ac:dyDescent="0.25">
      <c r="A690" s="44"/>
      <c r="B690" s="64"/>
      <c r="C690" s="63"/>
      <c r="D690" s="6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</row>
    <row r="691" spans="1:25" ht="15.75" customHeight="1" x14ac:dyDescent="0.25">
      <c r="A691" s="44"/>
      <c r="B691" s="64"/>
      <c r="C691" s="63"/>
      <c r="D691" s="6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</row>
    <row r="692" spans="1:25" ht="15.75" customHeight="1" x14ac:dyDescent="0.25">
      <c r="A692" s="44"/>
      <c r="B692" s="64"/>
      <c r="C692" s="63"/>
      <c r="D692" s="6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</row>
    <row r="693" spans="1:25" ht="15.75" customHeight="1" x14ac:dyDescent="0.25">
      <c r="A693" s="44"/>
      <c r="B693" s="64"/>
      <c r="C693" s="63"/>
      <c r="D693" s="6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</row>
    <row r="694" spans="1:25" ht="15.75" customHeight="1" x14ac:dyDescent="0.25">
      <c r="A694" s="44"/>
      <c r="B694" s="64"/>
      <c r="C694" s="63"/>
      <c r="D694" s="6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</row>
    <row r="695" spans="1:25" ht="15.75" customHeight="1" x14ac:dyDescent="0.25">
      <c r="A695" s="44"/>
      <c r="B695" s="64"/>
      <c r="C695" s="63"/>
      <c r="D695" s="6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</row>
    <row r="696" spans="1:25" ht="15.75" customHeight="1" x14ac:dyDescent="0.25">
      <c r="A696" s="44"/>
      <c r="B696" s="64"/>
      <c r="C696" s="63"/>
      <c r="D696" s="6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</row>
    <row r="697" spans="1:25" ht="15.75" customHeight="1" x14ac:dyDescent="0.25">
      <c r="A697" s="44"/>
      <c r="B697" s="64"/>
      <c r="C697" s="63"/>
      <c r="D697" s="6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</row>
    <row r="698" spans="1:25" ht="15.75" customHeight="1" x14ac:dyDescent="0.25">
      <c r="A698" s="44"/>
      <c r="B698" s="64"/>
      <c r="C698" s="63"/>
      <c r="D698" s="6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</row>
    <row r="699" spans="1:25" ht="15.75" customHeight="1" x14ac:dyDescent="0.25">
      <c r="A699" s="44"/>
      <c r="B699" s="64"/>
      <c r="C699" s="63"/>
      <c r="D699" s="6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</row>
    <row r="700" spans="1:25" ht="15.75" customHeight="1" x14ac:dyDescent="0.25">
      <c r="A700" s="44"/>
      <c r="B700" s="64"/>
      <c r="C700" s="63"/>
      <c r="D700" s="6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</row>
    <row r="701" spans="1:25" ht="15.75" customHeight="1" x14ac:dyDescent="0.25">
      <c r="A701" s="44"/>
      <c r="B701" s="64"/>
      <c r="C701" s="63"/>
      <c r="D701" s="6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</row>
    <row r="702" spans="1:25" ht="15.75" customHeight="1" x14ac:dyDescent="0.25">
      <c r="A702" s="44"/>
      <c r="B702" s="64"/>
      <c r="C702" s="63"/>
      <c r="D702" s="6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</row>
    <row r="703" spans="1:25" ht="15.75" customHeight="1" x14ac:dyDescent="0.25">
      <c r="A703" s="44"/>
      <c r="B703" s="64"/>
      <c r="C703" s="63"/>
      <c r="D703" s="6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</row>
    <row r="704" spans="1:25" ht="15.75" customHeight="1" x14ac:dyDescent="0.25">
      <c r="A704" s="44"/>
      <c r="B704" s="64"/>
      <c r="C704" s="63"/>
      <c r="D704" s="6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</row>
    <row r="705" spans="1:25" ht="15.75" customHeight="1" x14ac:dyDescent="0.25">
      <c r="A705" s="44"/>
      <c r="B705" s="64"/>
      <c r="C705" s="63"/>
      <c r="D705" s="6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</row>
    <row r="706" spans="1:25" ht="15.75" customHeight="1" x14ac:dyDescent="0.25">
      <c r="A706" s="44"/>
      <c r="B706" s="64"/>
      <c r="C706" s="63"/>
      <c r="D706" s="6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</row>
    <row r="707" spans="1:25" ht="15.75" customHeight="1" x14ac:dyDescent="0.25">
      <c r="A707" s="44"/>
      <c r="B707" s="64"/>
      <c r="C707" s="63"/>
      <c r="D707" s="6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</row>
    <row r="708" spans="1:25" ht="15.75" customHeight="1" x14ac:dyDescent="0.25">
      <c r="A708" s="44"/>
      <c r="B708" s="64"/>
      <c r="C708" s="63"/>
      <c r="D708" s="6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</row>
    <row r="709" spans="1:25" ht="15.75" customHeight="1" x14ac:dyDescent="0.25">
      <c r="A709" s="44"/>
      <c r="B709" s="64"/>
      <c r="C709" s="63"/>
      <c r="D709" s="6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</row>
    <row r="710" spans="1:25" ht="15.75" customHeight="1" x14ac:dyDescent="0.25">
      <c r="A710" s="44"/>
      <c r="B710" s="64"/>
      <c r="C710" s="63"/>
      <c r="D710" s="6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</row>
    <row r="711" spans="1:25" ht="15.75" customHeight="1" x14ac:dyDescent="0.25">
      <c r="A711" s="44"/>
      <c r="B711" s="64"/>
      <c r="C711" s="63"/>
      <c r="D711" s="6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</row>
    <row r="712" spans="1:25" ht="15.75" customHeight="1" x14ac:dyDescent="0.25">
      <c r="A712" s="44"/>
      <c r="B712" s="64"/>
      <c r="C712" s="63"/>
      <c r="D712" s="6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</row>
    <row r="713" spans="1:25" ht="15.75" customHeight="1" x14ac:dyDescent="0.25">
      <c r="A713" s="44"/>
      <c r="B713" s="64"/>
      <c r="C713" s="63"/>
      <c r="D713" s="6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</row>
    <row r="714" spans="1:25" ht="15.75" customHeight="1" x14ac:dyDescent="0.25">
      <c r="A714" s="44"/>
      <c r="B714" s="64"/>
      <c r="C714" s="63"/>
      <c r="D714" s="6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</row>
    <row r="715" spans="1:25" ht="15.75" customHeight="1" x14ac:dyDescent="0.25">
      <c r="A715" s="44"/>
      <c r="B715" s="64"/>
      <c r="C715" s="63"/>
      <c r="D715" s="6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</row>
    <row r="716" spans="1:25" ht="15.75" customHeight="1" x14ac:dyDescent="0.25">
      <c r="A716" s="44"/>
      <c r="B716" s="64"/>
      <c r="C716" s="63"/>
      <c r="D716" s="6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</row>
    <row r="717" spans="1:25" ht="15.75" customHeight="1" x14ac:dyDescent="0.25">
      <c r="A717" s="44"/>
      <c r="B717" s="64"/>
      <c r="C717" s="63"/>
      <c r="D717" s="6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</row>
    <row r="718" spans="1:25" ht="15.75" customHeight="1" x14ac:dyDescent="0.25">
      <c r="A718" s="44"/>
      <c r="B718" s="64"/>
      <c r="C718" s="63"/>
      <c r="D718" s="6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</row>
    <row r="719" spans="1:25" ht="15.75" customHeight="1" x14ac:dyDescent="0.25">
      <c r="A719" s="44"/>
      <c r="B719" s="64"/>
      <c r="C719" s="63"/>
      <c r="D719" s="6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</row>
    <row r="720" spans="1:25" ht="15.75" customHeight="1" x14ac:dyDescent="0.25">
      <c r="A720" s="44"/>
      <c r="B720" s="64"/>
      <c r="C720" s="63"/>
      <c r="D720" s="6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</row>
    <row r="721" spans="1:25" ht="15.75" customHeight="1" x14ac:dyDescent="0.25">
      <c r="A721" s="44"/>
      <c r="B721" s="64"/>
      <c r="C721" s="63"/>
      <c r="D721" s="6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</row>
    <row r="722" spans="1:25" ht="15.75" customHeight="1" x14ac:dyDescent="0.25">
      <c r="A722" s="44"/>
      <c r="B722" s="64"/>
      <c r="C722" s="63"/>
      <c r="D722" s="6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</row>
    <row r="723" spans="1:25" ht="15.75" customHeight="1" x14ac:dyDescent="0.25">
      <c r="A723" s="44"/>
      <c r="B723" s="64"/>
      <c r="C723" s="63"/>
      <c r="D723" s="6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</row>
    <row r="724" spans="1:25" ht="15.75" customHeight="1" x14ac:dyDescent="0.25">
      <c r="A724" s="44"/>
      <c r="B724" s="64"/>
      <c r="C724" s="63"/>
      <c r="D724" s="6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</row>
    <row r="725" spans="1:25" ht="15.75" customHeight="1" x14ac:dyDescent="0.25">
      <c r="A725" s="44"/>
      <c r="B725" s="64"/>
      <c r="C725" s="63"/>
      <c r="D725" s="6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</row>
    <row r="726" spans="1:25" ht="15.75" customHeight="1" x14ac:dyDescent="0.25">
      <c r="A726" s="44"/>
      <c r="B726" s="64"/>
      <c r="C726" s="63"/>
      <c r="D726" s="6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</row>
    <row r="727" spans="1:25" ht="15.75" customHeight="1" x14ac:dyDescent="0.25">
      <c r="A727" s="44"/>
      <c r="B727" s="64"/>
      <c r="C727" s="63"/>
      <c r="D727" s="6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</row>
    <row r="728" spans="1:25" ht="15.75" customHeight="1" x14ac:dyDescent="0.25">
      <c r="A728" s="44"/>
      <c r="B728" s="64"/>
      <c r="C728" s="63"/>
      <c r="D728" s="6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</row>
    <row r="729" spans="1:25" ht="15.75" customHeight="1" x14ac:dyDescent="0.25">
      <c r="A729" s="44"/>
      <c r="B729" s="64"/>
      <c r="C729" s="63"/>
      <c r="D729" s="6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</row>
    <row r="730" spans="1:25" ht="15.75" customHeight="1" x14ac:dyDescent="0.25">
      <c r="A730" s="44"/>
      <c r="B730" s="64"/>
      <c r="C730" s="63"/>
      <c r="D730" s="6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</row>
    <row r="731" spans="1:25" ht="15.75" customHeight="1" x14ac:dyDescent="0.25">
      <c r="A731" s="44"/>
      <c r="B731" s="64"/>
      <c r="C731" s="63"/>
      <c r="D731" s="6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</row>
    <row r="732" spans="1:25" ht="15.75" customHeight="1" x14ac:dyDescent="0.25">
      <c r="A732" s="44"/>
      <c r="B732" s="64"/>
      <c r="C732" s="63"/>
      <c r="D732" s="6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</row>
    <row r="733" spans="1:25" ht="15.75" customHeight="1" x14ac:dyDescent="0.25">
      <c r="A733" s="44"/>
      <c r="B733" s="64"/>
      <c r="C733" s="63"/>
      <c r="D733" s="6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</row>
    <row r="734" spans="1:25" ht="15.75" customHeight="1" x14ac:dyDescent="0.25">
      <c r="A734" s="44"/>
      <c r="B734" s="64"/>
      <c r="C734" s="63"/>
      <c r="D734" s="6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</row>
    <row r="735" spans="1:25" ht="15.75" customHeight="1" x14ac:dyDescent="0.25">
      <c r="A735" s="44"/>
      <c r="B735" s="64"/>
      <c r="C735" s="63"/>
      <c r="D735" s="6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</row>
    <row r="736" spans="1:25" ht="15.75" customHeight="1" x14ac:dyDescent="0.25">
      <c r="A736" s="44"/>
      <c r="B736" s="64"/>
      <c r="C736" s="63"/>
      <c r="D736" s="6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</row>
    <row r="737" spans="1:25" ht="15.75" customHeight="1" x14ac:dyDescent="0.25">
      <c r="A737" s="44"/>
      <c r="B737" s="64"/>
      <c r="C737" s="63"/>
      <c r="D737" s="6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</row>
    <row r="738" spans="1:25" ht="15.75" customHeight="1" x14ac:dyDescent="0.25">
      <c r="A738" s="44"/>
      <c r="B738" s="64"/>
      <c r="C738" s="63"/>
      <c r="D738" s="6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</row>
    <row r="739" spans="1:25" ht="15.75" customHeight="1" x14ac:dyDescent="0.25">
      <c r="A739" s="44"/>
      <c r="B739" s="64"/>
      <c r="C739" s="63"/>
      <c r="D739" s="6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</row>
    <row r="740" spans="1:25" ht="15.75" customHeight="1" x14ac:dyDescent="0.25">
      <c r="A740" s="44"/>
      <c r="B740" s="64"/>
      <c r="C740" s="63"/>
      <c r="D740" s="6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</row>
    <row r="741" spans="1:25" ht="15.75" customHeight="1" x14ac:dyDescent="0.25">
      <c r="A741" s="44"/>
      <c r="B741" s="64"/>
      <c r="C741" s="63"/>
      <c r="D741" s="6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</row>
    <row r="742" spans="1:25" ht="15.75" customHeight="1" x14ac:dyDescent="0.25">
      <c r="A742" s="44"/>
      <c r="B742" s="64"/>
      <c r="C742" s="63"/>
      <c r="D742" s="6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</row>
    <row r="743" spans="1:25" ht="15.75" customHeight="1" x14ac:dyDescent="0.25">
      <c r="A743" s="44"/>
      <c r="B743" s="64"/>
      <c r="C743" s="63"/>
      <c r="D743" s="6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</row>
    <row r="744" spans="1:25" ht="15.75" customHeight="1" x14ac:dyDescent="0.25">
      <c r="A744" s="44"/>
      <c r="B744" s="64"/>
      <c r="C744" s="63"/>
      <c r="D744" s="6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</row>
    <row r="745" spans="1:25" ht="15.75" customHeight="1" x14ac:dyDescent="0.25">
      <c r="A745" s="44"/>
      <c r="B745" s="64"/>
      <c r="C745" s="63"/>
      <c r="D745" s="6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</row>
    <row r="746" spans="1:25" ht="15.75" customHeight="1" x14ac:dyDescent="0.25">
      <c r="A746" s="44"/>
      <c r="B746" s="64"/>
      <c r="C746" s="63"/>
      <c r="D746" s="6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</row>
    <row r="747" spans="1:25" ht="15.75" customHeight="1" x14ac:dyDescent="0.25">
      <c r="A747" s="44"/>
      <c r="B747" s="64"/>
      <c r="C747" s="63"/>
      <c r="D747" s="6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</row>
    <row r="748" spans="1:25" ht="15.75" customHeight="1" x14ac:dyDescent="0.25">
      <c r="A748" s="44"/>
      <c r="B748" s="64"/>
      <c r="C748" s="63"/>
      <c r="D748" s="6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</row>
    <row r="749" spans="1:25" ht="15.75" customHeight="1" x14ac:dyDescent="0.25">
      <c r="A749" s="44"/>
      <c r="B749" s="64"/>
      <c r="C749" s="63"/>
      <c r="D749" s="6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</row>
    <row r="750" spans="1:25" ht="15.75" customHeight="1" x14ac:dyDescent="0.25">
      <c r="A750" s="44"/>
      <c r="B750" s="64"/>
      <c r="C750" s="63"/>
      <c r="D750" s="6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</row>
    <row r="751" spans="1:25" ht="15.75" customHeight="1" x14ac:dyDescent="0.25">
      <c r="A751" s="44"/>
      <c r="B751" s="64"/>
      <c r="C751" s="63"/>
      <c r="D751" s="6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</row>
    <row r="752" spans="1:25" ht="15.75" customHeight="1" x14ac:dyDescent="0.25">
      <c r="A752" s="44"/>
      <c r="B752" s="64"/>
      <c r="C752" s="63"/>
      <c r="D752" s="6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</row>
    <row r="753" spans="1:25" ht="15.75" customHeight="1" x14ac:dyDescent="0.25">
      <c r="A753" s="44"/>
      <c r="B753" s="64"/>
      <c r="C753" s="63"/>
      <c r="D753" s="6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</row>
    <row r="754" spans="1:25" ht="15.75" customHeight="1" x14ac:dyDescent="0.25">
      <c r="A754" s="44"/>
      <c r="B754" s="64"/>
      <c r="C754" s="63"/>
      <c r="D754" s="6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</row>
    <row r="755" spans="1:25" ht="15.75" customHeight="1" x14ac:dyDescent="0.25">
      <c r="A755" s="44"/>
      <c r="B755" s="64"/>
      <c r="C755" s="63"/>
      <c r="D755" s="6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</row>
    <row r="756" spans="1:25" ht="15.75" customHeight="1" x14ac:dyDescent="0.25">
      <c r="A756" s="44"/>
      <c r="B756" s="64"/>
      <c r="C756" s="63"/>
      <c r="D756" s="6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</row>
    <row r="757" spans="1:25" ht="15.75" customHeight="1" x14ac:dyDescent="0.25">
      <c r="A757" s="44"/>
      <c r="B757" s="64"/>
      <c r="C757" s="63"/>
      <c r="D757" s="6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</row>
    <row r="758" spans="1:25" ht="15.75" customHeight="1" x14ac:dyDescent="0.25">
      <c r="A758" s="44"/>
      <c r="B758" s="64"/>
      <c r="C758" s="63"/>
      <c r="D758" s="6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</row>
    <row r="759" spans="1:25" ht="15.75" customHeight="1" x14ac:dyDescent="0.25">
      <c r="A759" s="44"/>
      <c r="B759" s="64"/>
      <c r="C759" s="63"/>
      <c r="D759" s="6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</row>
    <row r="760" spans="1:25" ht="15.75" customHeight="1" x14ac:dyDescent="0.25">
      <c r="A760" s="44"/>
      <c r="B760" s="64"/>
      <c r="C760" s="63"/>
      <c r="D760" s="6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</row>
    <row r="761" spans="1:25" ht="15.75" customHeight="1" x14ac:dyDescent="0.25">
      <c r="A761" s="44"/>
      <c r="B761" s="64"/>
      <c r="C761" s="63"/>
      <c r="D761" s="6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</row>
    <row r="762" spans="1:25" ht="15.75" customHeight="1" x14ac:dyDescent="0.25">
      <c r="A762" s="44"/>
      <c r="B762" s="64"/>
      <c r="C762" s="63"/>
      <c r="D762" s="6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</row>
    <row r="763" spans="1:25" ht="15.75" customHeight="1" x14ac:dyDescent="0.25">
      <c r="A763" s="44"/>
      <c r="B763" s="64"/>
      <c r="C763" s="63"/>
      <c r="D763" s="6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</row>
    <row r="764" spans="1:25" ht="15.75" customHeight="1" x14ac:dyDescent="0.25">
      <c r="A764" s="44"/>
      <c r="B764" s="64"/>
      <c r="C764" s="63"/>
      <c r="D764" s="6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</row>
    <row r="765" spans="1:25" ht="15.75" customHeight="1" x14ac:dyDescent="0.25">
      <c r="A765" s="44"/>
      <c r="B765" s="64"/>
      <c r="C765" s="63"/>
      <c r="D765" s="6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</row>
    <row r="766" spans="1:25" ht="15.75" customHeight="1" x14ac:dyDescent="0.25">
      <c r="A766" s="44"/>
      <c r="B766" s="64"/>
      <c r="C766" s="63"/>
      <c r="D766" s="6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</row>
    <row r="767" spans="1:25" ht="15.75" customHeight="1" x14ac:dyDescent="0.25">
      <c r="A767" s="44"/>
      <c r="B767" s="64"/>
      <c r="C767" s="63"/>
      <c r="D767" s="6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</row>
    <row r="768" spans="1:25" ht="15.75" customHeight="1" x14ac:dyDescent="0.25">
      <c r="A768" s="44"/>
      <c r="B768" s="64"/>
      <c r="C768" s="63"/>
      <c r="D768" s="6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</row>
    <row r="769" spans="1:25" ht="15.75" customHeight="1" x14ac:dyDescent="0.25">
      <c r="A769" s="44"/>
      <c r="B769" s="64"/>
      <c r="C769" s="63"/>
      <c r="D769" s="6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</row>
    <row r="770" spans="1:25" ht="15.75" customHeight="1" x14ac:dyDescent="0.25">
      <c r="A770" s="44"/>
      <c r="B770" s="64"/>
      <c r="C770" s="63"/>
      <c r="D770" s="6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</row>
    <row r="771" spans="1:25" ht="15.75" customHeight="1" x14ac:dyDescent="0.25">
      <c r="A771" s="44"/>
      <c r="B771" s="64"/>
      <c r="C771" s="63"/>
      <c r="D771" s="6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</row>
    <row r="772" spans="1:25" ht="15.75" customHeight="1" x14ac:dyDescent="0.25">
      <c r="A772" s="44"/>
      <c r="B772" s="64"/>
      <c r="C772" s="63"/>
      <c r="D772" s="6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</row>
    <row r="773" spans="1:25" ht="15.75" customHeight="1" x14ac:dyDescent="0.25">
      <c r="A773" s="44"/>
      <c r="B773" s="64"/>
      <c r="C773" s="63"/>
      <c r="D773" s="6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</row>
    <row r="774" spans="1:25" ht="15.75" customHeight="1" x14ac:dyDescent="0.25">
      <c r="A774" s="44"/>
      <c r="B774" s="64"/>
      <c r="C774" s="63"/>
      <c r="D774" s="6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</row>
    <row r="775" spans="1:25" ht="15.75" customHeight="1" x14ac:dyDescent="0.25">
      <c r="A775" s="44"/>
      <c r="B775" s="64"/>
      <c r="C775" s="63"/>
      <c r="D775" s="6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</row>
    <row r="776" spans="1:25" ht="15.75" customHeight="1" x14ac:dyDescent="0.25">
      <c r="A776" s="44"/>
      <c r="B776" s="64"/>
      <c r="C776" s="63"/>
      <c r="D776" s="6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</row>
    <row r="777" spans="1:25" ht="15.75" customHeight="1" x14ac:dyDescent="0.25">
      <c r="A777" s="44"/>
      <c r="B777" s="64"/>
      <c r="C777" s="63"/>
      <c r="D777" s="6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</row>
    <row r="778" spans="1:25" ht="15.75" customHeight="1" x14ac:dyDescent="0.25">
      <c r="A778" s="44"/>
      <c r="B778" s="64"/>
      <c r="C778" s="63"/>
      <c r="D778" s="6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</row>
    <row r="779" spans="1:25" ht="15.75" customHeight="1" x14ac:dyDescent="0.25">
      <c r="A779" s="44"/>
      <c r="B779" s="64"/>
      <c r="C779" s="63"/>
      <c r="D779" s="6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</row>
    <row r="780" spans="1:25" ht="15.75" customHeight="1" x14ac:dyDescent="0.25">
      <c r="A780" s="44"/>
      <c r="B780" s="64"/>
      <c r="C780" s="63"/>
      <c r="D780" s="6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</row>
    <row r="781" spans="1:25" ht="15.75" customHeight="1" x14ac:dyDescent="0.25">
      <c r="A781" s="44"/>
      <c r="B781" s="64"/>
      <c r="C781" s="63"/>
      <c r="D781" s="6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</row>
    <row r="782" spans="1:25" ht="15.75" customHeight="1" x14ac:dyDescent="0.25">
      <c r="A782" s="44"/>
      <c r="B782" s="64"/>
      <c r="C782" s="63"/>
      <c r="D782" s="6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</row>
    <row r="783" spans="1:25" ht="15.75" customHeight="1" x14ac:dyDescent="0.25">
      <c r="A783" s="44"/>
      <c r="B783" s="64"/>
      <c r="C783" s="63"/>
      <c r="D783" s="6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</row>
    <row r="784" spans="1:25" ht="15.75" customHeight="1" x14ac:dyDescent="0.25">
      <c r="A784" s="44"/>
      <c r="B784" s="64"/>
      <c r="C784" s="63"/>
      <c r="D784" s="6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</row>
    <row r="785" spans="1:25" ht="15.75" customHeight="1" x14ac:dyDescent="0.25">
      <c r="A785" s="44"/>
      <c r="B785" s="64"/>
      <c r="C785" s="63"/>
      <c r="D785" s="6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</row>
    <row r="786" spans="1:25" ht="15.75" customHeight="1" x14ac:dyDescent="0.25">
      <c r="A786" s="44"/>
      <c r="B786" s="64"/>
      <c r="C786" s="63"/>
      <c r="D786" s="6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</row>
    <row r="787" spans="1:25" ht="15.75" customHeight="1" x14ac:dyDescent="0.25">
      <c r="A787" s="44"/>
      <c r="B787" s="64"/>
      <c r="C787" s="63"/>
      <c r="D787" s="6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</row>
    <row r="788" spans="1:25" ht="15.75" customHeight="1" x14ac:dyDescent="0.25">
      <c r="A788" s="44"/>
      <c r="B788" s="64"/>
      <c r="C788" s="63"/>
      <c r="D788" s="6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</row>
    <row r="789" spans="1:25" ht="15.75" customHeight="1" x14ac:dyDescent="0.25">
      <c r="A789" s="44"/>
      <c r="B789" s="64"/>
      <c r="C789" s="63"/>
      <c r="D789" s="6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</row>
    <row r="790" spans="1:25" ht="15.75" customHeight="1" x14ac:dyDescent="0.25">
      <c r="A790" s="44"/>
      <c r="B790" s="64"/>
      <c r="C790" s="63"/>
      <c r="D790" s="6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</row>
    <row r="791" spans="1:25" ht="15.75" customHeight="1" x14ac:dyDescent="0.25">
      <c r="A791" s="44"/>
      <c r="B791" s="64"/>
      <c r="C791" s="63"/>
      <c r="D791" s="6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</row>
    <row r="792" spans="1:25" ht="15.75" customHeight="1" x14ac:dyDescent="0.25">
      <c r="A792" s="44"/>
      <c r="B792" s="64"/>
      <c r="C792" s="63"/>
      <c r="D792" s="6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</row>
    <row r="793" spans="1:25" ht="15.75" customHeight="1" x14ac:dyDescent="0.25">
      <c r="A793" s="44"/>
      <c r="B793" s="64"/>
      <c r="C793" s="63"/>
      <c r="D793" s="6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</row>
    <row r="794" spans="1:25" ht="15.75" customHeight="1" x14ac:dyDescent="0.25">
      <c r="A794" s="44"/>
      <c r="B794" s="64"/>
      <c r="C794" s="63"/>
      <c r="D794" s="6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</row>
    <row r="795" spans="1:25" ht="15.75" customHeight="1" x14ac:dyDescent="0.25">
      <c r="A795" s="44"/>
      <c r="B795" s="64"/>
      <c r="C795" s="63"/>
      <c r="D795" s="6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</row>
    <row r="796" spans="1:25" ht="15.75" customHeight="1" x14ac:dyDescent="0.25">
      <c r="A796" s="44"/>
      <c r="B796" s="64"/>
      <c r="C796" s="63"/>
      <c r="D796" s="6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</row>
    <row r="797" spans="1:25" ht="15.75" customHeight="1" x14ac:dyDescent="0.25">
      <c r="A797" s="44"/>
      <c r="B797" s="64"/>
      <c r="C797" s="63"/>
      <c r="D797" s="6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</row>
    <row r="798" spans="1:25" ht="15.75" customHeight="1" x14ac:dyDescent="0.25">
      <c r="A798" s="44"/>
      <c r="B798" s="64"/>
      <c r="C798" s="63"/>
      <c r="D798" s="6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</row>
    <row r="799" spans="1:25" ht="15.75" customHeight="1" x14ac:dyDescent="0.25">
      <c r="A799" s="44"/>
      <c r="B799" s="64"/>
      <c r="C799" s="63"/>
      <c r="D799" s="6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</row>
    <row r="800" spans="1:25" ht="15.75" customHeight="1" x14ac:dyDescent="0.25">
      <c r="A800" s="44"/>
      <c r="B800" s="64"/>
      <c r="C800" s="63"/>
      <c r="D800" s="6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</row>
    <row r="801" spans="1:25" ht="15.75" customHeight="1" x14ac:dyDescent="0.25">
      <c r="A801" s="44"/>
      <c r="B801" s="64"/>
      <c r="C801" s="63"/>
      <c r="D801" s="6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</row>
    <row r="802" spans="1:25" ht="15.75" customHeight="1" x14ac:dyDescent="0.25">
      <c r="A802" s="44"/>
      <c r="B802" s="64"/>
      <c r="C802" s="63"/>
      <c r="D802" s="6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</row>
    <row r="803" spans="1:25" ht="15.75" customHeight="1" x14ac:dyDescent="0.25">
      <c r="A803" s="44"/>
      <c r="B803" s="64"/>
      <c r="C803" s="63"/>
      <c r="D803" s="6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</row>
    <row r="804" spans="1:25" ht="15.75" customHeight="1" x14ac:dyDescent="0.25">
      <c r="A804" s="44"/>
      <c r="B804" s="64"/>
      <c r="C804" s="63"/>
      <c r="D804" s="6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</row>
    <row r="805" spans="1:25" ht="15.75" customHeight="1" x14ac:dyDescent="0.25">
      <c r="A805" s="44"/>
      <c r="B805" s="64"/>
      <c r="C805" s="63"/>
      <c r="D805" s="6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</row>
    <row r="806" spans="1:25" ht="15.75" customHeight="1" x14ac:dyDescent="0.25">
      <c r="A806" s="44"/>
      <c r="B806" s="64"/>
      <c r="C806" s="63"/>
      <c r="D806" s="6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</row>
    <row r="807" spans="1:25" ht="15.75" customHeight="1" x14ac:dyDescent="0.25">
      <c r="A807" s="44"/>
      <c r="B807" s="64"/>
      <c r="C807" s="63"/>
      <c r="D807" s="6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</row>
    <row r="808" spans="1:25" ht="15.75" customHeight="1" x14ac:dyDescent="0.25">
      <c r="A808" s="44"/>
      <c r="B808" s="64"/>
      <c r="C808" s="63"/>
      <c r="D808" s="6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</row>
    <row r="809" spans="1:25" ht="15.75" customHeight="1" x14ac:dyDescent="0.25">
      <c r="A809" s="44"/>
      <c r="B809" s="64"/>
      <c r="C809" s="63"/>
      <c r="D809" s="6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</row>
    <row r="810" spans="1:25" ht="15.75" customHeight="1" x14ac:dyDescent="0.25">
      <c r="A810" s="44"/>
      <c r="B810" s="64"/>
      <c r="C810" s="63"/>
      <c r="D810" s="6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</row>
    <row r="811" spans="1:25" ht="15.75" customHeight="1" x14ac:dyDescent="0.25">
      <c r="A811" s="44"/>
      <c r="B811" s="64"/>
      <c r="C811" s="63"/>
      <c r="D811" s="6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</row>
    <row r="812" spans="1:25" ht="15.75" customHeight="1" x14ac:dyDescent="0.25">
      <c r="A812" s="44"/>
      <c r="B812" s="64"/>
      <c r="C812" s="63"/>
      <c r="D812" s="6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</row>
    <row r="813" spans="1:25" ht="15.75" customHeight="1" x14ac:dyDescent="0.25">
      <c r="A813" s="44"/>
      <c r="B813" s="64"/>
      <c r="C813" s="63"/>
      <c r="D813" s="6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</row>
    <row r="814" spans="1:25" ht="15.75" customHeight="1" x14ac:dyDescent="0.25">
      <c r="A814" s="44"/>
      <c r="B814" s="64"/>
      <c r="C814" s="63"/>
      <c r="D814" s="6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</row>
    <row r="815" spans="1:25" ht="15.75" customHeight="1" x14ac:dyDescent="0.25">
      <c r="A815" s="44"/>
      <c r="B815" s="64"/>
      <c r="C815" s="63"/>
      <c r="D815" s="6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</row>
    <row r="816" spans="1:25" ht="15.75" customHeight="1" x14ac:dyDescent="0.25">
      <c r="A816" s="44"/>
      <c r="B816" s="64"/>
      <c r="C816" s="63"/>
      <c r="D816" s="6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</row>
    <row r="817" spans="1:25" ht="15.75" customHeight="1" x14ac:dyDescent="0.25">
      <c r="A817" s="44"/>
      <c r="B817" s="64"/>
      <c r="C817" s="63"/>
      <c r="D817" s="6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</row>
    <row r="818" spans="1:25" ht="15.75" customHeight="1" x14ac:dyDescent="0.25">
      <c r="A818" s="44"/>
      <c r="B818" s="64"/>
      <c r="C818" s="63"/>
      <c r="D818" s="6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</row>
    <row r="819" spans="1:25" ht="15.75" customHeight="1" x14ac:dyDescent="0.25">
      <c r="A819" s="44"/>
      <c r="B819" s="64"/>
      <c r="C819" s="63"/>
      <c r="D819" s="6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</row>
    <row r="820" spans="1:25" ht="15.75" customHeight="1" x14ac:dyDescent="0.25">
      <c r="A820" s="44"/>
      <c r="B820" s="64"/>
      <c r="C820" s="63"/>
      <c r="D820" s="6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</row>
    <row r="821" spans="1:25" ht="15.75" customHeight="1" x14ac:dyDescent="0.25">
      <c r="A821" s="44"/>
      <c r="B821" s="64"/>
      <c r="C821" s="63"/>
      <c r="D821" s="6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</row>
    <row r="822" spans="1:25" ht="15.75" customHeight="1" x14ac:dyDescent="0.25">
      <c r="A822" s="44"/>
      <c r="B822" s="64"/>
      <c r="C822" s="63"/>
      <c r="D822" s="6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</row>
    <row r="823" spans="1:25" ht="15.75" customHeight="1" x14ac:dyDescent="0.25">
      <c r="A823" s="44"/>
      <c r="B823" s="64"/>
      <c r="C823" s="63"/>
      <c r="D823" s="6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</row>
    <row r="824" spans="1:25" ht="15.75" customHeight="1" x14ac:dyDescent="0.25">
      <c r="A824" s="44"/>
      <c r="B824" s="64"/>
      <c r="C824" s="63"/>
      <c r="D824" s="6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</row>
    <row r="825" spans="1:25" ht="15.75" customHeight="1" x14ac:dyDescent="0.25">
      <c r="A825" s="44"/>
      <c r="B825" s="64"/>
      <c r="C825" s="63"/>
      <c r="D825" s="6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</row>
    <row r="826" spans="1:25" ht="15.75" customHeight="1" x14ac:dyDescent="0.25">
      <c r="A826" s="44"/>
      <c r="B826" s="64"/>
      <c r="C826" s="63"/>
      <c r="D826" s="6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</row>
    <row r="827" spans="1:25" ht="15.75" customHeight="1" x14ac:dyDescent="0.25">
      <c r="A827" s="44"/>
      <c r="B827" s="64"/>
      <c r="C827" s="63"/>
      <c r="D827" s="6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</row>
    <row r="828" spans="1:25" ht="15.75" customHeight="1" x14ac:dyDescent="0.25">
      <c r="A828" s="44"/>
      <c r="B828" s="64"/>
      <c r="C828" s="63"/>
      <c r="D828" s="6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</row>
    <row r="829" spans="1:25" ht="15.75" customHeight="1" x14ac:dyDescent="0.25">
      <c r="A829" s="44"/>
      <c r="B829" s="64"/>
      <c r="C829" s="63"/>
      <c r="D829" s="6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</row>
    <row r="830" spans="1:25" ht="15.75" customHeight="1" x14ac:dyDescent="0.25">
      <c r="A830" s="44"/>
      <c r="B830" s="64"/>
      <c r="C830" s="63"/>
      <c r="D830" s="6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</row>
    <row r="831" spans="1:25" ht="15.75" customHeight="1" x14ac:dyDescent="0.25">
      <c r="A831" s="44"/>
      <c r="B831" s="64"/>
      <c r="C831" s="63"/>
      <c r="D831" s="6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</row>
    <row r="832" spans="1:25" ht="15.75" customHeight="1" x14ac:dyDescent="0.25">
      <c r="A832" s="44"/>
      <c r="B832" s="64"/>
      <c r="C832" s="63"/>
      <c r="D832" s="6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</row>
    <row r="833" spans="1:25" ht="15.75" customHeight="1" x14ac:dyDescent="0.25">
      <c r="A833" s="44"/>
      <c r="B833" s="64"/>
      <c r="C833" s="63"/>
      <c r="D833" s="6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</row>
    <row r="834" spans="1:25" ht="15.75" customHeight="1" x14ac:dyDescent="0.25">
      <c r="A834" s="44"/>
      <c r="B834" s="64"/>
      <c r="C834" s="63"/>
      <c r="D834" s="6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</row>
    <row r="835" spans="1:25" ht="15.75" customHeight="1" x14ac:dyDescent="0.25">
      <c r="A835" s="44"/>
      <c r="B835" s="64"/>
      <c r="C835" s="63"/>
      <c r="D835" s="6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</row>
    <row r="836" spans="1:25" ht="15.75" customHeight="1" x14ac:dyDescent="0.25">
      <c r="A836" s="44"/>
      <c r="B836" s="64"/>
      <c r="C836" s="63"/>
      <c r="D836" s="6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</row>
    <row r="837" spans="1:25" ht="15.75" customHeight="1" x14ac:dyDescent="0.25">
      <c r="A837" s="44"/>
      <c r="B837" s="64"/>
      <c r="C837" s="63"/>
      <c r="D837" s="6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</row>
    <row r="838" spans="1:25" ht="15.75" customHeight="1" x14ac:dyDescent="0.25">
      <c r="A838" s="44"/>
      <c r="B838" s="64"/>
      <c r="C838" s="63"/>
      <c r="D838" s="6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</row>
    <row r="839" spans="1:25" ht="15.75" customHeight="1" x14ac:dyDescent="0.25">
      <c r="A839" s="44"/>
      <c r="B839" s="64"/>
      <c r="C839" s="63"/>
      <c r="D839" s="6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</row>
    <row r="840" spans="1:25" ht="15.75" customHeight="1" x14ac:dyDescent="0.25">
      <c r="A840" s="44"/>
      <c r="B840" s="64"/>
      <c r="C840" s="63"/>
      <c r="D840" s="6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</row>
    <row r="841" spans="1:25" ht="15.75" customHeight="1" x14ac:dyDescent="0.25">
      <c r="A841" s="44"/>
      <c r="B841" s="64"/>
      <c r="C841" s="63"/>
      <c r="D841" s="6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</row>
    <row r="842" spans="1:25" ht="15.75" customHeight="1" x14ac:dyDescent="0.25">
      <c r="A842" s="44"/>
      <c r="B842" s="64"/>
      <c r="C842" s="63"/>
      <c r="D842" s="6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</row>
    <row r="843" spans="1:25" ht="15.75" customHeight="1" x14ac:dyDescent="0.25">
      <c r="A843" s="44"/>
      <c r="B843" s="64"/>
      <c r="C843" s="63"/>
      <c r="D843" s="6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</row>
    <row r="844" spans="1:25" ht="15.75" customHeight="1" x14ac:dyDescent="0.25">
      <c r="A844" s="44"/>
      <c r="B844" s="64"/>
      <c r="C844" s="63"/>
      <c r="D844" s="6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</row>
    <row r="845" spans="1:25" ht="15.75" customHeight="1" x14ac:dyDescent="0.25">
      <c r="A845" s="44"/>
      <c r="B845" s="64"/>
      <c r="C845" s="63"/>
      <c r="D845" s="6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</row>
    <row r="846" spans="1:25" ht="15.75" customHeight="1" x14ac:dyDescent="0.25">
      <c r="A846" s="44"/>
      <c r="B846" s="64"/>
      <c r="C846" s="63"/>
      <c r="D846" s="6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</row>
    <row r="847" spans="1:25" ht="15.75" customHeight="1" x14ac:dyDescent="0.25">
      <c r="A847" s="44"/>
      <c r="B847" s="64"/>
      <c r="C847" s="63"/>
      <c r="D847" s="6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</row>
    <row r="848" spans="1:25" ht="15.75" customHeight="1" x14ac:dyDescent="0.25">
      <c r="A848" s="44"/>
      <c r="B848" s="64"/>
      <c r="C848" s="63"/>
      <c r="D848" s="6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</row>
    <row r="849" spans="1:25" ht="15.75" customHeight="1" x14ac:dyDescent="0.25">
      <c r="A849" s="44"/>
      <c r="B849" s="64"/>
      <c r="C849" s="63"/>
      <c r="D849" s="6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</row>
    <row r="850" spans="1:25" ht="15.75" customHeight="1" x14ac:dyDescent="0.25">
      <c r="A850" s="44"/>
      <c r="B850" s="64"/>
      <c r="C850" s="63"/>
      <c r="D850" s="6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</row>
    <row r="851" spans="1:25" ht="15.75" customHeight="1" x14ac:dyDescent="0.25">
      <c r="A851" s="44"/>
      <c r="B851" s="64"/>
      <c r="C851" s="63"/>
      <c r="D851" s="6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</row>
    <row r="852" spans="1:25" ht="15.75" customHeight="1" x14ac:dyDescent="0.25">
      <c r="A852" s="44"/>
      <c r="B852" s="64"/>
      <c r="C852" s="63"/>
      <c r="D852" s="6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</row>
    <row r="853" spans="1:25" ht="15.75" customHeight="1" x14ac:dyDescent="0.25">
      <c r="A853" s="44"/>
      <c r="B853" s="64"/>
      <c r="C853" s="63"/>
      <c r="D853" s="6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</row>
    <row r="854" spans="1:25" ht="15.75" customHeight="1" x14ac:dyDescent="0.25">
      <c r="A854" s="44"/>
      <c r="B854" s="64"/>
      <c r="C854" s="63"/>
      <c r="D854" s="6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</row>
    <row r="855" spans="1:25" ht="15.75" customHeight="1" x14ac:dyDescent="0.25">
      <c r="A855" s="44"/>
      <c r="B855" s="64"/>
      <c r="C855" s="63"/>
      <c r="D855" s="6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</row>
    <row r="856" spans="1:25" ht="15.75" customHeight="1" x14ac:dyDescent="0.25">
      <c r="A856" s="44"/>
      <c r="B856" s="64"/>
      <c r="C856" s="63"/>
      <c r="D856" s="6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</row>
    <row r="857" spans="1:25" ht="15.75" customHeight="1" x14ac:dyDescent="0.25">
      <c r="A857" s="44"/>
      <c r="B857" s="64"/>
      <c r="C857" s="63"/>
      <c r="D857" s="6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</row>
    <row r="858" spans="1:25" ht="15.75" customHeight="1" x14ac:dyDescent="0.25">
      <c r="A858" s="44"/>
      <c r="B858" s="64"/>
      <c r="C858" s="63"/>
      <c r="D858" s="6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</row>
    <row r="859" spans="1:25" ht="15.75" customHeight="1" x14ac:dyDescent="0.25">
      <c r="A859" s="44"/>
      <c r="B859" s="64"/>
      <c r="C859" s="63"/>
      <c r="D859" s="6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</row>
    <row r="860" spans="1:25" ht="15.75" customHeight="1" x14ac:dyDescent="0.25">
      <c r="A860" s="44"/>
      <c r="B860" s="64"/>
      <c r="C860" s="63"/>
      <c r="D860" s="6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</row>
    <row r="861" spans="1:25" ht="15.75" customHeight="1" x14ac:dyDescent="0.25">
      <c r="A861" s="44"/>
      <c r="B861" s="64"/>
      <c r="C861" s="63"/>
      <c r="D861" s="6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</row>
    <row r="862" spans="1:25" ht="15.75" customHeight="1" x14ac:dyDescent="0.25">
      <c r="A862" s="44"/>
      <c r="B862" s="64"/>
      <c r="C862" s="63"/>
      <c r="D862" s="6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</row>
    <row r="863" spans="1:25" ht="15.75" customHeight="1" x14ac:dyDescent="0.25">
      <c r="A863" s="44"/>
      <c r="B863" s="64"/>
      <c r="C863" s="63"/>
      <c r="D863" s="6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</row>
    <row r="864" spans="1:25" ht="15.75" customHeight="1" x14ac:dyDescent="0.25">
      <c r="A864" s="44"/>
      <c r="B864" s="64"/>
      <c r="C864" s="63"/>
      <c r="D864" s="6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</row>
    <row r="865" spans="1:25" ht="15.75" customHeight="1" x14ac:dyDescent="0.25">
      <c r="A865" s="44"/>
      <c r="B865" s="64"/>
      <c r="C865" s="63"/>
      <c r="D865" s="6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</row>
    <row r="866" spans="1:25" ht="15.75" customHeight="1" x14ac:dyDescent="0.25">
      <c r="A866" s="44"/>
      <c r="B866" s="64"/>
      <c r="C866" s="63"/>
      <c r="D866" s="6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</row>
    <row r="867" spans="1:25" ht="15.75" customHeight="1" x14ac:dyDescent="0.25">
      <c r="A867" s="44"/>
      <c r="B867" s="64"/>
      <c r="C867" s="63"/>
      <c r="D867" s="6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</row>
    <row r="868" spans="1:25" ht="15.75" customHeight="1" x14ac:dyDescent="0.25">
      <c r="A868" s="44"/>
      <c r="B868" s="64"/>
      <c r="C868" s="63"/>
      <c r="D868" s="6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</row>
    <row r="869" spans="1:25" ht="15.75" customHeight="1" x14ac:dyDescent="0.25">
      <c r="A869" s="44"/>
      <c r="B869" s="64"/>
      <c r="C869" s="63"/>
      <c r="D869" s="6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</row>
    <row r="870" spans="1:25" ht="15.75" customHeight="1" x14ac:dyDescent="0.25">
      <c r="A870" s="44"/>
      <c r="B870" s="64"/>
      <c r="C870" s="63"/>
      <c r="D870" s="6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</row>
    <row r="871" spans="1:25" ht="15.75" customHeight="1" x14ac:dyDescent="0.25">
      <c r="A871" s="44"/>
      <c r="B871" s="64"/>
      <c r="C871" s="63"/>
      <c r="D871" s="6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</row>
    <row r="872" spans="1:25" ht="15.75" customHeight="1" x14ac:dyDescent="0.25">
      <c r="A872" s="44"/>
      <c r="B872" s="64"/>
      <c r="C872" s="63"/>
      <c r="D872" s="6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</row>
    <row r="873" spans="1:25" ht="15.75" customHeight="1" x14ac:dyDescent="0.25">
      <c r="A873" s="44"/>
      <c r="B873" s="64"/>
      <c r="C873" s="63"/>
      <c r="D873" s="6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</row>
    <row r="874" spans="1:25" ht="15.75" customHeight="1" x14ac:dyDescent="0.25">
      <c r="A874" s="44"/>
      <c r="B874" s="64"/>
      <c r="C874" s="63"/>
      <c r="D874" s="6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</row>
    <row r="875" spans="1:25" ht="15.75" customHeight="1" x14ac:dyDescent="0.25">
      <c r="A875" s="44"/>
      <c r="B875" s="64"/>
      <c r="C875" s="63"/>
      <c r="D875" s="6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</row>
    <row r="876" spans="1:25" ht="15.75" customHeight="1" x14ac:dyDescent="0.25">
      <c r="A876" s="44"/>
      <c r="B876" s="64"/>
      <c r="C876" s="63"/>
      <c r="D876" s="6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</row>
    <row r="877" spans="1:25" ht="15.75" customHeight="1" x14ac:dyDescent="0.25">
      <c r="A877" s="44"/>
      <c r="B877" s="64"/>
      <c r="C877" s="63"/>
      <c r="D877" s="6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</row>
    <row r="878" spans="1:25" ht="15.75" customHeight="1" x14ac:dyDescent="0.25">
      <c r="A878" s="44"/>
      <c r="B878" s="64"/>
      <c r="C878" s="63"/>
      <c r="D878" s="6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</row>
    <row r="879" spans="1:25" ht="15.75" customHeight="1" x14ac:dyDescent="0.25">
      <c r="A879" s="44"/>
      <c r="B879" s="64"/>
      <c r="C879" s="63"/>
      <c r="D879" s="6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</row>
    <row r="880" spans="1:25" ht="15.75" customHeight="1" x14ac:dyDescent="0.25">
      <c r="A880" s="44"/>
      <c r="B880" s="64"/>
      <c r="C880" s="63"/>
      <c r="D880" s="6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</row>
    <row r="881" spans="1:25" ht="15.75" customHeight="1" x14ac:dyDescent="0.25">
      <c r="A881" s="44"/>
      <c r="B881" s="64"/>
      <c r="C881" s="63"/>
      <c r="D881" s="6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</row>
    <row r="882" spans="1:25" ht="15.75" customHeight="1" x14ac:dyDescent="0.25">
      <c r="A882" s="44"/>
      <c r="B882" s="64"/>
      <c r="C882" s="63"/>
      <c r="D882" s="6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</row>
    <row r="883" spans="1:25" ht="15.75" customHeight="1" x14ac:dyDescent="0.25">
      <c r="A883" s="44"/>
      <c r="B883" s="64"/>
      <c r="C883" s="63"/>
      <c r="D883" s="6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</row>
    <row r="884" spans="1:25" ht="15.75" customHeight="1" x14ac:dyDescent="0.25">
      <c r="A884" s="44"/>
      <c r="B884" s="64"/>
      <c r="C884" s="63"/>
      <c r="D884" s="6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  <c r="Y884" s="44"/>
    </row>
    <row r="885" spans="1:25" ht="15.75" customHeight="1" x14ac:dyDescent="0.25">
      <c r="A885" s="44"/>
      <c r="B885" s="64"/>
      <c r="C885" s="63"/>
      <c r="D885" s="6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</row>
    <row r="886" spans="1:25" ht="15.75" customHeight="1" x14ac:dyDescent="0.25">
      <c r="A886" s="44"/>
      <c r="B886" s="64"/>
      <c r="C886" s="63"/>
      <c r="D886" s="6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</row>
    <row r="887" spans="1:25" ht="15.75" customHeight="1" x14ac:dyDescent="0.25">
      <c r="A887" s="44"/>
      <c r="B887" s="64"/>
      <c r="C887" s="63"/>
      <c r="D887" s="6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</row>
    <row r="888" spans="1:25" ht="15.75" customHeight="1" x14ac:dyDescent="0.25">
      <c r="A888" s="44"/>
      <c r="B888" s="64"/>
      <c r="C888" s="63"/>
      <c r="D888" s="6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</row>
    <row r="889" spans="1:25" ht="15.75" customHeight="1" x14ac:dyDescent="0.25">
      <c r="A889" s="44"/>
      <c r="B889" s="64"/>
      <c r="C889" s="63"/>
      <c r="D889" s="6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</row>
    <row r="890" spans="1:25" ht="15.75" customHeight="1" x14ac:dyDescent="0.25">
      <c r="A890" s="44"/>
      <c r="B890" s="64"/>
      <c r="C890" s="63"/>
      <c r="D890" s="6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</row>
    <row r="891" spans="1:25" ht="15.75" customHeight="1" x14ac:dyDescent="0.25">
      <c r="A891" s="44"/>
      <c r="B891" s="64"/>
      <c r="C891" s="63"/>
      <c r="D891" s="6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</row>
    <row r="892" spans="1:25" ht="15.75" customHeight="1" x14ac:dyDescent="0.25">
      <c r="A892" s="44"/>
      <c r="B892" s="64"/>
      <c r="C892" s="63"/>
      <c r="D892" s="6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</row>
    <row r="893" spans="1:25" ht="15.75" customHeight="1" x14ac:dyDescent="0.25">
      <c r="A893" s="44"/>
      <c r="B893" s="64"/>
      <c r="C893" s="63"/>
      <c r="D893" s="6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</row>
    <row r="894" spans="1:25" ht="15.75" customHeight="1" x14ac:dyDescent="0.25">
      <c r="A894" s="44"/>
      <c r="B894" s="64"/>
      <c r="C894" s="63"/>
      <c r="D894" s="6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</row>
    <row r="895" spans="1:25" ht="15.75" customHeight="1" x14ac:dyDescent="0.25">
      <c r="A895" s="44"/>
      <c r="B895" s="64"/>
      <c r="C895" s="63"/>
      <c r="D895" s="6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</row>
    <row r="896" spans="1:25" ht="15.75" customHeight="1" x14ac:dyDescent="0.25">
      <c r="A896" s="44"/>
      <c r="B896" s="64"/>
      <c r="C896" s="63"/>
      <c r="D896" s="6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</row>
    <row r="897" spans="1:25" ht="15.75" customHeight="1" x14ac:dyDescent="0.25">
      <c r="A897" s="44"/>
      <c r="B897" s="64"/>
      <c r="C897" s="63"/>
      <c r="D897" s="6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</row>
    <row r="898" spans="1:25" ht="15.75" customHeight="1" x14ac:dyDescent="0.25">
      <c r="A898" s="44"/>
      <c r="B898" s="64"/>
      <c r="C898" s="63"/>
      <c r="D898" s="6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</row>
    <row r="899" spans="1:25" ht="15.75" customHeight="1" x14ac:dyDescent="0.25">
      <c r="A899" s="44"/>
      <c r="B899" s="64"/>
      <c r="C899" s="63"/>
      <c r="D899" s="6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</row>
    <row r="900" spans="1:25" ht="15.75" customHeight="1" x14ac:dyDescent="0.25">
      <c r="A900" s="44"/>
      <c r="B900" s="64"/>
      <c r="C900" s="63"/>
      <c r="D900" s="6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</row>
    <row r="901" spans="1:25" ht="15.75" customHeight="1" x14ac:dyDescent="0.25">
      <c r="A901" s="44"/>
      <c r="B901" s="64"/>
      <c r="C901" s="63"/>
      <c r="D901" s="6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</row>
    <row r="902" spans="1:25" ht="15.75" customHeight="1" x14ac:dyDescent="0.25">
      <c r="A902" s="44"/>
      <c r="B902" s="64"/>
      <c r="C902" s="63"/>
      <c r="D902" s="6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</row>
    <row r="903" spans="1:25" ht="15.75" customHeight="1" x14ac:dyDescent="0.25">
      <c r="A903" s="44"/>
      <c r="B903" s="64"/>
      <c r="C903" s="63"/>
      <c r="D903" s="6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</row>
    <row r="904" spans="1:25" ht="15.75" customHeight="1" x14ac:dyDescent="0.25">
      <c r="A904" s="44"/>
      <c r="B904" s="64"/>
      <c r="C904" s="63"/>
      <c r="D904" s="6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</row>
    <row r="905" spans="1:25" ht="15.75" customHeight="1" x14ac:dyDescent="0.25">
      <c r="A905" s="44"/>
      <c r="B905" s="64"/>
      <c r="C905" s="63"/>
      <c r="D905" s="6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</row>
    <row r="906" spans="1:25" ht="15.75" customHeight="1" x14ac:dyDescent="0.25">
      <c r="A906" s="44"/>
      <c r="B906" s="64"/>
      <c r="C906" s="63"/>
      <c r="D906" s="6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</row>
    <row r="907" spans="1:25" ht="15.75" customHeight="1" x14ac:dyDescent="0.25">
      <c r="A907" s="44"/>
      <c r="B907" s="64"/>
      <c r="C907" s="63"/>
      <c r="D907" s="6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</row>
    <row r="908" spans="1:25" ht="15.75" customHeight="1" x14ac:dyDescent="0.25">
      <c r="A908" s="44"/>
      <c r="B908" s="64"/>
      <c r="C908" s="63"/>
      <c r="D908" s="6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</row>
    <row r="909" spans="1:25" ht="15.75" customHeight="1" x14ac:dyDescent="0.25">
      <c r="A909" s="44"/>
      <c r="B909" s="64"/>
      <c r="C909" s="63"/>
      <c r="D909" s="64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  <c r="Y909" s="44"/>
    </row>
    <row r="910" spans="1:25" ht="15.75" customHeight="1" x14ac:dyDescent="0.25">
      <c r="A910" s="44"/>
      <c r="B910" s="64"/>
      <c r="C910" s="63"/>
      <c r="D910" s="64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</row>
    <row r="911" spans="1:25" ht="15.75" customHeight="1" x14ac:dyDescent="0.25">
      <c r="A911" s="44"/>
      <c r="B911" s="64"/>
      <c r="C911" s="63"/>
      <c r="D911" s="64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  <c r="Y911" s="44"/>
    </row>
    <row r="912" spans="1:25" ht="15.75" customHeight="1" x14ac:dyDescent="0.25">
      <c r="A912" s="44"/>
      <c r="B912" s="64"/>
      <c r="C912" s="63"/>
      <c r="D912" s="64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</row>
    <row r="913" spans="1:25" ht="15.75" customHeight="1" x14ac:dyDescent="0.25">
      <c r="A913" s="44"/>
      <c r="B913" s="64"/>
      <c r="C913" s="63"/>
      <c r="D913" s="64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  <c r="Y913" s="44"/>
    </row>
    <row r="914" spans="1:25" ht="15.75" customHeight="1" x14ac:dyDescent="0.25">
      <c r="A914" s="44"/>
      <c r="B914" s="64"/>
      <c r="C914" s="63"/>
      <c r="D914" s="64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  <c r="Y914" s="44"/>
    </row>
    <row r="915" spans="1:25" ht="15.75" customHeight="1" x14ac:dyDescent="0.25">
      <c r="A915" s="44"/>
      <c r="B915" s="64"/>
      <c r="C915" s="63"/>
      <c r="D915" s="64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  <c r="Y915" s="44"/>
    </row>
    <row r="916" spans="1:25" ht="15.75" customHeight="1" x14ac:dyDescent="0.25">
      <c r="A916" s="44"/>
      <c r="B916" s="64"/>
      <c r="C916" s="63"/>
      <c r="D916" s="64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  <c r="Y916" s="44"/>
    </row>
    <row r="917" spans="1:25" ht="15.75" customHeight="1" x14ac:dyDescent="0.25">
      <c r="A917" s="44"/>
      <c r="B917" s="64"/>
      <c r="C917" s="63"/>
      <c r="D917" s="6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44"/>
    </row>
    <row r="918" spans="1:25" ht="15.75" customHeight="1" x14ac:dyDescent="0.25">
      <c r="A918" s="44"/>
      <c r="B918" s="64"/>
      <c r="C918" s="63"/>
      <c r="D918" s="6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</row>
    <row r="919" spans="1:25" ht="15.75" customHeight="1" x14ac:dyDescent="0.25">
      <c r="A919" s="44"/>
      <c r="B919" s="64"/>
      <c r="C919" s="63"/>
      <c r="D919" s="64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  <c r="Y919" s="44"/>
    </row>
    <row r="920" spans="1:25" ht="15.75" customHeight="1" x14ac:dyDescent="0.25">
      <c r="A920" s="44"/>
      <c r="B920" s="64"/>
      <c r="C920" s="63"/>
      <c r="D920" s="64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  <c r="Y920" s="44"/>
    </row>
    <row r="921" spans="1:25" ht="15.75" customHeight="1" x14ac:dyDescent="0.25">
      <c r="A921" s="44"/>
      <c r="B921" s="64"/>
      <c r="C921" s="63"/>
      <c r="D921" s="64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  <c r="Y921" s="44"/>
    </row>
    <row r="922" spans="1:25" ht="15.75" customHeight="1" x14ac:dyDescent="0.25">
      <c r="A922" s="44"/>
      <c r="B922" s="64"/>
      <c r="C922" s="63"/>
      <c r="D922" s="64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  <c r="Y922" s="44"/>
    </row>
    <row r="923" spans="1:25" ht="15.75" customHeight="1" x14ac:dyDescent="0.25">
      <c r="A923" s="44"/>
      <c r="B923" s="64"/>
      <c r="C923" s="63"/>
      <c r="D923" s="64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</row>
    <row r="924" spans="1:25" ht="15.75" customHeight="1" x14ac:dyDescent="0.25">
      <c r="A924" s="44"/>
      <c r="B924" s="64"/>
      <c r="C924" s="63"/>
      <c r="D924" s="64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  <c r="Y924" s="44"/>
    </row>
    <row r="925" spans="1:25" ht="15.75" customHeight="1" x14ac:dyDescent="0.25">
      <c r="A925" s="44"/>
      <c r="B925" s="64"/>
      <c r="C925" s="63"/>
      <c r="D925" s="6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  <c r="Y925" s="44"/>
    </row>
    <row r="926" spans="1:25" ht="15.75" customHeight="1" x14ac:dyDescent="0.25">
      <c r="A926" s="44"/>
      <c r="B926" s="64"/>
      <c r="C926" s="63"/>
      <c r="D926" s="6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  <c r="Y926" s="44"/>
    </row>
    <row r="927" spans="1:25" ht="15.75" customHeight="1" x14ac:dyDescent="0.25">
      <c r="A927" s="44"/>
      <c r="B927" s="64"/>
      <c r="C927" s="63"/>
      <c r="D927" s="6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  <c r="Y927" s="44"/>
    </row>
    <row r="928" spans="1:25" ht="15.75" customHeight="1" x14ac:dyDescent="0.25">
      <c r="A928" s="44"/>
      <c r="B928" s="64"/>
      <c r="C928" s="63"/>
      <c r="D928" s="6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  <c r="Y928" s="44"/>
    </row>
    <row r="929" spans="1:25" ht="15.75" customHeight="1" x14ac:dyDescent="0.25">
      <c r="A929" s="44"/>
      <c r="B929" s="64"/>
      <c r="C929" s="63"/>
      <c r="D929" s="6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  <c r="Y929" s="44"/>
    </row>
    <row r="930" spans="1:25" ht="15.75" customHeight="1" x14ac:dyDescent="0.25">
      <c r="A930" s="44"/>
      <c r="B930" s="64"/>
      <c r="C930" s="63"/>
      <c r="D930" s="6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</row>
    <row r="931" spans="1:25" ht="15.75" customHeight="1" x14ac:dyDescent="0.25">
      <c r="A931" s="44"/>
      <c r="B931" s="64"/>
      <c r="C931" s="63"/>
      <c r="D931" s="6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  <c r="Y931" s="44"/>
    </row>
    <row r="932" spans="1:25" ht="15.75" customHeight="1" x14ac:dyDescent="0.25">
      <c r="A932" s="44"/>
      <c r="B932" s="64"/>
      <c r="C932" s="63"/>
      <c r="D932" s="6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  <c r="Y932" s="44"/>
    </row>
    <row r="933" spans="1:25" ht="15.75" customHeight="1" x14ac:dyDescent="0.25">
      <c r="A933" s="44"/>
      <c r="B933" s="64"/>
      <c r="C933" s="63"/>
      <c r="D933" s="6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  <c r="Y933" s="44"/>
    </row>
    <row r="934" spans="1:25" ht="15.75" customHeight="1" x14ac:dyDescent="0.25">
      <c r="A934" s="44"/>
      <c r="B934" s="64"/>
      <c r="C934" s="63"/>
      <c r="D934" s="64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  <c r="Y934" s="44"/>
    </row>
    <row r="935" spans="1:25" ht="15.75" customHeight="1" x14ac:dyDescent="0.25">
      <c r="A935" s="44"/>
      <c r="B935" s="64"/>
      <c r="C935" s="63"/>
      <c r="D935" s="64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  <c r="Y935" s="44"/>
    </row>
    <row r="936" spans="1:25" ht="15.75" customHeight="1" x14ac:dyDescent="0.25">
      <c r="A936" s="44"/>
      <c r="B936" s="64"/>
      <c r="C936" s="63"/>
      <c r="D936" s="6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</row>
    <row r="937" spans="1:25" ht="15.75" customHeight="1" x14ac:dyDescent="0.25">
      <c r="A937" s="44"/>
      <c r="B937" s="64"/>
      <c r="C937" s="63"/>
      <c r="D937" s="64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</row>
    <row r="938" spans="1:25" ht="15.75" customHeight="1" x14ac:dyDescent="0.25">
      <c r="A938" s="44"/>
      <c r="B938" s="64"/>
      <c r="C938" s="63"/>
      <c r="D938" s="6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</row>
    <row r="939" spans="1:25" ht="15.75" customHeight="1" x14ac:dyDescent="0.25">
      <c r="A939" s="44"/>
      <c r="B939" s="64"/>
      <c r="C939" s="63"/>
      <c r="D939" s="64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</row>
    <row r="940" spans="1:25" ht="15.75" customHeight="1" x14ac:dyDescent="0.25">
      <c r="A940" s="44"/>
      <c r="B940" s="64"/>
      <c r="C940" s="63"/>
      <c r="D940" s="64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</row>
    <row r="941" spans="1:25" ht="15.75" customHeight="1" x14ac:dyDescent="0.25">
      <c r="A941" s="44"/>
      <c r="B941" s="64"/>
      <c r="C941" s="63"/>
      <c r="D941" s="64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</row>
    <row r="942" spans="1:25" ht="15.75" customHeight="1" x14ac:dyDescent="0.25">
      <c r="A942" s="44"/>
      <c r="B942" s="64"/>
      <c r="C942" s="63"/>
      <c r="D942" s="64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</row>
    <row r="943" spans="1:25" ht="15.75" customHeight="1" x14ac:dyDescent="0.25">
      <c r="A943" s="44"/>
      <c r="B943" s="64"/>
      <c r="C943" s="63"/>
      <c r="D943" s="6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</row>
    <row r="944" spans="1:25" ht="15.75" customHeight="1" x14ac:dyDescent="0.25">
      <c r="A944" s="44"/>
      <c r="B944" s="64"/>
      <c r="C944" s="63"/>
      <c r="D944" s="64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</row>
    <row r="945" spans="1:25" ht="15.75" customHeight="1" x14ac:dyDescent="0.25">
      <c r="A945" s="44"/>
      <c r="B945" s="64"/>
      <c r="C945" s="63"/>
      <c r="D945" s="64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</row>
    <row r="946" spans="1:25" ht="15.75" customHeight="1" x14ac:dyDescent="0.25">
      <c r="A946" s="44"/>
      <c r="B946" s="64"/>
      <c r="C946" s="63"/>
      <c r="D946" s="64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</row>
    <row r="947" spans="1:25" ht="15.75" customHeight="1" x14ac:dyDescent="0.25">
      <c r="A947" s="44"/>
      <c r="B947" s="64"/>
      <c r="C947" s="63"/>
      <c r="D947" s="64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</row>
    <row r="948" spans="1:25" ht="15.75" customHeight="1" x14ac:dyDescent="0.25">
      <c r="A948" s="44"/>
      <c r="B948" s="64"/>
      <c r="C948" s="63"/>
      <c r="D948" s="64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</row>
    <row r="949" spans="1:25" ht="15.75" customHeight="1" x14ac:dyDescent="0.25">
      <c r="A949" s="44"/>
      <c r="B949" s="64"/>
      <c r="C949" s="63"/>
      <c r="D949" s="64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</row>
    <row r="950" spans="1:25" ht="15.75" customHeight="1" x14ac:dyDescent="0.25">
      <c r="A950" s="44"/>
      <c r="B950" s="64"/>
      <c r="C950" s="63"/>
      <c r="D950" s="6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</row>
    <row r="951" spans="1:25" ht="15.75" customHeight="1" x14ac:dyDescent="0.25">
      <c r="A951" s="44"/>
      <c r="B951" s="64"/>
      <c r="C951" s="63"/>
      <c r="D951" s="64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</row>
    <row r="952" spans="1:25" ht="15.75" customHeight="1" x14ac:dyDescent="0.25">
      <c r="A952" s="44"/>
      <c r="B952" s="64"/>
      <c r="C952" s="63"/>
      <c r="D952" s="6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</row>
    <row r="953" spans="1:25" ht="15.75" customHeight="1" x14ac:dyDescent="0.25">
      <c r="A953" s="44"/>
      <c r="B953" s="64"/>
      <c r="C953" s="63"/>
      <c r="D953" s="6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</row>
    <row r="954" spans="1:25" ht="15.75" customHeight="1" x14ac:dyDescent="0.25">
      <c r="A954" s="44"/>
      <c r="B954" s="64"/>
      <c r="C954" s="63"/>
      <c r="D954" s="6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</row>
    <row r="955" spans="1:25" ht="15.75" customHeight="1" x14ac:dyDescent="0.25">
      <c r="A955" s="44"/>
      <c r="B955" s="64"/>
      <c r="C955" s="63"/>
      <c r="D955" s="64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</row>
    <row r="956" spans="1:25" ht="15.75" customHeight="1" x14ac:dyDescent="0.25">
      <c r="A956" s="44"/>
      <c r="B956" s="64"/>
      <c r="C956" s="63"/>
      <c r="D956" s="6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</row>
    <row r="957" spans="1:25" ht="15.75" customHeight="1" x14ac:dyDescent="0.25">
      <c r="A957" s="44"/>
      <c r="B957" s="64"/>
      <c r="C957" s="63"/>
      <c r="D957" s="64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</row>
    <row r="958" spans="1:25" ht="15.75" customHeight="1" x14ac:dyDescent="0.25">
      <c r="A958" s="44"/>
      <c r="B958" s="64"/>
      <c r="C958" s="63"/>
      <c r="D958" s="64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</row>
    <row r="959" spans="1:25" ht="15.75" customHeight="1" x14ac:dyDescent="0.25">
      <c r="A959" s="44"/>
      <c r="B959" s="64"/>
      <c r="C959" s="63"/>
      <c r="D959" s="64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</row>
    <row r="960" spans="1:25" ht="15.75" customHeight="1" x14ac:dyDescent="0.25">
      <c r="A960" s="44"/>
      <c r="B960" s="64"/>
      <c r="C960" s="63"/>
      <c r="D960" s="64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</row>
    <row r="961" spans="1:25" ht="15.75" customHeight="1" x14ac:dyDescent="0.25">
      <c r="A961" s="44"/>
      <c r="B961" s="64"/>
      <c r="C961" s="63"/>
      <c r="D961" s="64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</row>
    <row r="962" spans="1:25" ht="15.75" customHeight="1" x14ac:dyDescent="0.25">
      <c r="A962" s="44"/>
      <c r="B962" s="64"/>
      <c r="C962" s="63"/>
      <c r="D962" s="6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</row>
    <row r="963" spans="1:25" ht="15.75" customHeight="1" x14ac:dyDescent="0.25">
      <c r="A963" s="44"/>
      <c r="B963" s="64"/>
      <c r="C963" s="63"/>
      <c r="D963" s="6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</row>
    <row r="964" spans="1:25" ht="15.75" customHeight="1" x14ac:dyDescent="0.25">
      <c r="A964" s="44"/>
      <c r="B964" s="64"/>
      <c r="C964" s="63"/>
      <c r="D964" s="64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</row>
    <row r="965" spans="1:25" ht="15.75" customHeight="1" x14ac:dyDescent="0.25">
      <c r="A965" s="44"/>
      <c r="B965" s="64"/>
      <c r="C965" s="63"/>
      <c r="D965" s="64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</row>
    <row r="966" spans="1:25" ht="15.75" customHeight="1" x14ac:dyDescent="0.25">
      <c r="A966" s="44"/>
      <c r="B966" s="64"/>
      <c r="C966" s="63"/>
      <c r="D966" s="64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</row>
    <row r="967" spans="1:25" ht="15.75" customHeight="1" x14ac:dyDescent="0.25">
      <c r="A967" s="44"/>
      <c r="B967" s="64"/>
      <c r="C967" s="63"/>
      <c r="D967" s="64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</row>
    <row r="968" spans="1:25" ht="15.75" customHeight="1" x14ac:dyDescent="0.25">
      <c r="A968" s="44"/>
      <c r="B968" s="64"/>
      <c r="C968" s="63"/>
      <c r="D968" s="6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</row>
    <row r="969" spans="1:25" ht="15.75" customHeight="1" x14ac:dyDescent="0.25">
      <c r="A969" s="44"/>
      <c r="B969" s="64"/>
      <c r="C969" s="63"/>
      <c r="D969" s="64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</row>
    <row r="970" spans="1:25" ht="15.75" customHeight="1" x14ac:dyDescent="0.25">
      <c r="A970" s="44"/>
      <c r="B970" s="64"/>
      <c r="C970" s="63"/>
      <c r="D970" s="64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</row>
    <row r="971" spans="1:25" ht="15.75" customHeight="1" x14ac:dyDescent="0.25">
      <c r="A971" s="44"/>
      <c r="B971" s="64"/>
      <c r="C971" s="63"/>
      <c r="D971" s="64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</row>
    <row r="972" spans="1:25" ht="15.75" customHeight="1" x14ac:dyDescent="0.25">
      <c r="A972" s="44"/>
      <c r="B972" s="64"/>
      <c r="C972" s="63"/>
      <c r="D972" s="6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</row>
    <row r="973" spans="1:25" ht="15.75" customHeight="1" x14ac:dyDescent="0.25">
      <c r="A973" s="44"/>
      <c r="B973" s="64"/>
      <c r="C973" s="63"/>
      <c r="D973" s="64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</row>
    <row r="974" spans="1:25" ht="15.75" customHeight="1" x14ac:dyDescent="0.25">
      <c r="A974" s="44"/>
      <c r="B974" s="64"/>
      <c r="C974" s="63"/>
      <c r="D974" s="6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</row>
    <row r="975" spans="1:25" ht="15.75" customHeight="1" x14ac:dyDescent="0.25">
      <c r="A975" s="44"/>
      <c r="B975" s="64"/>
      <c r="C975" s="63"/>
      <c r="D975" s="64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</row>
    <row r="976" spans="1:25" ht="15.75" customHeight="1" x14ac:dyDescent="0.25">
      <c r="A976" s="44"/>
      <c r="B976" s="64"/>
      <c r="C976" s="63"/>
      <c r="D976" s="64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</row>
    <row r="977" spans="1:25" ht="15.75" customHeight="1" x14ac:dyDescent="0.25">
      <c r="A977" s="44"/>
      <c r="B977" s="64"/>
      <c r="C977" s="63"/>
      <c r="D977" s="64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</row>
    <row r="978" spans="1:25" ht="15.75" customHeight="1" x14ac:dyDescent="0.25">
      <c r="A978" s="44"/>
      <c r="B978" s="64"/>
      <c r="C978" s="63"/>
      <c r="D978" s="64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</row>
    <row r="979" spans="1:25" ht="15.75" customHeight="1" x14ac:dyDescent="0.25">
      <c r="A979" s="44"/>
      <c r="B979" s="64"/>
      <c r="C979" s="63"/>
      <c r="D979" s="64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</row>
    <row r="980" spans="1:25" ht="15.75" customHeight="1" x14ac:dyDescent="0.25">
      <c r="A980" s="44"/>
      <c r="B980" s="64"/>
      <c r="C980" s="63"/>
      <c r="D980" s="64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</row>
    <row r="981" spans="1:25" ht="15.75" customHeight="1" x14ac:dyDescent="0.25">
      <c r="A981" s="44"/>
      <c r="B981" s="64"/>
      <c r="C981" s="63"/>
      <c r="D981" s="64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</row>
    <row r="982" spans="1:25" ht="15.75" customHeight="1" x14ac:dyDescent="0.25">
      <c r="A982" s="44"/>
      <c r="B982" s="64"/>
      <c r="C982" s="63"/>
      <c r="D982" s="64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</row>
  </sheetData>
  <mergeCells count="118">
    <mergeCell ref="B11:D12"/>
    <mergeCell ref="E11:F11"/>
    <mergeCell ref="G11:H11"/>
    <mergeCell ref="I11:J11"/>
    <mergeCell ref="K11:L11"/>
    <mergeCell ref="M11:N11"/>
    <mergeCell ref="E2:F2"/>
    <mergeCell ref="G2:H2"/>
    <mergeCell ref="I2:J2"/>
    <mergeCell ref="K2:L2"/>
    <mergeCell ref="M2:N2"/>
    <mergeCell ref="E8:F8"/>
    <mergeCell ref="G8:H8"/>
    <mergeCell ref="I8:J8"/>
    <mergeCell ref="K8:L8"/>
    <mergeCell ref="M8:N8"/>
    <mergeCell ref="E13:F13"/>
    <mergeCell ref="G13:H13"/>
    <mergeCell ref="I13:J13"/>
    <mergeCell ref="K13:L13"/>
    <mergeCell ref="M13:N13"/>
    <mergeCell ref="E14:F14"/>
    <mergeCell ref="G14:H14"/>
    <mergeCell ref="I14:J14"/>
    <mergeCell ref="K14:L14"/>
    <mergeCell ref="M14:N14"/>
    <mergeCell ref="E17:F17"/>
    <mergeCell ref="G17:H17"/>
    <mergeCell ref="I17:J17"/>
    <mergeCell ref="K17:L17"/>
    <mergeCell ref="M17:N17"/>
    <mergeCell ref="B18:J18"/>
    <mergeCell ref="K18:L18"/>
    <mergeCell ref="M18:N18"/>
    <mergeCell ref="E15:F15"/>
    <mergeCell ref="G15:H15"/>
    <mergeCell ref="I15:J15"/>
    <mergeCell ref="K15:L15"/>
    <mergeCell ref="M15:N15"/>
    <mergeCell ref="B16:N16"/>
    <mergeCell ref="E19:F19"/>
    <mergeCell ref="G19:H19"/>
    <mergeCell ref="I19:J19"/>
    <mergeCell ref="K19:L19"/>
    <mergeCell ref="M19:N19"/>
    <mergeCell ref="E20:F20"/>
    <mergeCell ref="G20:H20"/>
    <mergeCell ref="I20:J20"/>
    <mergeCell ref="K20:L20"/>
    <mergeCell ref="M20:N20"/>
    <mergeCell ref="B23:N23"/>
    <mergeCell ref="E24:F24"/>
    <mergeCell ref="G24:H24"/>
    <mergeCell ref="I24:J24"/>
    <mergeCell ref="K24:L24"/>
    <mergeCell ref="M24:N24"/>
    <mergeCell ref="E21:F21"/>
    <mergeCell ref="G21:H21"/>
    <mergeCell ref="I21:J21"/>
    <mergeCell ref="K21:L21"/>
    <mergeCell ref="M21:N21"/>
    <mergeCell ref="E22:F22"/>
    <mergeCell ref="G22:H22"/>
    <mergeCell ref="I22:J22"/>
    <mergeCell ref="K22:L22"/>
    <mergeCell ref="M22:N22"/>
    <mergeCell ref="E27:F27"/>
    <mergeCell ref="G27:H27"/>
    <mergeCell ref="I27:J27"/>
    <mergeCell ref="K27:L27"/>
    <mergeCell ref="M27:N27"/>
    <mergeCell ref="B28:N28"/>
    <mergeCell ref="E25:F25"/>
    <mergeCell ref="G25:H25"/>
    <mergeCell ref="I25:J25"/>
    <mergeCell ref="K25:L25"/>
    <mergeCell ref="M25:N25"/>
    <mergeCell ref="E26:F26"/>
    <mergeCell ref="G26:H26"/>
    <mergeCell ref="I26:J26"/>
    <mergeCell ref="K26:L26"/>
    <mergeCell ref="M26:N26"/>
    <mergeCell ref="E29:F29"/>
    <mergeCell ref="G29:H29"/>
    <mergeCell ref="I29:J29"/>
    <mergeCell ref="K29:L29"/>
    <mergeCell ref="M29:N29"/>
    <mergeCell ref="E30:F30"/>
    <mergeCell ref="G30:H30"/>
    <mergeCell ref="I30:J30"/>
    <mergeCell ref="K30:L30"/>
    <mergeCell ref="M30:N30"/>
    <mergeCell ref="E31:F31"/>
    <mergeCell ref="G31:H31"/>
    <mergeCell ref="I31:J31"/>
    <mergeCell ref="K31:L31"/>
    <mergeCell ref="M31:N31"/>
    <mergeCell ref="E32:F32"/>
    <mergeCell ref="G32:H32"/>
    <mergeCell ref="I32:J32"/>
    <mergeCell ref="K32:L32"/>
    <mergeCell ref="M32:N32"/>
    <mergeCell ref="E36:F36"/>
    <mergeCell ref="G36:H36"/>
    <mergeCell ref="I36:J36"/>
    <mergeCell ref="K36:L36"/>
    <mergeCell ref="M36:N36"/>
    <mergeCell ref="B37:N37"/>
    <mergeCell ref="E33:F33"/>
    <mergeCell ref="G33:H33"/>
    <mergeCell ref="I33:J33"/>
    <mergeCell ref="K33:L33"/>
    <mergeCell ref="M33:N33"/>
    <mergeCell ref="E34:F34"/>
    <mergeCell ref="G34:H34"/>
    <mergeCell ref="I34:J34"/>
    <mergeCell ref="K34:L34"/>
    <mergeCell ref="M34:N34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One Year-Fixed Fees</vt:lpstr>
      <vt:lpstr>One Year-Fixed Hurdle </vt:lpstr>
      <vt:lpstr>One Year-Variable Fees</vt:lpstr>
      <vt:lpstr>Multi Year-Fixed Hurdle </vt:lpstr>
      <vt:lpstr>'One Year-Fixed Hurdle '!Print_Area</vt:lpstr>
      <vt:lpstr>'One Year-Variable Fees'!Print_Area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Sawant</dc:creator>
  <cp:lastModifiedBy>Manish Gupta</cp:lastModifiedBy>
  <dcterms:created xsi:type="dcterms:W3CDTF">2024-09-26T12:49:17Z</dcterms:created>
  <dcterms:modified xsi:type="dcterms:W3CDTF">2026-04-06T09:52:34Z</dcterms:modified>
</cp:coreProperties>
</file>