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3" fontId="6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H3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6" customWidth="1" min="3" max="3"/>
    <col width="17" customWidth="1" min="4" max="4"/>
    <col width="18" customWidth="1" min="5" max="5"/>
    <col width="21" customWidth="1" min="6" max="6"/>
    <col width="12" customWidth="1" min="7" max="7"/>
    <col width="34" customWidth="1" min="8" max="8"/>
  </cols>
  <sheetData>
    <row r="1">
      <c r="A1" s="1" t="inlineStr">
        <is>
          <t>Greenbox Design Studio</t>
        </is>
      </c>
    </row>
    <row r="2" ht="18" customHeight="1">
      <c r="A2" s="2" t="inlineStr">
        <is>
          <t>Interior Budget Planner</t>
        </is>
      </c>
    </row>
    <row r="3">
      <c r="A3" s="3" t="inlineStr">
        <is>
          <t>Budget against committed against paid, by head, with live variance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Head</t>
        </is>
      </c>
      <c r="B6" s="5" t="inlineStr">
        <is>
          <t>Budget (Rs)</t>
        </is>
      </c>
      <c r="C6" s="5" t="inlineStr">
        <is>
          <t>Committed (Rs)</t>
        </is>
      </c>
      <c r="D6" s="5" t="inlineStr">
        <is>
          <t>Paid to date (Rs)</t>
        </is>
      </c>
      <c r="E6" s="5" t="inlineStr">
        <is>
          <t>Balance to pay (Rs)</t>
        </is>
      </c>
      <c r="F6" s="5" t="inlineStr">
        <is>
          <t>Variance vs budget (Rs)</t>
        </is>
      </c>
      <c r="G6" s="5" t="inlineStr">
        <is>
          <t>Variance %</t>
        </is>
      </c>
      <c r="H6" s="5" t="inlineStr">
        <is>
          <t>Comment</t>
        </is>
      </c>
    </row>
    <row r="7">
      <c r="A7" s="6" t="inlineStr">
        <is>
          <t>Design and drawings</t>
        </is>
      </c>
      <c r="B7" s="7" t="n">
        <v>90000</v>
      </c>
      <c r="C7" s="7" t="n">
        <v>85000</v>
      </c>
      <c r="D7" s="7" t="n">
        <v>85000</v>
      </c>
      <c r="E7" s="7">
        <f>C7-D7</f>
        <v/>
      </c>
      <c r="F7" s="7">
        <f>B7-C7</f>
        <v/>
      </c>
      <c r="G7" s="6">
        <f>IF(B7=0,"",ROUND((C7-B7)/B7*100,1))</f>
        <v/>
      </c>
      <c r="H7" s="6" t="inlineStr">
        <is>
          <t>Fixed fee, closed</t>
        </is>
      </c>
    </row>
    <row r="8">
      <c r="A8" s="6" t="inlineStr">
        <is>
          <t>Civil and demolition</t>
        </is>
      </c>
      <c r="B8" s="7" t="n">
        <v>150000</v>
      </c>
      <c r="C8" s="7" t="n">
        <v>204000</v>
      </c>
      <c r="D8" s="7" t="n">
        <v>140000</v>
      </c>
      <c r="E8" s="7">
        <f>C8-D8</f>
        <v/>
      </c>
      <c r="F8" s="7">
        <f>B8-C8</f>
        <v/>
      </c>
      <c r="G8" s="6">
        <f>IF(B8=0,"",ROUND((C8-B8)/B8*100,1))</f>
        <v/>
      </c>
      <c r="H8" s="6" t="inlineStr">
        <is>
          <t>Extra wall found to be structural; rerouted</t>
        </is>
      </c>
    </row>
    <row r="9">
      <c r="A9" s="6" t="inlineStr">
        <is>
          <t>Electrical</t>
        </is>
      </c>
      <c r="B9" s="7" t="n">
        <v>140000</v>
      </c>
      <c r="C9" s="7" t="n">
        <v>148000</v>
      </c>
      <c r="D9" s="7" t="n">
        <v>100000</v>
      </c>
      <c r="E9" s="7">
        <f>C9-D9</f>
        <v/>
      </c>
      <c r="F9" s="7">
        <f>B9-C9</f>
        <v/>
      </c>
      <c r="G9" s="6">
        <f>IF(B9=0,"",ROUND((C9-B9)/B9*100,1))</f>
        <v/>
      </c>
      <c r="H9" s="6" t="inlineStr">
        <is>
          <t>Nine extra points added at first fix</t>
        </is>
      </c>
    </row>
    <row r="10">
      <c r="A10" s="6" t="inlineStr">
        <is>
          <t>Plumbing and waterproofing</t>
        </is>
      </c>
      <c r="B10" s="7" t="n">
        <v>160000</v>
      </c>
      <c r="C10" s="7" t="n">
        <v>167000</v>
      </c>
      <c r="D10" s="7" t="n">
        <v>167000</v>
      </c>
      <c r="E10" s="7">
        <f>C10-D10</f>
        <v/>
      </c>
      <c r="F10" s="7">
        <f>B10-C10</f>
        <v/>
      </c>
      <c r="G10" s="6">
        <f>IF(B10=0,"",ROUND((C10-B10)/B10*100,1))</f>
        <v/>
      </c>
      <c r="H10" s="6" t="inlineStr">
        <is>
          <t>Ponding test passed, paid in full</t>
        </is>
      </c>
    </row>
    <row r="11">
      <c r="A11" s="6" t="inlineStr">
        <is>
          <t>False ceiling</t>
        </is>
      </c>
      <c r="B11" s="7" t="n">
        <v>55000</v>
      </c>
      <c r="C11" s="7" t="n">
        <v>52500</v>
      </c>
      <c r="D11" s="7" t="n">
        <v>30000</v>
      </c>
      <c r="E11" s="7">
        <f>C11-D11</f>
        <v/>
      </c>
      <c r="F11" s="7">
        <f>B11-C11</f>
        <v/>
      </c>
      <c r="G11" s="6">
        <f>IF(B11=0,"",ROUND((C11-B11)/B11*100,1))</f>
        <v/>
      </c>
      <c r="H11" s="6" t="inlineStr">
        <is>
          <t>Under budget, plain design chosen</t>
        </is>
      </c>
    </row>
    <row r="12">
      <c r="A12" s="6" t="inlineStr">
        <is>
          <t>Flooring and tiling</t>
        </is>
      </c>
      <c r="B12" s="7" t="n">
        <v>130000</v>
      </c>
      <c r="C12" s="7" t="n">
        <v>118000</v>
      </c>
      <c r="D12" s="7" t="n">
        <v>118000</v>
      </c>
      <c r="E12" s="7">
        <f>C12-D12</f>
        <v/>
      </c>
      <c r="F12" s="7">
        <f>B12-C12</f>
        <v/>
      </c>
      <c r="G12" s="6">
        <f>IF(B12=0,"",ROUND((C12-B12)/B12*100,1))</f>
        <v/>
      </c>
      <c r="H12" s="6" t="inlineStr">
        <is>
          <t>Batch discount on vitrified tile</t>
        </is>
      </c>
    </row>
    <row r="13">
      <c r="A13" s="6" t="inlineStr">
        <is>
          <t>Painting</t>
        </is>
      </c>
      <c r="B13" s="7" t="n">
        <v>110000</v>
      </c>
      <c r="C13" s="7" t="n">
        <v>112000</v>
      </c>
      <c r="D13" s="7" t="n">
        <v>60000</v>
      </c>
      <c r="E13" s="7">
        <f>C13-D13</f>
        <v/>
      </c>
      <c r="F13" s="7">
        <f>B13-C13</f>
        <v/>
      </c>
      <c r="G13" s="6">
        <f>IF(B13=0,"",ROUND((C13-B13)/B13*100,1))</f>
        <v/>
      </c>
      <c r="H13" s="6" t="inlineStr">
        <is>
          <t>Two extra coats on the west wall</t>
        </is>
      </c>
    </row>
    <row r="14">
      <c r="A14" s="6" t="inlineStr">
        <is>
          <t>Modular kitchen</t>
        </is>
      </c>
      <c r="B14" s="7" t="n">
        <v>380000</v>
      </c>
      <c r="C14" s="7" t="n">
        <v>348000</v>
      </c>
      <c r="D14" s="7" t="n">
        <v>200000</v>
      </c>
      <c r="E14" s="7">
        <f>C14-D14</f>
        <v/>
      </c>
      <c r="F14" s="7">
        <f>B14-C14</f>
        <v/>
      </c>
      <c r="G14" s="6">
        <f>IF(B14=0,"",ROUND((C14-B14)/B14*100,1))</f>
        <v/>
      </c>
      <c r="H14" s="6" t="inlineStr">
        <is>
          <t>Laminate instead of acrylic on wall units</t>
        </is>
      </c>
    </row>
    <row r="15">
      <c r="A15" s="6" t="inlineStr">
        <is>
          <t>Kitchen hardware</t>
        </is>
      </c>
      <c r="B15" s="7" t="n">
        <v>50000</v>
      </c>
      <c r="C15" s="7" t="n">
        <v>52000</v>
      </c>
      <c r="D15" s="7" t="n">
        <v>52000</v>
      </c>
      <c r="E15" s="7">
        <f>C15-D15</f>
        <v/>
      </c>
      <c r="F15" s="7">
        <f>B15-C15</f>
        <v/>
      </c>
      <c r="G15" s="6">
        <f>IF(B15=0,"",ROUND((C15-B15)/B15*100,1))</f>
        <v/>
      </c>
      <c r="H15" s="6" t="inlineStr">
        <is>
          <t>Tandem drawers upgraded</t>
        </is>
      </c>
    </row>
    <row r="16">
      <c r="A16" s="6" t="inlineStr">
        <is>
          <t>Countertop</t>
        </is>
      </c>
      <c r="B16" s="7" t="n">
        <v>25000</v>
      </c>
      <c r="C16" s="7" t="n">
        <v>21000</v>
      </c>
      <c r="D16" s="7" t="n">
        <v>21000</v>
      </c>
      <c r="E16" s="7">
        <f>C16-D16</f>
        <v/>
      </c>
      <c r="F16" s="7">
        <f>B16-C16</f>
        <v/>
      </c>
      <c r="G16" s="6">
        <f>IF(B16=0,"",ROUND((C16-B16)/B16*100,1))</f>
        <v/>
      </c>
      <c r="H16" s="6" t="inlineStr">
        <is>
          <t>Quartz, 20 mm</t>
        </is>
      </c>
    </row>
    <row r="17">
      <c r="A17" s="6" t="inlineStr">
        <is>
          <t>Wardrobes</t>
        </is>
      </c>
      <c r="B17" s="7" t="n">
        <v>230000</v>
      </c>
      <c r="C17" s="7" t="n">
        <v>225000</v>
      </c>
      <c r="D17" s="7" t="n">
        <v>120000</v>
      </c>
      <c r="E17" s="7">
        <f>C17-D17</f>
        <v/>
      </c>
      <c r="F17" s="7">
        <f>B17-C17</f>
        <v/>
      </c>
      <c r="G17" s="6">
        <f>IF(B17=0,"",ROUND((C17-B17)/B17*100,1))</f>
        <v/>
      </c>
      <c r="H17" s="6" t="inlineStr">
        <is>
          <t>Sliding in master, hinged in bedroom 2</t>
        </is>
      </c>
    </row>
    <row r="18">
      <c r="A18" s="6" t="inlineStr">
        <is>
          <t>Loose joinery</t>
        </is>
      </c>
      <c r="B18" s="7" t="n">
        <v>170000</v>
      </c>
      <c r="C18" s="7" t="n">
        <v>162000</v>
      </c>
      <c r="D18" s="7" t="n">
        <v>90000</v>
      </c>
      <c r="E18" s="7">
        <f>C18-D18</f>
        <v/>
      </c>
      <c r="F18" s="7">
        <f>B18-C18</f>
        <v/>
      </c>
      <c r="G18" s="6">
        <f>IF(B18=0,"",ROUND((C18-B18)/B18*100,1))</f>
        <v/>
      </c>
      <c r="H18" s="6" t="inlineStr">
        <is>
          <t>TV, crockery, study, shoe unit</t>
        </is>
      </c>
    </row>
    <row r="19">
      <c r="A19" s="6" t="inlineStr">
        <is>
          <t>Bathroom fittings</t>
        </is>
      </c>
      <c r="B19" s="7" t="n">
        <v>120000</v>
      </c>
      <c r="C19" s="7" t="n">
        <v>141000</v>
      </c>
      <c r="D19" s="7" t="n">
        <v>141000</v>
      </c>
      <c r="E19" s="7">
        <f>C19-D19</f>
        <v/>
      </c>
      <c r="F19" s="7">
        <f>B19-C19</f>
        <v/>
      </c>
      <c r="G19" s="6">
        <f>IF(B19=0,"",ROUND((C19-B19)/B19*100,1))</f>
        <v/>
      </c>
      <c r="H19" s="6" t="inlineStr">
        <is>
          <t>CP brand upgraded by the client</t>
        </is>
      </c>
    </row>
    <row r="20">
      <c r="A20" s="6" t="inlineStr">
        <is>
          <t>Appliances</t>
        </is>
      </c>
      <c r="B20" s="7" t="n">
        <v>180000</v>
      </c>
      <c r="C20" s="7" t="n">
        <v>174000</v>
      </c>
      <c r="D20" s="7" t="n">
        <v>174000</v>
      </c>
      <c r="E20" s="7">
        <f>C20-D20</f>
        <v/>
      </c>
      <c r="F20" s="7">
        <f>B20-C20</f>
        <v/>
      </c>
      <c r="G20" s="6">
        <f>IF(B20=0,"",ROUND((C20-B20)/B20*100,1))</f>
        <v/>
      </c>
      <c r="H20" s="6" t="inlineStr">
        <is>
          <t>Hob, chimney, oven, dishwasher</t>
        </is>
      </c>
    </row>
    <row r="21">
      <c r="A21" s="6" t="inlineStr">
        <is>
          <t>Loose furniture and soft goods</t>
        </is>
      </c>
      <c r="B21" s="7" t="n">
        <v>250000</v>
      </c>
      <c r="C21" s="7" t="n">
        <v>118000</v>
      </c>
      <c r="D21" s="7" t="n">
        <v>60000</v>
      </c>
      <c r="E21" s="7">
        <f>C21-D21</f>
        <v/>
      </c>
      <c r="F21" s="7">
        <f>B21-C21</f>
        <v/>
      </c>
      <c r="G21" s="6">
        <f>IF(B21=0,"",ROUND((C21-B21)/B21*100,1))</f>
        <v/>
      </c>
      <c r="H21" s="6" t="inlineStr">
        <is>
          <t>Sofa and beds ordered; curtains pending</t>
        </is>
      </c>
    </row>
    <row r="22">
      <c r="A22" s="6" t="inlineStr">
        <is>
          <t>Society, deposits and debris</t>
        </is>
      </c>
      <c r="B22" s="7" t="n">
        <v>45000</v>
      </c>
      <c r="C22" s="7" t="n">
        <v>52000</v>
      </c>
      <c r="D22" s="7" t="n">
        <v>52000</v>
      </c>
      <c r="E22" s="7">
        <f>C22-D22</f>
        <v/>
      </c>
      <c r="F22" s="7">
        <f>B22-C22</f>
        <v/>
      </c>
      <c r="G22" s="6">
        <f>IF(B22=0,"",ROUND((C22-B22)/B22*100,1))</f>
        <v/>
      </c>
      <c r="H22" s="6" t="inlineStr">
        <is>
          <t>Deposit refundable at closeout</t>
        </is>
      </c>
    </row>
    <row r="23">
      <c r="A23" s="6" t="inlineStr">
        <is>
          <t>Contingency</t>
        </is>
      </c>
      <c r="B23" s="7" t="n">
        <v>120000</v>
      </c>
      <c r="C23" s="7" t="n">
        <v>0</v>
      </c>
      <c r="D23" s="7" t="n">
        <v>0</v>
      </c>
      <c r="E23" s="7">
        <f>C23-D23</f>
        <v/>
      </c>
      <c r="F23" s="7">
        <f>B23-C23</f>
        <v/>
      </c>
      <c r="G23" s="6">
        <f>IF(B23=0,"",ROUND((C23-B23)/B23*100,1))</f>
        <v/>
      </c>
      <c r="H23" s="6" t="inlineStr">
        <is>
          <t>Hold until snag closure</t>
        </is>
      </c>
    </row>
    <row r="24">
      <c r="A24" s="8" t="inlineStr">
        <is>
          <t>TOTAL</t>
        </is>
      </c>
      <c r="B24" s="9">
        <f>SUM(B7:B23)</f>
        <v/>
      </c>
      <c r="C24" s="9">
        <f>SUM(C7:C23)</f>
        <v/>
      </c>
      <c r="D24" s="9">
        <f>SUM(D7:D23)</f>
        <v/>
      </c>
      <c r="E24" s="9">
        <f>SUM(E7:E23)</f>
        <v/>
      </c>
      <c r="F24" s="9">
        <f>SUM(F7:F23)</f>
        <v/>
      </c>
      <c r="G24" s="10" t="n"/>
      <c r="H24" s="10" t="n"/>
    </row>
    <row r="25">
      <c r="A25" s="10" t="inlineStr">
        <is>
          <t>GST @ 18%</t>
        </is>
      </c>
      <c r="B25" s="11">
        <f>ROUND(B24*0.18,0)</f>
        <v/>
      </c>
      <c r="C25" s="11">
        <f>ROUND(C24*0.18,0)</f>
        <v/>
      </c>
      <c r="D25" s="11">
        <f>ROUND(D24*0.18,0)</f>
        <v/>
      </c>
      <c r="E25" s="10" t="n"/>
      <c r="F25" s="10" t="n"/>
      <c r="G25" s="10" t="n"/>
      <c r="H25" s="10" t="n"/>
    </row>
    <row r="26">
      <c r="A26" s="12" t="inlineStr">
        <is>
          <t>Grand total (incl. GST)</t>
        </is>
      </c>
      <c r="B26" s="13">
        <f>B24+B25</f>
        <v/>
      </c>
      <c r="C26" s="13">
        <f>C24+C25</f>
        <v/>
      </c>
      <c r="D26" s="13">
        <f>D24+D25</f>
        <v/>
      </c>
      <c r="E26" s="10" t="n"/>
      <c r="F26" s="10" t="n"/>
      <c r="G26" s="10" t="n"/>
      <c r="H26" s="10" t="n"/>
    </row>
    <row r="28">
      <c r="A28" s="14" t="inlineStr">
        <is>
          <t>Note: Committed means you have signed for it, whether or not you have paid. That is the number that predicts the final cost.</t>
        </is>
      </c>
    </row>
    <row r="29">
      <c r="A29" s="14" t="inlineStr">
        <is>
          <t>Note: Variance is shown against budget, not against the last revision. Revising the budget to match the spend hides the problem.</t>
        </is>
      </c>
    </row>
    <row r="30">
      <c r="A30" s="14" t="inlineStr">
        <is>
          <t>Note: Contingency is a head, not a comfort. Move money out of it explicitly and write the reason in column H.</t>
        </is>
      </c>
    </row>
    <row r="31">
      <c r="A31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4:H4"/>
    <mergeCell ref="A3:H3"/>
    <mergeCell ref="A30:H30"/>
    <mergeCell ref="A29:H29"/>
    <mergeCell ref="A2:H2"/>
    <mergeCell ref="A28:H28"/>
    <mergeCell ref="A1:H1"/>
    <mergeCell ref="A31:H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2026-10-17T17:34:40Z</dcterms:created>
  <dcterms:modified xmlns:dcterms="http://purl.org/dc/terms/" xmlns:xsi="http://www.w3.org/2001/XMLSchema-instance" xsi:type="dcterms:W3CDTF">2026-10-17T17:34:40Z</dcterms:modified>
</cp:coreProperties>
</file>